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\\na.aecomnet.com\lfs\EMEA\Croydon-UKCRD1\DCS\Projects\EGE\60671881_Virtus_DC6_Env_Assessment\400_Technical\432_TechnicalArea_LONDON 7.5\Deliverables\Emissions monitoring plan\"/>
    </mc:Choice>
  </mc:AlternateContent>
  <xr:revisionPtr revIDLastSave="0" documentId="8_{684CBD1B-96CD-4C37-845A-A05648C71E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cedures" sheetId="10" r:id="rId1"/>
    <sheet name="Emission tracker" sheetId="8" r:id="rId2"/>
    <sheet name="Sheet2" sheetId="9" state="hidden" r:id="rId3"/>
    <sheet name="2024" sheetId="1" r:id="rId4"/>
    <sheet name="2025" sheetId="11" r:id="rId5"/>
    <sheet name="2026" sheetId="12" r:id="rId6"/>
    <sheet name="2027" sheetId="13" r:id="rId7"/>
    <sheet name="2028" sheetId="14" r:id="rId8"/>
    <sheet name="2029" sheetId="15" r:id="rId9"/>
    <sheet name="2030" sheetId="16" r:id="rId10"/>
    <sheet name="2031" sheetId="17" r:id="rId11"/>
    <sheet name="2032" sheetId="18" r:id="rId12"/>
    <sheet name="2033" sheetId="19" r:id="rId13"/>
    <sheet name="2034" sheetId="20" r:id="rId14"/>
    <sheet name="2035" sheetId="21" r:id="rId15"/>
    <sheet name="2036" sheetId="22" r:id="rId16"/>
    <sheet name="2037" sheetId="23" r:id="rId17"/>
    <sheet name="2038" sheetId="24" r:id="rId18"/>
    <sheet name="2039" sheetId="25" r:id="rId19"/>
    <sheet name="2040" sheetId="26" r:id="rId20"/>
    <sheet name="2041" sheetId="27" r:id="rId21"/>
    <sheet name="2042" sheetId="28" r:id="rId22"/>
    <sheet name="2043" sheetId="29" r:id="rId23"/>
    <sheet name="2044" sheetId="30" r:id="rId24"/>
    <sheet name="2045" sheetId="31" r:id="rId25"/>
    <sheet name="2046" sheetId="32" r:id="rId26"/>
    <sheet name="2047" sheetId="33" r:id="rId27"/>
    <sheet name="2048" sheetId="34" r:id="rId28"/>
    <sheet name="2049" sheetId="35" r:id="rId29"/>
    <sheet name="2050" sheetId="36" r:id="rId30"/>
    <sheet name="2051" sheetId="37" r:id="rId31"/>
    <sheet name="2052" sheetId="38" r:id="rId32"/>
    <sheet name="2053" sheetId="39" r:id="rId33"/>
    <sheet name="2054" sheetId="40" r:id="rId3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99" i="40" l="1"/>
  <c r="AN99" i="40"/>
  <c r="AL99" i="40"/>
  <c r="AE99" i="40"/>
  <c r="AC99" i="40"/>
  <c r="AA99" i="40"/>
  <c r="T99" i="40"/>
  <c r="R99" i="40"/>
  <c r="P99" i="40"/>
  <c r="I99" i="40"/>
  <c r="G99" i="40"/>
  <c r="E99" i="40"/>
  <c r="AP98" i="40"/>
  <c r="AN98" i="40"/>
  <c r="AL98" i="40"/>
  <c r="AM98" i="40" s="1"/>
  <c r="AE98" i="40"/>
  <c r="AF98" i="40" s="1"/>
  <c r="AC98" i="40"/>
  <c r="AA98" i="40"/>
  <c r="T98" i="40"/>
  <c r="R98" i="40"/>
  <c r="P98" i="40"/>
  <c r="I98" i="40"/>
  <c r="G98" i="40"/>
  <c r="E98" i="40"/>
  <c r="AP97" i="40"/>
  <c r="AN97" i="40"/>
  <c r="AL97" i="40"/>
  <c r="AE97" i="40"/>
  <c r="AC97" i="40"/>
  <c r="AA97" i="40"/>
  <c r="T97" i="40"/>
  <c r="U97" i="40" s="1"/>
  <c r="R97" i="40"/>
  <c r="P97" i="40"/>
  <c r="I97" i="40"/>
  <c r="G97" i="40"/>
  <c r="E97" i="40"/>
  <c r="AP96" i="40"/>
  <c r="AN96" i="40"/>
  <c r="AL96" i="40"/>
  <c r="AE96" i="40"/>
  <c r="AC96" i="40"/>
  <c r="AA96" i="40"/>
  <c r="T96" i="40"/>
  <c r="R96" i="40"/>
  <c r="P96" i="40"/>
  <c r="I96" i="40"/>
  <c r="G96" i="40"/>
  <c r="K96" i="40" s="1"/>
  <c r="E96" i="40"/>
  <c r="F96" i="40" s="1"/>
  <c r="AP95" i="40"/>
  <c r="AN95" i="40"/>
  <c r="AL95" i="40"/>
  <c r="AE95" i="40"/>
  <c r="AC95" i="40"/>
  <c r="AA95" i="40"/>
  <c r="T95" i="40"/>
  <c r="R95" i="40"/>
  <c r="P95" i="40"/>
  <c r="I95" i="40"/>
  <c r="G95" i="40"/>
  <c r="E95" i="40"/>
  <c r="AP94" i="40"/>
  <c r="AN94" i="40"/>
  <c r="AL94" i="40"/>
  <c r="AM94" i="40" s="1"/>
  <c r="AE94" i="40"/>
  <c r="AF94" i="40" s="1"/>
  <c r="AC94" i="40"/>
  <c r="AA94" i="40"/>
  <c r="T94" i="40"/>
  <c r="R94" i="40"/>
  <c r="P94" i="40"/>
  <c r="I94" i="40"/>
  <c r="G94" i="40"/>
  <c r="E94" i="40"/>
  <c r="AP93" i="40"/>
  <c r="AN93" i="40"/>
  <c r="AL93" i="40"/>
  <c r="AE93" i="40"/>
  <c r="AC93" i="40"/>
  <c r="AA93" i="40"/>
  <c r="T93" i="40"/>
  <c r="U93" i="40" s="1"/>
  <c r="R93" i="40"/>
  <c r="P93" i="40"/>
  <c r="I93" i="40"/>
  <c r="G93" i="40"/>
  <c r="E93" i="40"/>
  <c r="AP92" i="40"/>
  <c r="AN92" i="40"/>
  <c r="AL92" i="40"/>
  <c r="AE92" i="40"/>
  <c r="AC92" i="40"/>
  <c r="AA92" i="40"/>
  <c r="T92" i="40"/>
  <c r="R92" i="40"/>
  <c r="P92" i="40"/>
  <c r="I92" i="40"/>
  <c r="G92" i="40"/>
  <c r="H92" i="40" s="1"/>
  <c r="E92" i="40"/>
  <c r="F92" i="40" s="1"/>
  <c r="AP91" i="40"/>
  <c r="AN91" i="40"/>
  <c r="AL91" i="40"/>
  <c r="AE91" i="40"/>
  <c r="AC91" i="40"/>
  <c r="AA91" i="40"/>
  <c r="T91" i="40"/>
  <c r="R91" i="40"/>
  <c r="P91" i="40"/>
  <c r="I91" i="40"/>
  <c r="G91" i="40"/>
  <c r="E91" i="40"/>
  <c r="AP90" i="40"/>
  <c r="AN90" i="40"/>
  <c r="AL90" i="40"/>
  <c r="AM90" i="40" s="1"/>
  <c r="AE90" i="40"/>
  <c r="AF90" i="40" s="1"/>
  <c r="AC90" i="40"/>
  <c r="AA90" i="40"/>
  <c r="T90" i="40"/>
  <c r="R90" i="40"/>
  <c r="P90" i="40"/>
  <c r="I90" i="40"/>
  <c r="G90" i="40"/>
  <c r="E90" i="40"/>
  <c r="AP89" i="40"/>
  <c r="AN89" i="40"/>
  <c r="AL89" i="40"/>
  <c r="AE89" i="40"/>
  <c r="AC89" i="40"/>
  <c r="AA89" i="40"/>
  <c r="T89" i="40"/>
  <c r="U89" i="40" s="1"/>
  <c r="R89" i="40"/>
  <c r="P89" i="40"/>
  <c r="I89" i="40"/>
  <c r="G89" i="40"/>
  <c r="E89" i="40"/>
  <c r="AP88" i="40"/>
  <c r="AN88" i="40"/>
  <c r="AL88" i="40"/>
  <c r="AE88" i="40"/>
  <c r="AC88" i="40"/>
  <c r="AA88" i="40"/>
  <c r="T88" i="40"/>
  <c r="R88" i="40"/>
  <c r="P88" i="40"/>
  <c r="I88" i="40"/>
  <c r="G88" i="40"/>
  <c r="K88" i="40" s="1"/>
  <c r="E88" i="40"/>
  <c r="F88" i="40" s="1"/>
  <c r="AP84" i="40"/>
  <c r="AN84" i="40"/>
  <c r="AL84" i="40"/>
  <c r="AE84" i="40"/>
  <c r="AC84" i="40"/>
  <c r="AA84" i="40"/>
  <c r="T84" i="40"/>
  <c r="R84" i="40"/>
  <c r="P84" i="40"/>
  <c r="I84" i="40"/>
  <c r="G84" i="40"/>
  <c r="E84" i="40"/>
  <c r="AP83" i="40"/>
  <c r="AN83" i="40"/>
  <c r="AL83" i="40"/>
  <c r="AE83" i="40"/>
  <c r="AC83" i="40"/>
  <c r="AA83" i="40"/>
  <c r="T83" i="40"/>
  <c r="R83" i="40"/>
  <c r="P83" i="40"/>
  <c r="I83" i="40"/>
  <c r="G83" i="40"/>
  <c r="E83" i="40"/>
  <c r="AP82" i="40"/>
  <c r="AN82" i="40"/>
  <c r="AL82" i="40"/>
  <c r="AE82" i="40"/>
  <c r="AC82" i="40"/>
  <c r="AA82" i="40"/>
  <c r="T82" i="40"/>
  <c r="U82" i="40" s="1"/>
  <c r="R82" i="40"/>
  <c r="P82" i="40"/>
  <c r="I82" i="40"/>
  <c r="G82" i="40"/>
  <c r="E82" i="40"/>
  <c r="AP81" i="40"/>
  <c r="AN81" i="40"/>
  <c r="AL81" i="40"/>
  <c r="AE81" i="40"/>
  <c r="AC81" i="40"/>
  <c r="AA81" i="40"/>
  <c r="T81" i="40"/>
  <c r="R81" i="40"/>
  <c r="P81" i="40"/>
  <c r="I81" i="40"/>
  <c r="G81" i="40"/>
  <c r="K81" i="40" s="1"/>
  <c r="E81" i="40"/>
  <c r="F81" i="40" s="1"/>
  <c r="AP80" i="40"/>
  <c r="AN80" i="40"/>
  <c r="AL80" i="40"/>
  <c r="AE80" i="40"/>
  <c r="AC80" i="40"/>
  <c r="AA80" i="40"/>
  <c r="T80" i="40"/>
  <c r="R80" i="40"/>
  <c r="P80" i="40"/>
  <c r="I80" i="40"/>
  <c r="G80" i="40"/>
  <c r="E80" i="40"/>
  <c r="AP79" i="40"/>
  <c r="AN79" i="40"/>
  <c r="AL79" i="40"/>
  <c r="AM79" i="40" s="1"/>
  <c r="AE79" i="40"/>
  <c r="AF79" i="40" s="1"/>
  <c r="AC79" i="40"/>
  <c r="AA79" i="40"/>
  <c r="T79" i="40"/>
  <c r="R79" i="40"/>
  <c r="P79" i="40"/>
  <c r="I79" i="40"/>
  <c r="G79" i="40"/>
  <c r="E79" i="40"/>
  <c r="AP78" i="40"/>
  <c r="AN78" i="40"/>
  <c r="AL78" i="40"/>
  <c r="AE78" i="40"/>
  <c r="AC78" i="40"/>
  <c r="AA78" i="40"/>
  <c r="T78" i="40"/>
  <c r="U78" i="40" s="1"/>
  <c r="R78" i="40"/>
  <c r="P78" i="40"/>
  <c r="I78" i="40"/>
  <c r="G78" i="40"/>
  <c r="E78" i="40"/>
  <c r="AP77" i="40"/>
  <c r="AN77" i="40"/>
  <c r="AL77" i="40"/>
  <c r="AE77" i="40"/>
  <c r="AC77" i="40"/>
  <c r="AA77" i="40"/>
  <c r="T77" i="40"/>
  <c r="R77" i="40"/>
  <c r="P77" i="40"/>
  <c r="I77" i="40"/>
  <c r="G77" i="40"/>
  <c r="K77" i="40" s="1"/>
  <c r="E77" i="40"/>
  <c r="F77" i="40" s="1"/>
  <c r="AP76" i="40"/>
  <c r="AN76" i="40"/>
  <c r="AL76" i="40"/>
  <c r="AE76" i="40"/>
  <c r="AC76" i="40"/>
  <c r="AA76" i="40"/>
  <c r="T76" i="40"/>
  <c r="R76" i="40"/>
  <c r="P76" i="40"/>
  <c r="Q76" i="40" s="1"/>
  <c r="I76" i="40"/>
  <c r="G76" i="40"/>
  <c r="E76" i="40"/>
  <c r="AP75" i="40"/>
  <c r="AN75" i="40"/>
  <c r="AL75" i="40"/>
  <c r="AM75" i="40" s="1"/>
  <c r="AE75" i="40"/>
  <c r="AF75" i="40" s="1"/>
  <c r="AH75" i="40" s="1"/>
  <c r="AC75" i="40"/>
  <c r="AA75" i="40"/>
  <c r="T75" i="40"/>
  <c r="R75" i="40"/>
  <c r="P75" i="40"/>
  <c r="I75" i="40"/>
  <c r="G75" i="40"/>
  <c r="E75" i="40"/>
  <c r="AP74" i="40"/>
  <c r="AN74" i="40"/>
  <c r="AL74" i="40"/>
  <c r="AE74" i="40"/>
  <c r="AC74" i="40"/>
  <c r="AA74" i="40"/>
  <c r="T74" i="40"/>
  <c r="U74" i="40" s="1"/>
  <c r="R74" i="40"/>
  <c r="P74" i="40"/>
  <c r="I74" i="40"/>
  <c r="G74" i="40"/>
  <c r="E74" i="40"/>
  <c r="AP73" i="40"/>
  <c r="AN73" i="40"/>
  <c r="AL73" i="40"/>
  <c r="AE73" i="40"/>
  <c r="AC73" i="40"/>
  <c r="AD73" i="40" s="1"/>
  <c r="AA73" i="40"/>
  <c r="T73" i="40"/>
  <c r="R73" i="40"/>
  <c r="P73" i="40"/>
  <c r="I73" i="40"/>
  <c r="G73" i="40"/>
  <c r="E73" i="40"/>
  <c r="AP69" i="40"/>
  <c r="AN69" i="40"/>
  <c r="AL69" i="40"/>
  <c r="AE69" i="40"/>
  <c r="AC69" i="40"/>
  <c r="AA69" i="40"/>
  <c r="T69" i="40"/>
  <c r="R69" i="40"/>
  <c r="P69" i="40"/>
  <c r="I69" i="40"/>
  <c r="G69" i="40"/>
  <c r="E69" i="40"/>
  <c r="AP68" i="40"/>
  <c r="AN68" i="40"/>
  <c r="AL68" i="40"/>
  <c r="AM68" i="40" s="1"/>
  <c r="AE68" i="40"/>
  <c r="AF68" i="40" s="1"/>
  <c r="AC68" i="40"/>
  <c r="AA68" i="40"/>
  <c r="T68" i="40"/>
  <c r="R68" i="40"/>
  <c r="P68" i="40"/>
  <c r="I68" i="40"/>
  <c r="G68" i="40"/>
  <c r="E68" i="40"/>
  <c r="AP67" i="40"/>
  <c r="AN67" i="40"/>
  <c r="AL67" i="40"/>
  <c r="AE67" i="40"/>
  <c r="AC67" i="40"/>
  <c r="AA67" i="40"/>
  <c r="T67" i="40"/>
  <c r="U67" i="40" s="1"/>
  <c r="R67" i="40"/>
  <c r="P67" i="40"/>
  <c r="I67" i="40"/>
  <c r="G67" i="40"/>
  <c r="E67" i="40"/>
  <c r="AP66" i="40"/>
  <c r="AN66" i="40"/>
  <c r="AL66" i="40"/>
  <c r="AE66" i="40"/>
  <c r="AC66" i="40"/>
  <c r="AG66" i="40" s="1"/>
  <c r="AA66" i="40"/>
  <c r="T66" i="40"/>
  <c r="R66" i="40"/>
  <c r="P66" i="40"/>
  <c r="I66" i="40"/>
  <c r="G66" i="40"/>
  <c r="K66" i="40" s="1"/>
  <c r="E66" i="40"/>
  <c r="F66" i="40" s="1"/>
  <c r="AP65" i="40"/>
  <c r="AN65" i="40"/>
  <c r="AL65" i="40"/>
  <c r="AE65" i="40"/>
  <c r="AC65" i="40"/>
  <c r="AA65" i="40"/>
  <c r="T65" i="40"/>
  <c r="R65" i="40"/>
  <c r="P65" i="40"/>
  <c r="I65" i="40"/>
  <c r="G65" i="40"/>
  <c r="E65" i="40"/>
  <c r="AP64" i="40"/>
  <c r="AN64" i="40"/>
  <c r="AL64" i="40"/>
  <c r="AM64" i="40" s="1"/>
  <c r="AE64" i="40"/>
  <c r="AG64" i="40" s="1"/>
  <c r="AC64" i="40"/>
  <c r="AA64" i="40"/>
  <c r="T64" i="40"/>
  <c r="R64" i="40"/>
  <c r="P64" i="40"/>
  <c r="I64" i="40"/>
  <c r="G64" i="40"/>
  <c r="E64" i="40"/>
  <c r="AP63" i="40"/>
  <c r="AR63" i="40" s="1"/>
  <c r="AN63" i="40"/>
  <c r="AL63" i="40"/>
  <c r="AE63" i="40"/>
  <c r="AC63" i="40"/>
  <c r="AA63" i="40"/>
  <c r="T63" i="40"/>
  <c r="R63" i="40"/>
  <c r="S63" i="40" s="1"/>
  <c r="W63" i="40" s="1"/>
  <c r="P63" i="40"/>
  <c r="Q63" i="40" s="1"/>
  <c r="I63" i="40"/>
  <c r="G63" i="40"/>
  <c r="E63" i="40"/>
  <c r="AP62" i="40"/>
  <c r="AN62" i="40"/>
  <c r="AL62" i="40"/>
  <c r="AE62" i="40"/>
  <c r="AC62" i="40"/>
  <c r="AG62" i="40" s="1"/>
  <c r="AA62" i="40"/>
  <c r="T62" i="40"/>
  <c r="R62" i="40"/>
  <c r="P62" i="40"/>
  <c r="I62" i="40"/>
  <c r="G62" i="40"/>
  <c r="K62" i="40" s="1"/>
  <c r="E62" i="40"/>
  <c r="F62" i="40" s="1"/>
  <c r="AP61" i="40"/>
  <c r="AQ61" i="40" s="1"/>
  <c r="AN61" i="40"/>
  <c r="AL61" i="40"/>
  <c r="AE61" i="40"/>
  <c r="AC61" i="40"/>
  <c r="AA61" i="40"/>
  <c r="T61" i="40"/>
  <c r="R61" i="40"/>
  <c r="P61" i="40"/>
  <c r="I61" i="40"/>
  <c r="G61" i="40"/>
  <c r="E61" i="40"/>
  <c r="AP60" i="40"/>
  <c r="AN60" i="40"/>
  <c r="AL60" i="40"/>
  <c r="AM60" i="40" s="1"/>
  <c r="AE60" i="40"/>
  <c r="AF60" i="40" s="1"/>
  <c r="AC60" i="40"/>
  <c r="AA60" i="40"/>
  <c r="T60" i="40"/>
  <c r="R60" i="40"/>
  <c r="P60" i="40"/>
  <c r="I60" i="40"/>
  <c r="G60" i="40"/>
  <c r="E60" i="40"/>
  <c r="AP59" i="40"/>
  <c r="AN59" i="40"/>
  <c r="AL59" i="40"/>
  <c r="AE59" i="40"/>
  <c r="AC59" i="40"/>
  <c r="AA59" i="40"/>
  <c r="T59" i="40"/>
  <c r="U59" i="40" s="1"/>
  <c r="R59" i="40"/>
  <c r="V59" i="40" s="1"/>
  <c r="P59" i="40"/>
  <c r="I59" i="40"/>
  <c r="G59" i="40"/>
  <c r="E59" i="40"/>
  <c r="AP58" i="40"/>
  <c r="AN58" i="40"/>
  <c r="AL58" i="40"/>
  <c r="AE58" i="40"/>
  <c r="AC58" i="40"/>
  <c r="AA58" i="40"/>
  <c r="T58" i="40"/>
  <c r="R58" i="40"/>
  <c r="P58" i="40"/>
  <c r="I58" i="40"/>
  <c r="G58" i="40"/>
  <c r="H58" i="40" s="1"/>
  <c r="L58" i="40" s="1"/>
  <c r="E58" i="40"/>
  <c r="F58" i="40" s="1"/>
  <c r="AP54" i="40"/>
  <c r="AR54" i="40" s="1"/>
  <c r="AN54" i="40"/>
  <c r="AL54" i="40"/>
  <c r="AE54" i="40"/>
  <c r="AC54" i="40"/>
  <c r="AA54" i="40"/>
  <c r="T54" i="40"/>
  <c r="R54" i="40"/>
  <c r="P54" i="40"/>
  <c r="Q54" i="40" s="1"/>
  <c r="I54" i="40"/>
  <c r="G54" i="40"/>
  <c r="E54" i="40"/>
  <c r="AP53" i="40"/>
  <c r="AN53" i="40"/>
  <c r="AL53" i="40"/>
  <c r="AM53" i="40" s="1"/>
  <c r="AE53" i="40"/>
  <c r="AF53" i="40" s="1"/>
  <c r="AC53" i="40"/>
  <c r="AG53" i="40" s="1"/>
  <c r="AA53" i="40"/>
  <c r="T53" i="40"/>
  <c r="R53" i="40"/>
  <c r="P53" i="40"/>
  <c r="I53" i="40"/>
  <c r="G53" i="40"/>
  <c r="K53" i="40" s="1"/>
  <c r="E53" i="40"/>
  <c r="AP52" i="40"/>
  <c r="AR52" i="40" s="1"/>
  <c r="AN52" i="40"/>
  <c r="AL52" i="40"/>
  <c r="AE52" i="40"/>
  <c r="AC52" i="40"/>
  <c r="AA52" i="40"/>
  <c r="T52" i="40"/>
  <c r="R52" i="40"/>
  <c r="V52" i="40" s="1"/>
  <c r="P52" i="40"/>
  <c r="I52" i="40"/>
  <c r="G52" i="40"/>
  <c r="E52" i="40"/>
  <c r="AP51" i="40"/>
  <c r="AN51" i="40"/>
  <c r="AL51" i="40"/>
  <c r="AM51" i="40" s="1"/>
  <c r="AE51" i="40"/>
  <c r="AC51" i="40"/>
  <c r="AD51" i="40" s="1"/>
  <c r="AH51" i="40" s="1"/>
  <c r="AA51" i="40"/>
  <c r="T51" i="40"/>
  <c r="R51" i="40"/>
  <c r="P51" i="40"/>
  <c r="I51" i="40"/>
  <c r="G51" i="40"/>
  <c r="H51" i="40" s="1"/>
  <c r="L51" i="40" s="1"/>
  <c r="E51" i="40"/>
  <c r="F51" i="40" s="1"/>
  <c r="AP50" i="40"/>
  <c r="AQ50" i="40" s="1"/>
  <c r="AN50" i="40"/>
  <c r="AR50" i="40" s="1"/>
  <c r="AL50" i="40"/>
  <c r="AE50" i="40"/>
  <c r="AC50" i="40"/>
  <c r="AA50" i="40"/>
  <c r="T50" i="40"/>
  <c r="R50" i="40"/>
  <c r="P50" i="40"/>
  <c r="I50" i="40"/>
  <c r="G50" i="40"/>
  <c r="E50" i="40"/>
  <c r="AP49" i="40"/>
  <c r="AN49" i="40"/>
  <c r="AL49" i="40"/>
  <c r="AM49" i="40" s="1"/>
  <c r="AE49" i="40"/>
  <c r="AF49" i="40" s="1"/>
  <c r="AC49" i="40"/>
  <c r="AA49" i="40"/>
  <c r="AB49" i="40" s="1"/>
  <c r="T49" i="40"/>
  <c r="R49" i="40"/>
  <c r="P49" i="40"/>
  <c r="I49" i="40"/>
  <c r="G49" i="40"/>
  <c r="E49" i="40"/>
  <c r="AP48" i="40"/>
  <c r="AQ48" i="40" s="1"/>
  <c r="AS48" i="40" s="1"/>
  <c r="AN48" i="40"/>
  <c r="AL48" i="40"/>
  <c r="AE48" i="40"/>
  <c r="AC48" i="40"/>
  <c r="AA48" i="40"/>
  <c r="T48" i="40"/>
  <c r="U48" i="40" s="1"/>
  <c r="R48" i="40"/>
  <c r="V48" i="40" s="1"/>
  <c r="P48" i="40"/>
  <c r="Q48" i="40" s="1"/>
  <c r="I48" i="40"/>
  <c r="G48" i="40"/>
  <c r="E48" i="40"/>
  <c r="AP47" i="40"/>
  <c r="AN47" i="40"/>
  <c r="AL47" i="40"/>
  <c r="AM47" i="40" s="1"/>
  <c r="AE47" i="40"/>
  <c r="AC47" i="40"/>
  <c r="AG47" i="40" s="1"/>
  <c r="AA47" i="40"/>
  <c r="T47" i="40"/>
  <c r="R47" i="40"/>
  <c r="P47" i="40"/>
  <c r="Q47" i="40" s="1"/>
  <c r="I47" i="40"/>
  <c r="G47" i="40"/>
  <c r="K47" i="40" s="1"/>
  <c r="E47" i="40"/>
  <c r="F47" i="40" s="1"/>
  <c r="AP46" i="40"/>
  <c r="AN46" i="40"/>
  <c r="AL46" i="40"/>
  <c r="AE46" i="40"/>
  <c r="AC46" i="40"/>
  <c r="AA46" i="40"/>
  <c r="T46" i="40"/>
  <c r="R46" i="40"/>
  <c r="P46" i="40"/>
  <c r="I46" i="40"/>
  <c r="G46" i="40"/>
  <c r="E46" i="40"/>
  <c r="AP45" i="40"/>
  <c r="AN45" i="40"/>
  <c r="AL45" i="40"/>
  <c r="AE45" i="40"/>
  <c r="AG45" i="40" s="1"/>
  <c r="AC45" i="40"/>
  <c r="AA45" i="40"/>
  <c r="AB45" i="40" s="1"/>
  <c r="T45" i="40"/>
  <c r="R45" i="40"/>
  <c r="P45" i="40"/>
  <c r="I45" i="40"/>
  <c r="G45" i="40"/>
  <c r="E45" i="40"/>
  <c r="AP44" i="40"/>
  <c r="AR44" i="40" s="1"/>
  <c r="AN44" i="40"/>
  <c r="AL44" i="40"/>
  <c r="AE44" i="40"/>
  <c r="AC44" i="40"/>
  <c r="AA44" i="40"/>
  <c r="T44" i="40"/>
  <c r="U44" i="40" s="1"/>
  <c r="R44" i="40"/>
  <c r="V44" i="40" s="1"/>
  <c r="P44" i="40"/>
  <c r="Q44" i="40" s="1"/>
  <c r="I44" i="40"/>
  <c r="G44" i="40"/>
  <c r="E44" i="40"/>
  <c r="AP43" i="40"/>
  <c r="AN43" i="40"/>
  <c r="AO43" i="40" s="1"/>
  <c r="AS43" i="40" s="1"/>
  <c r="AL43" i="40"/>
  <c r="AE43" i="40"/>
  <c r="AC43" i="40"/>
  <c r="AG43" i="40" s="1"/>
  <c r="AA43" i="40"/>
  <c r="T43" i="40"/>
  <c r="R43" i="40"/>
  <c r="P43" i="40"/>
  <c r="I43" i="40"/>
  <c r="G43" i="40"/>
  <c r="K43" i="40" s="1"/>
  <c r="E43" i="40"/>
  <c r="F43" i="40" s="1"/>
  <c r="AP39" i="40"/>
  <c r="AN39" i="40"/>
  <c r="AL39" i="40"/>
  <c r="AE39" i="40"/>
  <c r="AC39" i="40"/>
  <c r="AA39" i="40"/>
  <c r="T39" i="40"/>
  <c r="R39" i="40"/>
  <c r="P39" i="40"/>
  <c r="I39" i="40"/>
  <c r="G39" i="40"/>
  <c r="E39" i="40"/>
  <c r="AP38" i="40"/>
  <c r="AN38" i="40"/>
  <c r="AL38" i="40"/>
  <c r="AM38" i="40" s="1"/>
  <c r="AE38" i="40"/>
  <c r="AG38" i="40" s="1"/>
  <c r="AC38" i="40"/>
  <c r="AA38" i="40"/>
  <c r="T38" i="40"/>
  <c r="R38" i="40"/>
  <c r="P38" i="40"/>
  <c r="I38" i="40"/>
  <c r="G38" i="40"/>
  <c r="E38" i="40"/>
  <c r="AP37" i="40"/>
  <c r="AN37" i="40"/>
  <c r="AL37" i="40"/>
  <c r="AE37" i="40"/>
  <c r="AC37" i="40"/>
  <c r="AA37" i="40"/>
  <c r="T37" i="40"/>
  <c r="R37" i="40"/>
  <c r="V37" i="40" s="1"/>
  <c r="P37" i="40"/>
  <c r="Q37" i="40" s="1"/>
  <c r="I37" i="40"/>
  <c r="G37" i="40"/>
  <c r="E37" i="40"/>
  <c r="AP36" i="40"/>
  <c r="AN36" i="40"/>
  <c r="AR36" i="40" s="1"/>
  <c r="AL36" i="40"/>
  <c r="AM36" i="40" s="1"/>
  <c r="AE36" i="40"/>
  <c r="AC36" i="40"/>
  <c r="AA36" i="40"/>
  <c r="T36" i="40"/>
  <c r="R36" i="40"/>
  <c r="P36" i="40"/>
  <c r="Q36" i="40" s="1"/>
  <c r="I36" i="40"/>
  <c r="G36" i="40"/>
  <c r="K36" i="40" s="1"/>
  <c r="E36" i="40"/>
  <c r="F36" i="40" s="1"/>
  <c r="AP35" i="40"/>
  <c r="AR35" i="40" s="1"/>
  <c r="AN35" i="40"/>
  <c r="AL35" i="40"/>
  <c r="AE35" i="40"/>
  <c r="AC35" i="40"/>
  <c r="AA35" i="40"/>
  <c r="T35" i="40"/>
  <c r="R35" i="40"/>
  <c r="P35" i="40"/>
  <c r="I35" i="40"/>
  <c r="G35" i="40"/>
  <c r="E35" i="40"/>
  <c r="AP34" i="40"/>
  <c r="AR34" i="40" s="1"/>
  <c r="AN34" i="40"/>
  <c r="AO34" i="40" s="1"/>
  <c r="AS34" i="40" s="1"/>
  <c r="AL34" i="40"/>
  <c r="AM34" i="40" s="1"/>
  <c r="AE34" i="40"/>
  <c r="AC34" i="40"/>
  <c r="AG34" i="40" s="1"/>
  <c r="AA34" i="40"/>
  <c r="T34" i="40"/>
  <c r="R34" i="40"/>
  <c r="P34" i="40"/>
  <c r="I34" i="40"/>
  <c r="G34" i="40"/>
  <c r="K34" i="40" s="1"/>
  <c r="E34" i="40"/>
  <c r="AP33" i="40"/>
  <c r="AN33" i="40"/>
  <c r="AL33" i="40"/>
  <c r="AE33" i="40"/>
  <c r="AC33" i="40"/>
  <c r="AG33" i="40" s="1"/>
  <c r="AA33" i="40"/>
  <c r="AB33" i="40" s="1"/>
  <c r="T33" i="40"/>
  <c r="R33" i="40"/>
  <c r="V33" i="40" s="1"/>
  <c r="P33" i="40"/>
  <c r="Q33" i="40" s="1"/>
  <c r="I33" i="40"/>
  <c r="G33" i="40"/>
  <c r="E33" i="40"/>
  <c r="AP32" i="40"/>
  <c r="AN32" i="40"/>
  <c r="AR32" i="40" s="1"/>
  <c r="AL32" i="40"/>
  <c r="AM32" i="40" s="1"/>
  <c r="AE32" i="40"/>
  <c r="AC32" i="40"/>
  <c r="AA32" i="40"/>
  <c r="T32" i="40"/>
  <c r="R32" i="40"/>
  <c r="S32" i="40" s="1"/>
  <c r="W32" i="40" s="1"/>
  <c r="P32" i="40"/>
  <c r="Q32" i="40" s="1"/>
  <c r="I32" i="40"/>
  <c r="G32" i="40"/>
  <c r="K32" i="40" s="1"/>
  <c r="E32" i="40"/>
  <c r="F32" i="40" s="1"/>
  <c r="AP31" i="40"/>
  <c r="AR31" i="40" s="1"/>
  <c r="AN31" i="40"/>
  <c r="AL31" i="40"/>
  <c r="AE31" i="40"/>
  <c r="AG31" i="40" s="1"/>
  <c r="AC31" i="40"/>
  <c r="AA31" i="40"/>
  <c r="T31" i="40"/>
  <c r="V31" i="40" s="1"/>
  <c r="R31" i="40"/>
  <c r="P31" i="40"/>
  <c r="I31" i="40"/>
  <c r="G31" i="40"/>
  <c r="E31" i="40"/>
  <c r="AP30" i="40"/>
  <c r="AR30" i="40" s="1"/>
  <c r="AN30" i="40"/>
  <c r="AO30" i="40" s="1"/>
  <c r="AS30" i="40" s="1"/>
  <c r="AL30" i="40"/>
  <c r="AM30" i="40" s="1"/>
  <c r="AE30" i="40"/>
  <c r="AC30" i="40"/>
  <c r="AG30" i="40" s="1"/>
  <c r="AA30" i="40"/>
  <c r="AB30" i="40" s="1"/>
  <c r="T30" i="40"/>
  <c r="R30" i="40"/>
  <c r="S30" i="40" s="1"/>
  <c r="W30" i="40" s="1"/>
  <c r="P30" i="40"/>
  <c r="I30" i="40"/>
  <c r="G30" i="40"/>
  <c r="K30" i="40" s="1"/>
  <c r="E30" i="40"/>
  <c r="AP29" i="40"/>
  <c r="AN29" i="40"/>
  <c r="AL29" i="40"/>
  <c r="AE29" i="40"/>
  <c r="AE24" i="40" s="1"/>
  <c r="AC29" i="40"/>
  <c r="AG29" i="40" s="1"/>
  <c r="AA29" i="40"/>
  <c r="AB29" i="40" s="1"/>
  <c r="T29" i="40"/>
  <c r="T23" i="40" s="1"/>
  <c r="R29" i="40"/>
  <c r="V29" i="40" s="1"/>
  <c r="P29" i="40"/>
  <c r="Q29" i="40" s="1"/>
  <c r="I29" i="40"/>
  <c r="G29" i="40"/>
  <c r="E29" i="40"/>
  <c r="AP28" i="40"/>
  <c r="AN28" i="40"/>
  <c r="AR28" i="40" s="1"/>
  <c r="AL28" i="40"/>
  <c r="AM28" i="40" s="1"/>
  <c r="AE28" i="40"/>
  <c r="AC28" i="40"/>
  <c r="AA28" i="40"/>
  <c r="T28" i="40"/>
  <c r="R28" i="40"/>
  <c r="S28" i="40" s="1"/>
  <c r="P28" i="40"/>
  <c r="P24" i="40" s="1"/>
  <c r="I28" i="40"/>
  <c r="I24" i="40" s="1"/>
  <c r="G28" i="40"/>
  <c r="G23" i="40" s="1"/>
  <c r="E28" i="40"/>
  <c r="E24" i="40" s="1"/>
  <c r="AQ99" i="40"/>
  <c r="AM99" i="40"/>
  <c r="AF99" i="40"/>
  <c r="AB99" i="40"/>
  <c r="U99" i="40"/>
  <c r="Q99" i="40"/>
  <c r="J99" i="40"/>
  <c r="F99" i="40"/>
  <c r="AQ98" i="40"/>
  <c r="AB98" i="40"/>
  <c r="U98" i="40"/>
  <c r="Q98" i="40"/>
  <c r="J98" i="40"/>
  <c r="F98" i="40"/>
  <c r="AQ97" i="40"/>
  <c r="AM97" i="40"/>
  <c r="AF97" i="40"/>
  <c r="AB97" i="40"/>
  <c r="Q97" i="40"/>
  <c r="J97" i="40"/>
  <c r="K97" i="40"/>
  <c r="F97" i="40"/>
  <c r="AQ96" i="40"/>
  <c r="AM96" i="40"/>
  <c r="AF96" i="40"/>
  <c r="AG96" i="40"/>
  <c r="AB96" i="40"/>
  <c r="U96" i="40"/>
  <c r="Q96" i="40"/>
  <c r="J96" i="40"/>
  <c r="AQ95" i="40"/>
  <c r="AM95" i="40"/>
  <c r="AF95" i="40"/>
  <c r="AB95" i="40"/>
  <c r="U95" i="40"/>
  <c r="Q95" i="40"/>
  <c r="J95" i="40"/>
  <c r="H95" i="40"/>
  <c r="F95" i="40"/>
  <c r="AQ94" i="40"/>
  <c r="AB94" i="40"/>
  <c r="U94" i="40"/>
  <c r="Q94" i="40"/>
  <c r="J94" i="40"/>
  <c r="H94" i="40"/>
  <c r="K94" i="40"/>
  <c r="F94" i="40"/>
  <c r="AQ93" i="40"/>
  <c r="AM93" i="40"/>
  <c r="AF93" i="40"/>
  <c r="AG93" i="40"/>
  <c r="AB93" i="40"/>
  <c r="Q93" i="40"/>
  <c r="J93" i="40"/>
  <c r="K93" i="40"/>
  <c r="F93" i="40"/>
  <c r="AQ92" i="40"/>
  <c r="AM92" i="40"/>
  <c r="AF92" i="40"/>
  <c r="AG92" i="40"/>
  <c r="AB92" i="40"/>
  <c r="U92" i="40"/>
  <c r="Q92" i="40"/>
  <c r="J92" i="40"/>
  <c r="AQ91" i="40"/>
  <c r="AM91" i="40"/>
  <c r="AF91" i="40"/>
  <c r="AD91" i="40"/>
  <c r="AG91" i="40"/>
  <c r="AB91" i="40"/>
  <c r="U91" i="40"/>
  <c r="Q91" i="40"/>
  <c r="J91" i="40"/>
  <c r="H91" i="40"/>
  <c r="K91" i="40"/>
  <c r="F91" i="40"/>
  <c r="AQ90" i="40"/>
  <c r="AB90" i="40"/>
  <c r="U90" i="40"/>
  <c r="Q90" i="40"/>
  <c r="J90" i="40"/>
  <c r="H90" i="40"/>
  <c r="F90" i="40"/>
  <c r="AQ89" i="40"/>
  <c r="AM89" i="40"/>
  <c r="AF89" i="40"/>
  <c r="AD89" i="40"/>
  <c r="AB89" i="40"/>
  <c r="Q89" i="40"/>
  <c r="J89" i="40"/>
  <c r="K89" i="40"/>
  <c r="F89" i="40"/>
  <c r="AQ88" i="40"/>
  <c r="AM88" i="40"/>
  <c r="AF88" i="40"/>
  <c r="AG88" i="40"/>
  <c r="AB88" i="40"/>
  <c r="U88" i="40"/>
  <c r="Q88" i="40"/>
  <c r="J88" i="40"/>
  <c r="AQ84" i="40"/>
  <c r="AM84" i="40"/>
  <c r="AF84" i="40"/>
  <c r="AB84" i="40"/>
  <c r="U84" i="40"/>
  <c r="Q84" i="40"/>
  <c r="J84" i="40"/>
  <c r="H84" i="40"/>
  <c r="F84" i="40"/>
  <c r="AQ83" i="40"/>
  <c r="AM83" i="40"/>
  <c r="AF83" i="40"/>
  <c r="AB83" i="40"/>
  <c r="U83" i="40"/>
  <c r="Q83" i="40"/>
  <c r="J83" i="40"/>
  <c r="K83" i="40"/>
  <c r="F83" i="40"/>
  <c r="AQ82" i="40"/>
  <c r="AM82" i="40"/>
  <c r="AF82" i="40"/>
  <c r="AG82" i="40"/>
  <c r="AB82" i="40"/>
  <c r="Q82" i="40"/>
  <c r="J82" i="40"/>
  <c r="K82" i="40"/>
  <c r="F82" i="40"/>
  <c r="AQ81" i="40"/>
  <c r="AM81" i="40"/>
  <c r="AF81" i="40"/>
  <c r="AD81" i="40"/>
  <c r="AG81" i="40"/>
  <c r="AB81" i="40"/>
  <c r="U81" i="40"/>
  <c r="Q81" i="40"/>
  <c r="J81" i="40"/>
  <c r="AQ80" i="40"/>
  <c r="AM80" i="40"/>
  <c r="AF80" i="40"/>
  <c r="AD80" i="40"/>
  <c r="AH80" i="40" s="1"/>
  <c r="AB80" i="40"/>
  <c r="U80" i="40"/>
  <c r="Q80" i="40"/>
  <c r="J80" i="40"/>
  <c r="H80" i="40"/>
  <c r="F80" i="40"/>
  <c r="AQ79" i="40"/>
  <c r="AB79" i="40"/>
  <c r="U79" i="40"/>
  <c r="Q79" i="40"/>
  <c r="J79" i="40"/>
  <c r="K79" i="40"/>
  <c r="F79" i="40"/>
  <c r="AQ78" i="40"/>
  <c r="AM78" i="40"/>
  <c r="AF78" i="40"/>
  <c r="AG78" i="40"/>
  <c r="AB78" i="40"/>
  <c r="Q78" i="40"/>
  <c r="J78" i="40"/>
  <c r="K78" i="40"/>
  <c r="F78" i="40"/>
  <c r="AQ77" i="40"/>
  <c r="AM77" i="40"/>
  <c r="AF77" i="40"/>
  <c r="AD77" i="40"/>
  <c r="AH77" i="40" s="1"/>
  <c r="AG77" i="40"/>
  <c r="AB77" i="40"/>
  <c r="U77" i="40"/>
  <c r="Q77" i="40"/>
  <c r="J77" i="40"/>
  <c r="AQ76" i="40"/>
  <c r="AM76" i="40"/>
  <c r="AF76" i="40"/>
  <c r="AG76" i="40"/>
  <c r="AD76" i="40"/>
  <c r="AH76" i="40" s="1"/>
  <c r="AB76" i="40"/>
  <c r="U76" i="40"/>
  <c r="K76" i="40"/>
  <c r="J76" i="40"/>
  <c r="H76" i="40"/>
  <c r="F76" i="40"/>
  <c r="AQ75" i="40"/>
  <c r="AD75" i="40"/>
  <c r="AB75" i="40"/>
  <c r="U75" i="40"/>
  <c r="Q75" i="40"/>
  <c r="K75" i="40"/>
  <c r="J75" i="40"/>
  <c r="H75" i="40"/>
  <c r="F75" i="40"/>
  <c r="AQ74" i="40"/>
  <c r="AM74" i="40"/>
  <c r="AD74" i="40"/>
  <c r="AB74" i="40"/>
  <c r="Q74" i="40"/>
  <c r="J74" i="40"/>
  <c r="K74" i="40"/>
  <c r="F74" i="40"/>
  <c r="AQ73" i="40"/>
  <c r="AM73" i="40"/>
  <c r="AG73" i="40"/>
  <c r="AF73" i="40"/>
  <c r="AB73" i="40"/>
  <c r="U73" i="40"/>
  <c r="Q73" i="40"/>
  <c r="J73" i="40"/>
  <c r="H73" i="40"/>
  <c r="L73" i="40" s="1"/>
  <c r="F73" i="40"/>
  <c r="AQ69" i="40"/>
  <c r="AM69" i="40"/>
  <c r="AF69" i="40"/>
  <c r="AD69" i="40"/>
  <c r="AG69" i="40"/>
  <c r="AB69" i="40"/>
  <c r="U69" i="40"/>
  <c r="Q69" i="40"/>
  <c r="K69" i="40"/>
  <c r="H69" i="40"/>
  <c r="F69" i="40"/>
  <c r="AQ68" i="40"/>
  <c r="AD68" i="40"/>
  <c r="AB68" i="40"/>
  <c r="U68" i="40"/>
  <c r="Q68" i="40"/>
  <c r="K68" i="40"/>
  <c r="H68" i="40"/>
  <c r="F68" i="40"/>
  <c r="AQ67" i="40"/>
  <c r="AM67" i="40"/>
  <c r="AG67" i="40"/>
  <c r="AF67" i="40"/>
  <c r="AD67" i="40"/>
  <c r="AB67" i="40"/>
  <c r="Q67" i="40"/>
  <c r="J67" i="40"/>
  <c r="H67" i="40"/>
  <c r="F67" i="40"/>
  <c r="AQ66" i="40"/>
  <c r="AM66" i="40"/>
  <c r="AF66" i="40"/>
  <c r="AB66" i="40"/>
  <c r="U66" i="40"/>
  <c r="Q66" i="40"/>
  <c r="J66" i="40"/>
  <c r="AQ65" i="40"/>
  <c r="AR65" i="40"/>
  <c r="AM65" i="40"/>
  <c r="AG65" i="40"/>
  <c r="AF65" i="40"/>
  <c r="AD65" i="40"/>
  <c r="AB65" i="40"/>
  <c r="U65" i="40"/>
  <c r="S65" i="40"/>
  <c r="V65" i="40"/>
  <c r="Q65" i="40"/>
  <c r="J65" i="40"/>
  <c r="H65" i="40"/>
  <c r="L65" i="40" s="1"/>
  <c r="F65" i="40"/>
  <c r="AQ64" i="40"/>
  <c r="AO64" i="40"/>
  <c r="AS64" i="40" s="1"/>
  <c r="AD64" i="40"/>
  <c r="AB64" i="40"/>
  <c r="U64" i="40"/>
  <c r="S64" i="40"/>
  <c r="V64" i="40"/>
  <c r="Q64" i="40"/>
  <c r="K64" i="40"/>
  <c r="J64" i="40"/>
  <c r="H64" i="40"/>
  <c r="L64" i="40" s="1"/>
  <c r="F64" i="40"/>
  <c r="AQ63" i="40"/>
  <c r="AM63" i="40"/>
  <c r="AG63" i="40"/>
  <c r="AF63" i="40"/>
  <c r="AD63" i="40"/>
  <c r="AB63" i="40"/>
  <c r="U63" i="40"/>
  <c r="J63" i="40"/>
  <c r="H63" i="40"/>
  <c r="F63" i="40"/>
  <c r="AQ62" i="40"/>
  <c r="AO62" i="40"/>
  <c r="AM62" i="40"/>
  <c r="AB62" i="40"/>
  <c r="U62" i="40"/>
  <c r="S62" i="40"/>
  <c r="V62" i="40"/>
  <c r="Q62" i="40"/>
  <c r="J62" i="40"/>
  <c r="AR61" i="40"/>
  <c r="AM61" i="40"/>
  <c r="AG61" i="40"/>
  <c r="AF61" i="40"/>
  <c r="AD61" i="40"/>
  <c r="AB61" i="40"/>
  <c r="U61" i="40"/>
  <c r="S61" i="40"/>
  <c r="W61" i="40" s="1"/>
  <c r="V61" i="40"/>
  <c r="Q61" i="40"/>
  <c r="J61" i="40"/>
  <c r="H61" i="40"/>
  <c r="F61" i="40"/>
  <c r="AQ60" i="40"/>
  <c r="AB60" i="40"/>
  <c r="U60" i="40"/>
  <c r="W60" i="40" s="1"/>
  <c r="S60" i="40"/>
  <c r="Q60" i="40"/>
  <c r="J60" i="40"/>
  <c r="K60" i="40"/>
  <c r="F60" i="40"/>
  <c r="AQ59" i="40"/>
  <c r="AR59" i="40"/>
  <c r="AM59" i="40"/>
  <c r="AF59" i="40"/>
  <c r="AG59" i="40"/>
  <c r="AB59" i="40"/>
  <c r="Q59" i="40"/>
  <c r="K59" i="40"/>
  <c r="J59" i="40"/>
  <c r="H59" i="40"/>
  <c r="F59" i="40"/>
  <c r="AQ58" i="40"/>
  <c r="AO58" i="40"/>
  <c r="AS58" i="40" s="1"/>
  <c r="AR58" i="40"/>
  <c r="AM58" i="40"/>
  <c r="AF58" i="40"/>
  <c r="AH58" i="40" s="1"/>
  <c r="AD58" i="40"/>
  <c r="AB58" i="40"/>
  <c r="U58" i="40"/>
  <c r="S58" i="40"/>
  <c r="V58" i="40"/>
  <c r="Q58" i="40"/>
  <c r="J58" i="40"/>
  <c r="AO54" i="40"/>
  <c r="AM54" i="40"/>
  <c r="AG54" i="40"/>
  <c r="AF54" i="40"/>
  <c r="AD54" i="40"/>
  <c r="AH54" i="40" s="1"/>
  <c r="AB54" i="40"/>
  <c r="V54" i="40"/>
  <c r="U54" i="40"/>
  <c r="S54" i="40"/>
  <c r="K54" i="40"/>
  <c r="H54" i="40"/>
  <c r="F54" i="40"/>
  <c r="AR53" i="40"/>
  <c r="AQ53" i="40"/>
  <c r="AO53" i="40"/>
  <c r="AB53" i="40"/>
  <c r="W53" i="40"/>
  <c r="V53" i="40"/>
  <c r="U53" i="40"/>
  <c r="S53" i="40"/>
  <c r="Q53" i="40"/>
  <c r="J53" i="40"/>
  <c r="H53" i="40"/>
  <c r="L53" i="40" s="1"/>
  <c r="F53" i="40"/>
  <c r="AQ52" i="40"/>
  <c r="AS52" i="40" s="1"/>
  <c r="AO52" i="40"/>
  <c r="AM52" i="40"/>
  <c r="AG52" i="40"/>
  <c r="AD52" i="40"/>
  <c r="AB52" i="40"/>
  <c r="U52" i="40"/>
  <c r="Q52" i="40"/>
  <c r="K52" i="40"/>
  <c r="J52" i="40"/>
  <c r="H52" i="40"/>
  <c r="F52" i="40"/>
  <c r="AQ51" i="40"/>
  <c r="AO51" i="40"/>
  <c r="AR51" i="40"/>
  <c r="AF51" i="40"/>
  <c r="AB51" i="40"/>
  <c r="U51" i="40"/>
  <c r="S51" i="40"/>
  <c r="W51" i="40" s="1"/>
  <c r="V51" i="40"/>
  <c r="Q51" i="40"/>
  <c r="J51" i="40"/>
  <c r="AO50" i="40"/>
  <c r="AM50" i="40"/>
  <c r="AG50" i="40"/>
  <c r="AF50" i="40"/>
  <c r="AD50" i="40"/>
  <c r="AB50" i="40"/>
  <c r="V50" i="40"/>
  <c r="U50" i="40"/>
  <c r="S50" i="40"/>
  <c r="W50" i="40" s="1"/>
  <c r="Q50" i="40"/>
  <c r="K50" i="40"/>
  <c r="H50" i="40"/>
  <c r="F50" i="40"/>
  <c r="AR49" i="40"/>
  <c r="AQ49" i="40"/>
  <c r="AO49" i="40"/>
  <c r="AS49" i="40" s="1"/>
  <c r="V49" i="40"/>
  <c r="U49" i="40"/>
  <c r="S49" i="40"/>
  <c r="W49" i="40" s="1"/>
  <c r="Q49" i="40"/>
  <c r="K49" i="40"/>
  <c r="J49" i="40"/>
  <c r="H49" i="40"/>
  <c r="AO48" i="40"/>
  <c r="AM48" i="40"/>
  <c r="AG48" i="40"/>
  <c r="AD48" i="40"/>
  <c r="AB48" i="40"/>
  <c r="K48" i="40"/>
  <c r="H48" i="40"/>
  <c r="F48" i="40"/>
  <c r="AR47" i="40"/>
  <c r="AQ47" i="40"/>
  <c r="AO47" i="40"/>
  <c r="AB47" i="40"/>
  <c r="V47" i="40"/>
  <c r="U47" i="40"/>
  <c r="S47" i="40"/>
  <c r="AR46" i="40"/>
  <c r="AQ46" i="40"/>
  <c r="AO46" i="40"/>
  <c r="AM46" i="40"/>
  <c r="AG46" i="40"/>
  <c r="AD46" i="40"/>
  <c r="AB46" i="40"/>
  <c r="V46" i="40"/>
  <c r="U46" i="40"/>
  <c r="S46" i="40"/>
  <c r="Q46" i="40"/>
  <c r="K46" i="40"/>
  <c r="H46" i="40"/>
  <c r="F46" i="40"/>
  <c r="AR45" i="40"/>
  <c r="AQ45" i="40"/>
  <c r="AO45" i="40"/>
  <c r="AS45" i="40" s="1"/>
  <c r="AM45" i="40"/>
  <c r="AD45" i="40"/>
  <c r="V45" i="40"/>
  <c r="U45" i="40"/>
  <c r="S45" i="40"/>
  <c r="W45" i="40" s="1"/>
  <c r="Q45" i="40"/>
  <c r="K45" i="40"/>
  <c r="H45" i="40"/>
  <c r="F45" i="40"/>
  <c r="AO44" i="40"/>
  <c r="AM44" i="40"/>
  <c r="AG44" i="40"/>
  <c r="AD44" i="40"/>
  <c r="AB44" i="40"/>
  <c r="K44" i="40"/>
  <c r="H44" i="40"/>
  <c r="F44" i="40"/>
  <c r="AR43" i="40"/>
  <c r="AQ43" i="40"/>
  <c r="AM43" i="40"/>
  <c r="AF43" i="40"/>
  <c r="AB43" i="40"/>
  <c r="V43" i="40"/>
  <c r="U43" i="40"/>
  <c r="S43" i="40"/>
  <c r="Q43" i="40"/>
  <c r="J43" i="40"/>
  <c r="AR39" i="40"/>
  <c r="AQ39" i="40"/>
  <c r="AO39" i="40"/>
  <c r="AS39" i="40" s="1"/>
  <c r="AM39" i="40"/>
  <c r="AG39" i="40"/>
  <c r="AB39" i="40"/>
  <c r="V39" i="40"/>
  <c r="U39" i="40"/>
  <c r="S39" i="40"/>
  <c r="W39" i="40" s="1"/>
  <c r="Q39" i="40"/>
  <c r="K39" i="40"/>
  <c r="F39" i="40"/>
  <c r="AR38" i="40"/>
  <c r="AQ38" i="40"/>
  <c r="AO38" i="40"/>
  <c r="AS38" i="40" s="1"/>
  <c r="AB38" i="40"/>
  <c r="V38" i="40"/>
  <c r="U38" i="40"/>
  <c r="S38" i="40"/>
  <c r="Q38" i="40"/>
  <c r="K38" i="40"/>
  <c r="F38" i="40"/>
  <c r="AR37" i="40"/>
  <c r="AQ37" i="40"/>
  <c r="AO37" i="40"/>
  <c r="AM37" i="40"/>
  <c r="AG37" i="40"/>
  <c r="AB37" i="40"/>
  <c r="U37" i="40"/>
  <c r="K37" i="40"/>
  <c r="F37" i="40"/>
  <c r="AQ36" i="40"/>
  <c r="AO36" i="40"/>
  <c r="AS36" i="40" s="1"/>
  <c r="AG36" i="40"/>
  <c r="AB36" i="40"/>
  <c r="V36" i="40"/>
  <c r="U36" i="40"/>
  <c r="S36" i="40"/>
  <c r="AQ35" i="40"/>
  <c r="AO35" i="40"/>
  <c r="AS35" i="40" s="1"/>
  <c r="AM35" i="40"/>
  <c r="AG35" i="40"/>
  <c r="AB35" i="40"/>
  <c r="V35" i="40"/>
  <c r="U35" i="40"/>
  <c r="S35" i="40"/>
  <c r="W35" i="40" s="1"/>
  <c r="Q35" i="40"/>
  <c r="K35" i="40"/>
  <c r="F35" i="40"/>
  <c r="AQ34" i="40"/>
  <c r="AB34" i="40"/>
  <c r="V34" i="40"/>
  <c r="U34" i="40"/>
  <c r="S34" i="40"/>
  <c r="Q34" i="40"/>
  <c r="F34" i="40"/>
  <c r="AR33" i="40"/>
  <c r="AQ33" i="40"/>
  <c r="AO33" i="40"/>
  <c r="AM33" i="40"/>
  <c r="U33" i="40"/>
  <c r="K33" i="40"/>
  <c r="F33" i="40"/>
  <c r="AQ32" i="40"/>
  <c r="AO32" i="40"/>
  <c r="AS32" i="40" s="1"/>
  <c r="AG32" i="40"/>
  <c r="AB32" i="40"/>
  <c r="V32" i="40"/>
  <c r="U32" i="40"/>
  <c r="AQ31" i="40"/>
  <c r="AO31" i="40"/>
  <c r="AS31" i="40" s="1"/>
  <c r="AM31" i="40"/>
  <c r="AB31" i="40"/>
  <c r="U31" i="40"/>
  <c r="S31" i="40"/>
  <c r="W31" i="40" s="1"/>
  <c r="Q31" i="40"/>
  <c r="K31" i="40"/>
  <c r="F31" i="40"/>
  <c r="AQ30" i="40"/>
  <c r="V30" i="40"/>
  <c r="U30" i="40"/>
  <c r="Q30" i="40"/>
  <c r="F30" i="40"/>
  <c r="AR29" i="40"/>
  <c r="AQ29" i="40"/>
  <c r="AO29" i="40"/>
  <c r="AM29" i="40"/>
  <c r="U29" i="40"/>
  <c r="K29" i="40"/>
  <c r="F29" i="40"/>
  <c r="AQ28" i="40"/>
  <c r="AO28" i="40"/>
  <c r="AF39" i="40"/>
  <c r="AG28" i="40"/>
  <c r="AB28" i="40"/>
  <c r="V28" i="40"/>
  <c r="U28" i="40"/>
  <c r="Q28" i="40"/>
  <c r="I23" i="40"/>
  <c r="AP99" i="39"/>
  <c r="AN99" i="39"/>
  <c r="AL99" i="39"/>
  <c r="AE99" i="39"/>
  <c r="AC99" i="39"/>
  <c r="AA99" i="39"/>
  <c r="T99" i="39"/>
  <c r="R99" i="39"/>
  <c r="P99" i="39"/>
  <c r="I99" i="39"/>
  <c r="G99" i="39"/>
  <c r="E99" i="39"/>
  <c r="AP98" i="39"/>
  <c r="AN98" i="39"/>
  <c r="AL98" i="39"/>
  <c r="AE98" i="39"/>
  <c r="AC98" i="39"/>
  <c r="AA98" i="39"/>
  <c r="T98" i="39"/>
  <c r="R98" i="39"/>
  <c r="P98" i="39"/>
  <c r="I98" i="39"/>
  <c r="G98" i="39"/>
  <c r="E98" i="39"/>
  <c r="AP97" i="39"/>
  <c r="AN97" i="39"/>
  <c r="AL97" i="39"/>
  <c r="AE97" i="39"/>
  <c r="AC97" i="39"/>
  <c r="AA97" i="39"/>
  <c r="T97" i="39"/>
  <c r="R97" i="39"/>
  <c r="P97" i="39"/>
  <c r="I97" i="39"/>
  <c r="G97" i="39"/>
  <c r="E97" i="39"/>
  <c r="AP96" i="39"/>
  <c r="AN96" i="39"/>
  <c r="AL96" i="39"/>
  <c r="AE96" i="39"/>
  <c r="AC96" i="39"/>
  <c r="AA96" i="39"/>
  <c r="T96" i="39"/>
  <c r="R96" i="39"/>
  <c r="P96" i="39"/>
  <c r="I96" i="39"/>
  <c r="G96" i="39"/>
  <c r="E96" i="39"/>
  <c r="AP95" i="39"/>
  <c r="AN95" i="39"/>
  <c r="AL95" i="39"/>
  <c r="AE95" i="39"/>
  <c r="AC95" i="39"/>
  <c r="AA95" i="39"/>
  <c r="T95" i="39"/>
  <c r="R95" i="39"/>
  <c r="P95" i="39"/>
  <c r="I95" i="39"/>
  <c r="G95" i="39"/>
  <c r="E95" i="39"/>
  <c r="AP94" i="39"/>
  <c r="AN94" i="39"/>
  <c r="AL94" i="39"/>
  <c r="AE94" i="39"/>
  <c r="AC94" i="39"/>
  <c r="AA94" i="39"/>
  <c r="T94" i="39"/>
  <c r="R94" i="39"/>
  <c r="P94" i="39"/>
  <c r="I94" i="39"/>
  <c r="G94" i="39"/>
  <c r="E94" i="39"/>
  <c r="AP93" i="39"/>
  <c r="AN93" i="39"/>
  <c r="AL93" i="39"/>
  <c r="AE93" i="39"/>
  <c r="AC93" i="39"/>
  <c r="AA93" i="39"/>
  <c r="T93" i="39"/>
  <c r="R93" i="39"/>
  <c r="P93" i="39"/>
  <c r="I93" i="39"/>
  <c r="G93" i="39"/>
  <c r="E93" i="39"/>
  <c r="AP92" i="39"/>
  <c r="AN92" i="39"/>
  <c r="AL92" i="39"/>
  <c r="AE92" i="39"/>
  <c r="AC92" i="39"/>
  <c r="AA92" i="39"/>
  <c r="T92" i="39"/>
  <c r="R92" i="39"/>
  <c r="P92" i="39"/>
  <c r="I92" i="39"/>
  <c r="G92" i="39"/>
  <c r="E92" i="39"/>
  <c r="F92" i="39" s="1"/>
  <c r="AP91" i="39"/>
  <c r="AN91" i="39"/>
  <c r="AL91" i="39"/>
  <c r="AE91" i="39"/>
  <c r="AC91" i="39"/>
  <c r="AA91" i="39"/>
  <c r="T91" i="39"/>
  <c r="R91" i="39"/>
  <c r="P91" i="39"/>
  <c r="I91" i="39"/>
  <c r="G91" i="39"/>
  <c r="E91" i="39"/>
  <c r="AP90" i="39"/>
  <c r="AN90" i="39"/>
  <c r="AL90" i="39"/>
  <c r="AE90" i="39"/>
  <c r="AC90" i="39"/>
  <c r="AA90" i="39"/>
  <c r="T90" i="39"/>
  <c r="R90" i="39"/>
  <c r="P90" i="39"/>
  <c r="I90" i="39"/>
  <c r="G90" i="39"/>
  <c r="E90" i="39"/>
  <c r="AP89" i="39"/>
  <c r="AN89" i="39"/>
  <c r="AL89" i="39"/>
  <c r="AE89" i="39"/>
  <c r="AC89" i="39"/>
  <c r="AA89" i="39"/>
  <c r="T89" i="39"/>
  <c r="R89" i="39"/>
  <c r="P89" i="39"/>
  <c r="I89" i="39"/>
  <c r="G89" i="39"/>
  <c r="E89" i="39"/>
  <c r="AP88" i="39"/>
  <c r="AN88" i="39"/>
  <c r="AL88" i="39"/>
  <c r="AE88" i="39"/>
  <c r="AC88" i="39"/>
  <c r="AA88" i="39"/>
  <c r="T88" i="39"/>
  <c r="R88" i="39"/>
  <c r="P88" i="39"/>
  <c r="I88" i="39"/>
  <c r="G88" i="39"/>
  <c r="E88" i="39"/>
  <c r="F88" i="39" s="1"/>
  <c r="AP84" i="39"/>
  <c r="AN84" i="39"/>
  <c r="AL84" i="39"/>
  <c r="AE84" i="39"/>
  <c r="AC84" i="39"/>
  <c r="AA84" i="39"/>
  <c r="T84" i="39"/>
  <c r="R84" i="39"/>
  <c r="P84" i="39"/>
  <c r="I84" i="39"/>
  <c r="G84" i="39"/>
  <c r="E84" i="39"/>
  <c r="AP83" i="39"/>
  <c r="AN83" i="39"/>
  <c r="AL83" i="39"/>
  <c r="AE83" i="39"/>
  <c r="AC83" i="39"/>
  <c r="AA83" i="39"/>
  <c r="T83" i="39"/>
  <c r="U83" i="39" s="1"/>
  <c r="R83" i="39"/>
  <c r="P83" i="39"/>
  <c r="I83" i="39"/>
  <c r="G83" i="39"/>
  <c r="E83" i="39"/>
  <c r="AP82" i="39"/>
  <c r="AN82" i="39"/>
  <c r="AL82" i="39"/>
  <c r="AE82" i="39"/>
  <c r="AC82" i="39"/>
  <c r="AA82" i="39"/>
  <c r="T82" i="39"/>
  <c r="R82" i="39"/>
  <c r="P82" i="39"/>
  <c r="I82" i="39"/>
  <c r="G82" i="39"/>
  <c r="E82" i="39"/>
  <c r="AP81" i="39"/>
  <c r="AN81" i="39"/>
  <c r="AL81" i="39"/>
  <c r="AE81" i="39"/>
  <c r="AC81" i="39"/>
  <c r="AA81" i="39"/>
  <c r="T81" i="39"/>
  <c r="R81" i="39"/>
  <c r="P81" i="39"/>
  <c r="I81" i="39"/>
  <c r="G81" i="39"/>
  <c r="E81" i="39"/>
  <c r="F81" i="39" s="1"/>
  <c r="AP80" i="39"/>
  <c r="AN80" i="39"/>
  <c r="AL80" i="39"/>
  <c r="AE80" i="39"/>
  <c r="AC80" i="39"/>
  <c r="AA80" i="39"/>
  <c r="T80" i="39"/>
  <c r="R80" i="39"/>
  <c r="P80" i="39"/>
  <c r="I80" i="39"/>
  <c r="G80" i="39"/>
  <c r="E80" i="39"/>
  <c r="AP79" i="39"/>
  <c r="AN79" i="39"/>
  <c r="AL79" i="39"/>
  <c r="AE79" i="39"/>
  <c r="AC79" i="39"/>
  <c r="AA79" i="39"/>
  <c r="T79" i="39"/>
  <c r="U79" i="39" s="1"/>
  <c r="R79" i="39"/>
  <c r="P79" i="39"/>
  <c r="I79" i="39"/>
  <c r="G79" i="39"/>
  <c r="E79" i="39"/>
  <c r="AP78" i="39"/>
  <c r="AN78" i="39"/>
  <c r="AL78" i="39"/>
  <c r="AE78" i="39"/>
  <c r="AC78" i="39"/>
  <c r="AA78" i="39"/>
  <c r="T78" i="39"/>
  <c r="R78" i="39"/>
  <c r="P78" i="39"/>
  <c r="I78" i="39"/>
  <c r="G78" i="39"/>
  <c r="E78" i="39"/>
  <c r="AP77" i="39"/>
  <c r="AN77" i="39"/>
  <c r="AL77" i="39"/>
  <c r="AE77" i="39"/>
  <c r="AC77" i="39"/>
  <c r="AA77" i="39"/>
  <c r="T77" i="39"/>
  <c r="R77" i="39"/>
  <c r="P77" i="39"/>
  <c r="I77" i="39"/>
  <c r="G77" i="39"/>
  <c r="E77" i="39"/>
  <c r="F77" i="39" s="1"/>
  <c r="AP76" i="39"/>
  <c r="AN76" i="39"/>
  <c r="AL76" i="39"/>
  <c r="AE76" i="39"/>
  <c r="AC76" i="39"/>
  <c r="AA76" i="39"/>
  <c r="T76" i="39"/>
  <c r="R76" i="39"/>
  <c r="P76" i="39"/>
  <c r="I76" i="39"/>
  <c r="G76" i="39"/>
  <c r="E76" i="39"/>
  <c r="F76" i="39" s="1"/>
  <c r="AP75" i="39"/>
  <c r="AN75" i="39"/>
  <c r="AL75" i="39"/>
  <c r="AE75" i="39"/>
  <c r="AF75" i="39" s="1"/>
  <c r="AC75" i="39"/>
  <c r="AA75" i="39"/>
  <c r="T75" i="39"/>
  <c r="R75" i="39"/>
  <c r="P75" i="39"/>
  <c r="I75" i="39"/>
  <c r="G75" i="39"/>
  <c r="E75" i="39"/>
  <c r="AP74" i="39"/>
  <c r="AN74" i="39"/>
  <c r="AL74" i="39"/>
  <c r="AE74" i="39"/>
  <c r="AF74" i="39" s="1"/>
  <c r="AC74" i="39"/>
  <c r="AA74" i="39"/>
  <c r="T74" i="39"/>
  <c r="R74" i="39"/>
  <c r="S74" i="39" s="1"/>
  <c r="W74" i="39" s="1"/>
  <c r="P74" i="39"/>
  <c r="I74" i="39"/>
  <c r="G74" i="39"/>
  <c r="E74" i="39"/>
  <c r="AP73" i="39"/>
  <c r="AQ73" i="39" s="1"/>
  <c r="AN73" i="39"/>
  <c r="AL73" i="39"/>
  <c r="AE73" i="39"/>
  <c r="AC73" i="39"/>
  <c r="AA73" i="39"/>
  <c r="T73" i="39"/>
  <c r="R73" i="39"/>
  <c r="P73" i="39"/>
  <c r="Q73" i="39" s="1"/>
  <c r="I73" i="39"/>
  <c r="G73" i="39"/>
  <c r="E73" i="39"/>
  <c r="F73" i="39" s="1"/>
  <c r="AP69" i="39"/>
  <c r="AN69" i="39"/>
  <c r="AL69" i="39"/>
  <c r="AM69" i="39" s="1"/>
  <c r="AE69" i="39"/>
  <c r="AC69" i="39"/>
  <c r="AA69" i="39"/>
  <c r="T69" i="39"/>
  <c r="R69" i="39"/>
  <c r="P69" i="39"/>
  <c r="I69" i="39"/>
  <c r="G69" i="39"/>
  <c r="E69" i="39"/>
  <c r="F69" i="39" s="1"/>
  <c r="AP68" i="39"/>
  <c r="AN68" i="39"/>
  <c r="AL68" i="39"/>
  <c r="AE68" i="39"/>
  <c r="AF68" i="39" s="1"/>
  <c r="AC68" i="39"/>
  <c r="AA68" i="39"/>
  <c r="T68" i="39"/>
  <c r="U68" i="39" s="1"/>
  <c r="R68" i="39"/>
  <c r="P68" i="39"/>
  <c r="Q68" i="39" s="1"/>
  <c r="I68" i="39"/>
  <c r="G68" i="39"/>
  <c r="E68" i="39"/>
  <c r="AP67" i="39"/>
  <c r="AR67" i="39" s="1"/>
  <c r="AN67" i="39"/>
  <c r="AL67" i="39"/>
  <c r="AE67" i="39"/>
  <c r="AF67" i="39" s="1"/>
  <c r="AC67" i="39"/>
  <c r="AA67" i="39"/>
  <c r="T67" i="39"/>
  <c r="R67" i="39"/>
  <c r="V67" i="39" s="1"/>
  <c r="P67" i="39"/>
  <c r="I67" i="39"/>
  <c r="G67" i="39"/>
  <c r="E67" i="39"/>
  <c r="AP66" i="39"/>
  <c r="AR66" i="39" s="1"/>
  <c r="AN66" i="39"/>
  <c r="AL66" i="39"/>
  <c r="AM66" i="39" s="1"/>
  <c r="AE66" i="39"/>
  <c r="AC66" i="39"/>
  <c r="AA66" i="39"/>
  <c r="T66" i="39"/>
  <c r="R66" i="39"/>
  <c r="V66" i="39" s="1"/>
  <c r="P66" i="39"/>
  <c r="I66" i="39"/>
  <c r="G66" i="39"/>
  <c r="E66" i="39"/>
  <c r="F66" i="39" s="1"/>
  <c r="AP65" i="39"/>
  <c r="AN65" i="39"/>
  <c r="AL65" i="39"/>
  <c r="AM65" i="39" s="1"/>
  <c r="AE65" i="39"/>
  <c r="AC65" i="39"/>
  <c r="AD65" i="39" s="1"/>
  <c r="AH65" i="39" s="1"/>
  <c r="AA65" i="39"/>
  <c r="T65" i="39"/>
  <c r="R65" i="39"/>
  <c r="P65" i="39"/>
  <c r="I65" i="39"/>
  <c r="G65" i="39"/>
  <c r="E65" i="39"/>
  <c r="F65" i="39" s="1"/>
  <c r="AP64" i="39"/>
  <c r="AQ64" i="39" s="1"/>
  <c r="AN64" i="39"/>
  <c r="AL64" i="39"/>
  <c r="AE64" i="39"/>
  <c r="AF64" i="39" s="1"/>
  <c r="AC64" i="39"/>
  <c r="AA64" i="39"/>
  <c r="T64" i="39"/>
  <c r="U64" i="39" s="1"/>
  <c r="R64" i="39"/>
  <c r="S64" i="39" s="1"/>
  <c r="W64" i="39" s="1"/>
  <c r="P64" i="39"/>
  <c r="I64" i="39"/>
  <c r="G64" i="39"/>
  <c r="E64" i="39"/>
  <c r="AP63" i="39"/>
  <c r="AN63" i="39"/>
  <c r="AL63" i="39"/>
  <c r="AE63" i="39"/>
  <c r="AC63" i="39"/>
  <c r="AD63" i="39" s="1"/>
  <c r="AH63" i="39" s="1"/>
  <c r="AA63" i="39"/>
  <c r="T63" i="39"/>
  <c r="R63" i="39"/>
  <c r="V63" i="39" s="1"/>
  <c r="P63" i="39"/>
  <c r="Q63" i="39" s="1"/>
  <c r="I63" i="39"/>
  <c r="G63" i="39"/>
  <c r="H63" i="39" s="1"/>
  <c r="L63" i="39" s="1"/>
  <c r="E63" i="39"/>
  <c r="AP62" i="39"/>
  <c r="AN62" i="39"/>
  <c r="AL62" i="39"/>
  <c r="AE62" i="39"/>
  <c r="AC62" i="39"/>
  <c r="AA62" i="39"/>
  <c r="T62" i="39"/>
  <c r="R62" i="39"/>
  <c r="P62" i="39"/>
  <c r="Q62" i="39" s="1"/>
  <c r="I62" i="39"/>
  <c r="G62" i="39"/>
  <c r="E62" i="39"/>
  <c r="F62" i="39" s="1"/>
  <c r="AP61" i="39"/>
  <c r="AN61" i="39"/>
  <c r="AL61" i="39"/>
  <c r="AM61" i="39" s="1"/>
  <c r="AE61" i="39"/>
  <c r="AC61" i="39"/>
  <c r="AG61" i="39" s="1"/>
  <c r="AA61" i="39"/>
  <c r="T61" i="39"/>
  <c r="R61" i="39"/>
  <c r="P61" i="39"/>
  <c r="Q61" i="39" s="1"/>
  <c r="I61" i="39"/>
  <c r="G61" i="39"/>
  <c r="E61" i="39"/>
  <c r="F61" i="39" s="1"/>
  <c r="AP60" i="39"/>
  <c r="AR60" i="39" s="1"/>
  <c r="AN60" i="39"/>
  <c r="AL60" i="39"/>
  <c r="AE60" i="39"/>
  <c r="AG60" i="39" s="1"/>
  <c r="AC60" i="39"/>
  <c r="AA60" i="39"/>
  <c r="T60" i="39"/>
  <c r="U60" i="39" s="1"/>
  <c r="R60" i="39"/>
  <c r="P60" i="39"/>
  <c r="I60" i="39"/>
  <c r="G60" i="39"/>
  <c r="E60" i="39"/>
  <c r="AP59" i="39"/>
  <c r="AN59" i="39"/>
  <c r="AL59" i="39"/>
  <c r="AE59" i="39"/>
  <c r="AF59" i="39" s="1"/>
  <c r="AC59" i="39"/>
  <c r="AG59" i="39" s="1"/>
  <c r="AA59" i="39"/>
  <c r="T59" i="39"/>
  <c r="R59" i="39"/>
  <c r="S59" i="39" s="1"/>
  <c r="W59" i="39" s="1"/>
  <c r="P59" i="39"/>
  <c r="I59" i="39"/>
  <c r="G59" i="39"/>
  <c r="K59" i="39" s="1"/>
  <c r="E59" i="39"/>
  <c r="F59" i="39" s="1"/>
  <c r="AP58" i="39"/>
  <c r="AN58" i="39"/>
  <c r="AL58" i="39"/>
  <c r="AE58" i="39"/>
  <c r="AC58" i="39"/>
  <c r="AA58" i="39"/>
  <c r="T58" i="39"/>
  <c r="U58" i="39" s="1"/>
  <c r="R58" i="39"/>
  <c r="V58" i="39" s="1"/>
  <c r="P58" i="39"/>
  <c r="Q58" i="39" s="1"/>
  <c r="I58" i="39"/>
  <c r="G58" i="39"/>
  <c r="E58" i="39"/>
  <c r="F58" i="39" s="1"/>
  <c r="AP54" i="39"/>
  <c r="AR54" i="39" s="1"/>
  <c r="AN54" i="39"/>
  <c r="AL54" i="39"/>
  <c r="AM54" i="39" s="1"/>
  <c r="AE54" i="39"/>
  <c r="AC54" i="39"/>
  <c r="AD54" i="39" s="1"/>
  <c r="AH54" i="39" s="1"/>
  <c r="AA54" i="39"/>
  <c r="T54" i="39"/>
  <c r="R54" i="39"/>
  <c r="P54" i="39"/>
  <c r="Q54" i="39" s="1"/>
  <c r="I54" i="39"/>
  <c r="G54" i="39"/>
  <c r="E54" i="39"/>
  <c r="AP53" i="39"/>
  <c r="AR53" i="39" s="1"/>
  <c r="AN53" i="39"/>
  <c r="AL53" i="39"/>
  <c r="AE53" i="39"/>
  <c r="AF53" i="39" s="1"/>
  <c r="AC53" i="39"/>
  <c r="AG53" i="39" s="1"/>
  <c r="AA53" i="39"/>
  <c r="T53" i="39"/>
  <c r="U53" i="39" s="1"/>
  <c r="R53" i="39"/>
  <c r="P53" i="39"/>
  <c r="Q53" i="39" s="1"/>
  <c r="I53" i="39"/>
  <c r="G53" i="39"/>
  <c r="K53" i="39" s="1"/>
  <c r="E53" i="39"/>
  <c r="AP52" i="39"/>
  <c r="AQ52" i="39" s="1"/>
  <c r="AN52" i="39"/>
  <c r="AL52" i="39"/>
  <c r="AE52" i="39"/>
  <c r="AF52" i="39" s="1"/>
  <c r="AC52" i="39"/>
  <c r="AG52" i="39" s="1"/>
  <c r="AA52" i="39"/>
  <c r="T52" i="39"/>
  <c r="R52" i="39"/>
  <c r="V52" i="39" s="1"/>
  <c r="P52" i="39"/>
  <c r="I52" i="39"/>
  <c r="G52" i="39"/>
  <c r="K52" i="39" s="1"/>
  <c r="E52" i="39"/>
  <c r="AP51" i="39"/>
  <c r="AR51" i="39" s="1"/>
  <c r="AN51" i="39"/>
  <c r="AL51" i="39"/>
  <c r="AM51" i="39" s="1"/>
  <c r="AE51" i="39"/>
  <c r="AC51" i="39"/>
  <c r="AA51" i="39"/>
  <c r="T51" i="39"/>
  <c r="R51" i="39"/>
  <c r="P51" i="39"/>
  <c r="Q51" i="39" s="1"/>
  <c r="I51" i="39"/>
  <c r="G51" i="39"/>
  <c r="E51" i="39"/>
  <c r="F51" i="39" s="1"/>
  <c r="AP50" i="39"/>
  <c r="AR50" i="39" s="1"/>
  <c r="AN50" i="39"/>
  <c r="AL50" i="39"/>
  <c r="AM50" i="39" s="1"/>
  <c r="AE50" i="39"/>
  <c r="AF50" i="39" s="1"/>
  <c r="AC50" i="39"/>
  <c r="AA50" i="39"/>
  <c r="T50" i="39"/>
  <c r="R50" i="39"/>
  <c r="P50" i="39"/>
  <c r="I50" i="39"/>
  <c r="G50" i="39"/>
  <c r="H50" i="39" s="1"/>
  <c r="L50" i="39" s="1"/>
  <c r="E50" i="39"/>
  <c r="F50" i="39" s="1"/>
  <c r="AP49" i="39"/>
  <c r="AN49" i="39"/>
  <c r="AL49" i="39"/>
  <c r="AE49" i="39"/>
  <c r="AF49" i="39" s="1"/>
  <c r="AC49" i="39"/>
  <c r="AG49" i="39" s="1"/>
  <c r="AA49" i="39"/>
  <c r="T49" i="39"/>
  <c r="U49" i="39" s="1"/>
  <c r="R49" i="39"/>
  <c r="P49" i="39"/>
  <c r="I49" i="39"/>
  <c r="G49" i="39"/>
  <c r="E49" i="39"/>
  <c r="AP48" i="39"/>
  <c r="AQ48" i="39" s="1"/>
  <c r="AN48" i="39"/>
  <c r="AL48" i="39"/>
  <c r="AE48" i="39"/>
  <c r="AF48" i="39" s="1"/>
  <c r="AC48" i="39"/>
  <c r="AA48" i="39"/>
  <c r="T48" i="39"/>
  <c r="R48" i="39"/>
  <c r="S48" i="39" s="1"/>
  <c r="W48" i="39" s="1"/>
  <c r="P48" i="39"/>
  <c r="Q48" i="39" s="1"/>
  <c r="I48" i="39"/>
  <c r="G48" i="39"/>
  <c r="K48" i="39" s="1"/>
  <c r="E48" i="39"/>
  <c r="AP47" i="39"/>
  <c r="AR47" i="39" s="1"/>
  <c r="AN47" i="39"/>
  <c r="AL47" i="39"/>
  <c r="AE47" i="39"/>
  <c r="AC47" i="39"/>
  <c r="AA47" i="39"/>
  <c r="T47" i="39"/>
  <c r="U47" i="39" s="1"/>
  <c r="W47" i="39" s="1"/>
  <c r="R47" i="39"/>
  <c r="V47" i="39" s="1"/>
  <c r="P47" i="39"/>
  <c r="Q47" i="39" s="1"/>
  <c r="I47" i="39"/>
  <c r="G47" i="39"/>
  <c r="E47" i="39"/>
  <c r="F47" i="39" s="1"/>
  <c r="AP46" i="39"/>
  <c r="AQ46" i="39" s="1"/>
  <c r="AS46" i="39" s="1"/>
  <c r="AN46" i="39"/>
  <c r="AL46" i="39"/>
  <c r="AM46" i="39" s="1"/>
  <c r="AE46" i="39"/>
  <c r="AC46" i="39"/>
  <c r="AG46" i="39" s="1"/>
  <c r="AA46" i="39"/>
  <c r="T46" i="39"/>
  <c r="R46" i="39"/>
  <c r="P46" i="39"/>
  <c r="Q46" i="39" s="1"/>
  <c r="I46" i="39"/>
  <c r="G46" i="39"/>
  <c r="E46" i="39"/>
  <c r="F46" i="39" s="1"/>
  <c r="AP45" i="39"/>
  <c r="AQ45" i="39" s="1"/>
  <c r="AS45" i="39" s="1"/>
  <c r="AN45" i="39"/>
  <c r="AL45" i="39"/>
  <c r="AE45" i="39"/>
  <c r="AF45" i="39" s="1"/>
  <c r="AC45" i="39"/>
  <c r="AG45" i="39" s="1"/>
  <c r="AA45" i="39"/>
  <c r="T45" i="39"/>
  <c r="U45" i="39" s="1"/>
  <c r="W45" i="39" s="1"/>
  <c r="R45" i="39"/>
  <c r="V45" i="39" s="1"/>
  <c r="P45" i="39"/>
  <c r="I45" i="39"/>
  <c r="J45" i="39" s="1"/>
  <c r="G45" i="39"/>
  <c r="K45" i="39" s="1"/>
  <c r="E45" i="39"/>
  <c r="AP44" i="39"/>
  <c r="AQ44" i="39" s="1"/>
  <c r="AS44" i="39" s="1"/>
  <c r="AN44" i="39"/>
  <c r="AL44" i="39"/>
  <c r="AE44" i="39"/>
  <c r="AC44" i="39"/>
  <c r="AG44" i="39" s="1"/>
  <c r="AA44" i="39"/>
  <c r="T44" i="39"/>
  <c r="R44" i="39"/>
  <c r="V44" i="39" s="1"/>
  <c r="P44" i="39"/>
  <c r="Q44" i="39" s="1"/>
  <c r="I44" i="39"/>
  <c r="G44" i="39"/>
  <c r="E44" i="39"/>
  <c r="F44" i="39" s="1"/>
  <c r="AP43" i="39"/>
  <c r="AN43" i="39"/>
  <c r="AR43" i="39" s="1"/>
  <c r="AL43" i="39"/>
  <c r="AM43" i="39" s="1"/>
  <c r="AE43" i="39"/>
  <c r="AC43" i="39"/>
  <c r="AA43" i="39"/>
  <c r="T43" i="39"/>
  <c r="R43" i="39"/>
  <c r="V43" i="39" s="1"/>
  <c r="P43" i="39"/>
  <c r="Q43" i="39" s="1"/>
  <c r="I43" i="39"/>
  <c r="G43" i="39"/>
  <c r="E43" i="39"/>
  <c r="F43" i="39" s="1"/>
  <c r="AP39" i="39"/>
  <c r="AN39" i="39"/>
  <c r="AO39" i="39" s="1"/>
  <c r="AL39" i="39"/>
  <c r="AM39" i="39" s="1"/>
  <c r="AE39" i="39"/>
  <c r="AC39" i="39"/>
  <c r="AA39" i="39"/>
  <c r="T39" i="39"/>
  <c r="V39" i="39" s="1"/>
  <c r="R39" i="39"/>
  <c r="P39" i="39"/>
  <c r="I39" i="39"/>
  <c r="G39" i="39"/>
  <c r="E39" i="39"/>
  <c r="F39" i="39" s="1"/>
  <c r="AP38" i="39"/>
  <c r="AR38" i="39" s="1"/>
  <c r="AN38" i="39"/>
  <c r="AL38" i="39"/>
  <c r="AE38" i="39"/>
  <c r="AC38" i="39"/>
  <c r="AG38" i="39" s="1"/>
  <c r="AA38" i="39"/>
  <c r="T38" i="39"/>
  <c r="R38" i="39"/>
  <c r="P38" i="39"/>
  <c r="Q38" i="39" s="1"/>
  <c r="I38" i="39"/>
  <c r="G38" i="39"/>
  <c r="K38" i="39" s="1"/>
  <c r="E38" i="39"/>
  <c r="AP37" i="39"/>
  <c r="AN37" i="39"/>
  <c r="AL37" i="39"/>
  <c r="AE37" i="39"/>
  <c r="AC37" i="39"/>
  <c r="AG37" i="39" s="1"/>
  <c r="AA37" i="39"/>
  <c r="T37" i="39"/>
  <c r="R37" i="39"/>
  <c r="V37" i="39" s="1"/>
  <c r="P37" i="39"/>
  <c r="Q37" i="39" s="1"/>
  <c r="I37" i="39"/>
  <c r="G37" i="39"/>
  <c r="K37" i="39" s="1"/>
  <c r="E37" i="39"/>
  <c r="F37" i="39" s="1"/>
  <c r="AP36" i="39"/>
  <c r="AR36" i="39" s="1"/>
  <c r="AN36" i="39"/>
  <c r="AL36" i="39"/>
  <c r="AE36" i="39"/>
  <c r="AC36" i="39"/>
  <c r="AG36" i="39" s="1"/>
  <c r="AA36" i="39"/>
  <c r="AB36" i="39" s="1"/>
  <c r="T36" i="39"/>
  <c r="R36" i="39"/>
  <c r="S36" i="39" s="1"/>
  <c r="P36" i="39"/>
  <c r="Q36" i="39" s="1"/>
  <c r="I36" i="39"/>
  <c r="G36" i="39"/>
  <c r="E36" i="39"/>
  <c r="F36" i="39" s="1"/>
  <c r="AP35" i="39"/>
  <c r="AN35" i="39"/>
  <c r="AL35" i="39"/>
  <c r="AM35" i="39" s="1"/>
  <c r="AE35" i="39"/>
  <c r="AC35" i="39"/>
  <c r="AG35" i="39" s="1"/>
  <c r="AA35" i="39"/>
  <c r="T35" i="39"/>
  <c r="V35" i="39" s="1"/>
  <c r="R35" i="39"/>
  <c r="P35" i="39"/>
  <c r="I35" i="39"/>
  <c r="G35" i="39"/>
  <c r="E35" i="39"/>
  <c r="F35" i="39" s="1"/>
  <c r="AP34" i="39"/>
  <c r="AR34" i="39" s="1"/>
  <c r="AN34" i="39"/>
  <c r="AL34" i="39"/>
  <c r="AE34" i="39"/>
  <c r="AC34" i="39"/>
  <c r="AG34" i="39" s="1"/>
  <c r="AA34" i="39"/>
  <c r="T34" i="39"/>
  <c r="V34" i="39" s="1"/>
  <c r="R34" i="39"/>
  <c r="P34" i="39"/>
  <c r="Q34" i="39" s="1"/>
  <c r="I34" i="39"/>
  <c r="G34" i="39"/>
  <c r="E34" i="39"/>
  <c r="AP33" i="39"/>
  <c r="AN33" i="39"/>
  <c r="AL33" i="39"/>
  <c r="AE33" i="39"/>
  <c r="AC33" i="39"/>
  <c r="AA33" i="39"/>
  <c r="T33" i="39"/>
  <c r="R33" i="39"/>
  <c r="V33" i="39" s="1"/>
  <c r="P33" i="39"/>
  <c r="I33" i="39"/>
  <c r="G33" i="39"/>
  <c r="K33" i="39" s="1"/>
  <c r="E33" i="39"/>
  <c r="F33" i="39" s="1"/>
  <c r="AP32" i="39"/>
  <c r="AN32" i="39"/>
  <c r="AL32" i="39"/>
  <c r="AE32" i="39"/>
  <c r="AC32" i="39"/>
  <c r="AG32" i="39" s="1"/>
  <c r="AA32" i="39"/>
  <c r="T32" i="39"/>
  <c r="R32" i="39"/>
  <c r="V32" i="39" s="1"/>
  <c r="P32" i="39"/>
  <c r="Q32" i="39" s="1"/>
  <c r="I32" i="39"/>
  <c r="G32" i="39"/>
  <c r="E32" i="39"/>
  <c r="F32" i="39" s="1"/>
  <c r="AP31" i="39"/>
  <c r="AN31" i="39"/>
  <c r="AO31" i="39" s="1"/>
  <c r="AL31" i="39"/>
  <c r="AM31" i="39" s="1"/>
  <c r="AE31" i="39"/>
  <c r="AC31" i="39"/>
  <c r="AA31" i="39"/>
  <c r="T31" i="39"/>
  <c r="V31" i="39" s="1"/>
  <c r="R31" i="39"/>
  <c r="P31" i="39"/>
  <c r="I31" i="39"/>
  <c r="G31" i="39"/>
  <c r="E31" i="39"/>
  <c r="AP30" i="39"/>
  <c r="AR30" i="39" s="1"/>
  <c r="AN30" i="39"/>
  <c r="AL30" i="39"/>
  <c r="AE30" i="39"/>
  <c r="AC30" i="39"/>
  <c r="AG30" i="39" s="1"/>
  <c r="AA30" i="39"/>
  <c r="T30" i="39"/>
  <c r="R30" i="39"/>
  <c r="V30" i="39" s="1"/>
  <c r="P30" i="39"/>
  <c r="Q30" i="39" s="1"/>
  <c r="I30" i="39"/>
  <c r="I24" i="39" s="1"/>
  <c r="G30" i="39"/>
  <c r="E30" i="39"/>
  <c r="AP29" i="39"/>
  <c r="AN29" i="39"/>
  <c r="AR29" i="39" s="1"/>
  <c r="AL29" i="39"/>
  <c r="AM29" i="39" s="1"/>
  <c r="AE29" i="39"/>
  <c r="AC29" i="39"/>
  <c r="AA29" i="39"/>
  <c r="T29" i="39"/>
  <c r="R29" i="39"/>
  <c r="V29" i="39" s="1"/>
  <c r="P29" i="39"/>
  <c r="I29" i="39"/>
  <c r="G29" i="39"/>
  <c r="K29" i="39" s="1"/>
  <c r="E29" i="39"/>
  <c r="AP28" i="39"/>
  <c r="AQ39" i="39" s="1"/>
  <c r="AS39" i="39" s="1"/>
  <c r="AN28" i="39"/>
  <c r="AL28" i="39"/>
  <c r="AL23" i="39" s="1" a="1"/>
  <c r="AL23" i="39" s="1"/>
  <c r="AE28" i="39"/>
  <c r="AC28" i="39"/>
  <c r="AG28" i="39" s="1"/>
  <c r="AA28" i="39"/>
  <c r="T28" i="39"/>
  <c r="T23" i="39" s="1"/>
  <c r="R28" i="39"/>
  <c r="R23" i="39" s="1"/>
  <c r="P28" i="39"/>
  <c r="P23" i="39" s="1"/>
  <c r="I28" i="39"/>
  <c r="G28" i="39"/>
  <c r="E28" i="39"/>
  <c r="E23" i="39" s="1"/>
  <c r="AQ99" i="39"/>
  <c r="AR99" i="39"/>
  <c r="AM99" i="39"/>
  <c r="AF99" i="39"/>
  <c r="AG99" i="39"/>
  <c r="AB99" i="39"/>
  <c r="U99" i="39"/>
  <c r="Q99" i="39"/>
  <c r="J99" i="39"/>
  <c r="F99" i="39"/>
  <c r="AQ98" i="39"/>
  <c r="AM98" i="39"/>
  <c r="AF98" i="39"/>
  <c r="AB98" i="39"/>
  <c r="U98" i="39"/>
  <c r="Q98" i="39"/>
  <c r="J98" i="39"/>
  <c r="F98" i="39"/>
  <c r="AQ97" i="39"/>
  <c r="AM97" i="39"/>
  <c r="AF97" i="39"/>
  <c r="AB97" i="39"/>
  <c r="U97" i="39"/>
  <c r="Q97" i="39"/>
  <c r="J97" i="39"/>
  <c r="F97" i="39"/>
  <c r="AQ96" i="39"/>
  <c r="AM96" i="39"/>
  <c r="AF96" i="39"/>
  <c r="AB96" i="39"/>
  <c r="U96" i="39"/>
  <c r="Q96" i="39"/>
  <c r="J96" i="39"/>
  <c r="F96" i="39"/>
  <c r="AQ95" i="39"/>
  <c r="AM95" i="39"/>
  <c r="AF95" i="39"/>
  <c r="AB95" i="39"/>
  <c r="U95" i="39"/>
  <c r="Q95" i="39"/>
  <c r="J95" i="39"/>
  <c r="F95" i="39"/>
  <c r="AQ94" i="39"/>
  <c r="AM94" i="39"/>
  <c r="AF94" i="39"/>
  <c r="AB94" i="39"/>
  <c r="U94" i="39"/>
  <c r="Q94" i="39"/>
  <c r="J94" i="39"/>
  <c r="F94" i="39"/>
  <c r="AQ93" i="39"/>
  <c r="AM93" i="39"/>
  <c r="AF93" i="39"/>
  <c r="AB93" i="39"/>
  <c r="U93" i="39"/>
  <c r="Q93" i="39"/>
  <c r="J93" i="39"/>
  <c r="F93" i="39"/>
  <c r="AQ92" i="39"/>
  <c r="AM92" i="39"/>
  <c r="AF92" i="39"/>
  <c r="AB92" i="39"/>
  <c r="U92" i="39"/>
  <c r="Q92" i="39"/>
  <c r="J92" i="39"/>
  <c r="AQ91" i="39"/>
  <c r="AM91" i="39"/>
  <c r="AF91" i="39"/>
  <c r="AB91" i="39"/>
  <c r="U91" i="39"/>
  <c r="Q91" i="39"/>
  <c r="J91" i="39"/>
  <c r="F91" i="39"/>
  <c r="AQ90" i="39"/>
  <c r="AM90" i="39"/>
  <c r="AF90" i="39"/>
  <c r="AB90" i="39"/>
  <c r="U90" i="39"/>
  <c r="Q90" i="39"/>
  <c r="J90" i="39"/>
  <c r="F90" i="39"/>
  <c r="AQ89" i="39"/>
  <c r="AM89" i="39"/>
  <c r="AF89" i="39"/>
  <c r="AB89" i="39"/>
  <c r="U89" i="39"/>
  <c r="Q89" i="39"/>
  <c r="J89" i="39"/>
  <c r="F89" i="39"/>
  <c r="AQ88" i="39"/>
  <c r="AM88" i="39"/>
  <c r="AF88" i="39"/>
  <c r="AB88" i="39"/>
  <c r="U88" i="39"/>
  <c r="Q88" i="39"/>
  <c r="J88" i="39"/>
  <c r="AQ84" i="39"/>
  <c r="AM84" i="39"/>
  <c r="AF84" i="39"/>
  <c r="AB84" i="39"/>
  <c r="U84" i="39"/>
  <c r="Q84" i="39"/>
  <c r="J84" i="39"/>
  <c r="F84" i="39"/>
  <c r="AQ83" i="39"/>
  <c r="AM83" i="39"/>
  <c r="AF83" i="39"/>
  <c r="AB83" i="39"/>
  <c r="Q83" i="39"/>
  <c r="J83" i="39"/>
  <c r="F83" i="39"/>
  <c r="AQ82" i="39"/>
  <c r="AM82" i="39"/>
  <c r="AF82" i="39"/>
  <c r="AB82" i="39"/>
  <c r="U82" i="39"/>
  <c r="Q82" i="39"/>
  <c r="J82" i="39"/>
  <c r="F82" i="39"/>
  <c r="AQ81" i="39"/>
  <c r="AM81" i="39"/>
  <c r="AF81" i="39"/>
  <c r="AB81" i="39"/>
  <c r="U81" i="39"/>
  <c r="Q81" i="39"/>
  <c r="J81" i="39"/>
  <c r="AQ80" i="39"/>
  <c r="AM80" i="39"/>
  <c r="AF80" i="39"/>
  <c r="AB80" i="39"/>
  <c r="U80" i="39"/>
  <c r="Q80" i="39"/>
  <c r="J80" i="39"/>
  <c r="F80" i="39"/>
  <c r="AQ79" i="39"/>
  <c r="AM79" i="39"/>
  <c r="AF79" i="39"/>
  <c r="AB79" i="39"/>
  <c r="Q79" i="39"/>
  <c r="J79" i="39"/>
  <c r="F79" i="39"/>
  <c r="AQ78" i="39"/>
  <c r="AM78" i="39"/>
  <c r="AF78" i="39"/>
  <c r="AB78" i="39"/>
  <c r="U78" i="39"/>
  <c r="Q78" i="39"/>
  <c r="J78" i="39"/>
  <c r="F78" i="39"/>
  <c r="AQ77" i="39"/>
  <c r="AM77" i="39"/>
  <c r="AF77" i="39"/>
  <c r="AB77" i="39"/>
  <c r="U77" i="39"/>
  <c r="Q77" i="39"/>
  <c r="J77" i="39"/>
  <c r="AQ76" i="39"/>
  <c r="AM76" i="39"/>
  <c r="AF76" i="39"/>
  <c r="AB76" i="39"/>
  <c r="U76" i="39"/>
  <c r="V76" i="39"/>
  <c r="Q76" i="39"/>
  <c r="J76" i="39"/>
  <c r="AQ75" i="39"/>
  <c r="AO75" i="39"/>
  <c r="AS75" i="39" s="1"/>
  <c r="AM75" i="39"/>
  <c r="AB75" i="39"/>
  <c r="U75" i="39"/>
  <c r="Q75" i="39"/>
  <c r="J75" i="39"/>
  <c r="F75" i="39"/>
  <c r="AQ74" i="39"/>
  <c r="AR74" i="39"/>
  <c r="AM74" i="39"/>
  <c r="AB74" i="39"/>
  <c r="U74" i="39"/>
  <c r="Q74" i="39"/>
  <c r="J74" i="39"/>
  <c r="F74" i="39"/>
  <c r="AR73" i="39"/>
  <c r="AM73" i="39"/>
  <c r="AF73" i="39"/>
  <c r="AB73" i="39"/>
  <c r="U73" i="39"/>
  <c r="S73" i="39"/>
  <c r="W73" i="39" s="1"/>
  <c r="J73" i="39"/>
  <c r="AQ69" i="39"/>
  <c r="AS69" i="39" s="1"/>
  <c r="AO69" i="39"/>
  <c r="AF69" i="39"/>
  <c r="AB69" i="39"/>
  <c r="U69" i="39"/>
  <c r="V69" i="39"/>
  <c r="Q69" i="39"/>
  <c r="J69" i="39"/>
  <c r="AR68" i="39"/>
  <c r="AO68" i="39"/>
  <c r="AM68" i="39"/>
  <c r="AB68" i="39"/>
  <c r="S68" i="39"/>
  <c r="J68" i="39"/>
  <c r="F68" i="39"/>
  <c r="AO67" i="39"/>
  <c r="AM67" i="39"/>
  <c r="AB67" i="39"/>
  <c r="U67" i="39"/>
  <c r="Q67" i="39"/>
  <c r="J67" i="39"/>
  <c r="H67" i="39"/>
  <c r="L67" i="39" s="1"/>
  <c r="F67" i="39"/>
  <c r="AQ66" i="39"/>
  <c r="AO66" i="39"/>
  <c r="AF66" i="39"/>
  <c r="AD66" i="39"/>
  <c r="AH66" i="39" s="1"/>
  <c r="AB66" i="39"/>
  <c r="U66" i="39"/>
  <c r="S66" i="39"/>
  <c r="W66" i="39" s="1"/>
  <c r="Q66" i="39"/>
  <c r="J66" i="39"/>
  <c r="H66" i="39"/>
  <c r="AQ65" i="39"/>
  <c r="AR65" i="39"/>
  <c r="AF65" i="39"/>
  <c r="AB65" i="39"/>
  <c r="V65" i="39"/>
  <c r="U65" i="39"/>
  <c r="S65" i="39"/>
  <c r="Q65" i="39"/>
  <c r="J65" i="39"/>
  <c r="H65" i="39"/>
  <c r="L65" i="39" s="1"/>
  <c r="AM64" i="39"/>
  <c r="AD64" i="39"/>
  <c r="AB64" i="39"/>
  <c r="V64" i="39"/>
  <c r="Q64" i="39"/>
  <c r="K64" i="39"/>
  <c r="J64" i="39"/>
  <c r="L64" i="39" s="1"/>
  <c r="H64" i="39"/>
  <c r="F64" i="39"/>
  <c r="AQ63" i="39"/>
  <c r="AR63" i="39"/>
  <c r="AM63" i="39"/>
  <c r="AF63" i="39"/>
  <c r="AB63" i="39"/>
  <c r="U63" i="39"/>
  <c r="K63" i="39"/>
  <c r="J63" i="39"/>
  <c r="F63" i="39"/>
  <c r="AR62" i="39"/>
  <c r="AQ62" i="39"/>
  <c r="AO62" i="39"/>
  <c r="AM62" i="39"/>
  <c r="AF62" i="39"/>
  <c r="AD62" i="39"/>
  <c r="AH62" i="39" s="1"/>
  <c r="AB62" i="39"/>
  <c r="U62" i="39"/>
  <c r="S62" i="39"/>
  <c r="W62" i="39" s="1"/>
  <c r="V62" i="39"/>
  <c r="J62" i="39"/>
  <c r="H62" i="39"/>
  <c r="L62" i="39" s="1"/>
  <c r="AR61" i="39"/>
  <c r="AQ61" i="39"/>
  <c r="AO61" i="39"/>
  <c r="AS61" i="39" s="1"/>
  <c r="AF61" i="39"/>
  <c r="AB61" i="39"/>
  <c r="U61" i="39"/>
  <c r="V61" i="39"/>
  <c r="S61" i="39"/>
  <c r="J61" i="39"/>
  <c r="H61" i="39"/>
  <c r="AQ60" i="39"/>
  <c r="AM60" i="39"/>
  <c r="AD60" i="39"/>
  <c r="AB60" i="39"/>
  <c r="V60" i="39"/>
  <c r="Q60" i="39"/>
  <c r="J60" i="39"/>
  <c r="H60" i="39"/>
  <c r="L60" i="39" s="1"/>
  <c r="F60" i="39"/>
  <c r="AR59" i="39"/>
  <c r="AQ59" i="39"/>
  <c r="AO59" i="39"/>
  <c r="AM59" i="39"/>
  <c r="AB59" i="39"/>
  <c r="U59" i="39"/>
  <c r="Q59" i="39"/>
  <c r="J59" i="39"/>
  <c r="AQ58" i="39"/>
  <c r="AR58" i="39"/>
  <c r="AM58" i="39"/>
  <c r="AF58" i="39"/>
  <c r="AG58" i="39"/>
  <c r="AB58" i="39"/>
  <c r="S58" i="39"/>
  <c r="W58" i="39" s="1"/>
  <c r="K58" i="39"/>
  <c r="J58" i="39"/>
  <c r="H58" i="39"/>
  <c r="L58" i="39" s="1"/>
  <c r="AQ54" i="39"/>
  <c r="AS54" i="39" s="1"/>
  <c r="AO54" i="39"/>
  <c r="AF54" i="39"/>
  <c r="AB54" i="39"/>
  <c r="U54" i="39"/>
  <c r="V54" i="39"/>
  <c r="J54" i="39"/>
  <c r="H54" i="39"/>
  <c r="K54" i="39"/>
  <c r="F54" i="39"/>
  <c r="AQ53" i="39"/>
  <c r="AO53" i="39"/>
  <c r="AM53" i="39"/>
  <c r="AB53" i="39"/>
  <c r="V53" i="39"/>
  <c r="J53" i="39"/>
  <c r="F53" i="39"/>
  <c r="AO52" i="39"/>
  <c r="AR52" i="39"/>
  <c r="AM52" i="39"/>
  <c r="AD52" i="39"/>
  <c r="AH52" i="39" s="1"/>
  <c r="AB52" i="39"/>
  <c r="U52" i="39"/>
  <c r="Q52" i="39"/>
  <c r="J52" i="39"/>
  <c r="F52" i="39"/>
  <c r="AQ51" i="39"/>
  <c r="AO51" i="39"/>
  <c r="AS51" i="39" s="1"/>
  <c r="AF51" i="39"/>
  <c r="AD51" i="39"/>
  <c r="AH51" i="39" s="1"/>
  <c r="AB51" i="39"/>
  <c r="V51" i="39"/>
  <c r="U51" i="39"/>
  <c r="S51" i="39"/>
  <c r="W51" i="39" s="1"/>
  <c r="K51" i="39"/>
  <c r="J51" i="39"/>
  <c r="H51" i="39"/>
  <c r="L51" i="39" s="1"/>
  <c r="AQ50" i="39"/>
  <c r="AO50" i="39"/>
  <c r="AS50" i="39" s="1"/>
  <c r="AG50" i="39"/>
  <c r="AB50" i="39"/>
  <c r="S50" i="39"/>
  <c r="V50" i="39"/>
  <c r="Q50" i="39"/>
  <c r="K50" i="39"/>
  <c r="J50" i="39"/>
  <c r="AO49" i="39"/>
  <c r="AR49" i="39"/>
  <c r="AM49" i="39"/>
  <c r="AB49" i="39"/>
  <c r="Q49" i="39"/>
  <c r="K49" i="39"/>
  <c r="J49" i="39"/>
  <c r="H49" i="39"/>
  <c r="F49" i="39"/>
  <c r="AR48" i="39"/>
  <c r="AM48" i="39"/>
  <c r="AG48" i="39"/>
  <c r="AB48" i="39"/>
  <c r="U48" i="39"/>
  <c r="J48" i="39"/>
  <c r="F48" i="39"/>
  <c r="AO47" i="39"/>
  <c r="AM47" i="39"/>
  <c r="AF47" i="39"/>
  <c r="AG47" i="39"/>
  <c r="AB47" i="39"/>
  <c r="S47" i="39"/>
  <c r="J47" i="39"/>
  <c r="K47" i="39"/>
  <c r="AR46" i="39"/>
  <c r="AO46" i="39"/>
  <c r="AF46" i="39"/>
  <c r="AB46" i="39"/>
  <c r="V46" i="39"/>
  <c r="U46" i="39"/>
  <c r="W46" i="39" s="1"/>
  <c r="S46" i="39"/>
  <c r="J46" i="39"/>
  <c r="K46" i="39"/>
  <c r="AR45" i="39"/>
  <c r="AO45" i="39"/>
  <c r="AM45" i="39"/>
  <c r="AB45" i="39"/>
  <c r="S45" i="39"/>
  <c r="Q45" i="39"/>
  <c r="F45" i="39"/>
  <c r="AR44" i="39"/>
  <c r="AO44" i="39"/>
  <c r="AM44" i="39"/>
  <c r="AF44" i="39"/>
  <c r="AB44" i="39"/>
  <c r="U44" i="39"/>
  <c r="J44" i="39"/>
  <c r="K44" i="39"/>
  <c r="AQ43" i="39"/>
  <c r="AS43" i="39" s="1"/>
  <c r="AO43" i="39"/>
  <c r="AF43" i="39"/>
  <c r="AG43" i="39"/>
  <c r="AB43" i="39"/>
  <c r="U43" i="39"/>
  <c r="J43" i="39"/>
  <c r="K43" i="39"/>
  <c r="AR39" i="39"/>
  <c r="AG39" i="39"/>
  <c r="AB39" i="39"/>
  <c r="S39" i="39"/>
  <c r="Q39" i="39"/>
  <c r="K39" i="39"/>
  <c r="AO38" i="39"/>
  <c r="AM38" i="39"/>
  <c r="AB38" i="39"/>
  <c r="V38" i="39"/>
  <c r="S38" i="39"/>
  <c r="F38" i="39"/>
  <c r="AR37" i="39"/>
  <c r="AO37" i="39"/>
  <c r="AM37" i="39"/>
  <c r="AB37" i="39"/>
  <c r="AO36" i="39"/>
  <c r="AM36" i="39"/>
  <c r="V36" i="39"/>
  <c r="K36" i="39"/>
  <c r="AR35" i="39"/>
  <c r="AO35" i="39"/>
  <c r="AB35" i="39"/>
  <c r="S35" i="39"/>
  <c r="Q35" i="39"/>
  <c r="K35" i="39"/>
  <c r="AO34" i="39"/>
  <c r="AM34" i="39"/>
  <c r="AB34" i="39"/>
  <c r="S34" i="39"/>
  <c r="K34" i="39"/>
  <c r="F34" i="39"/>
  <c r="AR33" i="39"/>
  <c r="AO33" i="39"/>
  <c r="AM33" i="39"/>
  <c r="AG33" i="39"/>
  <c r="AB33" i="39"/>
  <c r="Q33" i="39"/>
  <c r="AR32" i="39"/>
  <c r="AO32" i="39"/>
  <c r="AM32" i="39"/>
  <c r="AB32" i="39"/>
  <c r="K32" i="39"/>
  <c r="AR31" i="39"/>
  <c r="AG31" i="39"/>
  <c r="AB31" i="39"/>
  <c r="Q31" i="39"/>
  <c r="K31" i="39"/>
  <c r="F31" i="39"/>
  <c r="AM30" i="39"/>
  <c r="AB30" i="39"/>
  <c r="K30" i="39"/>
  <c r="F30" i="39"/>
  <c r="AG29" i="39"/>
  <c r="AB29" i="39"/>
  <c r="Q29" i="39"/>
  <c r="F29" i="39"/>
  <c r="AF39" i="39"/>
  <c r="AA24" i="39"/>
  <c r="U39" i="39"/>
  <c r="W39" i="39" s="1"/>
  <c r="V28" i="39"/>
  <c r="J39" i="39"/>
  <c r="G23" i="39"/>
  <c r="AN23" i="39"/>
  <c r="AP99" i="38"/>
  <c r="AN99" i="38"/>
  <c r="AL99" i="38"/>
  <c r="AE99" i="38"/>
  <c r="AC99" i="38"/>
  <c r="AA99" i="38"/>
  <c r="T99" i="38"/>
  <c r="R99" i="38"/>
  <c r="P99" i="38"/>
  <c r="I99" i="38"/>
  <c r="G99" i="38"/>
  <c r="E99" i="38"/>
  <c r="AP98" i="38"/>
  <c r="AN98" i="38"/>
  <c r="AL98" i="38"/>
  <c r="AE98" i="38"/>
  <c r="AC98" i="38"/>
  <c r="AA98" i="38"/>
  <c r="T98" i="38"/>
  <c r="R98" i="38"/>
  <c r="P98" i="38"/>
  <c r="I98" i="38"/>
  <c r="G98" i="38"/>
  <c r="E98" i="38"/>
  <c r="AP97" i="38"/>
  <c r="AN97" i="38"/>
  <c r="AL97" i="38"/>
  <c r="AE97" i="38"/>
  <c r="AC97" i="38"/>
  <c r="AA97" i="38"/>
  <c r="T97" i="38"/>
  <c r="R97" i="38"/>
  <c r="S97" i="38" s="1"/>
  <c r="P97" i="38"/>
  <c r="I97" i="38"/>
  <c r="G97" i="38"/>
  <c r="E97" i="38"/>
  <c r="AP96" i="38"/>
  <c r="AN96" i="38"/>
  <c r="AL96" i="38"/>
  <c r="AE96" i="38"/>
  <c r="AC96" i="38"/>
  <c r="AA96" i="38"/>
  <c r="T96" i="38"/>
  <c r="R96" i="38"/>
  <c r="P96" i="38"/>
  <c r="I96" i="38"/>
  <c r="G96" i="38"/>
  <c r="E96" i="38"/>
  <c r="F96" i="38" s="1"/>
  <c r="AP95" i="38"/>
  <c r="AN95" i="38"/>
  <c r="AL95" i="38"/>
  <c r="AE95" i="38"/>
  <c r="AC95" i="38"/>
  <c r="AA95" i="38"/>
  <c r="T95" i="38"/>
  <c r="R95" i="38"/>
  <c r="P95" i="38"/>
  <c r="I95" i="38"/>
  <c r="G95" i="38"/>
  <c r="E95" i="38"/>
  <c r="AP94" i="38"/>
  <c r="AN94" i="38"/>
  <c r="AL94" i="38"/>
  <c r="AE94" i="38"/>
  <c r="AG94" i="38" s="1"/>
  <c r="AC94" i="38"/>
  <c r="AA94" i="38"/>
  <c r="T94" i="38"/>
  <c r="R94" i="38"/>
  <c r="P94" i="38"/>
  <c r="I94" i="38"/>
  <c r="G94" i="38"/>
  <c r="E94" i="38"/>
  <c r="AP93" i="38"/>
  <c r="AN93" i="38"/>
  <c r="AL93" i="38"/>
  <c r="AE93" i="38"/>
  <c r="AC93" i="38"/>
  <c r="AA93" i="38"/>
  <c r="T93" i="38"/>
  <c r="R93" i="38"/>
  <c r="P93" i="38"/>
  <c r="I93" i="38"/>
  <c r="G93" i="38"/>
  <c r="E93" i="38"/>
  <c r="AP92" i="38"/>
  <c r="AN92" i="38"/>
  <c r="AL92" i="38"/>
  <c r="AE92" i="38"/>
  <c r="AC92" i="38"/>
  <c r="AA92" i="38"/>
  <c r="T92" i="38"/>
  <c r="R92" i="38"/>
  <c r="P92" i="38"/>
  <c r="I92" i="38"/>
  <c r="G92" i="38"/>
  <c r="E92" i="38"/>
  <c r="F92" i="38" s="1"/>
  <c r="AP91" i="38"/>
  <c r="AN91" i="38"/>
  <c r="AL91" i="38"/>
  <c r="AE91" i="38"/>
  <c r="AC91" i="38"/>
  <c r="AA91" i="38"/>
  <c r="T91" i="38"/>
  <c r="R91" i="38"/>
  <c r="P91" i="38"/>
  <c r="I91" i="38"/>
  <c r="G91" i="38"/>
  <c r="E91" i="38"/>
  <c r="AP90" i="38"/>
  <c r="AN90" i="38"/>
  <c r="AL90" i="38"/>
  <c r="AE90" i="38"/>
  <c r="AC90" i="38"/>
  <c r="AA90" i="38"/>
  <c r="T90" i="38"/>
  <c r="R90" i="38"/>
  <c r="P90" i="38"/>
  <c r="I90" i="38"/>
  <c r="G90" i="38"/>
  <c r="E90" i="38"/>
  <c r="AP89" i="38"/>
  <c r="AN89" i="38"/>
  <c r="AL89" i="38"/>
  <c r="AE89" i="38"/>
  <c r="AC89" i="38"/>
  <c r="AA89" i="38"/>
  <c r="T89" i="38"/>
  <c r="R89" i="38"/>
  <c r="P89" i="38"/>
  <c r="I89" i="38"/>
  <c r="G89" i="38"/>
  <c r="E89" i="38"/>
  <c r="AP88" i="38"/>
  <c r="AN88" i="38"/>
  <c r="AL88" i="38"/>
  <c r="AE88" i="38"/>
  <c r="AC88" i="38"/>
  <c r="AA88" i="38"/>
  <c r="T88" i="38"/>
  <c r="R88" i="38"/>
  <c r="P88" i="38"/>
  <c r="I88" i="38"/>
  <c r="G88" i="38"/>
  <c r="E88" i="38"/>
  <c r="AP84" i="38"/>
  <c r="AN84" i="38"/>
  <c r="AL84" i="38"/>
  <c r="AE84" i="38"/>
  <c r="AC84" i="38"/>
  <c r="AA84" i="38"/>
  <c r="T84" i="38"/>
  <c r="R84" i="38"/>
  <c r="P84" i="38"/>
  <c r="I84" i="38"/>
  <c r="G84" i="38"/>
  <c r="E84" i="38"/>
  <c r="AP83" i="38"/>
  <c r="AN83" i="38"/>
  <c r="AL83" i="38"/>
  <c r="AE83" i="38"/>
  <c r="AF83" i="38" s="1"/>
  <c r="AC83" i="38"/>
  <c r="AA83" i="38"/>
  <c r="T83" i="38"/>
  <c r="R83" i="38"/>
  <c r="P83" i="38"/>
  <c r="I83" i="38"/>
  <c r="G83" i="38"/>
  <c r="E83" i="38"/>
  <c r="AP82" i="38"/>
  <c r="AN82" i="38"/>
  <c r="AL82" i="38"/>
  <c r="AE82" i="38"/>
  <c r="AC82" i="38"/>
  <c r="AA82" i="38"/>
  <c r="T82" i="38"/>
  <c r="R82" i="38"/>
  <c r="P82" i="38"/>
  <c r="I82" i="38"/>
  <c r="G82" i="38"/>
  <c r="E82" i="38"/>
  <c r="AP81" i="38"/>
  <c r="AN81" i="38"/>
  <c r="AL81" i="38"/>
  <c r="AE81" i="38"/>
  <c r="AC81" i="38"/>
  <c r="AA81" i="38"/>
  <c r="T81" i="38"/>
  <c r="R81" i="38"/>
  <c r="V81" i="38" s="1"/>
  <c r="P81" i="38"/>
  <c r="Q81" i="38" s="1"/>
  <c r="I81" i="38"/>
  <c r="G81" i="38"/>
  <c r="E81" i="38"/>
  <c r="F81" i="38" s="1"/>
  <c r="AP80" i="38"/>
  <c r="AN80" i="38"/>
  <c r="AL80" i="38"/>
  <c r="AE80" i="38"/>
  <c r="AC80" i="38"/>
  <c r="AA80" i="38"/>
  <c r="T80" i="38"/>
  <c r="R80" i="38"/>
  <c r="P80" i="38"/>
  <c r="I80" i="38"/>
  <c r="G80" i="38"/>
  <c r="E80" i="38"/>
  <c r="F80" i="38" s="1"/>
  <c r="AP79" i="38"/>
  <c r="AN79" i="38"/>
  <c r="AL79" i="38"/>
  <c r="AE79" i="38"/>
  <c r="AG79" i="38" s="1"/>
  <c r="AC79" i="38"/>
  <c r="AA79" i="38"/>
  <c r="T79" i="38"/>
  <c r="R79" i="38"/>
  <c r="P79" i="38"/>
  <c r="I79" i="38"/>
  <c r="G79" i="38"/>
  <c r="E79" i="38"/>
  <c r="AP78" i="38"/>
  <c r="AN78" i="38"/>
  <c r="AL78" i="38"/>
  <c r="AE78" i="38"/>
  <c r="AC78" i="38"/>
  <c r="AG78" i="38" s="1"/>
  <c r="AA78" i="38"/>
  <c r="T78" i="38"/>
  <c r="R78" i="38"/>
  <c r="S78" i="38" s="1"/>
  <c r="W78" i="38" s="1"/>
  <c r="P78" i="38"/>
  <c r="I78" i="38"/>
  <c r="G78" i="38"/>
  <c r="E78" i="38"/>
  <c r="AP77" i="38"/>
  <c r="AQ77" i="38" s="1"/>
  <c r="AN77" i="38"/>
  <c r="AL77" i="38"/>
  <c r="AE77" i="38"/>
  <c r="AC77" i="38"/>
  <c r="AA77" i="38"/>
  <c r="T77" i="38"/>
  <c r="R77" i="38"/>
  <c r="P77" i="38"/>
  <c r="I77" i="38"/>
  <c r="G77" i="38"/>
  <c r="E77" i="38"/>
  <c r="AP76" i="38"/>
  <c r="AN76" i="38"/>
  <c r="AL76" i="38"/>
  <c r="AE76" i="38"/>
  <c r="AF76" i="38" s="1"/>
  <c r="AC76" i="38"/>
  <c r="AA76" i="38"/>
  <c r="T76" i="38"/>
  <c r="R76" i="38"/>
  <c r="P76" i="38"/>
  <c r="I76" i="38"/>
  <c r="G76" i="38"/>
  <c r="E76" i="38"/>
  <c r="AP75" i="38"/>
  <c r="AN75" i="38"/>
  <c r="AL75" i="38"/>
  <c r="AE75" i="38"/>
  <c r="AG75" i="38" s="1"/>
  <c r="AC75" i="38"/>
  <c r="AA75" i="38"/>
  <c r="T75" i="38"/>
  <c r="U75" i="38" s="1"/>
  <c r="R75" i="38"/>
  <c r="P75" i="38"/>
  <c r="I75" i="38"/>
  <c r="G75" i="38"/>
  <c r="E75" i="38"/>
  <c r="AP74" i="38"/>
  <c r="AN74" i="38"/>
  <c r="AL74" i="38"/>
  <c r="AE74" i="38"/>
  <c r="AF74" i="38" s="1"/>
  <c r="AC74" i="38"/>
  <c r="AG74" i="38" s="1"/>
  <c r="AA74" i="38"/>
  <c r="T74" i="38"/>
  <c r="R74" i="38"/>
  <c r="P74" i="38"/>
  <c r="I74" i="38"/>
  <c r="G74" i="38"/>
  <c r="K74" i="38" s="1"/>
  <c r="E74" i="38"/>
  <c r="AP73" i="38"/>
  <c r="AN73" i="38"/>
  <c r="AL73" i="38"/>
  <c r="AE73" i="38"/>
  <c r="AC73" i="38"/>
  <c r="AA73" i="38"/>
  <c r="T73" i="38"/>
  <c r="R73" i="38"/>
  <c r="V73" i="38" s="1"/>
  <c r="P73" i="38"/>
  <c r="I73" i="38"/>
  <c r="G73" i="38"/>
  <c r="E73" i="38"/>
  <c r="F73" i="38" s="1"/>
  <c r="AP69" i="38"/>
  <c r="AN69" i="38"/>
  <c r="AL69" i="38"/>
  <c r="AE69" i="38"/>
  <c r="AC69" i="38"/>
  <c r="AG69" i="38" s="1"/>
  <c r="AA69" i="38"/>
  <c r="T69" i="38"/>
  <c r="R69" i="38"/>
  <c r="P69" i="38"/>
  <c r="I69" i="38"/>
  <c r="G69" i="38"/>
  <c r="E69" i="38"/>
  <c r="F69" i="38" s="1"/>
  <c r="AP68" i="38"/>
  <c r="AQ68" i="38" s="1"/>
  <c r="AS68" i="38" s="1"/>
  <c r="AN68" i="38"/>
  <c r="AL68" i="38"/>
  <c r="AE68" i="38"/>
  <c r="AF68" i="38" s="1"/>
  <c r="AC68" i="38"/>
  <c r="AA68" i="38"/>
  <c r="T68" i="38"/>
  <c r="R68" i="38"/>
  <c r="P68" i="38"/>
  <c r="Q68" i="38" s="1"/>
  <c r="I68" i="38"/>
  <c r="G68" i="38"/>
  <c r="E68" i="38"/>
  <c r="AP67" i="38"/>
  <c r="AR67" i="38" s="1"/>
  <c r="AN67" i="38"/>
  <c r="AL67" i="38"/>
  <c r="AE67" i="38"/>
  <c r="AC67" i="38"/>
  <c r="AD67" i="38" s="1"/>
  <c r="AH67" i="38" s="1"/>
  <c r="AA67" i="38"/>
  <c r="T67" i="38"/>
  <c r="R67" i="38"/>
  <c r="S67" i="38" s="1"/>
  <c r="W67" i="38" s="1"/>
  <c r="P67" i="38"/>
  <c r="I67" i="38"/>
  <c r="G67" i="38"/>
  <c r="E67" i="38"/>
  <c r="AP66" i="38"/>
  <c r="AQ66" i="38" s="1"/>
  <c r="AN66" i="38"/>
  <c r="AL66" i="38"/>
  <c r="AE66" i="38"/>
  <c r="AC66" i="38"/>
  <c r="AD66" i="38" s="1"/>
  <c r="AH66" i="38" s="1"/>
  <c r="AA66" i="38"/>
  <c r="T66" i="38"/>
  <c r="R66" i="38"/>
  <c r="P66" i="38"/>
  <c r="Q66" i="38" s="1"/>
  <c r="I66" i="38"/>
  <c r="G66" i="38"/>
  <c r="E66" i="38"/>
  <c r="F66" i="38" s="1"/>
  <c r="AP65" i="38"/>
  <c r="AN65" i="38"/>
  <c r="AL65" i="38"/>
  <c r="AE65" i="38"/>
  <c r="AF65" i="38" s="1"/>
  <c r="AC65" i="38"/>
  <c r="AA65" i="38"/>
  <c r="T65" i="38"/>
  <c r="R65" i="38"/>
  <c r="P65" i="38"/>
  <c r="Q65" i="38" s="1"/>
  <c r="I65" i="38"/>
  <c r="G65" i="38"/>
  <c r="E65" i="38"/>
  <c r="AP64" i="38"/>
  <c r="AQ64" i="38" s="1"/>
  <c r="AN64" i="38"/>
  <c r="AL64" i="38"/>
  <c r="AE64" i="38"/>
  <c r="AF64" i="38" s="1"/>
  <c r="AC64" i="38"/>
  <c r="AA64" i="38"/>
  <c r="T64" i="38"/>
  <c r="R64" i="38"/>
  <c r="S64" i="38" s="1"/>
  <c r="P64" i="38"/>
  <c r="Q64" i="38" s="1"/>
  <c r="I64" i="38"/>
  <c r="G64" i="38"/>
  <c r="H64" i="38" s="1"/>
  <c r="E64" i="38"/>
  <c r="AP63" i="38"/>
  <c r="AN63" i="38"/>
  <c r="AL63" i="38"/>
  <c r="AE63" i="38"/>
  <c r="AC63" i="38"/>
  <c r="AG63" i="38" s="1"/>
  <c r="AA63" i="38"/>
  <c r="T63" i="38"/>
  <c r="R63" i="38"/>
  <c r="P63" i="38"/>
  <c r="Q63" i="38" s="1"/>
  <c r="I63" i="38"/>
  <c r="G63" i="38"/>
  <c r="E63" i="38"/>
  <c r="F63" i="38" s="1"/>
  <c r="AP62" i="38"/>
  <c r="AQ62" i="38" s="1"/>
  <c r="AN62" i="38"/>
  <c r="AL62" i="38"/>
  <c r="AE62" i="38"/>
  <c r="AC62" i="38"/>
  <c r="AG62" i="38" s="1"/>
  <c r="AA62" i="38"/>
  <c r="T62" i="38"/>
  <c r="R62" i="38"/>
  <c r="P62" i="38"/>
  <c r="Q62" i="38" s="1"/>
  <c r="I62" i="38"/>
  <c r="G62" i="38"/>
  <c r="E62" i="38"/>
  <c r="F62" i="38" s="1"/>
  <c r="AP61" i="38"/>
  <c r="AN61" i="38"/>
  <c r="AL61" i="38"/>
  <c r="AE61" i="38"/>
  <c r="AC61" i="38"/>
  <c r="AG61" i="38" s="1"/>
  <c r="AA61" i="38"/>
  <c r="T61" i="38"/>
  <c r="R61" i="38"/>
  <c r="P61" i="38"/>
  <c r="I61" i="38"/>
  <c r="G61" i="38"/>
  <c r="E61" i="38"/>
  <c r="AP60" i="38"/>
  <c r="AQ60" i="38" s="1"/>
  <c r="AS60" i="38" s="1"/>
  <c r="AN60" i="38"/>
  <c r="AL60" i="38"/>
  <c r="AE60" i="38"/>
  <c r="AC60" i="38"/>
  <c r="AD60" i="38" s="1"/>
  <c r="AH60" i="38" s="1"/>
  <c r="AA60" i="38"/>
  <c r="T60" i="38"/>
  <c r="R60" i="38"/>
  <c r="P60" i="38"/>
  <c r="Q60" i="38" s="1"/>
  <c r="I60" i="38"/>
  <c r="G60" i="38"/>
  <c r="E60" i="38"/>
  <c r="AP59" i="38"/>
  <c r="AQ59" i="38" s="1"/>
  <c r="AS59" i="38" s="1"/>
  <c r="AN59" i="38"/>
  <c r="AL59" i="38"/>
  <c r="AE59" i="38"/>
  <c r="AF59" i="38" s="1"/>
  <c r="AC59" i="38"/>
  <c r="AD59" i="38" s="1"/>
  <c r="AA59" i="38"/>
  <c r="T59" i="38"/>
  <c r="R59" i="38"/>
  <c r="S59" i="38" s="1"/>
  <c r="W59" i="38" s="1"/>
  <c r="P59" i="38"/>
  <c r="I59" i="38"/>
  <c r="G59" i="38"/>
  <c r="K59" i="38" s="1"/>
  <c r="E59" i="38"/>
  <c r="AP58" i="38"/>
  <c r="AN58" i="38"/>
  <c r="AL58" i="38"/>
  <c r="AM58" i="38" s="1"/>
  <c r="AE58" i="38"/>
  <c r="AC58" i="38"/>
  <c r="AG58" i="38" s="1"/>
  <c r="AA58" i="38"/>
  <c r="T58" i="38"/>
  <c r="R58" i="38"/>
  <c r="V58" i="38" s="1"/>
  <c r="P58" i="38"/>
  <c r="I58" i="38"/>
  <c r="G58" i="38"/>
  <c r="E58" i="38"/>
  <c r="AP54" i="38"/>
  <c r="AN54" i="38"/>
  <c r="AL54" i="38"/>
  <c r="AE54" i="38"/>
  <c r="AC54" i="38"/>
  <c r="AA54" i="38"/>
  <c r="T54" i="38"/>
  <c r="U54" i="38" s="1"/>
  <c r="R54" i="38"/>
  <c r="P54" i="38"/>
  <c r="I54" i="38"/>
  <c r="G54" i="38"/>
  <c r="E54" i="38"/>
  <c r="AP53" i="38"/>
  <c r="AR53" i="38" s="1"/>
  <c r="AN53" i="38"/>
  <c r="AL53" i="38"/>
  <c r="AE53" i="38"/>
  <c r="AF53" i="38" s="1"/>
  <c r="AC53" i="38"/>
  <c r="AA53" i="38"/>
  <c r="T53" i="38"/>
  <c r="R53" i="38"/>
  <c r="S53" i="38" s="1"/>
  <c r="P53" i="38"/>
  <c r="I53" i="38"/>
  <c r="G53" i="38"/>
  <c r="E53" i="38"/>
  <c r="AP52" i="38"/>
  <c r="AR52" i="38" s="1"/>
  <c r="AN52" i="38"/>
  <c r="AL52" i="38"/>
  <c r="AE52" i="38"/>
  <c r="AF52" i="38" s="1"/>
  <c r="AC52" i="38"/>
  <c r="AD52" i="38" s="1"/>
  <c r="AA52" i="38"/>
  <c r="T52" i="38"/>
  <c r="R52" i="38"/>
  <c r="V52" i="38" s="1"/>
  <c r="P52" i="38"/>
  <c r="I52" i="38"/>
  <c r="G52" i="38"/>
  <c r="E52" i="38"/>
  <c r="F52" i="38" s="1"/>
  <c r="AP51" i="38"/>
  <c r="AQ51" i="38" s="1"/>
  <c r="AN51" i="38"/>
  <c r="AL51" i="38"/>
  <c r="AM51" i="38" s="1"/>
  <c r="AE51" i="38"/>
  <c r="AC51" i="38"/>
  <c r="AG51" i="38" s="1"/>
  <c r="AA51" i="38"/>
  <c r="T51" i="38"/>
  <c r="R51" i="38"/>
  <c r="P51" i="38"/>
  <c r="Q51" i="38" s="1"/>
  <c r="I51" i="38"/>
  <c r="G51" i="38"/>
  <c r="E51" i="38"/>
  <c r="F51" i="38" s="1"/>
  <c r="AP50" i="38"/>
  <c r="AQ50" i="38" s="1"/>
  <c r="AN50" i="38"/>
  <c r="AL50" i="38"/>
  <c r="AM50" i="38" s="1"/>
  <c r="AE50" i="38"/>
  <c r="AC50" i="38"/>
  <c r="AG50" i="38" s="1"/>
  <c r="AA50" i="38"/>
  <c r="T50" i="38"/>
  <c r="U50" i="38" s="1"/>
  <c r="R50" i="38"/>
  <c r="P50" i="38"/>
  <c r="I50" i="38"/>
  <c r="G50" i="38"/>
  <c r="E50" i="38"/>
  <c r="AP49" i="38"/>
  <c r="AN49" i="38"/>
  <c r="AL49" i="38"/>
  <c r="AE49" i="38"/>
  <c r="AC49" i="38"/>
  <c r="AG49" i="38" s="1"/>
  <c r="AA49" i="38"/>
  <c r="T49" i="38"/>
  <c r="U49" i="38" s="1"/>
  <c r="R49" i="38"/>
  <c r="V49" i="38" s="1"/>
  <c r="P49" i="38"/>
  <c r="I49" i="38"/>
  <c r="G49" i="38"/>
  <c r="K49" i="38" s="1"/>
  <c r="E49" i="38"/>
  <c r="AP48" i="38"/>
  <c r="AN48" i="38"/>
  <c r="AL48" i="38"/>
  <c r="AE48" i="38"/>
  <c r="AC48" i="38"/>
  <c r="AA48" i="38"/>
  <c r="T48" i="38"/>
  <c r="R48" i="38"/>
  <c r="P48" i="38"/>
  <c r="Q48" i="38" s="1"/>
  <c r="I48" i="38"/>
  <c r="G48" i="38"/>
  <c r="H48" i="38" s="1"/>
  <c r="L48" i="38" s="1"/>
  <c r="E48" i="38"/>
  <c r="AP47" i="38"/>
  <c r="AN47" i="38"/>
  <c r="AL47" i="38"/>
  <c r="AM47" i="38" s="1"/>
  <c r="AE47" i="38"/>
  <c r="AC47" i="38"/>
  <c r="AA47" i="38"/>
  <c r="T47" i="38"/>
  <c r="R47" i="38"/>
  <c r="P47" i="38"/>
  <c r="I47" i="38"/>
  <c r="G47" i="38"/>
  <c r="E47" i="38"/>
  <c r="F47" i="38" s="1"/>
  <c r="AP46" i="38"/>
  <c r="AR46" i="38" s="1"/>
  <c r="AN46" i="38"/>
  <c r="AL46" i="38"/>
  <c r="AM46" i="38" s="1"/>
  <c r="AE46" i="38"/>
  <c r="AC46" i="38"/>
  <c r="AD46" i="38" s="1"/>
  <c r="AH46" i="38" s="1"/>
  <c r="AA46" i="38"/>
  <c r="T46" i="38"/>
  <c r="R46" i="38"/>
  <c r="P46" i="38"/>
  <c r="Q46" i="38" s="1"/>
  <c r="I46" i="38"/>
  <c r="G46" i="38"/>
  <c r="E46" i="38"/>
  <c r="AP45" i="38"/>
  <c r="AQ45" i="38" s="1"/>
  <c r="AN45" i="38"/>
  <c r="AL45" i="38"/>
  <c r="AE45" i="38"/>
  <c r="AF45" i="38" s="1"/>
  <c r="AH45" i="38" s="1"/>
  <c r="AC45" i="38"/>
  <c r="AA45" i="38"/>
  <c r="T45" i="38"/>
  <c r="R45" i="38"/>
  <c r="V45" i="38" s="1"/>
  <c r="P45" i="38"/>
  <c r="Q45" i="38" s="1"/>
  <c r="I45" i="38"/>
  <c r="G45" i="38"/>
  <c r="E45" i="38"/>
  <c r="AP44" i="38"/>
  <c r="AN44" i="38"/>
  <c r="AL44" i="38"/>
  <c r="AE44" i="38"/>
  <c r="AC44" i="38"/>
  <c r="AG44" i="38" s="1"/>
  <c r="AA44" i="38"/>
  <c r="T44" i="38"/>
  <c r="R44" i="38"/>
  <c r="P44" i="38"/>
  <c r="Q44" i="38" s="1"/>
  <c r="I44" i="38"/>
  <c r="G44" i="38"/>
  <c r="E44" i="38"/>
  <c r="AP43" i="38"/>
  <c r="AQ43" i="38" s="1"/>
  <c r="AN43" i="38"/>
  <c r="AL43" i="38"/>
  <c r="AM43" i="38" s="1"/>
  <c r="AE43" i="38"/>
  <c r="AC43" i="38"/>
  <c r="AD43" i="38" s="1"/>
  <c r="AA43" i="38"/>
  <c r="AB43" i="38" s="1"/>
  <c r="T43" i="38"/>
  <c r="R43" i="38"/>
  <c r="P43" i="38"/>
  <c r="Q43" i="38" s="1"/>
  <c r="I43" i="38"/>
  <c r="G43" i="38"/>
  <c r="E43" i="38"/>
  <c r="AP39" i="38"/>
  <c r="AR39" i="38" s="1"/>
  <c r="AN39" i="38"/>
  <c r="AL39" i="38"/>
  <c r="AE39" i="38"/>
  <c r="AC39" i="38"/>
  <c r="AG39" i="38" s="1"/>
  <c r="AA39" i="38"/>
  <c r="T39" i="38"/>
  <c r="V39" i="38" s="1"/>
  <c r="R39" i="38"/>
  <c r="P39" i="38"/>
  <c r="I39" i="38"/>
  <c r="G39" i="38"/>
  <c r="E39" i="38"/>
  <c r="F39" i="38" s="1"/>
  <c r="AP38" i="38"/>
  <c r="AN38" i="38"/>
  <c r="AL38" i="38"/>
  <c r="AE38" i="38"/>
  <c r="AC38" i="38"/>
  <c r="AG38" i="38" s="1"/>
  <c r="AA38" i="38"/>
  <c r="T38" i="38"/>
  <c r="R38" i="38"/>
  <c r="P38" i="38"/>
  <c r="I38" i="38"/>
  <c r="G38" i="38"/>
  <c r="H38" i="38" s="1"/>
  <c r="L38" i="38" s="1"/>
  <c r="E38" i="38"/>
  <c r="AP37" i="38"/>
  <c r="AR37" i="38" s="1"/>
  <c r="AN37" i="38"/>
  <c r="AL37" i="38"/>
  <c r="AE37" i="38"/>
  <c r="AC37" i="38"/>
  <c r="AD37" i="38" s="1"/>
  <c r="AA37" i="38"/>
  <c r="T37" i="38"/>
  <c r="R37" i="38"/>
  <c r="V37" i="38" s="1"/>
  <c r="P37" i="38"/>
  <c r="Q37" i="38" s="1"/>
  <c r="I37" i="38"/>
  <c r="G37" i="38"/>
  <c r="H37" i="38" s="1"/>
  <c r="E37" i="38"/>
  <c r="AP36" i="38"/>
  <c r="AN36" i="38"/>
  <c r="AL36" i="38"/>
  <c r="AM36" i="38" s="1"/>
  <c r="AE36" i="38"/>
  <c r="AC36" i="38"/>
  <c r="AG36" i="38" s="1"/>
  <c r="AA36" i="38"/>
  <c r="T36" i="38"/>
  <c r="R36" i="38"/>
  <c r="V36" i="38" s="1"/>
  <c r="P36" i="38"/>
  <c r="Q36" i="38" s="1"/>
  <c r="I36" i="38"/>
  <c r="G36" i="38"/>
  <c r="E36" i="38"/>
  <c r="F36" i="38" s="1"/>
  <c r="AP35" i="38"/>
  <c r="AN35" i="38"/>
  <c r="AR35" i="38" s="1"/>
  <c r="AL35" i="38"/>
  <c r="AM35" i="38" s="1"/>
  <c r="AE35" i="38"/>
  <c r="AC35" i="38"/>
  <c r="AA35" i="38"/>
  <c r="T35" i="38"/>
  <c r="R35" i="38"/>
  <c r="P35" i="38"/>
  <c r="Q35" i="38" s="1"/>
  <c r="I35" i="38"/>
  <c r="G35" i="38"/>
  <c r="E35" i="38"/>
  <c r="F35" i="38" s="1"/>
  <c r="AP34" i="38"/>
  <c r="AN34" i="38"/>
  <c r="AL34" i="38"/>
  <c r="AE34" i="38"/>
  <c r="AC34" i="38"/>
  <c r="AD34" i="38" s="1"/>
  <c r="AH34" i="38" s="1"/>
  <c r="AA34" i="38"/>
  <c r="T34" i="38"/>
  <c r="R34" i="38"/>
  <c r="S34" i="38" s="1"/>
  <c r="P34" i="38"/>
  <c r="I34" i="38"/>
  <c r="G34" i="38"/>
  <c r="E34" i="38"/>
  <c r="AP33" i="38"/>
  <c r="AN33" i="38"/>
  <c r="AR33" i="38" s="1"/>
  <c r="AL33" i="38"/>
  <c r="AE33" i="38"/>
  <c r="AC33" i="38"/>
  <c r="AG33" i="38" s="1"/>
  <c r="AA33" i="38"/>
  <c r="T33" i="38"/>
  <c r="R33" i="38"/>
  <c r="S33" i="38" s="1"/>
  <c r="P33" i="38"/>
  <c r="Q33" i="38" s="1"/>
  <c r="I33" i="38"/>
  <c r="G33" i="38"/>
  <c r="H33" i="38" s="1"/>
  <c r="E33" i="38"/>
  <c r="AP32" i="38"/>
  <c r="AN32" i="38"/>
  <c r="AL32" i="38"/>
  <c r="AE32" i="38"/>
  <c r="AC32" i="38"/>
  <c r="AD32" i="38" s="1"/>
  <c r="AH32" i="38" s="1"/>
  <c r="AA32" i="38"/>
  <c r="T32" i="38"/>
  <c r="R32" i="38"/>
  <c r="V32" i="38" s="1"/>
  <c r="P32" i="38"/>
  <c r="Q32" i="38" s="1"/>
  <c r="I32" i="38"/>
  <c r="G32" i="38"/>
  <c r="E32" i="38"/>
  <c r="AP31" i="38"/>
  <c r="AN31" i="38"/>
  <c r="AR31" i="38" s="1"/>
  <c r="AL31" i="38"/>
  <c r="AM31" i="38" s="1"/>
  <c r="AE31" i="38"/>
  <c r="AC31" i="38"/>
  <c r="AG31" i="38" s="1"/>
  <c r="AA31" i="38"/>
  <c r="T31" i="38"/>
  <c r="R31" i="38"/>
  <c r="P31" i="38"/>
  <c r="I31" i="38"/>
  <c r="G31" i="38"/>
  <c r="E31" i="38"/>
  <c r="AP30" i="38"/>
  <c r="AR30" i="38" s="1"/>
  <c r="AN30" i="38"/>
  <c r="AL30" i="38"/>
  <c r="AE30" i="38"/>
  <c r="AC30" i="38"/>
  <c r="AG30" i="38" s="1"/>
  <c r="AA30" i="38"/>
  <c r="AB30" i="38" s="1"/>
  <c r="T30" i="38"/>
  <c r="T23" i="38" s="1"/>
  <c r="R30" i="38"/>
  <c r="V30" i="38" s="1"/>
  <c r="P30" i="38"/>
  <c r="Q30" i="38" s="1"/>
  <c r="I30" i="38"/>
  <c r="G30" i="38"/>
  <c r="H30" i="38" s="1"/>
  <c r="L30" i="38" s="1"/>
  <c r="E30" i="38"/>
  <c r="AP29" i="38"/>
  <c r="AN29" i="38"/>
  <c r="AL29" i="38"/>
  <c r="AE29" i="38"/>
  <c r="AE24" i="38" s="1"/>
  <c r="AC29" i="38"/>
  <c r="AD29" i="38" s="1"/>
  <c r="AH29" i="38" s="1"/>
  <c r="AA29" i="38"/>
  <c r="T29" i="38"/>
  <c r="R29" i="38"/>
  <c r="S29" i="38" s="1"/>
  <c r="P29" i="38"/>
  <c r="Q29" i="38" s="1"/>
  <c r="I29" i="38"/>
  <c r="G29" i="38"/>
  <c r="G24" i="38" s="1"/>
  <c r="E29" i="38"/>
  <c r="F29" i="38" s="1"/>
  <c r="AP28" i="38"/>
  <c r="AN28" i="38"/>
  <c r="AL28" i="38"/>
  <c r="AE28" i="38"/>
  <c r="AF33" i="38" s="1"/>
  <c r="AC28" i="38"/>
  <c r="AA28" i="38"/>
  <c r="AB28" i="38" s="1"/>
  <c r="T28" i="38"/>
  <c r="R28" i="38"/>
  <c r="V28" i="38" s="1"/>
  <c r="P28" i="38"/>
  <c r="I28" i="38"/>
  <c r="G28" i="38"/>
  <c r="E28" i="38"/>
  <c r="F28" i="38" s="1"/>
  <c r="AQ99" i="38"/>
  <c r="AR99" i="38"/>
  <c r="AM99" i="38"/>
  <c r="AF99" i="38"/>
  <c r="AD99" i="38"/>
  <c r="AH99" i="38" s="1"/>
  <c r="AG99" i="38"/>
  <c r="AB99" i="38"/>
  <c r="V99" i="38"/>
  <c r="S99" i="38"/>
  <c r="Q99" i="38"/>
  <c r="K99" i="38"/>
  <c r="J99" i="38"/>
  <c r="H99" i="38"/>
  <c r="F99" i="38"/>
  <c r="AR98" i="38"/>
  <c r="AQ98" i="38"/>
  <c r="AO98" i="38"/>
  <c r="AS98" i="38" s="1"/>
  <c r="AM98" i="38"/>
  <c r="AF98" i="38"/>
  <c r="AG98" i="38"/>
  <c r="AB98" i="38"/>
  <c r="U98" i="38"/>
  <c r="Q98" i="38"/>
  <c r="J98" i="38"/>
  <c r="K98" i="38"/>
  <c r="F98" i="38"/>
  <c r="AQ97" i="38"/>
  <c r="AO97" i="38"/>
  <c r="AS97" i="38" s="1"/>
  <c r="AR97" i="38"/>
  <c r="AM97" i="38"/>
  <c r="AG97" i="38"/>
  <c r="AF97" i="38"/>
  <c r="AD97" i="38"/>
  <c r="AB97" i="38"/>
  <c r="V97" i="38"/>
  <c r="U97" i="38"/>
  <c r="Q97" i="38"/>
  <c r="J97" i="38"/>
  <c r="H97" i="38"/>
  <c r="L97" i="38" s="1"/>
  <c r="F97" i="38"/>
  <c r="AR96" i="38"/>
  <c r="AQ96" i="38"/>
  <c r="AO96" i="38"/>
  <c r="AS96" i="38" s="1"/>
  <c r="AM96" i="38"/>
  <c r="AF96" i="38"/>
  <c r="AD96" i="38"/>
  <c r="AB96" i="38"/>
  <c r="V96" i="38"/>
  <c r="U96" i="38"/>
  <c r="S96" i="38"/>
  <c r="W96" i="38" s="1"/>
  <c r="Q96" i="38"/>
  <c r="K96" i="38"/>
  <c r="J96" i="38"/>
  <c r="H96" i="38"/>
  <c r="L96" i="38" s="1"/>
  <c r="AQ95" i="38"/>
  <c r="AO95" i="38"/>
  <c r="AR95" i="38"/>
  <c r="AM95" i="38"/>
  <c r="AF95" i="38"/>
  <c r="AB95" i="38"/>
  <c r="U95" i="38"/>
  <c r="S95" i="38"/>
  <c r="Q95" i="38"/>
  <c r="H95" i="38"/>
  <c r="F95" i="38"/>
  <c r="AQ94" i="38"/>
  <c r="AO94" i="38"/>
  <c r="AS94" i="38" s="1"/>
  <c r="AR94" i="38"/>
  <c r="AM94" i="38"/>
  <c r="AD94" i="38"/>
  <c r="AB94" i="38"/>
  <c r="U94" i="38"/>
  <c r="Q94" i="38"/>
  <c r="J94" i="38"/>
  <c r="F94" i="38"/>
  <c r="AR93" i="38"/>
  <c r="AQ93" i="38"/>
  <c r="AO93" i="38"/>
  <c r="AM93" i="38"/>
  <c r="AF93" i="38"/>
  <c r="AH93" i="38" s="1"/>
  <c r="AD93" i="38"/>
  <c r="AG93" i="38"/>
  <c r="AB93" i="38"/>
  <c r="U93" i="38"/>
  <c r="Q93" i="38"/>
  <c r="L93" i="38"/>
  <c r="K93" i="38"/>
  <c r="J93" i="38"/>
  <c r="H93" i="38"/>
  <c r="F93" i="38"/>
  <c r="AQ92" i="38"/>
  <c r="AO92" i="38"/>
  <c r="AS92" i="38" s="1"/>
  <c r="AR92" i="38"/>
  <c r="AM92" i="38"/>
  <c r="AG92" i="38"/>
  <c r="AF92" i="38"/>
  <c r="AD92" i="38"/>
  <c r="AB92" i="38"/>
  <c r="V92" i="38"/>
  <c r="U92" i="38"/>
  <c r="S92" i="38"/>
  <c r="Q92" i="38"/>
  <c r="K92" i="38"/>
  <c r="J92" i="38"/>
  <c r="H92" i="38"/>
  <c r="L92" i="38" s="1"/>
  <c r="AQ91" i="38"/>
  <c r="AM91" i="38"/>
  <c r="AF91" i="38"/>
  <c r="AD91" i="38"/>
  <c r="AB91" i="38"/>
  <c r="U91" i="38"/>
  <c r="S91" i="38"/>
  <c r="W91" i="38" s="1"/>
  <c r="Q91" i="38"/>
  <c r="K91" i="38"/>
  <c r="J91" i="38"/>
  <c r="H91" i="38"/>
  <c r="F91" i="38"/>
  <c r="AR90" i="38"/>
  <c r="AQ90" i="38"/>
  <c r="AO90" i="38"/>
  <c r="AS90" i="38" s="1"/>
  <c r="AM90" i="38"/>
  <c r="AF90" i="38"/>
  <c r="AD90" i="38"/>
  <c r="AH90" i="38" s="1"/>
  <c r="AG90" i="38"/>
  <c r="AB90" i="38"/>
  <c r="U90" i="38"/>
  <c r="Q90" i="38"/>
  <c r="J90" i="38"/>
  <c r="F90" i="38"/>
  <c r="AQ89" i="38"/>
  <c r="AO89" i="38"/>
  <c r="AS89" i="38" s="1"/>
  <c r="AR89" i="38"/>
  <c r="AM89" i="38"/>
  <c r="AG89" i="38"/>
  <c r="AF89" i="38"/>
  <c r="AD89" i="38"/>
  <c r="AH89" i="38" s="1"/>
  <c r="AB89" i="38"/>
  <c r="U89" i="38"/>
  <c r="S89" i="38"/>
  <c r="W89" i="38" s="1"/>
  <c r="Q89" i="38"/>
  <c r="J89" i="38"/>
  <c r="F89" i="38"/>
  <c r="AR88" i="38"/>
  <c r="AQ88" i="38"/>
  <c r="AO88" i="38"/>
  <c r="AS88" i="38" s="1"/>
  <c r="AM88" i="38"/>
  <c r="AF88" i="38"/>
  <c r="AH88" i="38" s="1"/>
  <c r="AD88" i="38"/>
  <c r="AG88" i="38"/>
  <c r="AB88" i="38"/>
  <c r="V88" i="38"/>
  <c r="U88" i="38"/>
  <c r="S88" i="38"/>
  <c r="Q88" i="38"/>
  <c r="K88" i="38"/>
  <c r="J88" i="38"/>
  <c r="H88" i="38"/>
  <c r="F88" i="38"/>
  <c r="AQ84" i="38"/>
  <c r="AS84" i="38" s="1"/>
  <c r="AO84" i="38"/>
  <c r="AR84" i="38"/>
  <c r="AM84" i="38"/>
  <c r="AF84" i="38"/>
  <c r="AB84" i="38"/>
  <c r="U84" i="38"/>
  <c r="V84" i="38"/>
  <c r="Q84" i="38"/>
  <c r="J84" i="38"/>
  <c r="H84" i="38"/>
  <c r="L84" i="38" s="1"/>
  <c r="F84" i="38"/>
  <c r="AQ83" i="38"/>
  <c r="AR83" i="38"/>
  <c r="AM83" i="38"/>
  <c r="AG83" i="38"/>
  <c r="AD83" i="38"/>
  <c r="AB83" i="38"/>
  <c r="U83" i="38"/>
  <c r="Q83" i="38"/>
  <c r="J83" i="38"/>
  <c r="F83" i="38"/>
  <c r="AR82" i="38"/>
  <c r="AQ82" i="38"/>
  <c r="AO82" i="38"/>
  <c r="AS82" i="38" s="1"/>
  <c r="AM82" i="38"/>
  <c r="AH82" i="38"/>
  <c r="AF82" i="38"/>
  <c r="AD82" i="38"/>
  <c r="AG82" i="38"/>
  <c r="AB82" i="38"/>
  <c r="U82" i="38"/>
  <c r="Q82" i="38"/>
  <c r="K82" i="38"/>
  <c r="J82" i="38"/>
  <c r="L82" i="38" s="1"/>
  <c r="H82" i="38"/>
  <c r="F82" i="38"/>
  <c r="AQ81" i="38"/>
  <c r="AS81" i="38" s="1"/>
  <c r="AO81" i="38"/>
  <c r="AM81" i="38"/>
  <c r="AG81" i="38"/>
  <c r="AF81" i="38"/>
  <c r="AH81" i="38" s="1"/>
  <c r="AD81" i="38"/>
  <c r="AB81" i="38"/>
  <c r="U81" i="38"/>
  <c r="S81" i="38"/>
  <c r="K81" i="38"/>
  <c r="H81" i="38"/>
  <c r="AQ80" i="38"/>
  <c r="AM80" i="38"/>
  <c r="AF80" i="38"/>
  <c r="AD80" i="38"/>
  <c r="AG80" i="38"/>
  <c r="AB80" i="38"/>
  <c r="U80" i="38"/>
  <c r="S80" i="38"/>
  <c r="Q80" i="38"/>
  <c r="J80" i="38"/>
  <c r="H80" i="38"/>
  <c r="L80" i="38" s="1"/>
  <c r="K80" i="38"/>
  <c r="AR79" i="38"/>
  <c r="AQ79" i="38"/>
  <c r="AO79" i="38"/>
  <c r="AM79" i="38"/>
  <c r="AF79" i="38"/>
  <c r="AD79" i="38"/>
  <c r="AH79" i="38" s="1"/>
  <c r="AB79" i="38"/>
  <c r="V79" i="38"/>
  <c r="U79" i="38"/>
  <c r="S79" i="38"/>
  <c r="Q79" i="38"/>
  <c r="J79" i="38"/>
  <c r="H79" i="38"/>
  <c r="L79" i="38" s="1"/>
  <c r="F79" i="38"/>
  <c r="AQ78" i="38"/>
  <c r="AO78" i="38"/>
  <c r="AR78" i="38"/>
  <c r="AM78" i="38"/>
  <c r="AF78" i="38"/>
  <c r="AD78" i="38"/>
  <c r="AH78" i="38" s="1"/>
  <c r="AB78" i="38"/>
  <c r="V78" i="38"/>
  <c r="U78" i="38"/>
  <c r="Q78" i="38"/>
  <c r="J78" i="38"/>
  <c r="F78" i="38"/>
  <c r="AR77" i="38"/>
  <c r="AO77" i="38"/>
  <c r="AM77" i="38"/>
  <c r="AF77" i="38"/>
  <c r="AD77" i="38"/>
  <c r="AH77" i="38" s="1"/>
  <c r="AG77" i="38"/>
  <c r="AB77" i="38"/>
  <c r="U77" i="38"/>
  <c r="S77" i="38"/>
  <c r="Q77" i="38"/>
  <c r="K77" i="38"/>
  <c r="J77" i="38"/>
  <c r="H77" i="38"/>
  <c r="F77" i="38"/>
  <c r="AQ76" i="38"/>
  <c r="AR76" i="38"/>
  <c r="AO76" i="38"/>
  <c r="AM76" i="38"/>
  <c r="AB76" i="38"/>
  <c r="U76" i="38"/>
  <c r="V76" i="38"/>
  <c r="Q76" i="38"/>
  <c r="J76" i="38"/>
  <c r="H76" i="38"/>
  <c r="L76" i="38" s="1"/>
  <c r="F76" i="38"/>
  <c r="AQ75" i="38"/>
  <c r="AS75" i="38" s="1"/>
  <c r="AO75" i="38"/>
  <c r="AR75" i="38"/>
  <c r="AM75" i="38"/>
  <c r="AF75" i="38"/>
  <c r="AH75" i="38" s="1"/>
  <c r="AD75" i="38"/>
  <c r="AB75" i="38"/>
  <c r="S75" i="38"/>
  <c r="Q75" i="38"/>
  <c r="J75" i="38"/>
  <c r="H75" i="38"/>
  <c r="F75" i="38"/>
  <c r="AR74" i="38"/>
  <c r="AO74" i="38"/>
  <c r="AM74" i="38"/>
  <c r="AD74" i="38"/>
  <c r="AB74" i="38"/>
  <c r="U74" i="38"/>
  <c r="S74" i="38"/>
  <c r="Q74" i="38"/>
  <c r="J74" i="38"/>
  <c r="H74" i="38"/>
  <c r="L74" i="38" s="1"/>
  <c r="F74" i="38"/>
  <c r="AQ73" i="38"/>
  <c r="AR73" i="38"/>
  <c r="AM73" i="38"/>
  <c r="AG73" i="38"/>
  <c r="AF73" i="38"/>
  <c r="AD73" i="38"/>
  <c r="AB73" i="38"/>
  <c r="U73" i="38"/>
  <c r="Q73" i="38"/>
  <c r="J73" i="38"/>
  <c r="H73" i="38"/>
  <c r="AQ69" i="38"/>
  <c r="AM69" i="38"/>
  <c r="AD69" i="38"/>
  <c r="AB69" i="38"/>
  <c r="U69" i="38"/>
  <c r="S69" i="38"/>
  <c r="Q69" i="38"/>
  <c r="K69" i="38"/>
  <c r="J69" i="38"/>
  <c r="H69" i="38"/>
  <c r="AR68" i="38"/>
  <c r="AO68" i="38"/>
  <c r="AM68" i="38"/>
  <c r="AD68" i="38"/>
  <c r="AH68" i="38" s="1"/>
  <c r="AG68" i="38"/>
  <c r="AB68" i="38"/>
  <c r="U68" i="38"/>
  <c r="S68" i="38"/>
  <c r="J68" i="38"/>
  <c r="H68" i="38"/>
  <c r="F68" i="38"/>
  <c r="AQ67" i="38"/>
  <c r="AS67" i="38" s="1"/>
  <c r="AO67" i="38"/>
  <c r="AM67" i="38"/>
  <c r="AG67" i="38"/>
  <c r="AF67" i="38"/>
  <c r="AB67" i="38"/>
  <c r="V67" i="38"/>
  <c r="U67" i="38"/>
  <c r="Q67" i="38"/>
  <c r="J67" i="38"/>
  <c r="F67" i="38"/>
  <c r="AM66" i="38"/>
  <c r="AF66" i="38"/>
  <c r="AB66" i="38"/>
  <c r="U66" i="38"/>
  <c r="S66" i="38"/>
  <c r="J66" i="38"/>
  <c r="H66" i="38"/>
  <c r="L66" i="38" s="1"/>
  <c r="K66" i="38"/>
  <c r="AR65" i="38"/>
  <c r="AO65" i="38"/>
  <c r="AM65" i="38"/>
  <c r="AB65" i="38"/>
  <c r="U65" i="38"/>
  <c r="S65" i="38"/>
  <c r="J65" i="38"/>
  <c r="H65" i="38"/>
  <c r="F65" i="38"/>
  <c r="AR64" i="38"/>
  <c r="AM64" i="38"/>
  <c r="AG64" i="38"/>
  <c r="AD64" i="38"/>
  <c r="AB64" i="38"/>
  <c r="V64" i="38"/>
  <c r="K64" i="38"/>
  <c r="J64" i="38"/>
  <c r="F64" i="38"/>
  <c r="AR63" i="38"/>
  <c r="AQ63" i="38"/>
  <c r="AO63" i="38"/>
  <c r="AM63" i="38"/>
  <c r="AF63" i="38"/>
  <c r="AD63" i="38"/>
  <c r="AB63" i="38"/>
  <c r="U63" i="38"/>
  <c r="S63" i="38"/>
  <c r="J63" i="38"/>
  <c r="H63" i="38"/>
  <c r="L63" i="38" s="1"/>
  <c r="K63" i="38"/>
  <c r="AR62" i="38"/>
  <c r="AM62" i="38"/>
  <c r="AF62" i="38"/>
  <c r="AD62" i="38"/>
  <c r="AH62" i="38" s="1"/>
  <c r="AB62" i="38"/>
  <c r="U62" i="38"/>
  <c r="V62" i="38"/>
  <c r="J62" i="38"/>
  <c r="H62" i="38"/>
  <c r="AQ61" i="38"/>
  <c r="AM61" i="38"/>
  <c r="AB61" i="38"/>
  <c r="U61" i="38"/>
  <c r="W61" i="38" s="1"/>
  <c r="S61" i="38"/>
  <c r="Q61" i="38"/>
  <c r="J61" i="38"/>
  <c r="L61" i="38" s="1"/>
  <c r="H61" i="38"/>
  <c r="F61" i="38"/>
  <c r="AR60" i="38"/>
  <c r="AO60" i="38"/>
  <c r="AM60" i="38"/>
  <c r="AF60" i="38"/>
  <c r="AB60" i="38"/>
  <c r="U60" i="38"/>
  <c r="S60" i="38"/>
  <c r="K60" i="38"/>
  <c r="H60" i="38"/>
  <c r="F60" i="38"/>
  <c r="AO59" i="38"/>
  <c r="AM59" i="38"/>
  <c r="AG59" i="38"/>
  <c r="AB59" i="38"/>
  <c r="U59" i="38"/>
  <c r="Q59" i="38"/>
  <c r="J59" i="38"/>
  <c r="F59" i="38"/>
  <c r="AQ58" i="38"/>
  <c r="AR58" i="38"/>
  <c r="AF58" i="38"/>
  <c r="AB58" i="38"/>
  <c r="Q58" i="38"/>
  <c r="K58" i="38"/>
  <c r="J58" i="38"/>
  <c r="H58" i="38"/>
  <c r="F58" i="38"/>
  <c r="AR54" i="38"/>
  <c r="AO54" i="38"/>
  <c r="AM54" i="38"/>
  <c r="AF54" i="38"/>
  <c r="AB54" i="38"/>
  <c r="S54" i="38"/>
  <c r="Q54" i="38"/>
  <c r="J54" i="38"/>
  <c r="H54" i="38"/>
  <c r="F54" i="38"/>
  <c r="AQ53" i="38"/>
  <c r="AM53" i="38"/>
  <c r="AG53" i="38"/>
  <c r="AD53" i="38"/>
  <c r="AH53" i="38" s="1"/>
  <c r="AB53" i="38"/>
  <c r="U53" i="38"/>
  <c r="Q53" i="38"/>
  <c r="J53" i="38"/>
  <c r="H53" i="38"/>
  <c r="F53" i="38"/>
  <c r="AO52" i="38"/>
  <c r="AM52" i="38"/>
  <c r="AB52" i="38"/>
  <c r="U52" i="38"/>
  <c r="Q52" i="38"/>
  <c r="J52" i="38"/>
  <c r="K52" i="38"/>
  <c r="AR51" i="38"/>
  <c r="AO51" i="38"/>
  <c r="AF51" i="38"/>
  <c r="AD51" i="38"/>
  <c r="AH51" i="38" s="1"/>
  <c r="AB51" i="38"/>
  <c r="U51" i="38"/>
  <c r="S51" i="38"/>
  <c r="W51" i="38" s="1"/>
  <c r="K51" i="38"/>
  <c r="J51" i="38"/>
  <c r="H51" i="38"/>
  <c r="AR50" i="38"/>
  <c r="AO50" i="38"/>
  <c r="AD50" i="38"/>
  <c r="AB50" i="38"/>
  <c r="Q50" i="38"/>
  <c r="K50" i="38"/>
  <c r="H50" i="38"/>
  <c r="F50" i="38"/>
  <c r="AR49" i="38"/>
  <c r="AO49" i="38"/>
  <c r="AM49" i="38"/>
  <c r="AF49" i="38"/>
  <c r="AB49" i="38"/>
  <c r="Q49" i="38"/>
  <c r="J49" i="38"/>
  <c r="F49" i="38"/>
  <c r="AQ48" i="38"/>
  <c r="AR48" i="38"/>
  <c r="AM48" i="38"/>
  <c r="AF48" i="38"/>
  <c r="AD48" i="38"/>
  <c r="AH48" i="38" s="1"/>
  <c r="AB48" i="38"/>
  <c r="U48" i="38"/>
  <c r="S48" i="38"/>
  <c r="W48" i="38" s="1"/>
  <c r="K48" i="38"/>
  <c r="J48" i="38"/>
  <c r="F48" i="38"/>
  <c r="AQ47" i="38"/>
  <c r="AO47" i="38"/>
  <c r="AF47" i="38"/>
  <c r="AG47" i="38"/>
  <c r="AB47" i="38"/>
  <c r="U47" i="38"/>
  <c r="V47" i="38"/>
  <c r="Q47" i="38"/>
  <c r="K47" i="38"/>
  <c r="H47" i="38"/>
  <c r="AQ46" i="38"/>
  <c r="AG46" i="38"/>
  <c r="AF46" i="38"/>
  <c r="AB46" i="38"/>
  <c r="U46" i="38"/>
  <c r="V46" i="38"/>
  <c r="J46" i="38"/>
  <c r="K46" i="38"/>
  <c r="F46" i="38"/>
  <c r="AR45" i="38"/>
  <c r="AO45" i="38"/>
  <c r="AM45" i="38"/>
  <c r="AD45" i="38"/>
  <c r="AG45" i="38"/>
  <c r="AB45" i="38"/>
  <c r="U45" i="38"/>
  <c r="S45" i="38"/>
  <c r="W45" i="38" s="1"/>
  <c r="K45" i="38"/>
  <c r="J45" i="38"/>
  <c r="H45" i="38"/>
  <c r="F45" i="38"/>
  <c r="AQ44" i="38"/>
  <c r="AO44" i="38"/>
  <c r="AR44" i="38"/>
  <c r="AM44" i="38"/>
  <c r="AF44" i="38"/>
  <c r="AD44" i="38"/>
  <c r="AB44" i="38"/>
  <c r="U44" i="38"/>
  <c r="S44" i="38"/>
  <c r="W44" i="38" s="1"/>
  <c r="V44" i="38"/>
  <c r="K44" i="38"/>
  <c r="H44" i="38"/>
  <c r="F44" i="38"/>
  <c r="AR43" i="38"/>
  <c r="AG43" i="38"/>
  <c r="U43" i="38"/>
  <c r="V43" i="38"/>
  <c r="J43" i="38"/>
  <c r="K43" i="38"/>
  <c r="F43" i="38"/>
  <c r="AO39" i="38"/>
  <c r="AM39" i="38"/>
  <c r="AF39" i="38"/>
  <c r="AB39" i="38"/>
  <c r="Q39" i="38"/>
  <c r="K39" i="38"/>
  <c r="AR38" i="38"/>
  <c r="AO38" i="38"/>
  <c r="AM38" i="38"/>
  <c r="AF38" i="38"/>
  <c r="AD38" i="38"/>
  <c r="AH38" i="38" s="1"/>
  <c r="AB38" i="38"/>
  <c r="V38" i="38"/>
  <c r="Q38" i="38"/>
  <c r="J38" i="38"/>
  <c r="F38" i="38"/>
  <c r="AO37" i="38"/>
  <c r="AM37" i="38"/>
  <c r="AG37" i="38"/>
  <c r="AB37" i="38"/>
  <c r="K37" i="38"/>
  <c r="F37" i="38"/>
  <c r="AR36" i="38"/>
  <c r="AO36" i="38"/>
  <c r="AF36" i="38"/>
  <c r="AB36" i="38"/>
  <c r="K36" i="38"/>
  <c r="H36" i="38"/>
  <c r="AG35" i="38"/>
  <c r="AF35" i="38"/>
  <c r="AD35" i="38"/>
  <c r="AH35" i="38" s="1"/>
  <c r="AB35" i="38"/>
  <c r="V35" i="38"/>
  <c r="K35" i="38"/>
  <c r="AR34" i="38"/>
  <c r="AO34" i="38"/>
  <c r="AM34" i="38"/>
  <c r="AF34" i="38"/>
  <c r="AB34" i="38"/>
  <c r="V34" i="38"/>
  <c r="Q34" i="38"/>
  <c r="K34" i="38"/>
  <c r="H34" i="38"/>
  <c r="F34" i="38"/>
  <c r="AO33" i="38"/>
  <c r="AM33" i="38"/>
  <c r="AD33" i="38"/>
  <c r="AB33" i="38"/>
  <c r="K33" i="38"/>
  <c r="F33" i="38"/>
  <c r="AN24" i="38"/>
  <c r="AM32" i="38"/>
  <c r="AF32" i="38"/>
  <c r="AG32" i="38"/>
  <c r="AB32" i="38"/>
  <c r="K32" i="38"/>
  <c r="F32" i="38"/>
  <c r="AF31" i="38"/>
  <c r="AB31" i="38"/>
  <c r="R24" i="38"/>
  <c r="Q31" i="38"/>
  <c r="K31" i="38"/>
  <c r="F31" i="38"/>
  <c r="AO30" i="38"/>
  <c r="AM30" i="38"/>
  <c r="AF30" i="38"/>
  <c r="AD30" i="38"/>
  <c r="J30" i="38"/>
  <c r="F30" i="38"/>
  <c r="AR29" i="38"/>
  <c r="AO29" i="38"/>
  <c r="AM29" i="38"/>
  <c r="AF29" i="38"/>
  <c r="AB29" i="38"/>
  <c r="V29" i="38"/>
  <c r="H29" i="38"/>
  <c r="AO28" i="38"/>
  <c r="AL24" i="38"/>
  <c r="AF28" i="38"/>
  <c r="AF37" i="38"/>
  <c r="AC23" i="38"/>
  <c r="AA23" i="38"/>
  <c r="Q28" i="38"/>
  <c r="J39" i="38"/>
  <c r="H28" i="38"/>
  <c r="AA24" i="38"/>
  <c r="G23" i="38"/>
  <c r="AP99" i="37"/>
  <c r="AN99" i="37"/>
  <c r="AL99" i="37"/>
  <c r="AE99" i="37"/>
  <c r="AC99" i="37"/>
  <c r="AA99" i="37"/>
  <c r="T99" i="37"/>
  <c r="R99" i="37"/>
  <c r="P99" i="37"/>
  <c r="I99" i="37"/>
  <c r="G99" i="37"/>
  <c r="E99" i="37"/>
  <c r="AP98" i="37"/>
  <c r="AN98" i="37"/>
  <c r="AL98" i="37"/>
  <c r="AE98" i="37"/>
  <c r="AF98" i="37" s="1"/>
  <c r="AC98" i="37"/>
  <c r="AA98" i="37"/>
  <c r="T98" i="37"/>
  <c r="R98" i="37"/>
  <c r="P98" i="37"/>
  <c r="I98" i="37"/>
  <c r="G98" i="37"/>
  <c r="E98" i="37"/>
  <c r="AP97" i="37"/>
  <c r="AN97" i="37"/>
  <c r="AL97" i="37"/>
  <c r="AE97" i="37"/>
  <c r="AC97" i="37"/>
  <c r="AA97" i="37"/>
  <c r="T97" i="37"/>
  <c r="R97" i="37"/>
  <c r="P97" i="37"/>
  <c r="I97" i="37"/>
  <c r="G97" i="37"/>
  <c r="E97" i="37"/>
  <c r="AP96" i="37"/>
  <c r="AN96" i="37"/>
  <c r="AL96" i="37"/>
  <c r="AE96" i="37"/>
  <c r="AC96" i="37"/>
  <c r="AA96" i="37"/>
  <c r="T96" i="37"/>
  <c r="R96" i="37"/>
  <c r="P96" i="37"/>
  <c r="I96" i="37"/>
  <c r="G96" i="37"/>
  <c r="E96" i="37"/>
  <c r="AP95" i="37"/>
  <c r="AN95" i="37"/>
  <c r="AL95" i="37"/>
  <c r="AE95" i="37"/>
  <c r="AC95" i="37"/>
  <c r="AA95" i="37"/>
  <c r="T95" i="37"/>
  <c r="R95" i="37"/>
  <c r="P95" i="37"/>
  <c r="I95" i="37"/>
  <c r="G95" i="37"/>
  <c r="E95" i="37"/>
  <c r="AP94" i="37"/>
  <c r="AN94" i="37"/>
  <c r="AL94" i="37"/>
  <c r="AE94" i="37"/>
  <c r="AF94" i="37" s="1"/>
  <c r="AC94" i="37"/>
  <c r="AA94" i="37"/>
  <c r="T94" i="37"/>
  <c r="R94" i="37"/>
  <c r="P94" i="37"/>
  <c r="I94" i="37"/>
  <c r="G94" i="37"/>
  <c r="E94" i="37"/>
  <c r="AP93" i="37"/>
  <c r="AN93" i="37"/>
  <c r="AL93" i="37"/>
  <c r="AE93" i="37"/>
  <c r="AC93" i="37"/>
  <c r="AA93" i="37"/>
  <c r="T93" i="37"/>
  <c r="R93" i="37"/>
  <c r="P93" i="37"/>
  <c r="I93" i="37"/>
  <c r="G93" i="37"/>
  <c r="E93" i="37"/>
  <c r="AP92" i="37"/>
  <c r="AN92" i="37"/>
  <c r="AL92" i="37"/>
  <c r="AE92" i="37"/>
  <c r="AC92" i="37"/>
  <c r="AA92" i="37"/>
  <c r="T92" i="37"/>
  <c r="R92" i="37"/>
  <c r="P92" i="37"/>
  <c r="I92" i="37"/>
  <c r="G92" i="37"/>
  <c r="E92" i="37"/>
  <c r="F92" i="37" s="1"/>
  <c r="AP91" i="37"/>
  <c r="AN91" i="37"/>
  <c r="AL91" i="37"/>
  <c r="AE91" i="37"/>
  <c r="AC91" i="37"/>
  <c r="AA91" i="37"/>
  <c r="T91" i="37"/>
  <c r="R91" i="37"/>
  <c r="P91" i="37"/>
  <c r="I91" i="37"/>
  <c r="G91" i="37"/>
  <c r="E91" i="37"/>
  <c r="AP90" i="37"/>
  <c r="AN90" i="37"/>
  <c r="AL90" i="37"/>
  <c r="AE90" i="37"/>
  <c r="AF90" i="37" s="1"/>
  <c r="AC90" i="37"/>
  <c r="AA90" i="37"/>
  <c r="T90" i="37"/>
  <c r="R90" i="37"/>
  <c r="P90" i="37"/>
  <c r="I90" i="37"/>
  <c r="G90" i="37"/>
  <c r="E90" i="37"/>
  <c r="AP89" i="37"/>
  <c r="AN89" i="37"/>
  <c r="AL89" i="37"/>
  <c r="AE89" i="37"/>
  <c r="AC89" i="37"/>
  <c r="AA89" i="37"/>
  <c r="T89" i="37"/>
  <c r="R89" i="37"/>
  <c r="P89" i="37"/>
  <c r="I89" i="37"/>
  <c r="G89" i="37"/>
  <c r="E89" i="37"/>
  <c r="AP88" i="37"/>
  <c r="AN88" i="37"/>
  <c r="AL88" i="37"/>
  <c r="AE88" i="37"/>
  <c r="AC88" i="37"/>
  <c r="AA88" i="37"/>
  <c r="T88" i="37"/>
  <c r="R88" i="37"/>
  <c r="P88" i="37"/>
  <c r="I88" i="37"/>
  <c r="G88" i="37"/>
  <c r="E88" i="37"/>
  <c r="F88" i="37" s="1"/>
  <c r="AP84" i="37"/>
  <c r="AN84" i="37"/>
  <c r="AL84" i="37"/>
  <c r="AE84" i="37"/>
  <c r="AC84" i="37"/>
  <c r="AA84" i="37"/>
  <c r="T84" i="37"/>
  <c r="R84" i="37"/>
  <c r="P84" i="37"/>
  <c r="I84" i="37"/>
  <c r="G84" i="37"/>
  <c r="E84" i="37"/>
  <c r="AP83" i="37"/>
  <c r="AN83" i="37"/>
  <c r="AL83" i="37"/>
  <c r="AE83" i="37"/>
  <c r="AF83" i="37" s="1"/>
  <c r="AC83" i="37"/>
  <c r="AA83" i="37"/>
  <c r="T83" i="37"/>
  <c r="R83" i="37"/>
  <c r="P83" i="37"/>
  <c r="I83" i="37"/>
  <c r="G83" i="37"/>
  <c r="E83" i="37"/>
  <c r="AP82" i="37"/>
  <c r="AN82" i="37"/>
  <c r="AL82" i="37"/>
  <c r="AE82" i="37"/>
  <c r="AC82" i="37"/>
  <c r="AA82" i="37"/>
  <c r="T82" i="37"/>
  <c r="R82" i="37"/>
  <c r="P82" i="37"/>
  <c r="I82" i="37"/>
  <c r="G82" i="37"/>
  <c r="E82" i="37"/>
  <c r="AP81" i="37"/>
  <c r="AN81" i="37"/>
  <c r="AL81" i="37"/>
  <c r="AE81" i="37"/>
  <c r="AC81" i="37"/>
  <c r="AA81" i="37"/>
  <c r="T81" i="37"/>
  <c r="R81" i="37"/>
  <c r="P81" i="37"/>
  <c r="I81" i="37"/>
  <c r="G81" i="37"/>
  <c r="E81" i="37"/>
  <c r="F81" i="37" s="1"/>
  <c r="AP80" i="37"/>
  <c r="AN80" i="37"/>
  <c r="AL80" i="37"/>
  <c r="AM80" i="37" s="1"/>
  <c r="AE80" i="37"/>
  <c r="AC80" i="37"/>
  <c r="AA80" i="37"/>
  <c r="T80" i="37"/>
  <c r="R80" i="37"/>
  <c r="P80" i="37"/>
  <c r="I80" i="37"/>
  <c r="G80" i="37"/>
  <c r="E80" i="37"/>
  <c r="AP79" i="37"/>
  <c r="AN79" i="37"/>
  <c r="AL79" i="37"/>
  <c r="AE79" i="37"/>
  <c r="AG79" i="37" s="1"/>
  <c r="AC79" i="37"/>
  <c r="AA79" i="37"/>
  <c r="T79" i="37"/>
  <c r="R79" i="37"/>
  <c r="P79" i="37"/>
  <c r="I79" i="37"/>
  <c r="G79" i="37"/>
  <c r="E79" i="37"/>
  <c r="AP78" i="37"/>
  <c r="AN78" i="37"/>
  <c r="AL78" i="37"/>
  <c r="AE78" i="37"/>
  <c r="AC78" i="37"/>
  <c r="AA78" i="37"/>
  <c r="T78" i="37"/>
  <c r="R78" i="37"/>
  <c r="P78" i="37"/>
  <c r="I78" i="37"/>
  <c r="G78" i="37"/>
  <c r="K78" i="37" s="1"/>
  <c r="E78" i="37"/>
  <c r="AP77" i="37"/>
  <c r="AQ77" i="37" s="1"/>
  <c r="AN77" i="37"/>
  <c r="AL77" i="37"/>
  <c r="AE77" i="37"/>
  <c r="AC77" i="37"/>
  <c r="AA77" i="37"/>
  <c r="T77" i="37"/>
  <c r="R77" i="37"/>
  <c r="P77" i="37"/>
  <c r="I77" i="37"/>
  <c r="G77" i="37"/>
  <c r="E77" i="37"/>
  <c r="AP76" i="37"/>
  <c r="AN76" i="37"/>
  <c r="AL76" i="37"/>
  <c r="AE76" i="37"/>
  <c r="AC76" i="37"/>
  <c r="AA76" i="37"/>
  <c r="T76" i="37"/>
  <c r="R76" i="37"/>
  <c r="P76" i="37"/>
  <c r="I76" i="37"/>
  <c r="G76" i="37"/>
  <c r="E76" i="37"/>
  <c r="F76" i="37" s="1"/>
  <c r="AP75" i="37"/>
  <c r="AN75" i="37"/>
  <c r="AL75" i="37"/>
  <c r="AE75" i="37"/>
  <c r="AG75" i="37" s="1"/>
  <c r="AC75" i="37"/>
  <c r="AA75" i="37"/>
  <c r="T75" i="37"/>
  <c r="R75" i="37"/>
  <c r="P75" i="37"/>
  <c r="I75" i="37"/>
  <c r="G75" i="37"/>
  <c r="E75" i="37"/>
  <c r="AP74" i="37"/>
  <c r="AN74" i="37"/>
  <c r="AR74" i="37" s="1"/>
  <c r="AL74" i="37"/>
  <c r="AE74" i="37"/>
  <c r="AG74" i="37" s="1"/>
  <c r="AC74" i="37"/>
  <c r="AA74" i="37"/>
  <c r="T74" i="37"/>
  <c r="R74" i="37"/>
  <c r="P74" i="37"/>
  <c r="I74" i="37"/>
  <c r="G74" i="37"/>
  <c r="E74" i="37"/>
  <c r="AP73" i="37"/>
  <c r="AN73" i="37"/>
  <c r="AL73" i="37"/>
  <c r="AE73" i="37"/>
  <c r="AC73" i="37"/>
  <c r="AA73" i="37"/>
  <c r="T73" i="37"/>
  <c r="R73" i="37"/>
  <c r="P73" i="37"/>
  <c r="I73" i="37"/>
  <c r="J73" i="37" s="1"/>
  <c r="G73" i="37"/>
  <c r="E73" i="37"/>
  <c r="F73" i="37" s="1"/>
  <c r="AP69" i="37"/>
  <c r="AN69" i="37"/>
  <c r="AL69" i="37"/>
  <c r="AE69" i="37"/>
  <c r="AC69" i="37"/>
  <c r="AA69" i="37"/>
  <c r="T69" i="37"/>
  <c r="R69" i="37"/>
  <c r="P69" i="37"/>
  <c r="I69" i="37"/>
  <c r="J69" i="37" s="1"/>
  <c r="G69" i="37"/>
  <c r="E69" i="37"/>
  <c r="AP68" i="37"/>
  <c r="AN68" i="37"/>
  <c r="AO68" i="37" s="1"/>
  <c r="AS68" i="37" s="1"/>
  <c r="AL68" i="37"/>
  <c r="AE68" i="37"/>
  <c r="AG68" i="37" s="1"/>
  <c r="AC68" i="37"/>
  <c r="AA68" i="37"/>
  <c r="T68" i="37"/>
  <c r="R68" i="37"/>
  <c r="P68" i="37"/>
  <c r="I68" i="37"/>
  <c r="K68" i="37" s="1"/>
  <c r="G68" i="37"/>
  <c r="H68" i="37" s="1"/>
  <c r="E68" i="37"/>
  <c r="AP67" i="37"/>
  <c r="AN67" i="37"/>
  <c r="AL67" i="37"/>
  <c r="AE67" i="37"/>
  <c r="AG67" i="37" s="1"/>
  <c r="AC67" i="37"/>
  <c r="AA67" i="37"/>
  <c r="T67" i="37"/>
  <c r="R67" i="37"/>
  <c r="P67" i="37"/>
  <c r="I67" i="37"/>
  <c r="G67" i="37"/>
  <c r="E67" i="37"/>
  <c r="AP66" i="37"/>
  <c r="AQ66" i="37" s="1"/>
  <c r="AN66" i="37"/>
  <c r="AL66" i="37"/>
  <c r="AM66" i="37" s="1"/>
  <c r="AE66" i="37"/>
  <c r="AC66" i="37"/>
  <c r="AA66" i="37"/>
  <c r="T66" i="37"/>
  <c r="R66" i="37"/>
  <c r="P66" i="37"/>
  <c r="I66" i="37"/>
  <c r="J66" i="37" s="1"/>
  <c r="G66" i="37"/>
  <c r="E66" i="37"/>
  <c r="F66" i="37" s="1"/>
  <c r="AP65" i="37"/>
  <c r="AN65" i="37"/>
  <c r="AL65" i="37"/>
  <c r="AE65" i="37"/>
  <c r="AC65" i="37"/>
  <c r="AG65" i="37" s="1"/>
  <c r="AA65" i="37"/>
  <c r="AB65" i="37" s="1"/>
  <c r="T65" i="37"/>
  <c r="V65" i="37" s="1"/>
  <c r="R65" i="37"/>
  <c r="P65" i="37"/>
  <c r="I65" i="37"/>
  <c r="J65" i="37" s="1"/>
  <c r="G65" i="37"/>
  <c r="E65" i="37"/>
  <c r="F65" i="37" s="1"/>
  <c r="AP64" i="37"/>
  <c r="AN64" i="37"/>
  <c r="AL64" i="37"/>
  <c r="AE64" i="37"/>
  <c r="AG64" i="37" s="1"/>
  <c r="AC64" i="37"/>
  <c r="AA64" i="37"/>
  <c r="T64" i="37"/>
  <c r="R64" i="37"/>
  <c r="P64" i="37"/>
  <c r="I64" i="37"/>
  <c r="K64" i="37" s="1"/>
  <c r="G64" i="37"/>
  <c r="H64" i="37" s="1"/>
  <c r="E64" i="37"/>
  <c r="AP63" i="37"/>
  <c r="AN63" i="37"/>
  <c r="AL63" i="37"/>
  <c r="AE63" i="37"/>
  <c r="AF63" i="37" s="1"/>
  <c r="AC63" i="37"/>
  <c r="AA63" i="37"/>
  <c r="AB63" i="37" s="1"/>
  <c r="T63" i="37"/>
  <c r="R63" i="37"/>
  <c r="P63" i="37"/>
  <c r="I63" i="37"/>
  <c r="G63" i="37"/>
  <c r="E63" i="37"/>
  <c r="AP62" i="37"/>
  <c r="AN62" i="37"/>
  <c r="AL62" i="37"/>
  <c r="AE62" i="37"/>
  <c r="AC62" i="37"/>
  <c r="AA62" i="37"/>
  <c r="T62" i="37"/>
  <c r="R62" i="37"/>
  <c r="P62" i="37"/>
  <c r="I62" i="37"/>
  <c r="J62" i="37" s="1"/>
  <c r="G62" i="37"/>
  <c r="E62" i="37"/>
  <c r="F62" i="37" s="1"/>
  <c r="AP61" i="37"/>
  <c r="AN61" i="37"/>
  <c r="AL61" i="37"/>
  <c r="AM61" i="37" s="1"/>
  <c r="AE61" i="37"/>
  <c r="AC61" i="37"/>
  <c r="AA61" i="37"/>
  <c r="AB61" i="37" s="1"/>
  <c r="T61" i="37"/>
  <c r="U61" i="37" s="1"/>
  <c r="R61" i="37"/>
  <c r="P61" i="37"/>
  <c r="I61" i="37"/>
  <c r="J61" i="37" s="1"/>
  <c r="G61" i="37"/>
  <c r="E61" i="37"/>
  <c r="F61" i="37" s="1"/>
  <c r="AP60" i="37"/>
  <c r="AN60" i="37"/>
  <c r="AR60" i="37" s="1"/>
  <c r="AL60" i="37"/>
  <c r="AE60" i="37"/>
  <c r="AG60" i="37" s="1"/>
  <c r="AC60" i="37"/>
  <c r="AA60" i="37"/>
  <c r="AB60" i="37" s="1"/>
  <c r="T60" i="37"/>
  <c r="R60" i="37"/>
  <c r="P60" i="37"/>
  <c r="I60" i="37"/>
  <c r="K60" i="37" s="1"/>
  <c r="G60" i="37"/>
  <c r="E60" i="37"/>
  <c r="AP59" i="37"/>
  <c r="AN59" i="37"/>
  <c r="AO59" i="37" s="1"/>
  <c r="AS59" i="37" s="1"/>
  <c r="AL59" i="37"/>
  <c r="AE59" i="37"/>
  <c r="AC59" i="37"/>
  <c r="AA59" i="37"/>
  <c r="T59" i="37"/>
  <c r="R59" i="37"/>
  <c r="V59" i="37" s="1"/>
  <c r="P59" i="37"/>
  <c r="I59" i="37"/>
  <c r="G59" i="37"/>
  <c r="E59" i="37"/>
  <c r="AP58" i="37"/>
  <c r="AQ58" i="37" s="1"/>
  <c r="AN58" i="37"/>
  <c r="AR58" i="37" s="1"/>
  <c r="AL58" i="37"/>
  <c r="AE58" i="37"/>
  <c r="AG58" i="37" s="1"/>
  <c r="AC58" i="37"/>
  <c r="AA58" i="37"/>
  <c r="T58" i="37"/>
  <c r="R58" i="37"/>
  <c r="V58" i="37" s="1"/>
  <c r="P58" i="37"/>
  <c r="I58" i="37"/>
  <c r="G58" i="37"/>
  <c r="E58" i="37"/>
  <c r="F58" i="37" s="1"/>
  <c r="AP54" i="37"/>
  <c r="AN54" i="37"/>
  <c r="AL54" i="37"/>
  <c r="AM54" i="37" s="1"/>
  <c r="AE54" i="37"/>
  <c r="AC54" i="37"/>
  <c r="AD54" i="37" s="1"/>
  <c r="AH54" i="37" s="1"/>
  <c r="AA54" i="37"/>
  <c r="T54" i="37"/>
  <c r="U54" i="37" s="1"/>
  <c r="R54" i="37"/>
  <c r="P54" i="37"/>
  <c r="I54" i="37"/>
  <c r="K54" i="37" s="1"/>
  <c r="G54" i="37"/>
  <c r="E54" i="37"/>
  <c r="AP53" i="37"/>
  <c r="AN53" i="37"/>
  <c r="AL53" i="37"/>
  <c r="AE53" i="37"/>
  <c r="AF53" i="37" s="1"/>
  <c r="AC53" i="37"/>
  <c r="AA53" i="37"/>
  <c r="AB53" i="37" s="1"/>
  <c r="T53" i="37"/>
  <c r="U53" i="37" s="1"/>
  <c r="R53" i="37"/>
  <c r="P53" i="37"/>
  <c r="Q53" i="37" s="1"/>
  <c r="I53" i="37"/>
  <c r="J53" i="37" s="1"/>
  <c r="L53" i="37" s="1"/>
  <c r="G53" i="37"/>
  <c r="E53" i="37"/>
  <c r="AP52" i="37"/>
  <c r="AN52" i="37"/>
  <c r="AL52" i="37"/>
  <c r="AE52" i="37"/>
  <c r="AC52" i="37"/>
  <c r="AA52" i="37"/>
  <c r="AB52" i="37" s="1"/>
  <c r="T52" i="37"/>
  <c r="R52" i="37"/>
  <c r="V52" i="37" s="1"/>
  <c r="P52" i="37"/>
  <c r="I52" i="37"/>
  <c r="G52" i="37"/>
  <c r="H52" i="37" s="1"/>
  <c r="L52" i="37" s="1"/>
  <c r="E52" i="37"/>
  <c r="AP51" i="37"/>
  <c r="AN51" i="37"/>
  <c r="AL51" i="37"/>
  <c r="AM51" i="37" s="1"/>
  <c r="AE51" i="37"/>
  <c r="AC51" i="37"/>
  <c r="AA51" i="37"/>
  <c r="AB51" i="37" s="1"/>
  <c r="T51" i="37"/>
  <c r="R51" i="37"/>
  <c r="P51" i="37"/>
  <c r="I51" i="37"/>
  <c r="K51" i="37" s="1"/>
  <c r="G51" i="37"/>
  <c r="E51" i="37"/>
  <c r="F51" i="37" s="1"/>
  <c r="AP50" i="37"/>
  <c r="AN50" i="37"/>
  <c r="AO50" i="37" s="1"/>
  <c r="AS50" i="37" s="1"/>
  <c r="AL50" i="37"/>
  <c r="AE50" i="37"/>
  <c r="AC50" i="37"/>
  <c r="AD50" i="37" s="1"/>
  <c r="AH50" i="37" s="1"/>
  <c r="AA50" i="37"/>
  <c r="T50" i="37"/>
  <c r="U50" i="37" s="1"/>
  <c r="R50" i="37"/>
  <c r="P50" i="37"/>
  <c r="I50" i="37"/>
  <c r="K50" i="37" s="1"/>
  <c r="G50" i="37"/>
  <c r="E50" i="37"/>
  <c r="AP49" i="37"/>
  <c r="AN49" i="37"/>
  <c r="AR49" i="37" s="1"/>
  <c r="AL49" i="37"/>
  <c r="AE49" i="37"/>
  <c r="AF49" i="37" s="1"/>
  <c r="AC49" i="37"/>
  <c r="AA49" i="37"/>
  <c r="AB49" i="37" s="1"/>
  <c r="T49" i="37"/>
  <c r="U49" i="37" s="1"/>
  <c r="R49" i="37"/>
  <c r="P49" i="37"/>
  <c r="Q49" i="37" s="1"/>
  <c r="I49" i="37"/>
  <c r="G49" i="37"/>
  <c r="H49" i="37" s="1"/>
  <c r="L49" i="37" s="1"/>
  <c r="E49" i="37"/>
  <c r="F49" i="37" s="1"/>
  <c r="AP48" i="37"/>
  <c r="AN48" i="37"/>
  <c r="AL48" i="37"/>
  <c r="AE48" i="37"/>
  <c r="AF48" i="37" s="1"/>
  <c r="AH48" i="37" s="1"/>
  <c r="AC48" i="37"/>
  <c r="AA48" i="37"/>
  <c r="T48" i="37"/>
  <c r="R48" i="37"/>
  <c r="V48" i="37" s="1"/>
  <c r="P48" i="37"/>
  <c r="I48" i="37"/>
  <c r="G48" i="37"/>
  <c r="H48" i="37" s="1"/>
  <c r="E48" i="37"/>
  <c r="AP47" i="37"/>
  <c r="AN47" i="37"/>
  <c r="AO47" i="37" s="1"/>
  <c r="AS47" i="37" s="1"/>
  <c r="AL47" i="37"/>
  <c r="AM47" i="37" s="1"/>
  <c r="AE47" i="37"/>
  <c r="AC47" i="37"/>
  <c r="AA47" i="37"/>
  <c r="T47" i="37"/>
  <c r="R47" i="37"/>
  <c r="S47" i="37" s="1"/>
  <c r="W47" i="37" s="1"/>
  <c r="P47" i="37"/>
  <c r="I47" i="37"/>
  <c r="J47" i="37" s="1"/>
  <c r="L47" i="37" s="1"/>
  <c r="G47" i="37"/>
  <c r="E47" i="37"/>
  <c r="F47" i="37" s="1"/>
  <c r="AP46" i="37"/>
  <c r="AN46" i="37"/>
  <c r="AL46" i="37"/>
  <c r="AM46" i="37" s="1"/>
  <c r="AE46" i="37"/>
  <c r="AC46" i="37"/>
  <c r="AD46" i="37" s="1"/>
  <c r="AH46" i="37" s="1"/>
  <c r="AA46" i="37"/>
  <c r="T46" i="37"/>
  <c r="R46" i="37"/>
  <c r="P46" i="37"/>
  <c r="I46" i="37"/>
  <c r="K46" i="37" s="1"/>
  <c r="G46" i="37"/>
  <c r="E46" i="37"/>
  <c r="AP45" i="37"/>
  <c r="AN45" i="37"/>
  <c r="AL45" i="37"/>
  <c r="AE45" i="37"/>
  <c r="AC45" i="37"/>
  <c r="AA45" i="37"/>
  <c r="T45" i="37"/>
  <c r="R45" i="37"/>
  <c r="P45" i="37"/>
  <c r="I45" i="37"/>
  <c r="G45" i="37"/>
  <c r="H45" i="37" s="1"/>
  <c r="E45" i="37"/>
  <c r="AP44" i="37"/>
  <c r="AN44" i="37"/>
  <c r="AL44" i="37"/>
  <c r="AE44" i="37"/>
  <c r="AF44" i="37" s="1"/>
  <c r="AC44" i="37"/>
  <c r="AA44" i="37"/>
  <c r="AB44" i="37" s="1"/>
  <c r="T44" i="37"/>
  <c r="R44" i="37"/>
  <c r="S44" i="37" s="1"/>
  <c r="P44" i="37"/>
  <c r="I44" i="37"/>
  <c r="G44" i="37"/>
  <c r="H44" i="37" s="1"/>
  <c r="E44" i="37"/>
  <c r="AP43" i="37"/>
  <c r="AN43" i="37"/>
  <c r="AO43" i="37" s="1"/>
  <c r="AS43" i="37" s="1"/>
  <c r="AL43" i="37"/>
  <c r="AE43" i="37"/>
  <c r="AC43" i="37"/>
  <c r="AA43" i="37"/>
  <c r="T43" i="37"/>
  <c r="R43" i="37"/>
  <c r="S43" i="37" s="1"/>
  <c r="W43" i="37" s="1"/>
  <c r="P43" i="37"/>
  <c r="I43" i="37"/>
  <c r="J43" i="37" s="1"/>
  <c r="L43" i="37" s="1"/>
  <c r="G43" i="37"/>
  <c r="E43" i="37"/>
  <c r="F43" i="37" s="1"/>
  <c r="AP39" i="37"/>
  <c r="AN39" i="37"/>
  <c r="AO39" i="37" s="1"/>
  <c r="AL39" i="37"/>
  <c r="AM39" i="37" s="1"/>
  <c r="AE39" i="37"/>
  <c r="AC39" i="37"/>
  <c r="AA39" i="37"/>
  <c r="AB39" i="37" s="1"/>
  <c r="T39" i="37"/>
  <c r="R39" i="37"/>
  <c r="S39" i="37" s="1"/>
  <c r="P39" i="37"/>
  <c r="I39" i="37"/>
  <c r="G39" i="37"/>
  <c r="E39" i="37"/>
  <c r="F39" i="37" s="1"/>
  <c r="AP38" i="37"/>
  <c r="AN38" i="37"/>
  <c r="AL38" i="37"/>
  <c r="AE38" i="37"/>
  <c r="AC38" i="37"/>
  <c r="AA38" i="37"/>
  <c r="T38" i="37"/>
  <c r="R38" i="37"/>
  <c r="V38" i="37" s="1"/>
  <c r="P38" i="37"/>
  <c r="I38" i="37"/>
  <c r="G38" i="37"/>
  <c r="H38" i="37" s="1"/>
  <c r="E38" i="37"/>
  <c r="AP37" i="37"/>
  <c r="AN37" i="37"/>
  <c r="AR37" i="37" s="1"/>
  <c r="AL37" i="37"/>
  <c r="AE37" i="37"/>
  <c r="AC37" i="37"/>
  <c r="AA37" i="37"/>
  <c r="AB37" i="37" s="1"/>
  <c r="T37" i="37"/>
  <c r="R37" i="37"/>
  <c r="V37" i="37" s="1"/>
  <c r="P37" i="37"/>
  <c r="I37" i="37"/>
  <c r="G37" i="37"/>
  <c r="K37" i="37" s="1"/>
  <c r="E37" i="37"/>
  <c r="AP36" i="37"/>
  <c r="AN36" i="37"/>
  <c r="AO36" i="37" s="1"/>
  <c r="AL36" i="37"/>
  <c r="AM36" i="37" s="1"/>
  <c r="AE36" i="37"/>
  <c r="AC36" i="37"/>
  <c r="AA36" i="37"/>
  <c r="AB36" i="37" s="1"/>
  <c r="T36" i="37"/>
  <c r="R36" i="37"/>
  <c r="S36" i="37" s="1"/>
  <c r="W36" i="37" s="1"/>
  <c r="P36" i="37"/>
  <c r="I36" i="37"/>
  <c r="G36" i="37"/>
  <c r="E36" i="37"/>
  <c r="F36" i="37" s="1"/>
  <c r="AP35" i="37"/>
  <c r="AN35" i="37"/>
  <c r="AL35" i="37"/>
  <c r="AM35" i="37" s="1"/>
  <c r="AE35" i="37"/>
  <c r="AC35" i="37"/>
  <c r="AG35" i="37" s="1"/>
  <c r="AA35" i="37"/>
  <c r="AB35" i="37" s="1"/>
  <c r="T35" i="37"/>
  <c r="R35" i="37"/>
  <c r="P35" i="37"/>
  <c r="I35" i="37"/>
  <c r="G35" i="37"/>
  <c r="E35" i="37"/>
  <c r="AP34" i="37"/>
  <c r="AN34" i="37"/>
  <c r="AR34" i="37" s="1"/>
  <c r="AL34" i="37"/>
  <c r="AE34" i="37"/>
  <c r="AG34" i="37" s="1"/>
  <c r="AC34" i="37"/>
  <c r="AA34" i="37"/>
  <c r="T34" i="37"/>
  <c r="R34" i="37"/>
  <c r="P34" i="37"/>
  <c r="I34" i="37"/>
  <c r="G34" i="37"/>
  <c r="K34" i="37" s="1"/>
  <c r="E34" i="37"/>
  <c r="AP33" i="37"/>
  <c r="AN33" i="37"/>
  <c r="AR33" i="37" s="1"/>
  <c r="AL33" i="37"/>
  <c r="AE33" i="37"/>
  <c r="AG33" i="37" s="1"/>
  <c r="AC33" i="37"/>
  <c r="AA33" i="37"/>
  <c r="AB33" i="37" s="1"/>
  <c r="T33" i="37"/>
  <c r="R33" i="37"/>
  <c r="P33" i="37"/>
  <c r="I33" i="37"/>
  <c r="G33" i="37"/>
  <c r="E33" i="37"/>
  <c r="AP32" i="37"/>
  <c r="AN32" i="37"/>
  <c r="AL32" i="37"/>
  <c r="AE32" i="37"/>
  <c r="AC32" i="37"/>
  <c r="AA32" i="37"/>
  <c r="AB32" i="37" s="1"/>
  <c r="T32" i="37"/>
  <c r="R32" i="37"/>
  <c r="P32" i="37"/>
  <c r="Q32" i="37" s="1"/>
  <c r="I32" i="37"/>
  <c r="G32" i="37"/>
  <c r="E32" i="37"/>
  <c r="F32" i="37" s="1"/>
  <c r="AP31" i="37"/>
  <c r="AN31" i="37"/>
  <c r="AR31" i="37" s="1"/>
  <c r="AL31" i="37"/>
  <c r="AE31" i="37"/>
  <c r="AC31" i="37"/>
  <c r="AG31" i="37" s="1"/>
  <c r="AA31" i="37"/>
  <c r="AB31" i="37" s="1"/>
  <c r="T31" i="37"/>
  <c r="R31" i="37"/>
  <c r="P31" i="37"/>
  <c r="I31" i="37"/>
  <c r="G31" i="37"/>
  <c r="E31" i="37"/>
  <c r="AP30" i="37"/>
  <c r="AN30" i="37"/>
  <c r="AL30" i="37"/>
  <c r="AE30" i="37"/>
  <c r="AG30" i="37" s="1"/>
  <c r="AC30" i="37"/>
  <c r="AA30" i="37"/>
  <c r="T30" i="37"/>
  <c r="R30" i="37"/>
  <c r="V30" i="37" s="1"/>
  <c r="P30" i="37"/>
  <c r="I30" i="37"/>
  <c r="G30" i="37"/>
  <c r="K30" i="37" s="1"/>
  <c r="E30" i="37"/>
  <c r="AP29" i="37"/>
  <c r="AN29" i="37"/>
  <c r="AN24" i="37" s="1"/>
  <c r="AL29" i="37"/>
  <c r="AE29" i="37"/>
  <c r="AE24" i="37" s="1"/>
  <c r="AC29" i="37"/>
  <c r="AG29" i="37" s="1"/>
  <c r="AA29" i="37"/>
  <c r="T29" i="37"/>
  <c r="R29" i="37"/>
  <c r="V29" i="37" s="1"/>
  <c r="P29" i="37"/>
  <c r="I29" i="37"/>
  <c r="G29" i="37"/>
  <c r="G23" i="37" s="1"/>
  <c r="E29" i="37"/>
  <c r="AP28" i="37"/>
  <c r="AP24" i="37" s="1"/>
  <c r="AN28" i="37"/>
  <c r="AR28" i="37" s="1"/>
  <c r="AL28" i="37"/>
  <c r="AM28" i="37" s="1"/>
  <c r="AE28" i="37"/>
  <c r="AF39" i="37" s="1"/>
  <c r="AC28" i="37"/>
  <c r="AC23" i="37" s="1"/>
  <c r="AA28" i="37"/>
  <c r="AA23" i="37" s="1"/>
  <c r="T28" i="37"/>
  <c r="R28" i="37"/>
  <c r="P28" i="37"/>
  <c r="Q28" i="37" s="1"/>
  <c r="I28" i="37"/>
  <c r="J39" i="37" s="1"/>
  <c r="L39" i="37" s="1"/>
  <c r="G28" i="37"/>
  <c r="E28" i="37"/>
  <c r="F28" i="37" s="1"/>
  <c r="AQ99" i="37"/>
  <c r="AO99" i="37"/>
  <c r="AS99" i="37" s="1"/>
  <c r="AR99" i="37"/>
  <c r="AM99" i="37"/>
  <c r="AH99" i="37"/>
  <c r="AF99" i="37"/>
  <c r="AD99" i="37"/>
  <c r="AG99" i="37"/>
  <c r="AB99" i="37"/>
  <c r="U99" i="37"/>
  <c r="Q99" i="37"/>
  <c r="J99" i="37"/>
  <c r="F99" i="37"/>
  <c r="AQ98" i="37"/>
  <c r="AR98" i="37"/>
  <c r="AM98" i="37"/>
  <c r="AD98" i="37"/>
  <c r="AH98" i="37" s="1"/>
  <c r="AB98" i="37"/>
  <c r="U98" i="37"/>
  <c r="S98" i="37"/>
  <c r="V98" i="37"/>
  <c r="Q98" i="37"/>
  <c r="J98" i="37"/>
  <c r="H98" i="37"/>
  <c r="L98" i="37" s="1"/>
  <c r="K98" i="37"/>
  <c r="F98" i="37"/>
  <c r="AQ97" i="37"/>
  <c r="AM97" i="37"/>
  <c r="AF97" i="37"/>
  <c r="AD97" i="37"/>
  <c r="AG97" i="37"/>
  <c r="AB97" i="37"/>
  <c r="U97" i="37"/>
  <c r="S97" i="37"/>
  <c r="W97" i="37" s="1"/>
  <c r="V97" i="37"/>
  <c r="Q97" i="37"/>
  <c r="J97" i="37"/>
  <c r="F97" i="37"/>
  <c r="AQ96" i="37"/>
  <c r="AR96" i="37"/>
  <c r="AM96" i="37"/>
  <c r="AF96" i="37"/>
  <c r="AD96" i="37"/>
  <c r="AB96" i="37"/>
  <c r="U96" i="37"/>
  <c r="S96" i="37"/>
  <c r="W96" i="37" s="1"/>
  <c r="V96" i="37"/>
  <c r="Q96" i="37"/>
  <c r="J96" i="37"/>
  <c r="F96" i="37"/>
  <c r="AQ95" i="37"/>
  <c r="AM95" i="37"/>
  <c r="AF95" i="37"/>
  <c r="AD95" i="37"/>
  <c r="AB95" i="37"/>
  <c r="U95" i="37"/>
  <c r="S95" i="37"/>
  <c r="Q95" i="37"/>
  <c r="J95" i="37"/>
  <c r="F95" i="37"/>
  <c r="AQ94" i="37"/>
  <c r="AR94" i="37"/>
  <c r="AM94" i="37"/>
  <c r="AD94" i="37"/>
  <c r="AG94" i="37"/>
  <c r="AB94" i="37"/>
  <c r="U94" i="37"/>
  <c r="S94" i="37"/>
  <c r="V94" i="37"/>
  <c r="Q94" i="37"/>
  <c r="J94" i="37"/>
  <c r="K94" i="37"/>
  <c r="F94" i="37"/>
  <c r="AQ93" i="37"/>
  <c r="AO93" i="37"/>
  <c r="AS93" i="37" s="1"/>
  <c r="AM93" i="37"/>
  <c r="AG93" i="37"/>
  <c r="AF93" i="37"/>
  <c r="AD93" i="37"/>
  <c r="AH93" i="37" s="1"/>
  <c r="AB93" i="37"/>
  <c r="U93" i="37"/>
  <c r="Q93" i="37"/>
  <c r="K93" i="37"/>
  <c r="J93" i="37"/>
  <c r="H93" i="37"/>
  <c r="F93" i="37"/>
  <c r="AQ92" i="37"/>
  <c r="AO92" i="37"/>
  <c r="AS92" i="37" s="1"/>
  <c r="AR92" i="37"/>
  <c r="AM92" i="37"/>
  <c r="AF92" i="37"/>
  <c r="AG92" i="37"/>
  <c r="AB92" i="37"/>
  <c r="U92" i="37"/>
  <c r="V92" i="37"/>
  <c r="Q92" i="37"/>
  <c r="J92" i="37"/>
  <c r="H92" i="37"/>
  <c r="K92" i="37"/>
  <c r="AQ91" i="37"/>
  <c r="AO91" i="37"/>
  <c r="AS91" i="37" s="1"/>
  <c r="AM91" i="37"/>
  <c r="AD91" i="37"/>
  <c r="AB91" i="37"/>
  <c r="U91" i="37"/>
  <c r="S91" i="37"/>
  <c r="Q91" i="37"/>
  <c r="J91" i="37"/>
  <c r="F91" i="37"/>
  <c r="AQ90" i="37"/>
  <c r="AR90" i="37"/>
  <c r="AM90" i="37"/>
  <c r="AD90" i="37"/>
  <c r="AH90" i="37" s="1"/>
  <c r="AB90" i="37"/>
  <c r="U90" i="37"/>
  <c r="S90" i="37"/>
  <c r="W90" i="37" s="1"/>
  <c r="V90" i="37"/>
  <c r="Q90" i="37"/>
  <c r="K90" i="37"/>
  <c r="J90" i="37"/>
  <c r="H90" i="37"/>
  <c r="F90" i="37"/>
  <c r="AQ89" i="37"/>
  <c r="AO89" i="37"/>
  <c r="AM89" i="37"/>
  <c r="AG89" i="37"/>
  <c r="AF89" i="37"/>
  <c r="AH89" i="37" s="1"/>
  <c r="AD89" i="37"/>
  <c r="AB89" i="37"/>
  <c r="U89" i="37"/>
  <c r="Q89" i="37"/>
  <c r="J89" i="37"/>
  <c r="K89" i="37"/>
  <c r="H89" i="37"/>
  <c r="L89" i="37" s="1"/>
  <c r="F89" i="37"/>
  <c r="AQ88" i="37"/>
  <c r="AO88" i="37"/>
  <c r="AM88" i="37"/>
  <c r="AF88" i="37"/>
  <c r="AB88" i="37"/>
  <c r="U88" i="37"/>
  <c r="V88" i="37"/>
  <c r="Q88" i="37"/>
  <c r="J88" i="37"/>
  <c r="H88" i="37"/>
  <c r="L88" i="37" s="1"/>
  <c r="K88" i="37"/>
  <c r="AQ84" i="37"/>
  <c r="AO84" i="37"/>
  <c r="AS84" i="37" s="1"/>
  <c r="AM84" i="37"/>
  <c r="AD84" i="37"/>
  <c r="AB84" i="37"/>
  <c r="U84" i="37"/>
  <c r="V84" i="37"/>
  <c r="Q84" i="37"/>
  <c r="K84" i="37"/>
  <c r="J84" i="37"/>
  <c r="H84" i="37"/>
  <c r="F84" i="37"/>
  <c r="AQ83" i="37"/>
  <c r="AM83" i="37"/>
  <c r="AD83" i="37"/>
  <c r="AB83" i="37"/>
  <c r="U83" i="37"/>
  <c r="V83" i="37"/>
  <c r="Q83" i="37"/>
  <c r="J83" i="37"/>
  <c r="H83" i="37"/>
  <c r="L83" i="37" s="1"/>
  <c r="F83" i="37"/>
  <c r="AQ82" i="37"/>
  <c r="AM82" i="37"/>
  <c r="AG82" i="37"/>
  <c r="AF82" i="37"/>
  <c r="AH82" i="37" s="1"/>
  <c r="AD82" i="37"/>
  <c r="AB82" i="37"/>
  <c r="U82" i="37"/>
  <c r="Q82" i="37"/>
  <c r="J82" i="37"/>
  <c r="K82" i="37"/>
  <c r="F82" i="37"/>
  <c r="AQ81" i="37"/>
  <c r="AM81" i="37"/>
  <c r="AF81" i="37"/>
  <c r="AD81" i="37"/>
  <c r="AH81" i="37" s="1"/>
  <c r="AB81" i="37"/>
  <c r="U81" i="37"/>
  <c r="Q81" i="37"/>
  <c r="J81" i="37"/>
  <c r="H81" i="37"/>
  <c r="K81" i="37"/>
  <c r="AQ80" i="37"/>
  <c r="AR80" i="37"/>
  <c r="AH80" i="37"/>
  <c r="AF80" i="37"/>
  <c r="AD80" i="37"/>
  <c r="AB80" i="37"/>
  <c r="U80" i="37"/>
  <c r="S80" i="37"/>
  <c r="W80" i="37" s="1"/>
  <c r="V80" i="37"/>
  <c r="Q80" i="37"/>
  <c r="J80" i="37"/>
  <c r="H80" i="37"/>
  <c r="F80" i="37"/>
  <c r="AQ79" i="37"/>
  <c r="AR79" i="37"/>
  <c r="AM79" i="37"/>
  <c r="AF79" i="37"/>
  <c r="AH79" i="37" s="1"/>
  <c r="AD79" i="37"/>
  <c r="AB79" i="37"/>
  <c r="U79" i="37"/>
  <c r="Q79" i="37"/>
  <c r="J79" i="37"/>
  <c r="H79" i="37"/>
  <c r="F79" i="37"/>
  <c r="AQ78" i="37"/>
  <c r="AR78" i="37"/>
  <c r="AM78" i="37"/>
  <c r="AG78" i="37"/>
  <c r="AF78" i="37"/>
  <c r="AD78" i="37"/>
  <c r="AB78" i="37"/>
  <c r="U78" i="37"/>
  <c r="Q78" i="37"/>
  <c r="H78" i="37"/>
  <c r="F78" i="37"/>
  <c r="AO77" i="37"/>
  <c r="AR77" i="37"/>
  <c r="AM77" i="37"/>
  <c r="AF77" i="37"/>
  <c r="AG77" i="37"/>
  <c r="AB77" i="37"/>
  <c r="U77" i="37"/>
  <c r="Q77" i="37"/>
  <c r="J77" i="37"/>
  <c r="H77" i="37"/>
  <c r="L77" i="37" s="1"/>
  <c r="K77" i="37"/>
  <c r="F77" i="37"/>
  <c r="AQ76" i="37"/>
  <c r="AR76" i="37"/>
  <c r="AM76" i="37"/>
  <c r="AF76" i="37"/>
  <c r="AG76" i="37"/>
  <c r="AB76" i="37"/>
  <c r="U76" i="37"/>
  <c r="Q76" i="37"/>
  <c r="J76" i="37"/>
  <c r="H76" i="37"/>
  <c r="AQ75" i="37"/>
  <c r="AO75" i="37"/>
  <c r="AM75" i="37"/>
  <c r="AF75" i="37"/>
  <c r="AD75" i="37"/>
  <c r="AB75" i="37"/>
  <c r="U75" i="37"/>
  <c r="S75" i="37"/>
  <c r="Q75" i="37"/>
  <c r="J75" i="37"/>
  <c r="L75" i="37" s="1"/>
  <c r="K75" i="37"/>
  <c r="H75" i="37"/>
  <c r="F75" i="37"/>
  <c r="AQ74" i="37"/>
  <c r="AM74" i="37"/>
  <c r="AF74" i="37"/>
  <c r="AD74" i="37"/>
  <c r="AB74" i="37"/>
  <c r="U74" i="37"/>
  <c r="Q74" i="37"/>
  <c r="K74" i="37"/>
  <c r="J74" i="37"/>
  <c r="H74" i="37"/>
  <c r="F74" i="37"/>
  <c r="AQ73" i="37"/>
  <c r="AR73" i="37"/>
  <c r="AM73" i="37"/>
  <c r="AF73" i="37"/>
  <c r="AG73" i="37"/>
  <c r="AB73" i="37"/>
  <c r="U73" i="37"/>
  <c r="Q73" i="37"/>
  <c r="H73" i="37"/>
  <c r="AQ69" i="37"/>
  <c r="AM69" i="37"/>
  <c r="AF69" i="37"/>
  <c r="AD69" i="37"/>
  <c r="AH69" i="37" s="1"/>
  <c r="AG69" i="37"/>
  <c r="AB69" i="37"/>
  <c r="U69" i="37"/>
  <c r="V69" i="37"/>
  <c r="Q69" i="37"/>
  <c r="H69" i="37"/>
  <c r="F69" i="37"/>
  <c r="AQ68" i="37"/>
  <c r="AR68" i="37"/>
  <c r="AM68" i="37"/>
  <c r="AD68" i="37"/>
  <c r="AB68" i="37"/>
  <c r="U68" i="37"/>
  <c r="V68" i="37"/>
  <c r="Q68" i="37"/>
  <c r="J68" i="37"/>
  <c r="F68" i="37"/>
  <c r="AQ67" i="37"/>
  <c r="AM67" i="37"/>
  <c r="AD67" i="37"/>
  <c r="AB67" i="37"/>
  <c r="U67" i="37"/>
  <c r="Q67" i="37"/>
  <c r="K67" i="37"/>
  <c r="J67" i="37"/>
  <c r="H67" i="37"/>
  <c r="F67" i="37"/>
  <c r="AO66" i="37"/>
  <c r="AG66" i="37"/>
  <c r="AD66" i="37"/>
  <c r="AB66" i="37"/>
  <c r="U66" i="37"/>
  <c r="P24" i="37"/>
  <c r="K66" i="37"/>
  <c r="AQ65" i="37"/>
  <c r="AM65" i="37"/>
  <c r="AF65" i="37"/>
  <c r="AD65" i="37"/>
  <c r="U65" i="37"/>
  <c r="Q65" i="37"/>
  <c r="H65" i="37"/>
  <c r="AQ64" i="37"/>
  <c r="AM64" i="37"/>
  <c r="AD64" i="37"/>
  <c r="AB64" i="37"/>
  <c r="U64" i="37"/>
  <c r="Q64" i="37"/>
  <c r="F64" i="37"/>
  <c r="AQ63" i="37"/>
  <c r="AM63" i="37"/>
  <c r="AD63" i="37"/>
  <c r="U63" i="37"/>
  <c r="Q63" i="37"/>
  <c r="J63" i="37"/>
  <c r="K63" i="37"/>
  <c r="F63" i="37"/>
  <c r="AQ62" i="37"/>
  <c r="AO62" i="37"/>
  <c r="AS62" i="37" s="1"/>
  <c r="AR62" i="37"/>
  <c r="AM62" i="37"/>
  <c r="AG62" i="37"/>
  <c r="AF62" i="37"/>
  <c r="AD62" i="37"/>
  <c r="AB62" i="37"/>
  <c r="U62" i="37"/>
  <c r="Q62" i="37"/>
  <c r="K62" i="37"/>
  <c r="AQ61" i="37"/>
  <c r="AR61" i="37"/>
  <c r="AG61" i="37"/>
  <c r="AF61" i="37"/>
  <c r="AD61" i="37"/>
  <c r="Q61" i="37"/>
  <c r="H61" i="37"/>
  <c r="AQ60" i="37"/>
  <c r="AM60" i="37"/>
  <c r="AD60" i="37"/>
  <c r="U60" i="37"/>
  <c r="S60" i="37"/>
  <c r="W60" i="37" s="1"/>
  <c r="Q60" i="37"/>
  <c r="H60" i="37"/>
  <c r="F60" i="37"/>
  <c r="AQ59" i="37"/>
  <c r="AR59" i="37"/>
  <c r="AM59" i="37"/>
  <c r="AG59" i="37"/>
  <c r="AD59" i="37"/>
  <c r="AB59" i="37"/>
  <c r="U59" i="37"/>
  <c r="Q59" i="37"/>
  <c r="K59" i="37"/>
  <c r="H59" i="37"/>
  <c r="F59" i="37"/>
  <c r="AO58" i="37"/>
  <c r="AM58" i="37"/>
  <c r="AF58" i="37"/>
  <c r="AD58" i="37"/>
  <c r="AH58" i="37" s="1"/>
  <c r="AB58" i="37"/>
  <c r="U58" i="37"/>
  <c r="S58" i="37"/>
  <c r="W58" i="37" s="1"/>
  <c r="Q58" i="37"/>
  <c r="K58" i="37"/>
  <c r="J58" i="37"/>
  <c r="H58" i="37"/>
  <c r="AQ54" i="37"/>
  <c r="AR54" i="37"/>
  <c r="AF54" i="37"/>
  <c r="AB54" i="37"/>
  <c r="V54" i="37"/>
  <c r="Q54" i="37"/>
  <c r="J54" i="37"/>
  <c r="H54" i="37"/>
  <c r="L54" i="37" s="1"/>
  <c r="F54" i="37"/>
  <c r="AQ53" i="37"/>
  <c r="AR53" i="37"/>
  <c r="AM53" i="37"/>
  <c r="V53" i="37"/>
  <c r="S53" i="37"/>
  <c r="H53" i="37"/>
  <c r="K53" i="37"/>
  <c r="F53" i="37"/>
  <c r="AQ52" i="37"/>
  <c r="AS52" i="37" s="1"/>
  <c r="AO52" i="37"/>
  <c r="AM52" i="37"/>
  <c r="AF52" i="37"/>
  <c r="AH52" i="37" s="1"/>
  <c r="AD52" i="37"/>
  <c r="AG52" i="37"/>
  <c r="U52" i="37"/>
  <c r="S52" i="37"/>
  <c r="Q52" i="37"/>
  <c r="K52" i="37"/>
  <c r="J52" i="37"/>
  <c r="F52" i="37"/>
  <c r="AQ51" i="37"/>
  <c r="AO51" i="37"/>
  <c r="AF51" i="37"/>
  <c r="AG51" i="37"/>
  <c r="U51" i="37"/>
  <c r="Q51" i="37"/>
  <c r="H51" i="37"/>
  <c r="AQ50" i="37"/>
  <c r="AR50" i="37"/>
  <c r="AM50" i="37"/>
  <c r="AF50" i="37"/>
  <c r="AB50" i="37"/>
  <c r="V50" i="37"/>
  <c r="Q50" i="37"/>
  <c r="H50" i="37"/>
  <c r="F50" i="37"/>
  <c r="AQ49" i="37"/>
  <c r="AM49" i="37"/>
  <c r="AD49" i="37"/>
  <c r="V49" i="37"/>
  <c r="J49" i="37"/>
  <c r="K49" i="37"/>
  <c r="AR48" i="37"/>
  <c r="AQ48" i="37"/>
  <c r="AO48" i="37"/>
  <c r="AS48" i="37" s="1"/>
  <c r="AM48" i="37"/>
  <c r="AD48" i="37"/>
  <c r="AB48" i="37"/>
  <c r="U48" i="37"/>
  <c r="Q48" i="37"/>
  <c r="K48" i="37"/>
  <c r="F48" i="37"/>
  <c r="AQ47" i="37"/>
  <c r="AR47" i="37"/>
  <c r="AF47" i="37"/>
  <c r="AH47" i="37" s="1"/>
  <c r="AD47" i="37"/>
  <c r="AB47" i="37"/>
  <c r="V47" i="37"/>
  <c r="U47" i="37"/>
  <c r="Q47" i="37"/>
  <c r="K47" i="37"/>
  <c r="H47" i="37"/>
  <c r="AR46" i="37"/>
  <c r="AQ46" i="37"/>
  <c r="AO46" i="37"/>
  <c r="AS46" i="37" s="1"/>
  <c r="AF46" i="37"/>
  <c r="AB46" i="37"/>
  <c r="U46" i="37"/>
  <c r="S46" i="37"/>
  <c r="Q46" i="37"/>
  <c r="J46" i="37"/>
  <c r="L46" i="37" s="1"/>
  <c r="H46" i="37"/>
  <c r="F46" i="37"/>
  <c r="AO45" i="37"/>
  <c r="AM45" i="37"/>
  <c r="AF45" i="37"/>
  <c r="AD45" i="37"/>
  <c r="AB45" i="37"/>
  <c r="U45" i="37"/>
  <c r="S45" i="37"/>
  <c r="V45" i="37"/>
  <c r="Q45" i="37"/>
  <c r="K45" i="37"/>
  <c r="F45" i="37"/>
  <c r="AQ44" i="37"/>
  <c r="AM44" i="37"/>
  <c r="AD44" i="37"/>
  <c r="V44" i="37"/>
  <c r="Q44" i="37"/>
  <c r="K44" i="37"/>
  <c r="F44" i="37"/>
  <c r="AQ43" i="37"/>
  <c r="AL24" i="37"/>
  <c r="AF43" i="37"/>
  <c r="AD43" i="37"/>
  <c r="AH43" i="37" s="1"/>
  <c r="AB43" i="37"/>
  <c r="U43" i="37"/>
  <c r="Q43" i="37"/>
  <c r="K43" i="37"/>
  <c r="H43" i="37"/>
  <c r="AR39" i="37"/>
  <c r="AG39" i="37"/>
  <c r="AD39" i="37"/>
  <c r="V39" i="37"/>
  <c r="Q39" i="37"/>
  <c r="K39" i="37"/>
  <c r="H39" i="37"/>
  <c r="AR38" i="37"/>
  <c r="AO38" i="37"/>
  <c r="AM38" i="37"/>
  <c r="AD38" i="37"/>
  <c r="AB38" i="37"/>
  <c r="Q38" i="37"/>
  <c r="F38" i="37"/>
  <c r="AO37" i="37"/>
  <c r="AM37" i="37"/>
  <c r="AF37" i="37"/>
  <c r="AD37" i="37"/>
  <c r="AA24" i="37"/>
  <c r="Q37" i="37"/>
  <c r="AR36" i="37"/>
  <c r="AD36" i="37"/>
  <c r="V36" i="37"/>
  <c r="Q36" i="37"/>
  <c r="K36" i="37"/>
  <c r="H36" i="37"/>
  <c r="AR35" i="37"/>
  <c r="AO35" i="37"/>
  <c r="AD35" i="37"/>
  <c r="V35" i="37"/>
  <c r="Q35" i="37"/>
  <c r="K35" i="37"/>
  <c r="H35" i="37"/>
  <c r="F35" i="37"/>
  <c r="AM34" i="37"/>
  <c r="AD34" i="37"/>
  <c r="AB34" i="37"/>
  <c r="V34" i="37"/>
  <c r="Q34" i="37"/>
  <c r="F34" i="37"/>
  <c r="AM33" i="37"/>
  <c r="AD33" i="37"/>
  <c r="V33" i="37"/>
  <c r="Q33" i="37"/>
  <c r="K33" i="37"/>
  <c r="H33" i="37"/>
  <c r="F33" i="37"/>
  <c r="AR32" i="37"/>
  <c r="AM32" i="37"/>
  <c r="AG32" i="37"/>
  <c r="AD32" i="37"/>
  <c r="V32" i="37"/>
  <c r="K32" i="37"/>
  <c r="H32" i="37"/>
  <c r="AM31" i="37"/>
  <c r="V31" i="37"/>
  <c r="Q31" i="37"/>
  <c r="K31" i="37"/>
  <c r="F31" i="37"/>
  <c r="AR30" i="37"/>
  <c r="AM30" i="37"/>
  <c r="AB30" i="37"/>
  <c r="Q30" i="37"/>
  <c r="F30" i="37"/>
  <c r="AM29" i="37"/>
  <c r="AB29" i="37"/>
  <c r="Q29" i="37"/>
  <c r="K29" i="37"/>
  <c r="F29" i="37"/>
  <c r="AQ35" i="37"/>
  <c r="AF35" i="37"/>
  <c r="AB28" i="37"/>
  <c r="U36" i="37"/>
  <c r="V28" i="37"/>
  <c r="I23" i="37"/>
  <c r="AC24" i="37"/>
  <c r="P23" i="37"/>
  <c r="AP99" i="36"/>
  <c r="AN99" i="36"/>
  <c r="AL99" i="36"/>
  <c r="AE99" i="36"/>
  <c r="AC99" i="36"/>
  <c r="AA99" i="36"/>
  <c r="T99" i="36"/>
  <c r="R99" i="36"/>
  <c r="P99" i="36"/>
  <c r="I99" i="36"/>
  <c r="G99" i="36"/>
  <c r="E99" i="36"/>
  <c r="AP98" i="36"/>
  <c r="AN98" i="36"/>
  <c r="AL98" i="36"/>
  <c r="AE98" i="36"/>
  <c r="AC98" i="36"/>
  <c r="AA98" i="36"/>
  <c r="T98" i="36"/>
  <c r="R98" i="36"/>
  <c r="P98" i="36"/>
  <c r="I98" i="36"/>
  <c r="G98" i="36"/>
  <c r="E98" i="36"/>
  <c r="AP97" i="36"/>
  <c r="AN97" i="36"/>
  <c r="AL97" i="36"/>
  <c r="AE97" i="36"/>
  <c r="AC97" i="36"/>
  <c r="AA97" i="36"/>
  <c r="T97" i="36"/>
  <c r="R97" i="36"/>
  <c r="P97" i="36"/>
  <c r="I97" i="36"/>
  <c r="G97" i="36"/>
  <c r="E97" i="36"/>
  <c r="AP96" i="36"/>
  <c r="AN96" i="36"/>
  <c r="AL96" i="36"/>
  <c r="AE96" i="36"/>
  <c r="AC96" i="36"/>
  <c r="AA96" i="36"/>
  <c r="T96" i="36"/>
  <c r="R96" i="36"/>
  <c r="P96" i="36"/>
  <c r="I96" i="36"/>
  <c r="G96" i="36"/>
  <c r="E96" i="36"/>
  <c r="AP95" i="36"/>
  <c r="AN95" i="36"/>
  <c r="AL95" i="36"/>
  <c r="AE95" i="36"/>
  <c r="AC95" i="36"/>
  <c r="AA95" i="36"/>
  <c r="T95" i="36"/>
  <c r="R95" i="36"/>
  <c r="P95" i="36"/>
  <c r="I95" i="36"/>
  <c r="G95" i="36"/>
  <c r="E95" i="36"/>
  <c r="AP94" i="36"/>
  <c r="AN94" i="36"/>
  <c r="AL94" i="36"/>
  <c r="AE94" i="36"/>
  <c r="AC94" i="36"/>
  <c r="AA94" i="36"/>
  <c r="T94" i="36"/>
  <c r="R94" i="36"/>
  <c r="P94" i="36"/>
  <c r="I94" i="36"/>
  <c r="G94" i="36"/>
  <c r="E94" i="36"/>
  <c r="AP93" i="36"/>
  <c r="AN93" i="36"/>
  <c r="AL93" i="36"/>
  <c r="AE93" i="36"/>
  <c r="AC93" i="36"/>
  <c r="AA93" i="36"/>
  <c r="T93" i="36"/>
  <c r="R93" i="36"/>
  <c r="P93" i="36"/>
  <c r="I93" i="36"/>
  <c r="G93" i="36"/>
  <c r="E93" i="36"/>
  <c r="AP92" i="36"/>
  <c r="AN92" i="36"/>
  <c r="AL92" i="36"/>
  <c r="AE92" i="36"/>
  <c r="AC92" i="36"/>
  <c r="AA92" i="36"/>
  <c r="T92" i="36"/>
  <c r="R92" i="36"/>
  <c r="P92" i="36"/>
  <c r="I92" i="36"/>
  <c r="G92" i="36"/>
  <c r="E92" i="36"/>
  <c r="AP91" i="36"/>
  <c r="AN91" i="36"/>
  <c r="AL91" i="36"/>
  <c r="AE91" i="36"/>
  <c r="AC91" i="36"/>
  <c r="AA91" i="36"/>
  <c r="T91" i="36"/>
  <c r="R91" i="36"/>
  <c r="P91" i="36"/>
  <c r="I91" i="36"/>
  <c r="G91" i="36"/>
  <c r="E91" i="36"/>
  <c r="AP90" i="36"/>
  <c r="AN90" i="36"/>
  <c r="AL90" i="36"/>
  <c r="AE90" i="36"/>
  <c r="AC90" i="36"/>
  <c r="AA90" i="36"/>
  <c r="T90" i="36"/>
  <c r="R90" i="36"/>
  <c r="P90" i="36"/>
  <c r="I90" i="36"/>
  <c r="G90" i="36"/>
  <c r="E90" i="36"/>
  <c r="AP89" i="36"/>
  <c r="AN89" i="36"/>
  <c r="AL89" i="36"/>
  <c r="AE89" i="36"/>
  <c r="AC89" i="36"/>
  <c r="AA89" i="36"/>
  <c r="AB89" i="36" s="1"/>
  <c r="T89" i="36"/>
  <c r="R89" i="36"/>
  <c r="P89" i="36"/>
  <c r="I89" i="36"/>
  <c r="G89" i="36"/>
  <c r="E89" i="36"/>
  <c r="AP88" i="36"/>
  <c r="AN88" i="36"/>
  <c r="AL88" i="36"/>
  <c r="AE88" i="36"/>
  <c r="AC88" i="36"/>
  <c r="AA88" i="36"/>
  <c r="T88" i="36"/>
  <c r="R88" i="36"/>
  <c r="P88" i="36"/>
  <c r="I88" i="36"/>
  <c r="G88" i="36"/>
  <c r="E88" i="36"/>
  <c r="AP84" i="36"/>
  <c r="AN84" i="36"/>
  <c r="AL84" i="36"/>
  <c r="AE84" i="36"/>
  <c r="AC84" i="36"/>
  <c r="AA84" i="36"/>
  <c r="T84" i="36"/>
  <c r="R84" i="36"/>
  <c r="P84" i="36"/>
  <c r="I84" i="36"/>
  <c r="G84" i="36"/>
  <c r="E84" i="36"/>
  <c r="AP83" i="36"/>
  <c r="AN83" i="36"/>
  <c r="AL83" i="36"/>
  <c r="AE83" i="36"/>
  <c r="AC83" i="36"/>
  <c r="AA83" i="36"/>
  <c r="T83" i="36"/>
  <c r="R83" i="36"/>
  <c r="P83" i="36"/>
  <c r="I83" i="36"/>
  <c r="J83" i="36" s="1"/>
  <c r="G83" i="36"/>
  <c r="E83" i="36"/>
  <c r="AP82" i="36"/>
  <c r="AN82" i="36"/>
  <c r="AL82" i="36"/>
  <c r="AE82" i="36"/>
  <c r="AC82" i="36"/>
  <c r="AA82" i="36"/>
  <c r="T82" i="36"/>
  <c r="R82" i="36"/>
  <c r="P82" i="36"/>
  <c r="I82" i="36"/>
  <c r="G82" i="36"/>
  <c r="E82" i="36"/>
  <c r="AP81" i="36"/>
  <c r="AN81" i="36"/>
  <c r="AL81" i="36"/>
  <c r="AE81" i="36"/>
  <c r="AF81" i="36" s="1"/>
  <c r="AC81" i="36"/>
  <c r="AA81" i="36"/>
  <c r="T81" i="36"/>
  <c r="R81" i="36"/>
  <c r="P81" i="36"/>
  <c r="I81" i="36"/>
  <c r="J81" i="36" s="1"/>
  <c r="G81" i="36"/>
  <c r="E81" i="36"/>
  <c r="AP80" i="36"/>
  <c r="AN80" i="36"/>
  <c r="AL80" i="36"/>
  <c r="AE80" i="36"/>
  <c r="AC80" i="36"/>
  <c r="AA80" i="36"/>
  <c r="T80" i="36"/>
  <c r="R80" i="36"/>
  <c r="V80" i="36" s="1"/>
  <c r="P80" i="36"/>
  <c r="I80" i="36"/>
  <c r="G80" i="36"/>
  <c r="E80" i="36"/>
  <c r="AP79" i="36"/>
  <c r="AN79" i="36"/>
  <c r="AL79" i="36"/>
  <c r="AE79" i="36"/>
  <c r="AC79" i="36"/>
  <c r="AA79" i="36"/>
  <c r="T79" i="36"/>
  <c r="R79" i="36"/>
  <c r="S79" i="36" s="1"/>
  <c r="P79" i="36"/>
  <c r="I79" i="36"/>
  <c r="J79" i="36" s="1"/>
  <c r="G79" i="36"/>
  <c r="E79" i="36"/>
  <c r="AP78" i="36"/>
  <c r="AN78" i="36"/>
  <c r="AL78" i="36"/>
  <c r="AE78" i="36"/>
  <c r="AC78" i="36"/>
  <c r="AA78" i="36"/>
  <c r="T78" i="36"/>
  <c r="R78" i="36"/>
  <c r="P78" i="36"/>
  <c r="I78" i="36"/>
  <c r="G78" i="36"/>
  <c r="E78" i="36"/>
  <c r="F78" i="36" s="1"/>
  <c r="AP77" i="36"/>
  <c r="AN77" i="36"/>
  <c r="AR77" i="36" s="1"/>
  <c r="AL77" i="36"/>
  <c r="AE77" i="36"/>
  <c r="AC77" i="36"/>
  <c r="AA77" i="36"/>
  <c r="T77" i="36"/>
  <c r="R77" i="36"/>
  <c r="P77" i="36"/>
  <c r="I77" i="36"/>
  <c r="G77" i="36"/>
  <c r="E77" i="36"/>
  <c r="AP76" i="36"/>
  <c r="AQ76" i="36" s="1"/>
  <c r="AN76" i="36"/>
  <c r="AL76" i="36"/>
  <c r="AE76" i="36"/>
  <c r="AC76" i="36"/>
  <c r="AA76" i="36"/>
  <c r="AB76" i="36" s="1"/>
  <c r="T76" i="36"/>
  <c r="R76" i="36"/>
  <c r="S76" i="36" s="1"/>
  <c r="W76" i="36" s="1"/>
  <c r="P76" i="36"/>
  <c r="I76" i="36"/>
  <c r="G76" i="36"/>
  <c r="E76" i="36"/>
  <c r="AP75" i="36"/>
  <c r="AN75" i="36"/>
  <c r="AL75" i="36"/>
  <c r="AE75" i="36"/>
  <c r="AC75" i="36"/>
  <c r="AA75" i="36"/>
  <c r="T75" i="36"/>
  <c r="R75" i="36"/>
  <c r="P75" i="36"/>
  <c r="I75" i="36"/>
  <c r="J75" i="36" s="1"/>
  <c r="G75" i="36"/>
  <c r="E75" i="36"/>
  <c r="AP74" i="36"/>
  <c r="AN74" i="36"/>
  <c r="AL74" i="36"/>
  <c r="AE74" i="36"/>
  <c r="AC74" i="36"/>
  <c r="AA74" i="36"/>
  <c r="T74" i="36"/>
  <c r="R74" i="36"/>
  <c r="P74" i="36"/>
  <c r="I74" i="36"/>
  <c r="G74" i="36"/>
  <c r="E74" i="36"/>
  <c r="AP73" i="36"/>
  <c r="AN73" i="36"/>
  <c r="AO73" i="36" s="1"/>
  <c r="AL73" i="36"/>
  <c r="AE73" i="36"/>
  <c r="AF73" i="36" s="1"/>
  <c r="AC73" i="36"/>
  <c r="AA73" i="36"/>
  <c r="T73" i="36"/>
  <c r="R73" i="36"/>
  <c r="P73" i="36"/>
  <c r="I73" i="36"/>
  <c r="J73" i="36" s="1"/>
  <c r="G73" i="36"/>
  <c r="E73" i="36"/>
  <c r="AP69" i="36"/>
  <c r="AN69" i="36"/>
  <c r="AL69" i="36"/>
  <c r="AE69" i="36"/>
  <c r="AC69" i="36"/>
  <c r="AA69" i="36"/>
  <c r="T69" i="36"/>
  <c r="R69" i="36"/>
  <c r="V69" i="36" s="1"/>
  <c r="P69" i="36"/>
  <c r="I69" i="36"/>
  <c r="G69" i="36"/>
  <c r="E69" i="36"/>
  <c r="AP68" i="36"/>
  <c r="AN68" i="36"/>
  <c r="AL68" i="36"/>
  <c r="AE68" i="36"/>
  <c r="AC68" i="36"/>
  <c r="AG68" i="36" s="1"/>
  <c r="AA68" i="36"/>
  <c r="T68" i="36"/>
  <c r="R68" i="36"/>
  <c r="S68" i="36" s="1"/>
  <c r="P68" i="36"/>
  <c r="I68" i="36"/>
  <c r="J68" i="36" s="1"/>
  <c r="G68" i="36"/>
  <c r="E68" i="36"/>
  <c r="AP67" i="36"/>
  <c r="AN67" i="36"/>
  <c r="AL67" i="36"/>
  <c r="AE67" i="36"/>
  <c r="AC67" i="36"/>
  <c r="AA67" i="36"/>
  <c r="T67" i="36"/>
  <c r="R67" i="36"/>
  <c r="P67" i="36"/>
  <c r="Q67" i="36" s="1"/>
  <c r="I67" i="36"/>
  <c r="G67" i="36"/>
  <c r="E67" i="36"/>
  <c r="F67" i="36" s="1"/>
  <c r="AP66" i="36"/>
  <c r="AN66" i="36"/>
  <c r="AL66" i="36"/>
  <c r="AE66" i="36"/>
  <c r="AC66" i="36"/>
  <c r="AG66" i="36" s="1"/>
  <c r="AA66" i="36"/>
  <c r="T66" i="36"/>
  <c r="R66" i="36"/>
  <c r="P66" i="36"/>
  <c r="I66" i="36"/>
  <c r="J66" i="36" s="1"/>
  <c r="G66" i="36"/>
  <c r="E66" i="36"/>
  <c r="AP65" i="36"/>
  <c r="AQ65" i="36" s="1"/>
  <c r="AN65" i="36"/>
  <c r="AL65" i="36"/>
  <c r="AE65" i="36"/>
  <c r="AC65" i="36"/>
  <c r="AA65" i="36"/>
  <c r="T65" i="36"/>
  <c r="U65" i="36" s="1"/>
  <c r="R65" i="36"/>
  <c r="S65" i="36" s="1"/>
  <c r="W65" i="36" s="1"/>
  <c r="P65" i="36"/>
  <c r="Q65" i="36" s="1"/>
  <c r="I65" i="36"/>
  <c r="G65" i="36"/>
  <c r="E65" i="36"/>
  <c r="AP64" i="36"/>
  <c r="AN64" i="36"/>
  <c r="AO64" i="36" s="1"/>
  <c r="AS64" i="36" s="1"/>
  <c r="AL64" i="36"/>
  <c r="AE64" i="36"/>
  <c r="AF64" i="36" s="1"/>
  <c r="AC64" i="36"/>
  <c r="AA64" i="36"/>
  <c r="T64" i="36"/>
  <c r="R64" i="36"/>
  <c r="P64" i="36"/>
  <c r="I64" i="36"/>
  <c r="J64" i="36" s="1"/>
  <c r="G64" i="36"/>
  <c r="E64" i="36"/>
  <c r="F64" i="36" s="1"/>
  <c r="AP63" i="36"/>
  <c r="AN63" i="36"/>
  <c r="AL63" i="36"/>
  <c r="AE63" i="36"/>
  <c r="AC63" i="36"/>
  <c r="AA63" i="36"/>
  <c r="AB63" i="36" s="1"/>
  <c r="T63" i="36"/>
  <c r="R63" i="36"/>
  <c r="P63" i="36"/>
  <c r="I63" i="36"/>
  <c r="G63" i="36"/>
  <c r="E63" i="36"/>
  <c r="AP62" i="36"/>
  <c r="AN62" i="36"/>
  <c r="AR62" i="36" s="1"/>
  <c r="AL62" i="36"/>
  <c r="AE62" i="36"/>
  <c r="AF62" i="36" s="1"/>
  <c r="AC62" i="36"/>
  <c r="AA62" i="36"/>
  <c r="T62" i="36"/>
  <c r="R62" i="36"/>
  <c r="P62" i="36"/>
  <c r="I62" i="36"/>
  <c r="J62" i="36" s="1"/>
  <c r="G62" i="36"/>
  <c r="E62" i="36"/>
  <c r="AP61" i="36"/>
  <c r="AN61" i="36"/>
  <c r="AL61" i="36"/>
  <c r="AE61" i="36"/>
  <c r="AF61" i="36" s="1"/>
  <c r="AC61" i="36"/>
  <c r="AA61" i="36"/>
  <c r="T61" i="36"/>
  <c r="R61" i="36"/>
  <c r="V61" i="36" s="1"/>
  <c r="P61" i="36"/>
  <c r="Q61" i="36" s="1"/>
  <c r="I61" i="36"/>
  <c r="G61" i="36"/>
  <c r="E61" i="36"/>
  <c r="AP60" i="36"/>
  <c r="AN60" i="36"/>
  <c r="AL60" i="36"/>
  <c r="AE60" i="36"/>
  <c r="AC60" i="36"/>
  <c r="AG60" i="36" s="1"/>
  <c r="AA60" i="36"/>
  <c r="T60" i="36"/>
  <c r="R60" i="36"/>
  <c r="P60" i="36"/>
  <c r="I60" i="36"/>
  <c r="G60" i="36"/>
  <c r="K60" i="36" s="1"/>
  <c r="E60" i="36"/>
  <c r="F60" i="36" s="1"/>
  <c r="AP59" i="36"/>
  <c r="AN59" i="36"/>
  <c r="AO59" i="36" s="1"/>
  <c r="AL59" i="36"/>
  <c r="AE59" i="36"/>
  <c r="AC59" i="36"/>
  <c r="AA59" i="36"/>
  <c r="T59" i="36"/>
  <c r="R59" i="36"/>
  <c r="V59" i="36" s="1"/>
  <c r="P59" i="36"/>
  <c r="I59" i="36"/>
  <c r="G59" i="36"/>
  <c r="E59" i="36"/>
  <c r="AP58" i="36"/>
  <c r="AN58" i="36"/>
  <c r="AO58" i="36" s="1"/>
  <c r="AL58" i="36"/>
  <c r="AE58" i="36"/>
  <c r="AF58" i="36" s="1"/>
  <c r="AC58" i="36"/>
  <c r="AG58" i="36" s="1"/>
  <c r="AA58" i="36"/>
  <c r="T58" i="36"/>
  <c r="R58" i="36"/>
  <c r="P58" i="36"/>
  <c r="I58" i="36"/>
  <c r="J58" i="36" s="1"/>
  <c r="G58" i="36"/>
  <c r="E58" i="36"/>
  <c r="F58" i="36" s="1"/>
  <c r="AP54" i="36"/>
  <c r="AN54" i="36"/>
  <c r="AL54" i="36"/>
  <c r="AE54" i="36"/>
  <c r="AC54" i="36"/>
  <c r="AA54" i="36"/>
  <c r="T54" i="36"/>
  <c r="R54" i="36"/>
  <c r="V54" i="36" s="1"/>
  <c r="P54" i="36"/>
  <c r="I54" i="36"/>
  <c r="G54" i="36"/>
  <c r="E54" i="36"/>
  <c r="AP53" i="36"/>
  <c r="AN53" i="36"/>
  <c r="AL53" i="36"/>
  <c r="AE53" i="36"/>
  <c r="AC53" i="36"/>
  <c r="AA53" i="36"/>
  <c r="T53" i="36"/>
  <c r="R53" i="36"/>
  <c r="P53" i="36"/>
  <c r="I53" i="36"/>
  <c r="K53" i="36" s="1"/>
  <c r="G53" i="36"/>
  <c r="E53" i="36"/>
  <c r="AP52" i="36"/>
  <c r="AN52" i="36"/>
  <c r="AO52" i="36" s="1"/>
  <c r="AL52" i="36"/>
  <c r="AE52" i="36"/>
  <c r="AC52" i="36"/>
  <c r="AA52" i="36"/>
  <c r="AB52" i="36" s="1"/>
  <c r="T52" i="36"/>
  <c r="R52" i="36"/>
  <c r="S52" i="36" s="1"/>
  <c r="P52" i="36"/>
  <c r="Q52" i="36" s="1"/>
  <c r="I52" i="36"/>
  <c r="G52" i="36"/>
  <c r="E52" i="36"/>
  <c r="F52" i="36" s="1"/>
  <c r="AP51" i="36"/>
  <c r="AN51" i="36"/>
  <c r="AL51" i="36"/>
  <c r="AE51" i="36"/>
  <c r="AF51" i="36" s="1"/>
  <c r="AC51" i="36"/>
  <c r="AD51" i="36" s="1"/>
  <c r="AA51" i="36"/>
  <c r="T51" i="36"/>
  <c r="R51" i="36"/>
  <c r="P51" i="36"/>
  <c r="I51" i="36"/>
  <c r="J51" i="36" s="1"/>
  <c r="G51" i="36"/>
  <c r="E51" i="36"/>
  <c r="F51" i="36" s="1"/>
  <c r="AP50" i="36"/>
  <c r="AQ50" i="36" s="1"/>
  <c r="AN50" i="36"/>
  <c r="AL50" i="36"/>
  <c r="AE50" i="36"/>
  <c r="AC50" i="36"/>
  <c r="AA50" i="36"/>
  <c r="AB50" i="36" s="1"/>
  <c r="T50" i="36"/>
  <c r="R50" i="36"/>
  <c r="V50" i="36" s="1"/>
  <c r="P50" i="36"/>
  <c r="I50" i="36"/>
  <c r="G50" i="36"/>
  <c r="E50" i="36"/>
  <c r="AP49" i="36"/>
  <c r="AN49" i="36"/>
  <c r="AO49" i="36" s="1"/>
  <c r="AS49" i="36" s="1"/>
  <c r="AL49" i="36"/>
  <c r="AE49" i="36"/>
  <c r="AC49" i="36"/>
  <c r="AA49" i="36"/>
  <c r="T49" i="36"/>
  <c r="R49" i="36"/>
  <c r="P49" i="36"/>
  <c r="I49" i="36"/>
  <c r="J49" i="36" s="1"/>
  <c r="G49" i="36"/>
  <c r="E49" i="36"/>
  <c r="AP48" i="36"/>
  <c r="AN48" i="36"/>
  <c r="AR48" i="36" s="1"/>
  <c r="AL48" i="36"/>
  <c r="AE48" i="36"/>
  <c r="AC48" i="36"/>
  <c r="AA48" i="36"/>
  <c r="AB48" i="36" s="1"/>
  <c r="T48" i="36"/>
  <c r="R48" i="36"/>
  <c r="P48" i="36"/>
  <c r="I48" i="36"/>
  <c r="G48" i="36"/>
  <c r="H48" i="36" s="1"/>
  <c r="E48" i="36"/>
  <c r="F48" i="36" s="1"/>
  <c r="AP47" i="36"/>
  <c r="AN47" i="36"/>
  <c r="AR47" i="36" s="1"/>
  <c r="AL47" i="36"/>
  <c r="AE47" i="36"/>
  <c r="AC47" i="36"/>
  <c r="AD47" i="36" s="1"/>
  <c r="AA47" i="36"/>
  <c r="AB47" i="36" s="1"/>
  <c r="T47" i="36"/>
  <c r="R47" i="36"/>
  <c r="P47" i="36"/>
  <c r="I47" i="36"/>
  <c r="K47" i="36" s="1"/>
  <c r="G47" i="36"/>
  <c r="E47" i="36"/>
  <c r="AP46" i="36"/>
  <c r="AR46" i="36" s="1"/>
  <c r="AN46" i="36"/>
  <c r="AL46" i="36"/>
  <c r="AE46" i="36"/>
  <c r="AG46" i="36" s="1"/>
  <c r="AC46" i="36"/>
  <c r="AA46" i="36"/>
  <c r="T46" i="36"/>
  <c r="R46" i="36"/>
  <c r="V46" i="36" s="1"/>
  <c r="P46" i="36"/>
  <c r="Q46" i="36" s="1"/>
  <c r="I46" i="36"/>
  <c r="G46" i="36"/>
  <c r="E46" i="36"/>
  <c r="AP45" i="36"/>
  <c r="AN45" i="36"/>
  <c r="AR45" i="36" s="1"/>
  <c r="AL45" i="36"/>
  <c r="AE45" i="36"/>
  <c r="AC45" i="36"/>
  <c r="AG45" i="36" s="1"/>
  <c r="AA45" i="36"/>
  <c r="T45" i="36"/>
  <c r="R45" i="36"/>
  <c r="S45" i="36" s="1"/>
  <c r="W45" i="36" s="1"/>
  <c r="P45" i="36"/>
  <c r="I45" i="36"/>
  <c r="K45" i="36" s="1"/>
  <c r="G45" i="36"/>
  <c r="E45" i="36"/>
  <c r="AP44" i="36"/>
  <c r="AN44" i="36"/>
  <c r="AR44" i="36" s="1"/>
  <c r="AL44" i="36"/>
  <c r="AE44" i="36"/>
  <c r="AC44" i="36"/>
  <c r="AA44" i="36"/>
  <c r="AB44" i="36" s="1"/>
  <c r="T44" i="36"/>
  <c r="R44" i="36"/>
  <c r="P44" i="36"/>
  <c r="I44" i="36"/>
  <c r="G44" i="36"/>
  <c r="K44" i="36" s="1"/>
  <c r="E44" i="36"/>
  <c r="AP43" i="36"/>
  <c r="AN43" i="36"/>
  <c r="AR43" i="36" s="1"/>
  <c r="AL43" i="36"/>
  <c r="AE43" i="36"/>
  <c r="AC43" i="36"/>
  <c r="AA43" i="36"/>
  <c r="AB43" i="36" s="1"/>
  <c r="T43" i="36"/>
  <c r="R43" i="36"/>
  <c r="P43" i="36"/>
  <c r="I43" i="36"/>
  <c r="K43" i="36" s="1"/>
  <c r="G43" i="36"/>
  <c r="E43" i="36"/>
  <c r="F43" i="36" s="1"/>
  <c r="AP39" i="36"/>
  <c r="AR39" i="36" s="1"/>
  <c r="AN39" i="36"/>
  <c r="AL39" i="36"/>
  <c r="AM39" i="36" s="1"/>
  <c r="AE39" i="36"/>
  <c r="AC39" i="36"/>
  <c r="AA39" i="36"/>
  <c r="AB39" i="36" s="1"/>
  <c r="T39" i="36"/>
  <c r="R39" i="36"/>
  <c r="P39" i="36"/>
  <c r="Q39" i="36" s="1"/>
  <c r="I39" i="36"/>
  <c r="K39" i="36" s="1"/>
  <c r="G39" i="36"/>
  <c r="E39" i="36"/>
  <c r="AP38" i="36"/>
  <c r="AN38" i="36"/>
  <c r="AR38" i="36" s="1"/>
  <c r="AL38" i="36"/>
  <c r="AE38" i="36"/>
  <c r="AC38" i="36"/>
  <c r="AG38" i="36" s="1"/>
  <c r="AA38" i="36"/>
  <c r="T38" i="36"/>
  <c r="R38" i="36"/>
  <c r="V38" i="36" s="1"/>
  <c r="P38" i="36"/>
  <c r="I38" i="36"/>
  <c r="K38" i="36" s="1"/>
  <c r="G38" i="36"/>
  <c r="E38" i="36"/>
  <c r="AP37" i="36"/>
  <c r="AN37" i="36"/>
  <c r="AR37" i="36" s="1"/>
  <c r="AL37" i="36"/>
  <c r="AE37" i="36"/>
  <c r="AC37" i="36"/>
  <c r="AA37" i="36"/>
  <c r="AB37" i="36" s="1"/>
  <c r="T37" i="36"/>
  <c r="R37" i="36"/>
  <c r="S37" i="36" s="1"/>
  <c r="P37" i="36"/>
  <c r="Q37" i="36" s="1"/>
  <c r="I37" i="36"/>
  <c r="G37" i="36"/>
  <c r="H37" i="36" s="1"/>
  <c r="E37" i="36"/>
  <c r="AP36" i="36"/>
  <c r="AN36" i="36"/>
  <c r="AR36" i="36" s="1"/>
  <c r="AL36" i="36"/>
  <c r="AE36" i="36"/>
  <c r="AC36" i="36"/>
  <c r="AD36" i="36" s="1"/>
  <c r="AA36" i="36"/>
  <c r="AB36" i="36" s="1"/>
  <c r="T36" i="36"/>
  <c r="R36" i="36"/>
  <c r="P36" i="36"/>
  <c r="I36" i="36"/>
  <c r="K36" i="36" s="1"/>
  <c r="G36" i="36"/>
  <c r="E36" i="36"/>
  <c r="F36" i="36" s="1"/>
  <c r="AP35" i="36"/>
  <c r="AR35" i="36" s="1"/>
  <c r="AN35" i="36"/>
  <c r="AL35" i="36"/>
  <c r="AM35" i="36" s="1"/>
  <c r="AE35" i="36"/>
  <c r="AC35" i="36"/>
  <c r="AA35" i="36"/>
  <c r="AB35" i="36" s="1"/>
  <c r="T35" i="36"/>
  <c r="R35" i="36"/>
  <c r="P35" i="36"/>
  <c r="Q35" i="36" s="1"/>
  <c r="I35" i="36"/>
  <c r="K35" i="36" s="1"/>
  <c r="G35" i="36"/>
  <c r="E35" i="36"/>
  <c r="AP34" i="36"/>
  <c r="AN34" i="36"/>
  <c r="AR34" i="36" s="1"/>
  <c r="AL34" i="36"/>
  <c r="AE34" i="36"/>
  <c r="AC34" i="36"/>
  <c r="AG34" i="36" s="1"/>
  <c r="AA34" i="36"/>
  <c r="T34" i="36"/>
  <c r="R34" i="36"/>
  <c r="V34" i="36" s="1"/>
  <c r="P34" i="36"/>
  <c r="I34" i="36"/>
  <c r="K34" i="36" s="1"/>
  <c r="G34" i="36"/>
  <c r="E34" i="36"/>
  <c r="AP33" i="36"/>
  <c r="AN33" i="36"/>
  <c r="AR33" i="36" s="1"/>
  <c r="AL33" i="36"/>
  <c r="AE33" i="36"/>
  <c r="AC33" i="36"/>
  <c r="AA33" i="36"/>
  <c r="AB33" i="36" s="1"/>
  <c r="T33" i="36"/>
  <c r="R33" i="36"/>
  <c r="S33" i="36" s="1"/>
  <c r="P33" i="36"/>
  <c r="Q33" i="36" s="1"/>
  <c r="I33" i="36"/>
  <c r="G33" i="36"/>
  <c r="H33" i="36" s="1"/>
  <c r="E33" i="36"/>
  <c r="AP32" i="36"/>
  <c r="AN32" i="36"/>
  <c r="AR32" i="36" s="1"/>
  <c r="AL32" i="36"/>
  <c r="AE32" i="36"/>
  <c r="AC32" i="36"/>
  <c r="AD32" i="36" s="1"/>
  <c r="AA32" i="36"/>
  <c r="AB32" i="36" s="1"/>
  <c r="T32" i="36"/>
  <c r="R32" i="36"/>
  <c r="P32" i="36"/>
  <c r="I32" i="36"/>
  <c r="K32" i="36" s="1"/>
  <c r="G32" i="36"/>
  <c r="E32" i="36"/>
  <c r="F32" i="36" s="1"/>
  <c r="AP31" i="36"/>
  <c r="AR31" i="36" s="1"/>
  <c r="AN31" i="36"/>
  <c r="AL31" i="36"/>
  <c r="AM31" i="36" s="1"/>
  <c r="AE31" i="36"/>
  <c r="AC31" i="36"/>
  <c r="AA31" i="36"/>
  <c r="AB31" i="36" s="1"/>
  <c r="T31" i="36"/>
  <c r="R31" i="36"/>
  <c r="P31" i="36"/>
  <c r="Q31" i="36" s="1"/>
  <c r="I31" i="36"/>
  <c r="K31" i="36" s="1"/>
  <c r="G31" i="36"/>
  <c r="E31" i="36"/>
  <c r="AP30" i="36"/>
  <c r="AN30" i="36"/>
  <c r="AR30" i="36" s="1"/>
  <c r="AL30" i="36"/>
  <c r="AE30" i="36"/>
  <c r="AC30" i="36"/>
  <c r="AG30" i="36" s="1"/>
  <c r="AA30" i="36"/>
  <c r="T30" i="36"/>
  <c r="T24" i="36" s="1"/>
  <c r="R30" i="36"/>
  <c r="V30" i="36" s="1"/>
  <c r="P30" i="36"/>
  <c r="I30" i="36"/>
  <c r="K30" i="36" s="1"/>
  <c r="G30" i="36"/>
  <c r="E30" i="36"/>
  <c r="AP29" i="36"/>
  <c r="AN29" i="36"/>
  <c r="AR29" i="36" s="1"/>
  <c r="AL29" i="36"/>
  <c r="AE29" i="36"/>
  <c r="AC29" i="36"/>
  <c r="AA29" i="36"/>
  <c r="AB29" i="36" s="1"/>
  <c r="T29" i="36"/>
  <c r="R29" i="36"/>
  <c r="S29" i="36" s="1"/>
  <c r="P29" i="36"/>
  <c r="Q29" i="36" s="1"/>
  <c r="I29" i="36"/>
  <c r="G29" i="36"/>
  <c r="H29" i="36" s="1"/>
  <c r="E29" i="36"/>
  <c r="AP28" i="36"/>
  <c r="AN28" i="36"/>
  <c r="AR28" i="36" s="1"/>
  <c r="AL28" i="36"/>
  <c r="AE28" i="36"/>
  <c r="AE23" i="36" s="1"/>
  <c r="AC28" i="36"/>
  <c r="AC23" i="36" s="1"/>
  <c r="AA28" i="36"/>
  <c r="AA23" i="36" s="1"/>
  <c r="T28" i="36"/>
  <c r="R28" i="36"/>
  <c r="P28" i="36"/>
  <c r="P24" i="36" s="1"/>
  <c r="I28" i="36"/>
  <c r="I23" i="36" s="1"/>
  <c r="G28" i="36"/>
  <c r="E28" i="36"/>
  <c r="AQ99" i="36"/>
  <c r="AR99" i="36"/>
  <c r="AM99" i="36"/>
  <c r="AF99" i="36"/>
  <c r="AD99" i="36"/>
  <c r="AG99" i="36"/>
  <c r="AB99" i="36"/>
  <c r="U99" i="36"/>
  <c r="Q99" i="36"/>
  <c r="J99" i="36"/>
  <c r="K99" i="36"/>
  <c r="F99" i="36"/>
  <c r="AQ98" i="36"/>
  <c r="AM98" i="36"/>
  <c r="AF98" i="36"/>
  <c r="AG98" i="36"/>
  <c r="AB98" i="36"/>
  <c r="U98" i="36"/>
  <c r="Q98" i="36"/>
  <c r="J98" i="36"/>
  <c r="K98" i="36"/>
  <c r="F98" i="36"/>
  <c r="AQ97" i="36"/>
  <c r="AM97" i="36"/>
  <c r="AF97" i="36"/>
  <c r="AG97" i="36"/>
  <c r="AB97" i="36"/>
  <c r="U97" i="36"/>
  <c r="Q97" i="36"/>
  <c r="J97" i="36"/>
  <c r="K97" i="36"/>
  <c r="F97" i="36"/>
  <c r="AQ96" i="36"/>
  <c r="AM96" i="36"/>
  <c r="AF96" i="36"/>
  <c r="AG96" i="36"/>
  <c r="AB96" i="36"/>
  <c r="U96" i="36"/>
  <c r="Q96" i="36"/>
  <c r="J96" i="36"/>
  <c r="K96" i="36"/>
  <c r="F96" i="36"/>
  <c r="AQ95" i="36"/>
  <c r="AM95" i="36"/>
  <c r="AF95" i="36"/>
  <c r="AD95" i="36"/>
  <c r="AB95" i="36"/>
  <c r="U95" i="36"/>
  <c r="Q95" i="36"/>
  <c r="J95" i="36"/>
  <c r="F95" i="36"/>
  <c r="AQ94" i="36"/>
  <c r="AM94" i="36"/>
  <c r="AF94" i="36"/>
  <c r="AD94" i="36"/>
  <c r="AB94" i="36"/>
  <c r="U94" i="36"/>
  <c r="Q94" i="36"/>
  <c r="J94" i="36"/>
  <c r="F94" i="36"/>
  <c r="AQ93" i="36"/>
  <c r="AM93" i="36"/>
  <c r="AF93" i="36"/>
  <c r="AG93" i="36"/>
  <c r="AB93" i="36"/>
  <c r="U93" i="36"/>
  <c r="Q93" i="36"/>
  <c r="J93" i="36"/>
  <c r="H93" i="36"/>
  <c r="F93" i="36"/>
  <c r="AQ92" i="36"/>
  <c r="AM92" i="36"/>
  <c r="AF92" i="36"/>
  <c r="AG92" i="36"/>
  <c r="AB92" i="36"/>
  <c r="U92" i="36"/>
  <c r="Q92" i="36"/>
  <c r="J92" i="36"/>
  <c r="H92" i="36"/>
  <c r="K92" i="36"/>
  <c r="F92" i="36"/>
  <c r="AQ91" i="36"/>
  <c r="AM91" i="36"/>
  <c r="AF91" i="36"/>
  <c r="AD91" i="36"/>
  <c r="AB91" i="36"/>
  <c r="U91" i="36"/>
  <c r="Q91" i="36"/>
  <c r="J91" i="36"/>
  <c r="K91" i="36"/>
  <c r="F91" i="36"/>
  <c r="AQ90" i="36"/>
  <c r="AM90" i="36"/>
  <c r="AF90" i="36"/>
  <c r="AD90" i="36"/>
  <c r="AB90" i="36"/>
  <c r="U90" i="36"/>
  <c r="Q90" i="36"/>
  <c r="J90" i="36"/>
  <c r="H90" i="36"/>
  <c r="F90" i="36"/>
  <c r="AQ89" i="36"/>
  <c r="AM89" i="36"/>
  <c r="AF89" i="36"/>
  <c r="AD89" i="36"/>
  <c r="AH89" i="36" s="1"/>
  <c r="AG89" i="36"/>
  <c r="U89" i="36"/>
  <c r="Q89" i="36"/>
  <c r="J89" i="36"/>
  <c r="K89" i="36"/>
  <c r="F89" i="36"/>
  <c r="AQ88" i="36"/>
  <c r="AM88" i="36"/>
  <c r="AF88" i="36"/>
  <c r="AG88" i="36"/>
  <c r="AB88" i="36"/>
  <c r="U88" i="36"/>
  <c r="Q88" i="36"/>
  <c r="J88" i="36"/>
  <c r="K88" i="36"/>
  <c r="F88" i="36"/>
  <c r="AQ84" i="36"/>
  <c r="AM84" i="36"/>
  <c r="AF84" i="36"/>
  <c r="AD84" i="36"/>
  <c r="AB84" i="36"/>
  <c r="U84" i="36"/>
  <c r="Q84" i="36"/>
  <c r="J84" i="36"/>
  <c r="F84" i="36"/>
  <c r="AQ83" i="36"/>
  <c r="AM83" i="36"/>
  <c r="AF83" i="36"/>
  <c r="AD83" i="36"/>
  <c r="AB83" i="36"/>
  <c r="U83" i="36"/>
  <c r="Q83" i="36"/>
  <c r="F83" i="36"/>
  <c r="AQ82" i="36"/>
  <c r="AM82" i="36"/>
  <c r="AF82" i="36"/>
  <c r="AG82" i="36"/>
  <c r="AB82" i="36"/>
  <c r="U82" i="36"/>
  <c r="Q82" i="36"/>
  <c r="J82" i="36"/>
  <c r="H82" i="36"/>
  <c r="F82" i="36"/>
  <c r="AR81" i="36"/>
  <c r="AQ81" i="36"/>
  <c r="AO81" i="36"/>
  <c r="AM81" i="36"/>
  <c r="AG81" i="36"/>
  <c r="AB81" i="36"/>
  <c r="W81" i="36"/>
  <c r="U81" i="36"/>
  <c r="V81" i="36"/>
  <c r="S81" i="36"/>
  <c r="Q81" i="36"/>
  <c r="K81" i="36"/>
  <c r="F81" i="36"/>
  <c r="AQ80" i="36"/>
  <c r="AO80" i="36"/>
  <c r="AM80" i="36"/>
  <c r="AF80" i="36"/>
  <c r="AB80" i="36"/>
  <c r="U80" i="36"/>
  <c r="S80" i="36"/>
  <c r="W80" i="36" s="1"/>
  <c r="Q80" i="36"/>
  <c r="J80" i="36"/>
  <c r="K80" i="36"/>
  <c r="F80" i="36"/>
  <c r="AQ79" i="36"/>
  <c r="AO79" i="36"/>
  <c r="AS79" i="36" s="1"/>
  <c r="AM79" i="36"/>
  <c r="AF79" i="36"/>
  <c r="AD79" i="36"/>
  <c r="AG79" i="36"/>
  <c r="AB79" i="36"/>
  <c r="U79" i="36"/>
  <c r="Q79" i="36"/>
  <c r="F79" i="36"/>
  <c r="AQ78" i="36"/>
  <c r="AO78" i="36"/>
  <c r="AM78" i="36"/>
  <c r="AF78" i="36"/>
  <c r="AD78" i="36"/>
  <c r="AB78" i="36"/>
  <c r="V78" i="36"/>
  <c r="U78" i="36"/>
  <c r="S78" i="36"/>
  <c r="Q78" i="36"/>
  <c r="J78" i="36"/>
  <c r="H78" i="36"/>
  <c r="AQ77" i="36"/>
  <c r="AO77" i="36"/>
  <c r="AM77" i="36"/>
  <c r="AF77" i="36"/>
  <c r="AG77" i="36"/>
  <c r="AB77" i="36"/>
  <c r="V77" i="36"/>
  <c r="U77" i="36"/>
  <c r="S77" i="36"/>
  <c r="W77" i="36" s="1"/>
  <c r="Q77" i="36"/>
  <c r="J77" i="36"/>
  <c r="K77" i="36"/>
  <c r="F77" i="36"/>
  <c r="AO76" i="36"/>
  <c r="AM76" i="36"/>
  <c r="AF76" i="36"/>
  <c r="V76" i="36"/>
  <c r="U76" i="36"/>
  <c r="Q76" i="36"/>
  <c r="J76" i="36"/>
  <c r="K76" i="36"/>
  <c r="F76" i="36"/>
  <c r="AQ75" i="36"/>
  <c r="AO75" i="36"/>
  <c r="AS75" i="36" s="1"/>
  <c r="AM75" i="36"/>
  <c r="AF75" i="36"/>
  <c r="AD75" i="36"/>
  <c r="AH75" i="36" s="1"/>
  <c r="AG75" i="36"/>
  <c r="AB75" i="36"/>
  <c r="U75" i="36"/>
  <c r="S75" i="36"/>
  <c r="Q75" i="36"/>
  <c r="F75" i="36"/>
  <c r="AQ74" i="36"/>
  <c r="AS74" i="36" s="1"/>
  <c r="AO74" i="36"/>
  <c r="AM74" i="36"/>
  <c r="AF74" i="36"/>
  <c r="AD74" i="36"/>
  <c r="AB74" i="36"/>
  <c r="V74" i="36"/>
  <c r="U74" i="36"/>
  <c r="S74" i="36"/>
  <c r="W74" i="36" s="1"/>
  <c r="Q74" i="36"/>
  <c r="J74" i="36"/>
  <c r="H74" i="36"/>
  <c r="F74" i="36"/>
  <c r="AR73" i="36"/>
  <c r="AQ73" i="36"/>
  <c r="AM73" i="36"/>
  <c r="AG73" i="36"/>
  <c r="AB73" i="36"/>
  <c r="W73" i="36"/>
  <c r="V73" i="36"/>
  <c r="U73" i="36"/>
  <c r="S73" i="36"/>
  <c r="Q73" i="36"/>
  <c r="K73" i="36"/>
  <c r="F73" i="36"/>
  <c r="AQ69" i="36"/>
  <c r="AO69" i="36"/>
  <c r="AM69" i="36"/>
  <c r="AF69" i="36"/>
  <c r="AB69" i="36"/>
  <c r="U69" i="36"/>
  <c r="S69" i="36"/>
  <c r="Q69" i="36"/>
  <c r="J69" i="36"/>
  <c r="K69" i="36"/>
  <c r="F69" i="36"/>
  <c r="AQ68" i="36"/>
  <c r="AO68" i="36"/>
  <c r="AS68" i="36" s="1"/>
  <c r="AM68" i="36"/>
  <c r="AF68" i="36"/>
  <c r="AD68" i="36"/>
  <c r="AB68" i="36"/>
  <c r="U68" i="36"/>
  <c r="Q68" i="36"/>
  <c r="F68" i="36"/>
  <c r="AQ67" i="36"/>
  <c r="AS67" i="36" s="1"/>
  <c r="AO67" i="36"/>
  <c r="AM67" i="36"/>
  <c r="AF67" i="36"/>
  <c r="AD67" i="36"/>
  <c r="AB67" i="36"/>
  <c r="V67" i="36"/>
  <c r="U67" i="36"/>
  <c r="S67" i="36"/>
  <c r="J67" i="36"/>
  <c r="H67" i="36"/>
  <c r="AR66" i="36"/>
  <c r="AQ66" i="36"/>
  <c r="AO66" i="36"/>
  <c r="AM66" i="36"/>
  <c r="AF66" i="36"/>
  <c r="AB66" i="36"/>
  <c r="U66" i="36"/>
  <c r="V66" i="36"/>
  <c r="S66" i="36"/>
  <c r="W66" i="36" s="1"/>
  <c r="Q66" i="36"/>
  <c r="F66" i="36"/>
  <c r="AO65" i="36"/>
  <c r="AM65" i="36"/>
  <c r="AF65" i="36"/>
  <c r="AB65" i="36"/>
  <c r="V65" i="36"/>
  <c r="J65" i="36"/>
  <c r="K65" i="36"/>
  <c r="F65" i="36"/>
  <c r="AQ64" i="36"/>
  <c r="AM64" i="36"/>
  <c r="AD64" i="36"/>
  <c r="AG64" i="36"/>
  <c r="AB64" i="36"/>
  <c r="U64" i="36"/>
  <c r="W64" i="36" s="1"/>
  <c r="S64" i="36"/>
  <c r="Q64" i="36"/>
  <c r="AQ63" i="36"/>
  <c r="AS63" i="36" s="1"/>
  <c r="AO63" i="36"/>
  <c r="AM63" i="36"/>
  <c r="AF63" i="36"/>
  <c r="AD63" i="36"/>
  <c r="V63" i="36"/>
  <c r="U63" i="36"/>
  <c r="S63" i="36"/>
  <c r="W63" i="36" s="1"/>
  <c r="Q63" i="36"/>
  <c r="J63" i="36"/>
  <c r="H63" i="36"/>
  <c r="F63" i="36"/>
  <c r="AQ62" i="36"/>
  <c r="AM62" i="36"/>
  <c r="AG62" i="36"/>
  <c r="AB62" i="36"/>
  <c r="U62" i="36"/>
  <c r="V62" i="36"/>
  <c r="S62" i="36"/>
  <c r="W62" i="36" s="1"/>
  <c r="Q62" i="36"/>
  <c r="K62" i="36"/>
  <c r="F62" i="36"/>
  <c r="AQ61" i="36"/>
  <c r="AO61" i="36"/>
  <c r="AM61" i="36"/>
  <c r="AB61" i="36"/>
  <c r="U61" i="36"/>
  <c r="S61" i="36"/>
  <c r="J61" i="36"/>
  <c r="K61" i="36"/>
  <c r="F61" i="36"/>
  <c r="AR60" i="36"/>
  <c r="AQ60" i="36"/>
  <c r="AO60" i="36"/>
  <c r="AM60" i="36"/>
  <c r="AF60" i="36"/>
  <c r="AB60" i="36"/>
  <c r="S60" i="36"/>
  <c r="Q60" i="36"/>
  <c r="J60" i="36"/>
  <c r="H60" i="36"/>
  <c r="AR59" i="36"/>
  <c r="AM59" i="36"/>
  <c r="AF59" i="36"/>
  <c r="AG59" i="36"/>
  <c r="AB59" i="36"/>
  <c r="U59" i="36"/>
  <c r="Q59" i="36"/>
  <c r="J59" i="36"/>
  <c r="H59" i="36"/>
  <c r="L59" i="36" s="1"/>
  <c r="F59" i="36"/>
  <c r="AQ58" i="36"/>
  <c r="AM58" i="36"/>
  <c r="AD58" i="36"/>
  <c r="AB58" i="36"/>
  <c r="U58" i="36"/>
  <c r="S58" i="36"/>
  <c r="Q58" i="36"/>
  <c r="H58" i="36"/>
  <c r="AR54" i="36"/>
  <c r="AQ54" i="36"/>
  <c r="AO54" i="36"/>
  <c r="AM54" i="36"/>
  <c r="AF54" i="36"/>
  <c r="AD54" i="36"/>
  <c r="AB54" i="36"/>
  <c r="S54" i="36"/>
  <c r="Q54" i="36"/>
  <c r="J54" i="36"/>
  <c r="H54" i="36"/>
  <c r="F54" i="36"/>
  <c r="AQ53" i="36"/>
  <c r="AO53" i="36"/>
  <c r="AS53" i="36" s="1"/>
  <c r="AM53" i="36"/>
  <c r="AF53" i="36"/>
  <c r="AD53" i="36"/>
  <c r="AB53" i="36"/>
  <c r="U53" i="36"/>
  <c r="S53" i="36"/>
  <c r="W53" i="36" s="1"/>
  <c r="Q53" i="36"/>
  <c r="J53" i="36"/>
  <c r="F53" i="36"/>
  <c r="AR52" i="36"/>
  <c r="AQ52" i="36"/>
  <c r="AM52" i="36"/>
  <c r="AF52" i="36"/>
  <c r="AD52" i="36"/>
  <c r="V52" i="36"/>
  <c r="U52" i="36"/>
  <c r="K52" i="36"/>
  <c r="J52" i="36"/>
  <c r="H52" i="36"/>
  <c r="L52" i="36" s="1"/>
  <c r="AP24" i="36"/>
  <c r="AO51" i="36"/>
  <c r="AM51" i="36"/>
  <c r="AB51" i="36"/>
  <c r="U51" i="36"/>
  <c r="S51" i="36"/>
  <c r="W51" i="36" s="1"/>
  <c r="Q51" i="36"/>
  <c r="H51" i="36"/>
  <c r="AR50" i="36"/>
  <c r="AO50" i="36"/>
  <c r="AM50" i="36"/>
  <c r="AF50" i="36"/>
  <c r="AD50" i="36"/>
  <c r="S50" i="36"/>
  <c r="J50" i="36"/>
  <c r="H50" i="36"/>
  <c r="F50" i="36"/>
  <c r="AQ49" i="36"/>
  <c r="AM49" i="36"/>
  <c r="AF49" i="36"/>
  <c r="AB49" i="36"/>
  <c r="U49" i="36"/>
  <c r="S49" i="36"/>
  <c r="Q49" i="36"/>
  <c r="E23" i="36"/>
  <c r="AQ48" i="36"/>
  <c r="AS48" i="36" s="1"/>
  <c r="AO48" i="36"/>
  <c r="AM48" i="36"/>
  <c r="AF48" i="36"/>
  <c r="AD48" i="36"/>
  <c r="AH48" i="36" s="1"/>
  <c r="V48" i="36"/>
  <c r="U48" i="36"/>
  <c r="S48" i="36"/>
  <c r="W48" i="36" s="1"/>
  <c r="Q48" i="36"/>
  <c r="K48" i="36"/>
  <c r="AQ47" i="36"/>
  <c r="AM47" i="36"/>
  <c r="AG47" i="36"/>
  <c r="V47" i="36"/>
  <c r="U47" i="36"/>
  <c r="S47" i="36"/>
  <c r="W47" i="36" s="1"/>
  <c r="Q47" i="36"/>
  <c r="H47" i="36"/>
  <c r="F47" i="36"/>
  <c r="AO46" i="36"/>
  <c r="AM46" i="36"/>
  <c r="AD46" i="36"/>
  <c r="AB46" i="36"/>
  <c r="U46" i="36"/>
  <c r="S46" i="36"/>
  <c r="K46" i="36"/>
  <c r="H46" i="36"/>
  <c r="F46" i="36"/>
  <c r="AQ45" i="36"/>
  <c r="AM45" i="36"/>
  <c r="AD45" i="36"/>
  <c r="AB45" i="36"/>
  <c r="V45" i="36"/>
  <c r="U45" i="36"/>
  <c r="Q45" i="36"/>
  <c r="H45" i="36"/>
  <c r="F45" i="36"/>
  <c r="AQ44" i="36"/>
  <c r="AO44" i="36"/>
  <c r="AS44" i="36" s="1"/>
  <c r="AM44" i="36"/>
  <c r="AG44" i="36"/>
  <c r="AD44" i="36"/>
  <c r="V44" i="36"/>
  <c r="U44" i="36"/>
  <c r="S44" i="36"/>
  <c r="W44" i="36" s="1"/>
  <c r="Q44" i="36"/>
  <c r="H44" i="36"/>
  <c r="F44" i="36"/>
  <c r="AQ43" i="36"/>
  <c r="AM43" i="36"/>
  <c r="AG43" i="36"/>
  <c r="AD43" i="36"/>
  <c r="V43" i="36"/>
  <c r="U43" i="36"/>
  <c r="S43" i="36"/>
  <c r="W43" i="36" s="1"/>
  <c r="Q43" i="36"/>
  <c r="H43" i="36"/>
  <c r="AO39" i="36"/>
  <c r="AG39" i="36"/>
  <c r="AD39" i="36"/>
  <c r="V39" i="36"/>
  <c r="S39" i="36"/>
  <c r="H39" i="36"/>
  <c r="F39" i="36"/>
  <c r="AM38" i="36"/>
  <c r="AB38" i="36"/>
  <c r="S38" i="36"/>
  <c r="Q38" i="36"/>
  <c r="H38" i="36"/>
  <c r="F38" i="36"/>
  <c r="AM37" i="36"/>
  <c r="AG37" i="36"/>
  <c r="AD37" i="36"/>
  <c r="V37" i="36"/>
  <c r="K37" i="36"/>
  <c r="F37" i="36"/>
  <c r="AM36" i="36"/>
  <c r="AG36" i="36"/>
  <c r="V36" i="36"/>
  <c r="S36" i="36"/>
  <c r="Q36" i="36"/>
  <c r="H36" i="36"/>
  <c r="AO35" i="36"/>
  <c r="AG35" i="36"/>
  <c r="AD35" i="36"/>
  <c r="V35" i="36"/>
  <c r="S35" i="36"/>
  <c r="H35" i="36"/>
  <c r="F35" i="36"/>
  <c r="AM34" i="36"/>
  <c r="AB34" i="36"/>
  <c r="S34" i="36"/>
  <c r="Q34" i="36"/>
  <c r="H34" i="36"/>
  <c r="F34" i="36"/>
  <c r="AM33" i="36"/>
  <c r="AG33" i="36"/>
  <c r="AD33" i="36"/>
  <c r="V33" i="36"/>
  <c r="K33" i="36"/>
  <c r="F33" i="36"/>
  <c r="AM32" i="36"/>
  <c r="AG32" i="36"/>
  <c r="V32" i="36"/>
  <c r="S32" i="36"/>
  <c r="Q32" i="36"/>
  <c r="H32" i="36"/>
  <c r="AO31" i="36"/>
  <c r="AG31" i="36"/>
  <c r="AD31" i="36"/>
  <c r="V31" i="36"/>
  <c r="S31" i="36"/>
  <c r="H31" i="36"/>
  <c r="F31" i="36"/>
  <c r="AM30" i="36"/>
  <c r="AB30" i="36"/>
  <c r="S30" i="36"/>
  <c r="Q30" i="36"/>
  <c r="H30" i="36"/>
  <c r="F30" i="36"/>
  <c r="AM29" i="36"/>
  <c r="AG29" i="36"/>
  <c r="AD29" i="36"/>
  <c r="V29" i="36"/>
  <c r="K29" i="36"/>
  <c r="F29" i="36"/>
  <c r="AQ39" i="36"/>
  <c r="AM28" i="36"/>
  <c r="V28" i="36"/>
  <c r="U39" i="36"/>
  <c r="S28" i="36"/>
  <c r="Q28" i="36"/>
  <c r="H28" i="36"/>
  <c r="F28" i="36"/>
  <c r="P23" i="36"/>
  <c r="AP99" i="35"/>
  <c r="AN99" i="35"/>
  <c r="AL99" i="35"/>
  <c r="AE99" i="35"/>
  <c r="AC99" i="35"/>
  <c r="AA99" i="35"/>
  <c r="T99" i="35"/>
  <c r="R99" i="35"/>
  <c r="P99" i="35"/>
  <c r="I99" i="35"/>
  <c r="G99" i="35"/>
  <c r="E99" i="35"/>
  <c r="AP98" i="35"/>
  <c r="AN98" i="35"/>
  <c r="AL98" i="35"/>
  <c r="AE98" i="35"/>
  <c r="AF98" i="35" s="1"/>
  <c r="AC98" i="35"/>
  <c r="AA98" i="35"/>
  <c r="T98" i="35"/>
  <c r="R98" i="35"/>
  <c r="P98" i="35"/>
  <c r="I98" i="35"/>
  <c r="G98" i="35"/>
  <c r="E98" i="35"/>
  <c r="AP97" i="35"/>
  <c r="AN97" i="35"/>
  <c r="AL97" i="35"/>
  <c r="AE97" i="35"/>
  <c r="AC97" i="35"/>
  <c r="AA97" i="35"/>
  <c r="T97" i="35"/>
  <c r="R97" i="35"/>
  <c r="P97" i="35"/>
  <c r="I97" i="35"/>
  <c r="G97" i="35"/>
  <c r="E97" i="35"/>
  <c r="AP96" i="35"/>
  <c r="AN96" i="35"/>
  <c r="AL96" i="35"/>
  <c r="AE96" i="35"/>
  <c r="AC96" i="35"/>
  <c r="AA96" i="35"/>
  <c r="T96" i="35"/>
  <c r="R96" i="35"/>
  <c r="P96" i="35"/>
  <c r="I96" i="35"/>
  <c r="G96" i="35"/>
  <c r="E96" i="35"/>
  <c r="F96" i="35" s="1"/>
  <c r="AP95" i="35"/>
  <c r="AN95" i="35"/>
  <c r="AL95" i="35"/>
  <c r="AE95" i="35"/>
  <c r="AC95" i="35"/>
  <c r="AA95" i="35"/>
  <c r="T95" i="35"/>
  <c r="R95" i="35"/>
  <c r="P95" i="35"/>
  <c r="I95" i="35"/>
  <c r="G95" i="35"/>
  <c r="E95" i="35"/>
  <c r="AP94" i="35"/>
  <c r="AN94" i="35"/>
  <c r="AL94" i="35"/>
  <c r="AE94" i="35"/>
  <c r="AC94" i="35"/>
  <c r="AA94" i="35"/>
  <c r="T94" i="35"/>
  <c r="R94" i="35"/>
  <c r="P94" i="35"/>
  <c r="I94" i="35"/>
  <c r="G94" i="35"/>
  <c r="E94" i="35"/>
  <c r="AP93" i="35"/>
  <c r="AN93" i="35"/>
  <c r="AL93" i="35"/>
  <c r="AE93" i="35"/>
  <c r="AC93" i="35"/>
  <c r="AA93" i="35"/>
  <c r="T93" i="35"/>
  <c r="R93" i="35"/>
  <c r="P93" i="35"/>
  <c r="I93" i="35"/>
  <c r="G93" i="35"/>
  <c r="E93" i="35"/>
  <c r="AP92" i="35"/>
  <c r="AN92" i="35"/>
  <c r="AL92" i="35"/>
  <c r="AE92" i="35"/>
  <c r="AC92" i="35"/>
  <c r="AA92" i="35"/>
  <c r="T92" i="35"/>
  <c r="R92" i="35"/>
  <c r="P92" i="35"/>
  <c r="I92" i="35"/>
  <c r="G92" i="35"/>
  <c r="E92" i="35"/>
  <c r="F92" i="35" s="1"/>
  <c r="AP91" i="35"/>
  <c r="AN91" i="35"/>
  <c r="AL91" i="35"/>
  <c r="AE91" i="35"/>
  <c r="AC91" i="35"/>
  <c r="AA91" i="35"/>
  <c r="T91" i="35"/>
  <c r="R91" i="35"/>
  <c r="P91" i="35"/>
  <c r="I91" i="35"/>
  <c r="G91" i="35"/>
  <c r="E91" i="35"/>
  <c r="AP90" i="35"/>
  <c r="AN90" i="35"/>
  <c r="AL90" i="35"/>
  <c r="AE90" i="35"/>
  <c r="AF90" i="35" s="1"/>
  <c r="AC90" i="35"/>
  <c r="AA90" i="35"/>
  <c r="T90" i="35"/>
  <c r="R90" i="35"/>
  <c r="P90" i="35"/>
  <c r="I90" i="35"/>
  <c r="G90" i="35"/>
  <c r="E90" i="35"/>
  <c r="AP89" i="35"/>
  <c r="AN89" i="35"/>
  <c r="AL89" i="35"/>
  <c r="AE89" i="35"/>
  <c r="AC89" i="35"/>
  <c r="AA89" i="35"/>
  <c r="T89" i="35"/>
  <c r="R89" i="35"/>
  <c r="V89" i="35" s="1"/>
  <c r="P89" i="35"/>
  <c r="I89" i="35"/>
  <c r="G89" i="35"/>
  <c r="E89" i="35"/>
  <c r="AP88" i="35"/>
  <c r="AN88" i="35"/>
  <c r="AL88" i="35"/>
  <c r="AE88" i="35"/>
  <c r="AC88" i="35"/>
  <c r="AA88" i="35"/>
  <c r="T88" i="35"/>
  <c r="R88" i="35"/>
  <c r="P88" i="35"/>
  <c r="I88" i="35"/>
  <c r="G88" i="35"/>
  <c r="E88" i="35"/>
  <c r="AP84" i="35"/>
  <c r="AN84" i="35"/>
  <c r="AL84" i="35"/>
  <c r="AE84" i="35"/>
  <c r="AC84" i="35"/>
  <c r="AA84" i="35"/>
  <c r="T84" i="35"/>
  <c r="R84" i="35"/>
  <c r="P84" i="35"/>
  <c r="I84" i="35"/>
  <c r="G84" i="35"/>
  <c r="E84" i="35"/>
  <c r="AP83" i="35"/>
  <c r="AN83" i="35"/>
  <c r="AL83" i="35"/>
  <c r="AE83" i="35"/>
  <c r="AF83" i="35" s="1"/>
  <c r="AC83" i="35"/>
  <c r="AA83" i="35"/>
  <c r="T83" i="35"/>
  <c r="R83" i="35"/>
  <c r="P83" i="35"/>
  <c r="I83" i="35"/>
  <c r="G83" i="35"/>
  <c r="E83" i="35"/>
  <c r="AP82" i="35"/>
  <c r="AN82" i="35"/>
  <c r="AL82" i="35"/>
  <c r="AE82" i="35"/>
  <c r="AC82" i="35"/>
  <c r="AA82" i="35"/>
  <c r="T82" i="35"/>
  <c r="R82" i="35"/>
  <c r="P82" i="35"/>
  <c r="I82" i="35"/>
  <c r="G82" i="35"/>
  <c r="E82" i="35"/>
  <c r="AP81" i="35"/>
  <c r="AN81" i="35"/>
  <c r="AL81" i="35"/>
  <c r="AE81" i="35"/>
  <c r="AC81" i="35"/>
  <c r="AA81" i="35"/>
  <c r="T81" i="35"/>
  <c r="R81" i="35"/>
  <c r="P81" i="35"/>
  <c r="I81" i="35"/>
  <c r="G81" i="35"/>
  <c r="E81" i="35"/>
  <c r="AP80" i="35"/>
  <c r="AN80" i="35"/>
  <c r="AL80" i="35"/>
  <c r="AE80" i="35"/>
  <c r="AC80" i="35"/>
  <c r="AA80" i="35"/>
  <c r="T80" i="35"/>
  <c r="R80" i="35"/>
  <c r="P80" i="35"/>
  <c r="I80" i="35"/>
  <c r="G80" i="35"/>
  <c r="E80" i="35"/>
  <c r="AP79" i="35"/>
  <c r="AN79" i="35"/>
  <c r="AL79" i="35"/>
  <c r="AE79" i="35"/>
  <c r="AC79" i="35"/>
  <c r="AA79" i="35"/>
  <c r="T79" i="35"/>
  <c r="R79" i="35"/>
  <c r="P79" i="35"/>
  <c r="I79" i="35"/>
  <c r="G79" i="35"/>
  <c r="E79" i="35"/>
  <c r="AP78" i="35"/>
  <c r="AN78" i="35"/>
  <c r="AL78" i="35"/>
  <c r="AE78" i="35"/>
  <c r="AC78" i="35"/>
  <c r="AA78" i="35"/>
  <c r="T78" i="35"/>
  <c r="R78" i="35"/>
  <c r="P78" i="35"/>
  <c r="I78" i="35"/>
  <c r="G78" i="35"/>
  <c r="E78" i="35"/>
  <c r="AP77" i="35"/>
  <c r="AN77" i="35"/>
  <c r="AL77" i="35"/>
  <c r="AE77" i="35"/>
  <c r="AC77" i="35"/>
  <c r="AA77" i="35"/>
  <c r="T77" i="35"/>
  <c r="R77" i="35"/>
  <c r="P77" i="35"/>
  <c r="I77" i="35"/>
  <c r="G77" i="35"/>
  <c r="E77" i="35"/>
  <c r="AP76" i="35"/>
  <c r="AN76" i="35"/>
  <c r="AL76" i="35"/>
  <c r="AE76" i="35"/>
  <c r="AC76" i="35"/>
  <c r="AA76" i="35"/>
  <c r="T76" i="35"/>
  <c r="R76" i="35"/>
  <c r="P76" i="35"/>
  <c r="I76" i="35"/>
  <c r="G76" i="35"/>
  <c r="E76" i="35"/>
  <c r="AP75" i="35"/>
  <c r="AN75" i="35"/>
  <c r="AL75" i="35"/>
  <c r="AE75" i="35"/>
  <c r="AC75" i="35"/>
  <c r="AA75" i="35"/>
  <c r="T75" i="35"/>
  <c r="R75" i="35"/>
  <c r="P75" i="35"/>
  <c r="I75" i="35"/>
  <c r="G75" i="35"/>
  <c r="E75" i="35"/>
  <c r="AP74" i="35"/>
  <c r="AN74" i="35"/>
  <c r="AL74" i="35"/>
  <c r="AE74" i="35"/>
  <c r="AC74" i="35"/>
  <c r="AA74" i="35"/>
  <c r="T74" i="35"/>
  <c r="R74" i="35"/>
  <c r="V74" i="35" s="1"/>
  <c r="P74" i="35"/>
  <c r="I74" i="35"/>
  <c r="G74" i="35"/>
  <c r="E74" i="35"/>
  <c r="F74" i="35" s="1"/>
  <c r="AP73" i="35"/>
  <c r="AN73" i="35"/>
  <c r="AL73" i="35"/>
  <c r="AE73" i="35"/>
  <c r="AC73" i="35"/>
  <c r="AA73" i="35"/>
  <c r="T73" i="35"/>
  <c r="R73" i="35"/>
  <c r="P73" i="35"/>
  <c r="I73" i="35"/>
  <c r="G73" i="35"/>
  <c r="E73" i="35"/>
  <c r="AP69" i="35"/>
  <c r="AN69" i="35"/>
  <c r="AL69" i="35"/>
  <c r="AE69" i="35"/>
  <c r="AF69" i="35" s="1"/>
  <c r="AC69" i="35"/>
  <c r="AA69" i="35"/>
  <c r="T69" i="35"/>
  <c r="R69" i="35"/>
  <c r="P69" i="35"/>
  <c r="I69" i="35"/>
  <c r="G69" i="35"/>
  <c r="E69" i="35"/>
  <c r="F69" i="35" s="1"/>
  <c r="AP68" i="35"/>
  <c r="AN68" i="35"/>
  <c r="AL68" i="35"/>
  <c r="AE68" i="35"/>
  <c r="AC68" i="35"/>
  <c r="AA68" i="35"/>
  <c r="AB68" i="35" s="1"/>
  <c r="T68" i="35"/>
  <c r="R68" i="35"/>
  <c r="P68" i="35"/>
  <c r="I68" i="35"/>
  <c r="G68" i="35"/>
  <c r="E68" i="35"/>
  <c r="AP67" i="35"/>
  <c r="AN67" i="35"/>
  <c r="AL67" i="35"/>
  <c r="AE67" i="35"/>
  <c r="AF67" i="35" s="1"/>
  <c r="AC67" i="35"/>
  <c r="AA67" i="35"/>
  <c r="T67" i="35"/>
  <c r="R67" i="35"/>
  <c r="V67" i="35" s="1"/>
  <c r="P67" i="35"/>
  <c r="I67" i="35"/>
  <c r="J67" i="35" s="1"/>
  <c r="G67" i="35"/>
  <c r="E67" i="35"/>
  <c r="AP66" i="35"/>
  <c r="AN66" i="35"/>
  <c r="AL66" i="35"/>
  <c r="AE66" i="35"/>
  <c r="AC66" i="35"/>
  <c r="AA66" i="35"/>
  <c r="T66" i="35"/>
  <c r="R66" i="35"/>
  <c r="P66" i="35"/>
  <c r="I66" i="35"/>
  <c r="G66" i="35"/>
  <c r="E66" i="35"/>
  <c r="AP65" i="35"/>
  <c r="AN65" i="35"/>
  <c r="AL65" i="35"/>
  <c r="AE65" i="35"/>
  <c r="AF65" i="35" s="1"/>
  <c r="AC65" i="35"/>
  <c r="AA65" i="35"/>
  <c r="T65" i="35"/>
  <c r="R65" i="35"/>
  <c r="P65" i="35"/>
  <c r="I65" i="35"/>
  <c r="G65" i="35"/>
  <c r="E65" i="35"/>
  <c r="AP64" i="35"/>
  <c r="AN64" i="35"/>
  <c r="AL64" i="35"/>
  <c r="AE64" i="35"/>
  <c r="AF64" i="35" s="1"/>
  <c r="AH64" i="35" s="1"/>
  <c r="AC64" i="35"/>
  <c r="AA64" i="35"/>
  <c r="T64" i="35"/>
  <c r="R64" i="35"/>
  <c r="P64" i="35"/>
  <c r="I64" i="35"/>
  <c r="G64" i="35"/>
  <c r="E64" i="35"/>
  <c r="AP63" i="35"/>
  <c r="AN63" i="35"/>
  <c r="AL63" i="35"/>
  <c r="AE63" i="35"/>
  <c r="AF63" i="35" s="1"/>
  <c r="AC63" i="35"/>
  <c r="AA63" i="35"/>
  <c r="T63" i="35"/>
  <c r="R63" i="35"/>
  <c r="V63" i="35" s="1"/>
  <c r="P63" i="35"/>
  <c r="I63" i="35"/>
  <c r="G63" i="35"/>
  <c r="E63" i="35"/>
  <c r="F63" i="35" s="1"/>
  <c r="AP62" i="35"/>
  <c r="AN62" i="35"/>
  <c r="AL62" i="35"/>
  <c r="AE62" i="35"/>
  <c r="AC62" i="35"/>
  <c r="AA62" i="35"/>
  <c r="T62" i="35"/>
  <c r="R62" i="35"/>
  <c r="V62" i="35" s="1"/>
  <c r="P62" i="35"/>
  <c r="I62" i="35"/>
  <c r="G62" i="35"/>
  <c r="E62" i="35"/>
  <c r="AP61" i="35"/>
  <c r="AN61" i="35"/>
  <c r="AL61" i="35"/>
  <c r="AE61" i="35"/>
  <c r="AF61" i="35" s="1"/>
  <c r="AC61" i="35"/>
  <c r="AA61" i="35"/>
  <c r="T61" i="35"/>
  <c r="R61" i="35"/>
  <c r="P61" i="35"/>
  <c r="I61" i="35"/>
  <c r="G61" i="35"/>
  <c r="E61" i="35"/>
  <c r="F61" i="35" s="1"/>
  <c r="AP60" i="35"/>
  <c r="AN60" i="35"/>
  <c r="AL60" i="35"/>
  <c r="AE60" i="35"/>
  <c r="AC60" i="35"/>
  <c r="AA60" i="35"/>
  <c r="T60" i="35"/>
  <c r="R60" i="35"/>
  <c r="V60" i="35" s="1"/>
  <c r="P60" i="35"/>
  <c r="I60" i="35"/>
  <c r="G60" i="35"/>
  <c r="E60" i="35"/>
  <c r="AP59" i="35"/>
  <c r="AN59" i="35"/>
  <c r="AL59" i="35"/>
  <c r="AE59" i="35"/>
  <c r="AC59" i="35"/>
  <c r="AA59" i="35"/>
  <c r="T59" i="35"/>
  <c r="R59" i="35"/>
  <c r="S59" i="35" s="1"/>
  <c r="P59" i="35"/>
  <c r="I59" i="35"/>
  <c r="G59" i="35"/>
  <c r="E59" i="35"/>
  <c r="F59" i="35" s="1"/>
  <c r="AP58" i="35"/>
  <c r="AN58" i="35"/>
  <c r="AL58" i="35"/>
  <c r="AE58" i="35"/>
  <c r="AC58" i="35"/>
  <c r="AA58" i="35"/>
  <c r="T58" i="35"/>
  <c r="R58" i="35"/>
  <c r="V58" i="35" s="1"/>
  <c r="P58" i="35"/>
  <c r="I58" i="35"/>
  <c r="G58" i="35"/>
  <c r="E58" i="35"/>
  <c r="AP54" i="35"/>
  <c r="AQ54" i="35" s="1"/>
  <c r="AN54" i="35"/>
  <c r="AL54" i="35"/>
  <c r="AE54" i="35"/>
  <c r="AF54" i="35" s="1"/>
  <c r="AC54" i="35"/>
  <c r="AA54" i="35"/>
  <c r="T54" i="35"/>
  <c r="R54" i="35"/>
  <c r="P54" i="35"/>
  <c r="I54" i="35"/>
  <c r="K54" i="35" s="1"/>
  <c r="G54" i="35"/>
  <c r="E54" i="35"/>
  <c r="AP53" i="35"/>
  <c r="AN53" i="35"/>
  <c r="AL53" i="35"/>
  <c r="AE53" i="35"/>
  <c r="AC53" i="35"/>
  <c r="AA53" i="35"/>
  <c r="T53" i="35"/>
  <c r="R53" i="35"/>
  <c r="V53" i="35" s="1"/>
  <c r="P53" i="35"/>
  <c r="I53" i="35"/>
  <c r="G53" i="35"/>
  <c r="E53" i="35"/>
  <c r="AP52" i="35"/>
  <c r="AN52" i="35"/>
  <c r="AO52" i="35" s="1"/>
  <c r="AL52" i="35"/>
  <c r="AE52" i="35"/>
  <c r="AF52" i="35" s="1"/>
  <c r="AC52" i="35"/>
  <c r="AA52" i="35"/>
  <c r="T52" i="35"/>
  <c r="R52" i="35"/>
  <c r="P52" i="35"/>
  <c r="I52" i="35"/>
  <c r="K52" i="35" s="1"/>
  <c r="G52" i="35"/>
  <c r="E52" i="35"/>
  <c r="F52" i="35" s="1"/>
  <c r="AP51" i="35"/>
  <c r="AN51" i="35"/>
  <c r="AL51" i="35"/>
  <c r="AE51" i="35"/>
  <c r="AC51" i="35"/>
  <c r="AA51" i="35"/>
  <c r="AB51" i="35" s="1"/>
  <c r="T51" i="35"/>
  <c r="R51" i="35"/>
  <c r="V51" i="35" s="1"/>
  <c r="P51" i="35"/>
  <c r="I51" i="35"/>
  <c r="G51" i="35"/>
  <c r="E51" i="35"/>
  <c r="F51" i="35" s="1"/>
  <c r="AP50" i="35"/>
  <c r="AN50" i="35"/>
  <c r="AO50" i="35" s="1"/>
  <c r="AL50" i="35"/>
  <c r="AE50" i="35"/>
  <c r="AF50" i="35" s="1"/>
  <c r="AC50" i="35"/>
  <c r="AA50" i="35"/>
  <c r="T50" i="35"/>
  <c r="R50" i="35"/>
  <c r="P50" i="35"/>
  <c r="I50" i="35"/>
  <c r="J50" i="35" s="1"/>
  <c r="G50" i="35"/>
  <c r="E50" i="35"/>
  <c r="AP49" i="35"/>
  <c r="AN49" i="35"/>
  <c r="AL49" i="35"/>
  <c r="AE49" i="35"/>
  <c r="AF49" i="35" s="1"/>
  <c r="AC49" i="35"/>
  <c r="AA49" i="35"/>
  <c r="T49" i="35"/>
  <c r="R49" i="35"/>
  <c r="V49" i="35" s="1"/>
  <c r="P49" i="35"/>
  <c r="I49" i="35"/>
  <c r="G49" i="35"/>
  <c r="E49" i="35"/>
  <c r="AP48" i="35"/>
  <c r="AQ48" i="35" s="1"/>
  <c r="AN48" i="35"/>
  <c r="AL48" i="35"/>
  <c r="AE48" i="35"/>
  <c r="AF48" i="35" s="1"/>
  <c r="AC48" i="35"/>
  <c r="AA48" i="35"/>
  <c r="T48" i="35"/>
  <c r="R48" i="35"/>
  <c r="V48" i="35" s="1"/>
  <c r="P48" i="35"/>
  <c r="Q48" i="35" s="1"/>
  <c r="I48" i="35"/>
  <c r="J48" i="35" s="1"/>
  <c r="L48" i="35" s="1"/>
  <c r="G48" i="35"/>
  <c r="E48" i="35"/>
  <c r="AP47" i="35"/>
  <c r="AN47" i="35"/>
  <c r="AL47" i="35"/>
  <c r="AE47" i="35"/>
  <c r="AC47" i="35"/>
  <c r="AA47" i="35"/>
  <c r="AB47" i="35" s="1"/>
  <c r="T47" i="35"/>
  <c r="R47" i="35"/>
  <c r="V47" i="35" s="1"/>
  <c r="P47" i="35"/>
  <c r="I47" i="35"/>
  <c r="G47" i="35"/>
  <c r="E47" i="35"/>
  <c r="AP46" i="35"/>
  <c r="AQ46" i="35" s="1"/>
  <c r="AN46" i="35"/>
  <c r="AL46" i="35"/>
  <c r="AE46" i="35"/>
  <c r="AF46" i="35" s="1"/>
  <c r="AH46" i="35" s="1"/>
  <c r="AC46" i="35"/>
  <c r="AA46" i="35"/>
  <c r="T46" i="35"/>
  <c r="R46" i="35"/>
  <c r="P46" i="35"/>
  <c r="I46" i="35"/>
  <c r="J46" i="35" s="1"/>
  <c r="L46" i="35" s="1"/>
  <c r="G46" i="35"/>
  <c r="E46" i="35"/>
  <c r="F46" i="35" s="1"/>
  <c r="AP45" i="35"/>
  <c r="AN45" i="35"/>
  <c r="AL45" i="35"/>
  <c r="AE45" i="35"/>
  <c r="AG45" i="35" s="1"/>
  <c r="AC45" i="35"/>
  <c r="AA45" i="35"/>
  <c r="AB45" i="35" s="1"/>
  <c r="T45" i="35"/>
  <c r="R45" i="35"/>
  <c r="V45" i="35" s="1"/>
  <c r="P45" i="35"/>
  <c r="I45" i="35"/>
  <c r="K45" i="35" s="1"/>
  <c r="G45" i="35"/>
  <c r="E45" i="35"/>
  <c r="AP44" i="35"/>
  <c r="AN44" i="35"/>
  <c r="AR44" i="35" s="1"/>
  <c r="AL44" i="35"/>
  <c r="AE44" i="35"/>
  <c r="AC44" i="35"/>
  <c r="AG44" i="35" s="1"/>
  <c r="AA44" i="35"/>
  <c r="T44" i="35"/>
  <c r="R44" i="35"/>
  <c r="V44" i="35" s="1"/>
  <c r="P44" i="35"/>
  <c r="Q44" i="35" s="1"/>
  <c r="I44" i="35"/>
  <c r="K44" i="35" s="1"/>
  <c r="G44" i="35"/>
  <c r="E44" i="35"/>
  <c r="AP43" i="35"/>
  <c r="AN43" i="35"/>
  <c r="AL43" i="35"/>
  <c r="AE43" i="35"/>
  <c r="AC43" i="35"/>
  <c r="AA43" i="35"/>
  <c r="AB43" i="35" s="1"/>
  <c r="T43" i="35"/>
  <c r="R43" i="35"/>
  <c r="P43" i="35"/>
  <c r="Q43" i="35" s="1"/>
  <c r="I43" i="35"/>
  <c r="G43" i="35"/>
  <c r="E43" i="35"/>
  <c r="F43" i="35" s="1"/>
  <c r="AP39" i="35"/>
  <c r="AN39" i="35"/>
  <c r="AR39" i="35" s="1"/>
  <c r="AL39" i="35"/>
  <c r="AE39" i="35"/>
  <c r="AG39" i="35" s="1"/>
  <c r="AC39" i="35"/>
  <c r="AA39" i="35"/>
  <c r="T39" i="35"/>
  <c r="R39" i="35"/>
  <c r="P39" i="35"/>
  <c r="I39" i="35"/>
  <c r="K39" i="35" s="1"/>
  <c r="G39" i="35"/>
  <c r="E39" i="35"/>
  <c r="F39" i="35" s="1"/>
  <c r="AP38" i="35"/>
  <c r="AN38" i="35"/>
  <c r="AL38" i="35"/>
  <c r="AE38" i="35"/>
  <c r="AG38" i="35" s="1"/>
  <c r="AC38" i="35"/>
  <c r="AA38" i="35"/>
  <c r="T38" i="35"/>
  <c r="R38" i="35"/>
  <c r="V38" i="35" s="1"/>
  <c r="P38" i="35"/>
  <c r="I38" i="35"/>
  <c r="K38" i="35" s="1"/>
  <c r="G38" i="35"/>
  <c r="E38" i="35"/>
  <c r="AP37" i="35"/>
  <c r="AN37" i="35"/>
  <c r="AR37" i="35" s="1"/>
  <c r="AL37" i="35"/>
  <c r="AE37" i="35"/>
  <c r="AG37" i="35" s="1"/>
  <c r="AC37" i="35"/>
  <c r="AA37" i="35"/>
  <c r="T37" i="35"/>
  <c r="R37" i="35"/>
  <c r="V37" i="35" s="1"/>
  <c r="P37" i="35"/>
  <c r="I37" i="35"/>
  <c r="K37" i="35" s="1"/>
  <c r="G37" i="35"/>
  <c r="E37" i="35"/>
  <c r="F37" i="35" s="1"/>
  <c r="AP36" i="35"/>
  <c r="AN36" i="35"/>
  <c r="AR36" i="35" s="1"/>
  <c r="AL36" i="35"/>
  <c r="AM36" i="35" s="1"/>
  <c r="AE36" i="35"/>
  <c r="AC36" i="35"/>
  <c r="AA36" i="35"/>
  <c r="T36" i="35"/>
  <c r="R36" i="35"/>
  <c r="V36" i="35" s="1"/>
  <c r="P36" i="35"/>
  <c r="I36" i="35"/>
  <c r="G36" i="35"/>
  <c r="E36" i="35"/>
  <c r="F36" i="35" s="1"/>
  <c r="AP35" i="35"/>
  <c r="AN35" i="35"/>
  <c r="AR35" i="35" s="1"/>
  <c r="AL35" i="35"/>
  <c r="AE35" i="35"/>
  <c r="AG35" i="35" s="1"/>
  <c r="AC35" i="35"/>
  <c r="AA35" i="35"/>
  <c r="T35" i="35"/>
  <c r="R35" i="35"/>
  <c r="P35" i="35"/>
  <c r="I35" i="35"/>
  <c r="K35" i="35" s="1"/>
  <c r="G35" i="35"/>
  <c r="E35" i="35"/>
  <c r="F35" i="35" s="1"/>
  <c r="AP34" i="35"/>
  <c r="AN34" i="35"/>
  <c r="AR34" i="35" s="1"/>
  <c r="AL34" i="35"/>
  <c r="AE34" i="35"/>
  <c r="AG34" i="35" s="1"/>
  <c r="AC34" i="35"/>
  <c r="AA34" i="35"/>
  <c r="T34" i="35"/>
  <c r="R34" i="35"/>
  <c r="V34" i="35" s="1"/>
  <c r="P34" i="35"/>
  <c r="I34" i="35"/>
  <c r="K34" i="35" s="1"/>
  <c r="G34" i="35"/>
  <c r="E34" i="35"/>
  <c r="AP33" i="35"/>
  <c r="AN33" i="35"/>
  <c r="AR33" i="35" s="1"/>
  <c r="AL33" i="35"/>
  <c r="AE33" i="35"/>
  <c r="AG33" i="35" s="1"/>
  <c r="AC33" i="35"/>
  <c r="AA33" i="35"/>
  <c r="T33" i="35"/>
  <c r="R33" i="35"/>
  <c r="V33" i="35" s="1"/>
  <c r="P33" i="35"/>
  <c r="I33" i="35"/>
  <c r="G33" i="35"/>
  <c r="K33" i="35" s="1"/>
  <c r="E33" i="35"/>
  <c r="F33" i="35" s="1"/>
  <c r="AP32" i="35"/>
  <c r="AN32" i="35"/>
  <c r="AR32" i="35" s="1"/>
  <c r="AL32" i="35"/>
  <c r="AM32" i="35" s="1"/>
  <c r="AE32" i="35"/>
  <c r="AC32" i="35"/>
  <c r="AA32" i="35"/>
  <c r="T32" i="35"/>
  <c r="R32" i="35"/>
  <c r="V32" i="35" s="1"/>
  <c r="P32" i="35"/>
  <c r="I32" i="35"/>
  <c r="K32" i="35" s="1"/>
  <c r="G32" i="35"/>
  <c r="E32" i="35"/>
  <c r="F32" i="35" s="1"/>
  <c r="AP31" i="35"/>
  <c r="AN31" i="35"/>
  <c r="AR31" i="35" s="1"/>
  <c r="AL31" i="35"/>
  <c r="AE31" i="35"/>
  <c r="AG31" i="35" s="1"/>
  <c r="AC31" i="35"/>
  <c r="AA31" i="35"/>
  <c r="AB31" i="35" s="1"/>
  <c r="T31" i="35"/>
  <c r="R31" i="35"/>
  <c r="P31" i="35"/>
  <c r="Q31" i="35" s="1"/>
  <c r="I31" i="35"/>
  <c r="K31" i="35" s="1"/>
  <c r="G31" i="35"/>
  <c r="E31" i="35"/>
  <c r="F31" i="35" s="1"/>
  <c r="AP30" i="35"/>
  <c r="AN30" i="35"/>
  <c r="AR30" i="35" s="1"/>
  <c r="AL30" i="35"/>
  <c r="AE30" i="35"/>
  <c r="AC30" i="35"/>
  <c r="AA30" i="35"/>
  <c r="AB30" i="35" s="1"/>
  <c r="T30" i="35"/>
  <c r="R30" i="35"/>
  <c r="P30" i="35"/>
  <c r="I30" i="35"/>
  <c r="G30" i="35"/>
  <c r="E30" i="35"/>
  <c r="AP29" i="35"/>
  <c r="AN29" i="35"/>
  <c r="AN24" i="35" s="1"/>
  <c r="AL29" i="35"/>
  <c r="AE29" i="35"/>
  <c r="AG29" i="35" s="1"/>
  <c r="AC29" i="35"/>
  <c r="AA29" i="35"/>
  <c r="AB29" i="35" s="1"/>
  <c r="T29" i="35"/>
  <c r="R29" i="35"/>
  <c r="P29" i="35"/>
  <c r="Q29" i="35" s="1"/>
  <c r="I29" i="35"/>
  <c r="I23" i="35" s="1"/>
  <c r="G29" i="35"/>
  <c r="E29" i="35"/>
  <c r="F29" i="35" s="1"/>
  <c r="AP28" i="35"/>
  <c r="AQ39" i="35" s="1"/>
  <c r="AN28" i="35"/>
  <c r="AN23" i="35" s="1"/>
  <c r="AL28" i="35"/>
  <c r="AE28" i="35"/>
  <c r="AC28" i="35"/>
  <c r="AA28" i="35"/>
  <c r="AA23" i="35" s="1"/>
  <c r="T28" i="35"/>
  <c r="R28" i="35"/>
  <c r="R23" i="35" s="1"/>
  <c r="P28" i="35"/>
  <c r="P24" i="35" s="1"/>
  <c r="I28" i="35"/>
  <c r="G28" i="35"/>
  <c r="E28" i="35"/>
  <c r="E23" i="35" s="1"/>
  <c r="AQ99" i="35"/>
  <c r="AM99" i="35"/>
  <c r="AF99" i="35"/>
  <c r="AG99" i="35"/>
  <c r="AB99" i="35"/>
  <c r="U99" i="35"/>
  <c r="V99" i="35"/>
  <c r="Q99" i="35"/>
  <c r="J99" i="35"/>
  <c r="F99" i="35"/>
  <c r="AQ98" i="35"/>
  <c r="AO98" i="35"/>
  <c r="AR98" i="35"/>
  <c r="AM98" i="35"/>
  <c r="AB98" i="35"/>
  <c r="V98" i="35"/>
  <c r="U98" i="35"/>
  <c r="S98" i="35"/>
  <c r="Q98" i="35"/>
  <c r="J98" i="35"/>
  <c r="F98" i="35"/>
  <c r="AQ97" i="35"/>
  <c r="AR97" i="35"/>
  <c r="AM97" i="35"/>
  <c r="AF97" i="35"/>
  <c r="AB97" i="35"/>
  <c r="V97" i="35"/>
  <c r="U97" i="35"/>
  <c r="S97" i="35"/>
  <c r="Q97" i="35"/>
  <c r="J97" i="35"/>
  <c r="F97" i="35"/>
  <c r="AR96" i="35"/>
  <c r="AO96" i="35"/>
  <c r="AM96" i="35"/>
  <c r="AF96" i="35"/>
  <c r="AB96" i="35"/>
  <c r="U96" i="35"/>
  <c r="V96" i="35"/>
  <c r="Q96" i="35"/>
  <c r="J96" i="35"/>
  <c r="AR95" i="35"/>
  <c r="AQ95" i="35"/>
  <c r="AO95" i="35"/>
  <c r="AS95" i="35" s="1"/>
  <c r="AM95" i="35"/>
  <c r="AF95" i="35"/>
  <c r="AB95" i="35"/>
  <c r="V95" i="35"/>
  <c r="U95" i="35"/>
  <c r="S95" i="35"/>
  <c r="W95" i="35" s="1"/>
  <c r="Q95" i="35"/>
  <c r="J95" i="35"/>
  <c r="F95" i="35"/>
  <c r="AQ94" i="35"/>
  <c r="AO94" i="35"/>
  <c r="AR94" i="35"/>
  <c r="AM94" i="35"/>
  <c r="AF94" i="35"/>
  <c r="AB94" i="35"/>
  <c r="U94" i="35"/>
  <c r="V94" i="35"/>
  <c r="Q94" i="35"/>
  <c r="J94" i="35"/>
  <c r="F94" i="35"/>
  <c r="AR93" i="35"/>
  <c r="AQ93" i="35"/>
  <c r="AO93" i="35"/>
  <c r="AM93" i="35"/>
  <c r="AF93" i="35"/>
  <c r="AB93" i="35"/>
  <c r="V93" i="35"/>
  <c r="S93" i="35"/>
  <c r="Q93" i="35"/>
  <c r="J93" i="35"/>
  <c r="F93" i="35"/>
  <c r="AR92" i="35"/>
  <c r="AQ92" i="35"/>
  <c r="AO92" i="35"/>
  <c r="AM92" i="35"/>
  <c r="AF92" i="35"/>
  <c r="AB92" i="35"/>
  <c r="V92" i="35"/>
  <c r="S92" i="35"/>
  <c r="Q92" i="35"/>
  <c r="J92" i="35"/>
  <c r="AR91" i="35"/>
  <c r="AQ91" i="35"/>
  <c r="AO91" i="35"/>
  <c r="AM91" i="35"/>
  <c r="AF91" i="35"/>
  <c r="AB91" i="35"/>
  <c r="U91" i="35"/>
  <c r="V91" i="35"/>
  <c r="Q91" i="35"/>
  <c r="J91" i="35"/>
  <c r="F91" i="35"/>
  <c r="AQ90" i="35"/>
  <c r="AO90" i="35"/>
  <c r="AR90" i="35"/>
  <c r="AM90" i="35"/>
  <c r="AB90" i="35"/>
  <c r="V90" i="35"/>
  <c r="U90" i="35"/>
  <c r="S90" i="35"/>
  <c r="Q90" i="35"/>
  <c r="J90" i="35"/>
  <c r="F90" i="35"/>
  <c r="AQ89" i="35"/>
  <c r="AR89" i="35"/>
  <c r="AM89" i="35"/>
  <c r="AF89" i="35"/>
  <c r="AB89" i="35"/>
  <c r="U89" i="35"/>
  <c r="S89" i="35"/>
  <c r="Q89" i="35"/>
  <c r="J89" i="35"/>
  <c r="F89" i="35"/>
  <c r="AR88" i="35"/>
  <c r="AO88" i="35"/>
  <c r="AM88" i="35"/>
  <c r="AF88" i="35"/>
  <c r="AB88" i="35"/>
  <c r="U88" i="35"/>
  <c r="V88" i="35"/>
  <c r="Q88" i="35"/>
  <c r="J88" i="35"/>
  <c r="F88" i="35"/>
  <c r="AR84" i="35"/>
  <c r="AQ84" i="35"/>
  <c r="AO84" i="35"/>
  <c r="AM84" i="35"/>
  <c r="AF84" i="35"/>
  <c r="AB84" i="35"/>
  <c r="V84" i="35"/>
  <c r="U84" i="35"/>
  <c r="S84" i="35"/>
  <c r="Q84" i="35"/>
  <c r="J84" i="35"/>
  <c r="F84" i="35"/>
  <c r="AQ83" i="35"/>
  <c r="AO83" i="35"/>
  <c r="AR83" i="35"/>
  <c r="AM83" i="35"/>
  <c r="AB83" i="35"/>
  <c r="U83" i="35"/>
  <c r="V83" i="35"/>
  <c r="Q83" i="35"/>
  <c r="J83" i="35"/>
  <c r="F83" i="35"/>
  <c r="AR82" i="35"/>
  <c r="AQ82" i="35"/>
  <c r="AO82" i="35"/>
  <c r="AS82" i="35" s="1"/>
  <c r="AM82" i="35"/>
  <c r="AF82" i="35"/>
  <c r="AB82" i="35"/>
  <c r="V82" i="35"/>
  <c r="S82" i="35"/>
  <c r="Q82" i="35"/>
  <c r="J82" i="35"/>
  <c r="F82" i="35"/>
  <c r="AQ81" i="35"/>
  <c r="AO81" i="35"/>
  <c r="AR81" i="35"/>
  <c r="AM81" i="35"/>
  <c r="AF81" i="35"/>
  <c r="AB81" i="35"/>
  <c r="V81" i="35"/>
  <c r="S81" i="35"/>
  <c r="Q81" i="35"/>
  <c r="J81" i="35"/>
  <c r="F81" i="35"/>
  <c r="AR80" i="35"/>
  <c r="AQ80" i="35"/>
  <c r="AO80" i="35"/>
  <c r="AS80" i="35" s="1"/>
  <c r="AM80" i="35"/>
  <c r="AF80" i="35"/>
  <c r="AB80" i="35"/>
  <c r="U80" i="35"/>
  <c r="V80" i="35"/>
  <c r="Q80" i="35"/>
  <c r="J80" i="35"/>
  <c r="F80" i="35"/>
  <c r="AQ79" i="35"/>
  <c r="AO79" i="35"/>
  <c r="AR79" i="35"/>
  <c r="AM79" i="35"/>
  <c r="AF79" i="35"/>
  <c r="AB79" i="35"/>
  <c r="V79" i="35"/>
  <c r="U79" i="35"/>
  <c r="S79" i="35"/>
  <c r="Q79" i="35"/>
  <c r="J79" i="35"/>
  <c r="F79" i="35"/>
  <c r="AQ78" i="35"/>
  <c r="AR78" i="35"/>
  <c r="AM78" i="35"/>
  <c r="AF78" i="35"/>
  <c r="AB78" i="35"/>
  <c r="V78" i="35"/>
  <c r="U78" i="35"/>
  <c r="S78" i="35"/>
  <c r="Q78" i="35"/>
  <c r="J78" i="35"/>
  <c r="F78" i="35"/>
  <c r="AR77" i="35"/>
  <c r="AO77" i="35"/>
  <c r="AM77" i="35"/>
  <c r="AF77" i="35"/>
  <c r="AB77" i="35"/>
  <c r="U77" i="35"/>
  <c r="V77" i="35"/>
  <c r="Q77" i="35"/>
  <c r="J77" i="35"/>
  <c r="F77" i="35"/>
  <c r="AR76" i="35"/>
  <c r="AQ76" i="35"/>
  <c r="AO76" i="35"/>
  <c r="AS76" i="35" s="1"/>
  <c r="AM76" i="35"/>
  <c r="AF76" i="35"/>
  <c r="AB76" i="35"/>
  <c r="V76" i="35"/>
  <c r="U76" i="35"/>
  <c r="S76" i="35"/>
  <c r="W76" i="35" s="1"/>
  <c r="Q76" i="35"/>
  <c r="J76" i="35"/>
  <c r="F76" i="35"/>
  <c r="AQ75" i="35"/>
  <c r="AO75" i="35"/>
  <c r="AR75" i="35"/>
  <c r="AM75" i="35"/>
  <c r="AF75" i="35"/>
  <c r="AB75" i="35"/>
  <c r="U75" i="35"/>
  <c r="V75" i="35"/>
  <c r="Q75" i="35"/>
  <c r="J75" i="35"/>
  <c r="F75" i="35"/>
  <c r="AR74" i="35"/>
  <c r="AQ74" i="35"/>
  <c r="AO74" i="35"/>
  <c r="AM74" i="35"/>
  <c r="AF74" i="35"/>
  <c r="AB74" i="35"/>
  <c r="S74" i="35"/>
  <c r="Q74" i="35"/>
  <c r="J74" i="35"/>
  <c r="AQ73" i="35"/>
  <c r="AO73" i="35"/>
  <c r="AR73" i="35"/>
  <c r="AM73" i="35"/>
  <c r="AF73" i="35"/>
  <c r="AB73" i="35"/>
  <c r="V73" i="35"/>
  <c r="S73" i="35"/>
  <c r="Q73" i="35"/>
  <c r="J73" i="35"/>
  <c r="F73" i="35"/>
  <c r="AR69" i="35"/>
  <c r="AQ69" i="35"/>
  <c r="AO69" i="35"/>
  <c r="AM69" i="35"/>
  <c r="AB69" i="35"/>
  <c r="U69" i="35"/>
  <c r="V69" i="35"/>
  <c r="Q69" i="35"/>
  <c r="J69" i="35"/>
  <c r="AQ68" i="35"/>
  <c r="AO68" i="35"/>
  <c r="AR68" i="35"/>
  <c r="AM68" i="35"/>
  <c r="AF68" i="35"/>
  <c r="V68" i="35"/>
  <c r="U68" i="35"/>
  <c r="S68" i="35"/>
  <c r="Q68" i="35"/>
  <c r="J68" i="35"/>
  <c r="F68" i="35"/>
  <c r="AQ67" i="35"/>
  <c r="AR67" i="35"/>
  <c r="AM67" i="35"/>
  <c r="AB67" i="35"/>
  <c r="U67" i="35"/>
  <c r="S67" i="35"/>
  <c r="Q67" i="35"/>
  <c r="F67" i="35"/>
  <c r="AR66" i="35"/>
  <c r="AO66" i="35"/>
  <c r="AM66" i="35"/>
  <c r="AF66" i="35"/>
  <c r="AB66" i="35"/>
  <c r="U66" i="35"/>
  <c r="V66" i="35"/>
  <c r="Q66" i="35"/>
  <c r="J66" i="35"/>
  <c r="F66" i="35"/>
  <c r="AR65" i="35"/>
  <c r="AQ65" i="35"/>
  <c r="AO65" i="35"/>
  <c r="AS65" i="35" s="1"/>
  <c r="AM65" i="35"/>
  <c r="AB65" i="35"/>
  <c r="V65" i="35"/>
  <c r="U65" i="35"/>
  <c r="S65" i="35"/>
  <c r="Q65" i="35"/>
  <c r="J65" i="35"/>
  <c r="K65" i="35"/>
  <c r="F65" i="35"/>
  <c r="AR64" i="35"/>
  <c r="AQ64" i="35"/>
  <c r="AO64" i="35"/>
  <c r="AS64" i="35" s="1"/>
  <c r="AM64" i="35"/>
  <c r="AD64" i="35"/>
  <c r="AB64" i="35"/>
  <c r="U64" i="35"/>
  <c r="V64" i="35"/>
  <c r="Q64" i="35"/>
  <c r="J64" i="35"/>
  <c r="K64" i="35"/>
  <c r="F64" i="35"/>
  <c r="AQ63" i="35"/>
  <c r="AO63" i="35"/>
  <c r="AR63" i="35"/>
  <c r="AM63" i="35"/>
  <c r="AG63" i="35"/>
  <c r="AB63" i="35"/>
  <c r="U63" i="35"/>
  <c r="S63" i="35"/>
  <c r="Q63" i="35"/>
  <c r="J63" i="35"/>
  <c r="K63" i="35"/>
  <c r="AR62" i="35"/>
  <c r="AQ62" i="35"/>
  <c r="AO62" i="35"/>
  <c r="AM62" i="35"/>
  <c r="AF62" i="35"/>
  <c r="AD62" i="35"/>
  <c r="AH62" i="35" s="1"/>
  <c r="AG62" i="35"/>
  <c r="AB62" i="35"/>
  <c r="U62" i="35"/>
  <c r="S62" i="35"/>
  <c r="Q62" i="35"/>
  <c r="J62" i="35"/>
  <c r="H62" i="35"/>
  <c r="L62" i="35" s="1"/>
  <c r="F62" i="35"/>
  <c r="AQ61" i="35"/>
  <c r="AO61" i="35"/>
  <c r="AR61" i="35"/>
  <c r="AM61" i="35"/>
  <c r="AG61" i="35"/>
  <c r="AB61" i="35"/>
  <c r="U61" i="35"/>
  <c r="V61" i="35"/>
  <c r="J61" i="35"/>
  <c r="H61" i="35"/>
  <c r="L61" i="35" s="1"/>
  <c r="AR60" i="35"/>
  <c r="AQ60" i="35"/>
  <c r="AO60" i="35"/>
  <c r="AS60" i="35" s="1"/>
  <c r="AM60" i="35"/>
  <c r="AF60" i="35"/>
  <c r="AD60" i="35"/>
  <c r="AB60" i="35"/>
  <c r="S60" i="35"/>
  <c r="Q60" i="35"/>
  <c r="J60" i="35"/>
  <c r="K60" i="35"/>
  <c r="F60" i="35"/>
  <c r="AR59" i="35"/>
  <c r="AO59" i="35"/>
  <c r="AM59" i="35"/>
  <c r="AF59" i="35"/>
  <c r="AB59" i="35"/>
  <c r="V59" i="35"/>
  <c r="Q59" i="35"/>
  <c r="J59" i="35"/>
  <c r="H59" i="35"/>
  <c r="L59" i="35" s="1"/>
  <c r="AQ58" i="35"/>
  <c r="AR58" i="35"/>
  <c r="AM58" i="35"/>
  <c r="AF58" i="35"/>
  <c r="AH58" i="35" s="1"/>
  <c r="AD58" i="35"/>
  <c r="AB58" i="35"/>
  <c r="U58" i="35"/>
  <c r="Q58" i="35"/>
  <c r="J58" i="35"/>
  <c r="F58" i="35"/>
  <c r="AO54" i="35"/>
  <c r="AR54" i="35"/>
  <c r="AM54" i="35"/>
  <c r="AG54" i="35"/>
  <c r="AB54" i="35"/>
  <c r="V54" i="35"/>
  <c r="U54" i="35"/>
  <c r="S54" i="35"/>
  <c r="Q54" i="35"/>
  <c r="J54" i="35"/>
  <c r="F54" i="35"/>
  <c r="AR53" i="35"/>
  <c r="AO53" i="35"/>
  <c r="AM53" i="35"/>
  <c r="AF53" i="35"/>
  <c r="AG53" i="35"/>
  <c r="AB53" i="35"/>
  <c r="U53" i="35"/>
  <c r="Q53" i="35"/>
  <c r="J53" i="35"/>
  <c r="L53" i="35" s="1"/>
  <c r="H53" i="35"/>
  <c r="F53" i="35"/>
  <c r="AQ52" i="35"/>
  <c r="AR52" i="35"/>
  <c r="AM52" i="35"/>
  <c r="AD52" i="35"/>
  <c r="AB52" i="35"/>
  <c r="U52" i="35"/>
  <c r="V52" i="35"/>
  <c r="Q52" i="35"/>
  <c r="J52" i="35"/>
  <c r="AR51" i="35"/>
  <c r="AQ51" i="35"/>
  <c r="AO51" i="35"/>
  <c r="AL24" i="35"/>
  <c r="AF51" i="35"/>
  <c r="AD51" i="35"/>
  <c r="U51" i="35"/>
  <c r="S51" i="35"/>
  <c r="W51" i="35" s="1"/>
  <c r="Q51" i="35"/>
  <c r="I24" i="35"/>
  <c r="AQ50" i="35"/>
  <c r="AR50" i="35"/>
  <c r="AM50" i="35"/>
  <c r="AB50" i="35"/>
  <c r="V50" i="35"/>
  <c r="U50" i="35"/>
  <c r="S50" i="35"/>
  <c r="Q50" i="35"/>
  <c r="K50" i="35"/>
  <c r="AR49" i="35"/>
  <c r="AO49" i="35"/>
  <c r="AM49" i="35"/>
  <c r="AG49" i="35"/>
  <c r="U49" i="35"/>
  <c r="S49" i="35"/>
  <c r="W49" i="35" s="1"/>
  <c r="Q49" i="35"/>
  <c r="J49" i="35"/>
  <c r="L49" i="35" s="1"/>
  <c r="H49" i="35"/>
  <c r="AO48" i="35"/>
  <c r="AR48" i="35"/>
  <c r="AM48" i="35"/>
  <c r="AD48" i="35"/>
  <c r="AB48" i="35"/>
  <c r="U48" i="35"/>
  <c r="H48" i="35"/>
  <c r="F48" i="35"/>
  <c r="AQ47" i="35"/>
  <c r="AR47" i="35"/>
  <c r="AM47" i="35"/>
  <c r="AF47" i="35"/>
  <c r="AH47" i="35" s="1"/>
  <c r="AD47" i="35"/>
  <c r="AG47" i="35"/>
  <c r="U47" i="35"/>
  <c r="Q47" i="35"/>
  <c r="J47" i="35"/>
  <c r="L47" i="35" s="1"/>
  <c r="H47" i="35"/>
  <c r="K47" i="35"/>
  <c r="F47" i="35"/>
  <c r="AR46" i="35"/>
  <c r="AM46" i="35"/>
  <c r="AD46" i="35"/>
  <c r="AB46" i="35"/>
  <c r="U46" i="35"/>
  <c r="V46" i="35"/>
  <c r="Q46" i="35"/>
  <c r="H46" i="35"/>
  <c r="AQ45" i="35"/>
  <c r="AR45" i="35"/>
  <c r="AM45" i="35"/>
  <c r="AF45" i="35"/>
  <c r="AH45" i="35" s="1"/>
  <c r="AD45" i="35"/>
  <c r="U45" i="35"/>
  <c r="Q45" i="35"/>
  <c r="J45" i="35"/>
  <c r="H45" i="35"/>
  <c r="F45" i="35"/>
  <c r="AQ44" i="35"/>
  <c r="AM44" i="35"/>
  <c r="AF44" i="35"/>
  <c r="AB44" i="35"/>
  <c r="U44" i="35"/>
  <c r="J44" i="35"/>
  <c r="F44" i="35"/>
  <c r="AQ43" i="35"/>
  <c r="AR43" i="35"/>
  <c r="AM43" i="35"/>
  <c r="AF43" i="35"/>
  <c r="AG43" i="35"/>
  <c r="U43" i="35"/>
  <c r="V43" i="35"/>
  <c r="J43" i="35"/>
  <c r="K43" i="35"/>
  <c r="AM39" i="35"/>
  <c r="AB39" i="35"/>
  <c r="V39" i="35"/>
  <c r="Q39" i="35"/>
  <c r="AR38" i="35"/>
  <c r="AM38" i="35"/>
  <c r="AB38" i="35"/>
  <c r="Q38" i="35"/>
  <c r="F38" i="35"/>
  <c r="AM37" i="35"/>
  <c r="AB37" i="35"/>
  <c r="Q37" i="35"/>
  <c r="AG36" i="35"/>
  <c r="AB36" i="35"/>
  <c r="Q36" i="35"/>
  <c r="K36" i="35"/>
  <c r="AM35" i="35"/>
  <c r="AB35" i="35"/>
  <c r="V35" i="35"/>
  <c r="Q35" i="35"/>
  <c r="AM34" i="35"/>
  <c r="AB34" i="35"/>
  <c r="Q34" i="35"/>
  <c r="F34" i="35"/>
  <c r="AM33" i="35"/>
  <c r="AB33" i="35"/>
  <c r="Q33" i="35"/>
  <c r="AG32" i="35"/>
  <c r="AB32" i="35"/>
  <c r="Q32" i="35"/>
  <c r="AM31" i="35"/>
  <c r="V31" i="35"/>
  <c r="AM30" i="35"/>
  <c r="AG30" i="35"/>
  <c r="V30" i="35"/>
  <c r="Q30" i="35"/>
  <c r="K30" i="35"/>
  <c r="F30" i="35"/>
  <c r="AM29" i="35"/>
  <c r="V29" i="35"/>
  <c r="AM28" i="35"/>
  <c r="AF39" i="35"/>
  <c r="AG28" i="35"/>
  <c r="T23" i="35"/>
  <c r="Q28" i="35"/>
  <c r="G23" i="35"/>
  <c r="AP23" i="35"/>
  <c r="AP99" i="34"/>
  <c r="AN99" i="34"/>
  <c r="AL99" i="34"/>
  <c r="AE99" i="34"/>
  <c r="AC99" i="34"/>
  <c r="AA99" i="34"/>
  <c r="T99" i="34"/>
  <c r="R99" i="34"/>
  <c r="P99" i="34"/>
  <c r="I99" i="34"/>
  <c r="G99" i="34"/>
  <c r="E99" i="34"/>
  <c r="AP98" i="34"/>
  <c r="AN98" i="34"/>
  <c r="AL98" i="34"/>
  <c r="AE98" i="34"/>
  <c r="AC98" i="34"/>
  <c r="AA98" i="34"/>
  <c r="T98" i="34"/>
  <c r="R98" i="34"/>
  <c r="P98" i="34"/>
  <c r="I98" i="34"/>
  <c r="G98" i="34"/>
  <c r="E98" i="34"/>
  <c r="AP97" i="34"/>
  <c r="AN97" i="34"/>
  <c r="AL97" i="34"/>
  <c r="AE97" i="34"/>
  <c r="AC97" i="34"/>
  <c r="AA97" i="34"/>
  <c r="T97" i="34"/>
  <c r="R97" i="34"/>
  <c r="P97" i="34"/>
  <c r="I97" i="34"/>
  <c r="G97" i="34"/>
  <c r="E97" i="34"/>
  <c r="AP96" i="34"/>
  <c r="AN96" i="34"/>
  <c r="AL96" i="34"/>
  <c r="AE96" i="34"/>
  <c r="AC96" i="34"/>
  <c r="AA96" i="34"/>
  <c r="T96" i="34"/>
  <c r="R96" i="34"/>
  <c r="P96" i="34"/>
  <c r="I96" i="34"/>
  <c r="G96" i="34"/>
  <c r="E96" i="34"/>
  <c r="AP95" i="34"/>
  <c r="AN95" i="34"/>
  <c r="AL95" i="34"/>
  <c r="AE95" i="34"/>
  <c r="AC95" i="34"/>
  <c r="AA95" i="34"/>
  <c r="T95" i="34"/>
  <c r="R95" i="34"/>
  <c r="P95" i="34"/>
  <c r="I95" i="34"/>
  <c r="G95" i="34"/>
  <c r="E95" i="34"/>
  <c r="AP94" i="34"/>
  <c r="AN94" i="34"/>
  <c r="AL94" i="34"/>
  <c r="AE94" i="34"/>
  <c r="AC94" i="34"/>
  <c r="AA94" i="34"/>
  <c r="T94" i="34"/>
  <c r="R94" i="34"/>
  <c r="P94" i="34"/>
  <c r="I94" i="34"/>
  <c r="G94" i="34"/>
  <c r="E94" i="34"/>
  <c r="AP93" i="34"/>
  <c r="AN93" i="34"/>
  <c r="AL93" i="34"/>
  <c r="AE93" i="34"/>
  <c r="AC93" i="34"/>
  <c r="AA93" i="34"/>
  <c r="T93" i="34"/>
  <c r="R93" i="34"/>
  <c r="S93" i="34" s="1"/>
  <c r="W93" i="34" s="1"/>
  <c r="P93" i="34"/>
  <c r="I93" i="34"/>
  <c r="G93" i="34"/>
  <c r="E93" i="34"/>
  <c r="AP92" i="34"/>
  <c r="AN92" i="34"/>
  <c r="AL92" i="34"/>
  <c r="AE92" i="34"/>
  <c r="AC92" i="34"/>
  <c r="AA92" i="34"/>
  <c r="T92" i="34"/>
  <c r="R92" i="34"/>
  <c r="P92" i="34"/>
  <c r="I92" i="34"/>
  <c r="G92" i="34"/>
  <c r="E92" i="34"/>
  <c r="AP91" i="34"/>
  <c r="AN91" i="34"/>
  <c r="AL91" i="34"/>
  <c r="AE91" i="34"/>
  <c r="AC91" i="34"/>
  <c r="AA91" i="34"/>
  <c r="T91" i="34"/>
  <c r="R91" i="34"/>
  <c r="P91" i="34"/>
  <c r="I91" i="34"/>
  <c r="G91" i="34"/>
  <c r="E91" i="34"/>
  <c r="AP90" i="34"/>
  <c r="AN90" i="34"/>
  <c r="AL90" i="34"/>
  <c r="AE90" i="34"/>
  <c r="AC90" i="34"/>
  <c r="AA90" i="34"/>
  <c r="T90" i="34"/>
  <c r="R90" i="34"/>
  <c r="P90" i="34"/>
  <c r="I90" i="34"/>
  <c r="G90" i="34"/>
  <c r="E90" i="34"/>
  <c r="AP89" i="34"/>
  <c r="AN89" i="34"/>
  <c r="AL89" i="34"/>
  <c r="AE89" i="34"/>
  <c r="AC89" i="34"/>
  <c r="AG89" i="34" s="1"/>
  <c r="AA89" i="34"/>
  <c r="T89" i="34"/>
  <c r="R89" i="34"/>
  <c r="P89" i="34"/>
  <c r="I89" i="34"/>
  <c r="G89" i="34"/>
  <c r="E89" i="34"/>
  <c r="AP88" i="34"/>
  <c r="AN88" i="34"/>
  <c r="AL88" i="34"/>
  <c r="AE88" i="34"/>
  <c r="AC88" i="34"/>
  <c r="AA88" i="34"/>
  <c r="T88" i="34"/>
  <c r="R88" i="34"/>
  <c r="P88" i="34"/>
  <c r="I88" i="34"/>
  <c r="G88" i="34"/>
  <c r="E88" i="34"/>
  <c r="AP84" i="34"/>
  <c r="AN84" i="34"/>
  <c r="AL84" i="34"/>
  <c r="AE84" i="34"/>
  <c r="AC84" i="34"/>
  <c r="AA84" i="34"/>
  <c r="T84" i="34"/>
  <c r="U84" i="34" s="1"/>
  <c r="R84" i="34"/>
  <c r="P84" i="34"/>
  <c r="I84" i="34"/>
  <c r="G84" i="34"/>
  <c r="E84" i="34"/>
  <c r="AP83" i="34"/>
  <c r="AN83" i="34"/>
  <c r="AL83" i="34"/>
  <c r="AE83" i="34"/>
  <c r="AC83" i="34"/>
  <c r="AA83" i="34"/>
  <c r="T83" i="34"/>
  <c r="V83" i="34" s="1"/>
  <c r="R83" i="34"/>
  <c r="P83" i="34"/>
  <c r="I83" i="34"/>
  <c r="G83" i="34"/>
  <c r="E83" i="34"/>
  <c r="AP82" i="34"/>
  <c r="AN82" i="34"/>
  <c r="AL82" i="34"/>
  <c r="AE82" i="34"/>
  <c r="AC82" i="34"/>
  <c r="AA82" i="34"/>
  <c r="T82" i="34"/>
  <c r="R82" i="34"/>
  <c r="P82" i="34"/>
  <c r="I82" i="34"/>
  <c r="G82" i="34"/>
  <c r="E82" i="34"/>
  <c r="AP81" i="34"/>
  <c r="AN81" i="34"/>
  <c r="AL81" i="34"/>
  <c r="AE81" i="34"/>
  <c r="AC81" i="34"/>
  <c r="AA81" i="34"/>
  <c r="T81" i="34"/>
  <c r="R81" i="34"/>
  <c r="P81" i="34"/>
  <c r="I81" i="34"/>
  <c r="G81" i="34"/>
  <c r="E81" i="34"/>
  <c r="AP80" i="34"/>
  <c r="AQ80" i="34" s="1"/>
  <c r="AN80" i="34"/>
  <c r="AL80" i="34"/>
  <c r="AE80" i="34"/>
  <c r="AC80" i="34"/>
  <c r="AA80" i="34"/>
  <c r="T80" i="34"/>
  <c r="R80" i="34"/>
  <c r="P80" i="34"/>
  <c r="I80" i="34"/>
  <c r="G80" i="34"/>
  <c r="E80" i="34"/>
  <c r="AP79" i="34"/>
  <c r="AQ79" i="34" s="1"/>
  <c r="AN79" i="34"/>
  <c r="AL79" i="34"/>
  <c r="AE79" i="34"/>
  <c r="AC79" i="34"/>
  <c r="AA79" i="34"/>
  <c r="T79" i="34"/>
  <c r="R79" i="34"/>
  <c r="P79" i="34"/>
  <c r="I79" i="34"/>
  <c r="G79" i="34"/>
  <c r="H79" i="34" s="1"/>
  <c r="L79" i="34" s="1"/>
  <c r="E79" i="34"/>
  <c r="AP78" i="34"/>
  <c r="AN78" i="34"/>
  <c r="AL78" i="34"/>
  <c r="AE78" i="34"/>
  <c r="AC78" i="34"/>
  <c r="AG78" i="34" s="1"/>
  <c r="AA78" i="34"/>
  <c r="T78" i="34"/>
  <c r="R78" i="34"/>
  <c r="P78" i="34"/>
  <c r="I78" i="34"/>
  <c r="G78" i="34"/>
  <c r="E78" i="34"/>
  <c r="F78" i="34" s="1"/>
  <c r="AP77" i="34"/>
  <c r="AN77" i="34"/>
  <c r="AL77" i="34"/>
  <c r="AE77" i="34"/>
  <c r="AC77" i="34"/>
  <c r="AA77" i="34"/>
  <c r="T77" i="34"/>
  <c r="R77" i="34"/>
  <c r="P77" i="34"/>
  <c r="I77" i="34"/>
  <c r="G77" i="34"/>
  <c r="E77" i="34"/>
  <c r="AP76" i="34"/>
  <c r="AN76" i="34"/>
  <c r="AL76" i="34"/>
  <c r="AE76" i="34"/>
  <c r="AC76" i="34"/>
  <c r="AA76" i="34"/>
  <c r="T76" i="34"/>
  <c r="U76" i="34" s="1"/>
  <c r="R76" i="34"/>
  <c r="P76" i="34"/>
  <c r="I76" i="34"/>
  <c r="G76" i="34"/>
  <c r="E76" i="34"/>
  <c r="AP75" i="34"/>
  <c r="AQ75" i="34" s="1"/>
  <c r="AN75" i="34"/>
  <c r="AL75" i="34"/>
  <c r="AE75" i="34"/>
  <c r="AC75" i="34"/>
  <c r="AA75" i="34"/>
  <c r="T75" i="34"/>
  <c r="U75" i="34" s="1"/>
  <c r="R75" i="34"/>
  <c r="P75" i="34"/>
  <c r="I75" i="34"/>
  <c r="G75" i="34"/>
  <c r="E75" i="34"/>
  <c r="AP74" i="34"/>
  <c r="AN74" i="34"/>
  <c r="AL74" i="34"/>
  <c r="AM74" i="34" s="1"/>
  <c r="AE74" i="34"/>
  <c r="AC74" i="34"/>
  <c r="AA74" i="34"/>
  <c r="T74" i="34"/>
  <c r="R74" i="34"/>
  <c r="S74" i="34" s="1"/>
  <c r="W74" i="34" s="1"/>
  <c r="P74" i="34"/>
  <c r="Q74" i="34" s="1"/>
  <c r="I74" i="34"/>
  <c r="G74" i="34"/>
  <c r="E74" i="34"/>
  <c r="AP73" i="34"/>
  <c r="AN73" i="34"/>
  <c r="AL73" i="34"/>
  <c r="AE73" i="34"/>
  <c r="AC73" i="34"/>
  <c r="AA73" i="34"/>
  <c r="T73" i="34"/>
  <c r="R73" i="34"/>
  <c r="P73" i="34"/>
  <c r="I73" i="34"/>
  <c r="G73" i="34"/>
  <c r="E73" i="34"/>
  <c r="F73" i="34" s="1"/>
  <c r="AP69" i="34"/>
  <c r="AN69" i="34"/>
  <c r="AL69" i="34"/>
  <c r="AE69" i="34"/>
  <c r="AC69" i="34"/>
  <c r="AA69" i="34"/>
  <c r="AB69" i="34" s="1"/>
  <c r="T69" i="34"/>
  <c r="U69" i="34" s="1"/>
  <c r="R69" i="34"/>
  <c r="P69" i="34"/>
  <c r="I69" i="34"/>
  <c r="G69" i="34"/>
  <c r="H69" i="34" s="1"/>
  <c r="L69" i="34" s="1"/>
  <c r="E69" i="34"/>
  <c r="AP68" i="34"/>
  <c r="AQ68" i="34" s="1"/>
  <c r="AN68" i="34"/>
  <c r="AL68" i="34"/>
  <c r="AE68" i="34"/>
  <c r="AC68" i="34"/>
  <c r="AA68" i="34"/>
  <c r="T68" i="34"/>
  <c r="R68" i="34"/>
  <c r="S68" i="34" s="1"/>
  <c r="W68" i="34" s="1"/>
  <c r="P68" i="34"/>
  <c r="I68" i="34"/>
  <c r="G68" i="34"/>
  <c r="E68" i="34"/>
  <c r="AP67" i="34"/>
  <c r="AQ67" i="34" s="1"/>
  <c r="AN67" i="34"/>
  <c r="AL67" i="34"/>
  <c r="AE67" i="34"/>
  <c r="AC67" i="34"/>
  <c r="AA67" i="34"/>
  <c r="T67" i="34"/>
  <c r="R67" i="34"/>
  <c r="V67" i="34" s="1"/>
  <c r="P67" i="34"/>
  <c r="I67" i="34"/>
  <c r="G67" i="34"/>
  <c r="K67" i="34" s="1"/>
  <c r="E67" i="34"/>
  <c r="AP66" i="34"/>
  <c r="AQ66" i="34" s="1"/>
  <c r="AN66" i="34"/>
  <c r="AL66" i="34"/>
  <c r="AM66" i="34" s="1"/>
  <c r="AE66" i="34"/>
  <c r="AC66" i="34"/>
  <c r="AA66" i="34"/>
  <c r="T66" i="34"/>
  <c r="R66" i="34"/>
  <c r="S66" i="34" s="1"/>
  <c r="W66" i="34" s="1"/>
  <c r="P66" i="34"/>
  <c r="I66" i="34"/>
  <c r="G66" i="34"/>
  <c r="E66" i="34"/>
  <c r="AP65" i="34"/>
  <c r="AR65" i="34" s="1"/>
  <c r="AN65" i="34"/>
  <c r="AL65" i="34"/>
  <c r="AE65" i="34"/>
  <c r="AC65" i="34"/>
  <c r="AA65" i="34"/>
  <c r="T65" i="34"/>
  <c r="R65" i="34"/>
  <c r="P65" i="34"/>
  <c r="Q65" i="34" s="1"/>
  <c r="I65" i="34"/>
  <c r="G65" i="34"/>
  <c r="H65" i="34" s="1"/>
  <c r="L65" i="34" s="1"/>
  <c r="E65" i="34"/>
  <c r="F65" i="34" s="1"/>
  <c r="AP64" i="34"/>
  <c r="AR64" i="34" s="1"/>
  <c r="AN64" i="34"/>
  <c r="AL64" i="34"/>
  <c r="AE64" i="34"/>
  <c r="AC64" i="34"/>
  <c r="AA64" i="34"/>
  <c r="T64" i="34"/>
  <c r="U64" i="34" s="1"/>
  <c r="R64" i="34"/>
  <c r="V64" i="34" s="1"/>
  <c r="P64" i="34"/>
  <c r="I64" i="34"/>
  <c r="G64" i="34"/>
  <c r="E64" i="34"/>
  <c r="AP63" i="34"/>
  <c r="AQ63" i="34" s="1"/>
  <c r="AN63" i="34"/>
  <c r="AL63" i="34"/>
  <c r="AE63" i="34"/>
  <c r="AF63" i="34" s="1"/>
  <c r="AC63" i="34"/>
  <c r="AA63" i="34"/>
  <c r="T63" i="34"/>
  <c r="R63" i="34"/>
  <c r="P63" i="34"/>
  <c r="I63" i="34"/>
  <c r="G63" i="34"/>
  <c r="E63" i="34"/>
  <c r="AP62" i="34"/>
  <c r="AQ62" i="34" s="1"/>
  <c r="AN62" i="34"/>
  <c r="AL62" i="34"/>
  <c r="AE62" i="34"/>
  <c r="AC62" i="34"/>
  <c r="AD62" i="34" s="1"/>
  <c r="AA62" i="34"/>
  <c r="T62" i="34"/>
  <c r="R62" i="34"/>
  <c r="S62" i="34" s="1"/>
  <c r="P62" i="34"/>
  <c r="I62" i="34"/>
  <c r="G62" i="34"/>
  <c r="E62" i="34"/>
  <c r="AP61" i="34"/>
  <c r="AQ61" i="34" s="1"/>
  <c r="AS61" i="34" s="1"/>
  <c r="AN61" i="34"/>
  <c r="AL61" i="34"/>
  <c r="AE61" i="34"/>
  <c r="AC61" i="34"/>
  <c r="AD61" i="34" s="1"/>
  <c r="AH61" i="34" s="1"/>
  <c r="AA61" i="34"/>
  <c r="AB61" i="34" s="1"/>
  <c r="T61" i="34"/>
  <c r="U61" i="34" s="1"/>
  <c r="R61" i="34"/>
  <c r="P61" i="34"/>
  <c r="I61" i="34"/>
  <c r="G61" i="34"/>
  <c r="E61" i="34"/>
  <c r="F61" i="34" s="1"/>
  <c r="AP60" i="34"/>
  <c r="AQ60" i="34" s="1"/>
  <c r="AN60" i="34"/>
  <c r="AL60" i="34"/>
  <c r="AE60" i="34"/>
  <c r="AF60" i="34" s="1"/>
  <c r="AC60" i="34"/>
  <c r="AD60" i="34" s="1"/>
  <c r="AH60" i="34" s="1"/>
  <c r="AA60" i="34"/>
  <c r="T60" i="34"/>
  <c r="R60" i="34"/>
  <c r="S60" i="34" s="1"/>
  <c r="P60" i="34"/>
  <c r="I60" i="34"/>
  <c r="G60" i="34"/>
  <c r="E60" i="34"/>
  <c r="AP59" i="34"/>
  <c r="AN59" i="34"/>
  <c r="AL59" i="34"/>
  <c r="AM59" i="34" s="1"/>
  <c r="AE59" i="34"/>
  <c r="AC59" i="34"/>
  <c r="AD59" i="34" s="1"/>
  <c r="AA59" i="34"/>
  <c r="T59" i="34"/>
  <c r="R59" i="34"/>
  <c r="V59" i="34" s="1"/>
  <c r="P59" i="34"/>
  <c r="Q59" i="34" s="1"/>
  <c r="I59" i="34"/>
  <c r="G59" i="34"/>
  <c r="E59" i="34"/>
  <c r="F59" i="34" s="1"/>
  <c r="AP58" i="34"/>
  <c r="AN58" i="34"/>
  <c r="AL58" i="34"/>
  <c r="AE58" i="34"/>
  <c r="AC58" i="34"/>
  <c r="AD58" i="34" s="1"/>
  <c r="AH58" i="34" s="1"/>
  <c r="AA58" i="34"/>
  <c r="T58" i="34"/>
  <c r="R58" i="34"/>
  <c r="P58" i="34"/>
  <c r="Q58" i="34" s="1"/>
  <c r="I58" i="34"/>
  <c r="G58" i="34"/>
  <c r="E58" i="34"/>
  <c r="F58" i="34" s="1"/>
  <c r="AP54" i="34"/>
  <c r="AN54" i="34"/>
  <c r="AL54" i="34"/>
  <c r="AE54" i="34"/>
  <c r="AC54" i="34"/>
  <c r="AD54" i="34" s="1"/>
  <c r="AH54" i="34" s="1"/>
  <c r="AA54" i="34"/>
  <c r="T54" i="34"/>
  <c r="R54" i="34"/>
  <c r="P54" i="34"/>
  <c r="Q54" i="34" s="1"/>
  <c r="I54" i="34"/>
  <c r="G54" i="34"/>
  <c r="K54" i="34" s="1"/>
  <c r="E54" i="34"/>
  <c r="F54" i="34" s="1"/>
  <c r="AP53" i="34"/>
  <c r="AN53" i="34"/>
  <c r="AL53" i="34"/>
  <c r="AE53" i="34"/>
  <c r="AF53" i="34" s="1"/>
  <c r="AC53" i="34"/>
  <c r="AA53" i="34"/>
  <c r="T53" i="34"/>
  <c r="R53" i="34"/>
  <c r="P53" i="34"/>
  <c r="Q53" i="34" s="1"/>
  <c r="I53" i="34"/>
  <c r="J53" i="34" s="1"/>
  <c r="G53" i="34"/>
  <c r="H53" i="34" s="1"/>
  <c r="E53" i="34"/>
  <c r="AP52" i="34"/>
  <c r="AQ52" i="34" s="1"/>
  <c r="AN52" i="34"/>
  <c r="AL52" i="34"/>
  <c r="AE52" i="34"/>
  <c r="AC52" i="34"/>
  <c r="AA52" i="34"/>
  <c r="T52" i="34"/>
  <c r="R52" i="34"/>
  <c r="P52" i="34"/>
  <c r="Q52" i="34" s="1"/>
  <c r="I52" i="34"/>
  <c r="G52" i="34"/>
  <c r="E52" i="34"/>
  <c r="AP51" i="34"/>
  <c r="AN51" i="34"/>
  <c r="AL51" i="34"/>
  <c r="AM51" i="34" s="1"/>
  <c r="AE51" i="34"/>
  <c r="AC51" i="34"/>
  <c r="AG51" i="34" s="1"/>
  <c r="AA51" i="34"/>
  <c r="T51" i="34"/>
  <c r="U51" i="34" s="1"/>
  <c r="W51" i="34" s="1"/>
  <c r="R51" i="34"/>
  <c r="P51" i="34"/>
  <c r="I51" i="34"/>
  <c r="G51" i="34"/>
  <c r="E51" i="34"/>
  <c r="AP50" i="34"/>
  <c r="AQ50" i="34" s="1"/>
  <c r="AN50" i="34"/>
  <c r="AL50" i="34"/>
  <c r="AE50" i="34"/>
  <c r="AF50" i="34" s="1"/>
  <c r="AC50" i="34"/>
  <c r="AD50" i="34" s="1"/>
  <c r="AA50" i="34"/>
  <c r="AB50" i="34" s="1"/>
  <c r="T50" i="34"/>
  <c r="R50" i="34"/>
  <c r="P50" i="34"/>
  <c r="I50" i="34"/>
  <c r="G50" i="34"/>
  <c r="E50" i="34"/>
  <c r="AP49" i="34"/>
  <c r="AR49" i="34" s="1"/>
  <c r="AN49" i="34"/>
  <c r="AL49" i="34"/>
  <c r="AE49" i="34"/>
  <c r="AC49" i="34"/>
  <c r="AA49" i="34"/>
  <c r="T49" i="34"/>
  <c r="R49" i="34"/>
  <c r="V49" i="34" s="1"/>
  <c r="P49" i="34"/>
  <c r="Q49" i="34" s="1"/>
  <c r="I49" i="34"/>
  <c r="J49" i="34" s="1"/>
  <c r="G49" i="34"/>
  <c r="E49" i="34"/>
  <c r="AP48" i="34"/>
  <c r="AN48" i="34"/>
  <c r="AL48" i="34"/>
  <c r="AE48" i="34"/>
  <c r="AC48" i="34"/>
  <c r="AA48" i="34"/>
  <c r="T48" i="34"/>
  <c r="R48" i="34"/>
  <c r="V48" i="34" s="1"/>
  <c r="P48" i="34"/>
  <c r="I48" i="34"/>
  <c r="J48" i="34" s="1"/>
  <c r="G48" i="34"/>
  <c r="H48" i="34" s="1"/>
  <c r="L48" i="34" s="1"/>
  <c r="E48" i="34"/>
  <c r="F48" i="34" s="1"/>
  <c r="AP47" i="34"/>
  <c r="AN47" i="34"/>
  <c r="AO47" i="34" s="1"/>
  <c r="AL47" i="34"/>
  <c r="AE47" i="34"/>
  <c r="AC47" i="34"/>
  <c r="AA47" i="34"/>
  <c r="AB47" i="34" s="1"/>
  <c r="T47" i="34"/>
  <c r="R47" i="34"/>
  <c r="V47" i="34" s="1"/>
  <c r="P47" i="34"/>
  <c r="I47" i="34"/>
  <c r="G47" i="34"/>
  <c r="E47" i="34"/>
  <c r="F47" i="34" s="1"/>
  <c r="AP46" i="34"/>
  <c r="AQ46" i="34" s="1"/>
  <c r="AN46" i="34"/>
  <c r="AL46" i="34"/>
  <c r="AM46" i="34" s="1"/>
  <c r="AE46" i="34"/>
  <c r="AC46" i="34"/>
  <c r="AA46" i="34"/>
  <c r="T46" i="34"/>
  <c r="V46" i="34" s="1"/>
  <c r="R46" i="34"/>
  <c r="P46" i="34"/>
  <c r="I46" i="34"/>
  <c r="G46" i="34"/>
  <c r="K46" i="34" s="1"/>
  <c r="E46" i="34"/>
  <c r="AP45" i="34"/>
  <c r="AQ45" i="34" s="1"/>
  <c r="AN45" i="34"/>
  <c r="AL45" i="34"/>
  <c r="AE45" i="34"/>
  <c r="AC45" i="34"/>
  <c r="AG45" i="34" s="1"/>
  <c r="AA45" i="34"/>
  <c r="T45" i="34"/>
  <c r="R45" i="34"/>
  <c r="V45" i="34" s="1"/>
  <c r="P45" i="34"/>
  <c r="I45" i="34"/>
  <c r="K45" i="34" s="1"/>
  <c r="G45" i="34"/>
  <c r="E45" i="34"/>
  <c r="AP44" i="34"/>
  <c r="AR44" i="34" s="1"/>
  <c r="AN44" i="34"/>
  <c r="AL44" i="34"/>
  <c r="AM44" i="34" s="1"/>
  <c r="AE44" i="34"/>
  <c r="AC44" i="34"/>
  <c r="AD44" i="34" s="1"/>
  <c r="AH44" i="34" s="1"/>
  <c r="AA44" i="34"/>
  <c r="T44" i="34"/>
  <c r="R44" i="34"/>
  <c r="V44" i="34" s="1"/>
  <c r="P44" i="34"/>
  <c r="I44" i="34"/>
  <c r="G44" i="34"/>
  <c r="E44" i="34"/>
  <c r="F44" i="34" s="1"/>
  <c r="AP43" i="34"/>
  <c r="AQ43" i="34" s="1"/>
  <c r="AN43" i="34"/>
  <c r="AO43" i="34" s="1"/>
  <c r="AL43" i="34"/>
  <c r="AM43" i="34" s="1"/>
  <c r="AE43" i="34"/>
  <c r="AC43" i="34"/>
  <c r="AA43" i="34"/>
  <c r="T43" i="34"/>
  <c r="U43" i="34" s="1"/>
  <c r="R43" i="34"/>
  <c r="P43" i="34"/>
  <c r="Q43" i="34" s="1"/>
  <c r="I43" i="34"/>
  <c r="G43" i="34"/>
  <c r="E43" i="34"/>
  <c r="F43" i="34" s="1"/>
  <c r="AP39" i="34"/>
  <c r="AN39" i="34"/>
  <c r="AL39" i="34"/>
  <c r="AL23" i="34" s="1" a="1"/>
  <c r="AL23" i="34" s="1"/>
  <c r="AE39" i="34"/>
  <c r="AC39" i="34"/>
  <c r="AA39" i="34"/>
  <c r="T39" i="34"/>
  <c r="R39" i="34"/>
  <c r="P39" i="34"/>
  <c r="Q39" i="34" s="1"/>
  <c r="I39" i="34"/>
  <c r="G39" i="34"/>
  <c r="E39" i="34"/>
  <c r="F39" i="34" s="1"/>
  <c r="AP38" i="34"/>
  <c r="AN38" i="34"/>
  <c r="AL38" i="34"/>
  <c r="AE38" i="34"/>
  <c r="AC38" i="34"/>
  <c r="AA38" i="34"/>
  <c r="T38" i="34"/>
  <c r="R38" i="34"/>
  <c r="V38" i="34" s="1"/>
  <c r="P38" i="34"/>
  <c r="I38" i="34"/>
  <c r="G38" i="34"/>
  <c r="K38" i="34" s="1"/>
  <c r="E38" i="34"/>
  <c r="AP37" i="34"/>
  <c r="AR37" i="34" s="1"/>
  <c r="AN37" i="34"/>
  <c r="AO37" i="34" s="1"/>
  <c r="AL37" i="34"/>
  <c r="AE37" i="34"/>
  <c r="AC37" i="34"/>
  <c r="AG37" i="34" s="1"/>
  <c r="AA37" i="34"/>
  <c r="T37" i="34"/>
  <c r="R37" i="34"/>
  <c r="P37" i="34"/>
  <c r="Q37" i="34" s="1"/>
  <c r="I37" i="34"/>
  <c r="G37" i="34"/>
  <c r="E37" i="34"/>
  <c r="AP36" i="34"/>
  <c r="AN36" i="34"/>
  <c r="AO36" i="34" s="1"/>
  <c r="AS36" i="34" s="1"/>
  <c r="AL36" i="34"/>
  <c r="AM36" i="34" s="1"/>
  <c r="AE36" i="34"/>
  <c r="AC36" i="34"/>
  <c r="AG36" i="34" s="1"/>
  <c r="AA36" i="34"/>
  <c r="T36" i="34"/>
  <c r="R36" i="34"/>
  <c r="P36" i="34"/>
  <c r="Q36" i="34" s="1"/>
  <c r="I36" i="34"/>
  <c r="G36" i="34"/>
  <c r="E36" i="34"/>
  <c r="AP35" i="34"/>
  <c r="AN35" i="34"/>
  <c r="AR35" i="34" s="1"/>
  <c r="AL35" i="34"/>
  <c r="AM35" i="34" s="1"/>
  <c r="AE35" i="34"/>
  <c r="AC35" i="34"/>
  <c r="AD35" i="34" s="1"/>
  <c r="AA35" i="34"/>
  <c r="T35" i="34"/>
  <c r="R35" i="34"/>
  <c r="P35" i="34"/>
  <c r="Q35" i="34" s="1"/>
  <c r="I35" i="34"/>
  <c r="G35" i="34"/>
  <c r="E35" i="34"/>
  <c r="AP34" i="34"/>
  <c r="AR34" i="34" s="1"/>
  <c r="AN34" i="34"/>
  <c r="AL34" i="34"/>
  <c r="AE34" i="34"/>
  <c r="AC34" i="34"/>
  <c r="AA34" i="34"/>
  <c r="T34" i="34"/>
  <c r="R34" i="34"/>
  <c r="P34" i="34"/>
  <c r="Q34" i="34" s="1"/>
  <c r="I34" i="34"/>
  <c r="G34" i="34"/>
  <c r="K34" i="34" s="1"/>
  <c r="E34" i="34"/>
  <c r="AP33" i="34"/>
  <c r="AR33" i="34" s="1"/>
  <c r="AN33" i="34"/>
  <c r="AO33" i="34" s="1"/>
  <c r="AL33" i="34"/>
  <c r="AE33" i="34"/>
  <c r="AC33" i="34"/>
  <c r="AG33" i="34" s="1"/>
  <c r="AA33" i="34"/>
  <c r="T33" i="34"/>
  <c r="R33" i="34"/>
  <c r="P33" i="34"/>
  <c r="Q33" i="34" s="1"/>
  <c r="I33" i="34"/>
  <c r="G33" i="34"/>
  <c r="K33" i="34" s="1"/>
  <c r="E33" i="34"/>
  <c r="AP32" i="34"/>
  <c r="AN32" i="34"/>
  <c r="AO32" i="34" s="1"/>
  <c r="AL32" i="34"/>
  <c r="AE32" i="34"/>
  <c r="AC32" i="34"/>
  <c r="AA32" i="34"/>
  <c r="T32" i="34"/>
  <c r="R32" i="34"/>
  <c r="P32" i="34"/>
  <c r="Q32" i="34" s="1"/>
  <c r="I32" i="34"/>
  <c r="G32" i="34"/>
  <c r="E32" i="34"/>
  <c r="F32" i="34" s="1"/>
  <c r="AP31" i="34"/>
  <c r="AN31" i="34"/>
  <c r="AL31" i="34"/>
  <c r="AM31" i="34" s="1"/>
  <c r="AE31" i="34"/>
  <c r="AC31" i="34"/>
  <c r="AA31" i="34"/>
  <c r="T31" i="34"/>
  <c r="R31" i="34"/>
  <c r="P31" i="34"/>
  <c r="Q31" i="34" s="1"/>
  <c r="I31" i="34"/>
  <c r="G31" i="34"/>
  <c r="E31" i="34"/>
  <c r="F31" i="34" s="1"/>
  <c r="AP30" i="34"/>
  <c r="AN30" i="34"/>
  <c r="AL30" i="34"/>
  <c r="AE30" i="34"/>
  <c r="AC30" i="34"/>
  <c r="AD30" i="34" s="1"/>
  <c r="AH30" i="34" s="1"/>
  <c r="AA30" i="34"/>
  <c r="T30" i="34"/>
  <c r="R30" i="34"/>
  <c r="V30" i="34" s="1"/>
  <c r="P30" i="34"/>
  <c r="I30" i="34"/>
  <c r="G30" i="34"/>
  <c r="K30" i="34" s="1"/>
  <c r="E30" i="34"/>
  <c r="AP29" i="34"/>
  <c r="AR29" i="34" s="1"/>
  <c r="AN29" i="34"/>
  <c r="AO29" i="34" s="1"/>
  <c r="AL29" i="34"/>
  <c r="AE29" i="34"/>
  <c r="AC29" i="34"/>
  <c r="AG29" i="34" s="1"/>
  <c r="AA29" i="34"/>
  <c r="T29" i="34"/>
  <c r="R29" i="34"/>
  <c r="P29" i="34"/>
  <c r="Q29" i="34" s="1"/>
  <c r="I29" i="34"/>
  <c r="I23" i="34" s="1"/>
  <c r="G29" i="34"/>
  <c r="H29" i="34" s="1"/>
  <c r="L29" i="34" s="1"/>
  <c r="E29" i="34"/>
  <c r="AP28" i="34"/>
  <c r="AQ37" i="34" s="1"/>
  <c r="AN28" i="34"/>
  <c r="AO28" i="34" s="1"/>
  <c r="AS28" i="34" s="1"/>
  <c r="AL28" i="34"/>
  <c r="AL24" i="34" s="1"/>
  <c r="AE28" i="34"/>
  <c r="AC28" i="34"/>
  <c r="AD28" i="34" s="1"/>
  <c r="AH28" i="34" s="1"/>
  <c r="AA28" i="34"/>
  <c r="AA23" i="34" s="1"/>
  <c r="T28" i="34"/>
  <c r="U39" i="34" s="1"/>
  <c r="R28" i="34"/>
  <c r="P28" i="34"/>
  <c r="Q28" i="34" s="1"/>
  <c r="I28" i="34"/>
  <c r="G28" i="34"/>
  <c r="E28" i="34"/>
  <c r="AR99" i="34"/>
  <c r="AO99" i="34"/>
  <c r="AM99" i="34"/>
  <c r="AF99" i="34"/>
  <c r="AG99" i="34"/>
  <c r="AB99" i="34"/>
  <c r="V99" i="34"/>
  <c r="U99" i="34"/>
  <c r="S99" i="34"/>
  <c r="W99" i="34" s="1"/>
  <c r="Q99" i="34"/>
  <c r="J99" i="34"/>
  <c r="H99" i="34"/>
  <c r="F99" i="34"/>
  <c r="AR98" i="34"/>
  <c r="AQ98" i="34"/>
  <c r="AO98" i="34"/>
  <c r="AS98" i="34" s="1"/>
  <c r="AM98" i="34"/>
  <c r="AG98" i="34"/>
  <c r="AD98" i="34"/>
  <c r="AB98" i="34"/>
  <c r="U98" i="34"/>
  <c r="S98" i="34"/>
  <c r="Q98" i="34"/>
  <c r="J98" i="34"/>
  <c r="H98" i="34"/>
  <c r="L98" i="34" s="1"/>
  <c r="F98" i="34"/>
  <c r="AQ97" i="34"/>
  <c r="AO97" i="34"/>
  <c r="AS97" i="34" s="1"/>
  <c r="AM97" i="34"/>
  <c r="AG97" i="34"/>
  <c r="AD97" i="34"/>
  <c r="AB97" i="34"/>
  <c r="U97" i="34"/>
  <c r="S97" i="34"/>
  <c r="W97" i="34" s="1"/>
  <c r="V97" i="34"/>
  <c r="Q97" i="34"/>
  <c r="K97" i="34"/>
  <c r="J97" i="34"/>
  <c r="H97" i="34"/>
  <c r="F97" i="34"/>
  <c r="AQ96" i="34"/>
  <c r="AM96" i="34"/>
  <c r="AF96" i="34"/>
  <c r="AH96" i="34" s="1"/>
  <c r="AG96" i="34"/>
  <c r="AD96" i="34"/>
  <c r="AB96" i="34"/>
  <c r="U96" i="34"/>
  <c r="V96" i="34"/>
  <c r="S96" i="34"/>
  <c r="W96" i="34" s="1"/>
  <c r="Q96" i="34"/>
  <c r="J96" i="34"/>
  <c r="H96" i="34"/>
  <c r="L96" i="34" s="1"/>
  <c r="F96" i="34"/>
  <c r="AR95" i="34"/>
  <c r="AO95" i="34"/>
  <c r="AM95" i="34"/>
  <c r="AF95" i="34"/>
  <c r="AD95" i="34"/>
  <c r="AH95" i="34" s="1"/>
  <c r="AB95" i="34"/>
  <c r="U95" i="34"/>
  <c r="S95" i="34"/>
  <c r="W95" i="34" s="1"/>
  <c r="V95" i="34"/>
  <c r="Q95" i="34"/>
  <c r="K95" i="34"/>
  <c r="J95" i="34"/>
  <c r="H95" i="34"/>
  <c r="L95" i="34" s="1"/>
  <c r="F95" i="34"/>
  <c r="AQ94" i="34"/>
  <c r="AR94" i="34"/>
  <c r="AM94" i="34"/>
  <c r="AG94" i="34"/>
  <c r="AF94" i="34"/>
  <c r="AD94" i="34"/>
  <c r="AB94" i="34"/>
  <c r="U94" i="34"/>
  <c r="S94" i="34"/>
  <c r="V94" i="34"/>
  <c r="Q94" i="34"/>
  <c r="J94" i="34"/>
  <c r="H94" i="34"/>
  <c r="F94" i="34"/>
  <c r="AQ93" i="34"/>
  <c r="AR93" i="34"/>
  <c r="AM93" i="34"/>
  <c r="AF93" i="34"/>
  <c r="AB93" i="34"/>
  <c r="V93" i="34"/>
  <c r="U93" i="34"/>
  <c r="Q93" i="34"/>
  <c r="J93" i="34"/>
  <c r="F93" i="34"/>
  <c r="AQ92" i="34"/>
  <c r="AR92" i="34"/>
  <c r="AM92" i="34"/>
  <c r="AG92" i="34"/>
  <c r="AF92" i="34"/>
  <c r="AH92" i="34" s="1"/>
  <c r="AD92" i="34"/>
  <c r="AB92" i="34"/>
  <c r="V92" i="34"/>
  <c r="S92" i="34"/>
  <c r="Q92" i="34"/>
  <c r="L92" i="34"/>
  <c r="J92" i="34"/>
  <c r="H92" i="34"/>
  <c r="F92" i="34"/>
  <c r="AQ91" i="34"/>
  <c r="AS91" i="34" s="1"/>
  <c r="AO91" i="34"/>
  <c r="AR91" i="34"/>
  <c r="AM91" i="34"/>
  <c r="AG91" i="34"/>
  <c r="AD91" i="34"/>
  <c r="AB91" i="34"/>
  <c r="V91" i="34"/>
  <c r="U91" i="34"/>
  <c r="W91" i="34" s="1"/>
  <c r="S91" i="34"/>
  <c r="Q91" i="34"/>
  <c r="J91" i="34"/>
  <c r="H91" i="34"/>
  <c r="L91" i="34" s="1"/>
  <c r="F91" i="34"/>
  <c r="AR90" i="34"/>
  <c r="AQ90" i="34"/>
  <c r="AO90" i="34"/>
  <c r="AS90" i="34" s="1"/>
  <c r="AM90" i="34"/>
  <c r="AG90" i="34"/>
  <c r="AD90" i="34"/>
  <c r="AB90" i="34"/>
  <c r="U90" i="34"/>
  <c r="S90" i="34"/>
  <c r="Q90" i="34"/>
  <c r="J90" i="34"/>
  <c r="H90" i="34"/>
  <c r="F90" i="34"/>
  <c r="AQ89" i="34"/>
  <c r="AO89" i="34"/>
  <c r="AM89" i="34"/>
  <c r="AD89" i="34"/>
  <c r="AB89" i="34"/>
  <c r="U89" i="34"/>
  <c r="S89" i="34"/>
  <c r="W89" i="34" s="1"/>
  <c r="V89" i="34"/>
  <c r="Q89" i="34"/>
  <c r="L89" i="34"/>
  <c r="K89" i="34"/>
  <c r="J89" i="34"/>
  <c r="H89" i="34"/>
  <c r="F89" i="34"/>
  <c r="AQ88" i="34"/>
  <c r="AM88" i="34"/>
  <c r="AG88" i="34"/>
  <c r="AF88" i="34"/>
  <c r="AD88" i="34"/>
  <c r="AB88" i="34"/>
  <c r="U88" i="34"/>
  <c r="W88" i="34" s="1"/>
  <c r="V88" i="34"/>
  <c r="S88" i="34"/>
  <c r="Q88" i="34"/>
  <c r="J88" i="34"/>
  <c r="H88" i="34"/>
  <c r="F88" i="34"/>
  <c r="AR84" i="34"/>
  <c r="AO84" i="34"/>
  <c r="AM84" i="34"/>
  <c r="AF84" i="34"/>
  <c r="AD84" i="34"/>
  <c r="AB84" i="34"/>
  <c r="S84" i="34"/>
  <c r="V84" i="34"/>
  <c r="Q84" i="34"/>
  <c r="K84" i="34"/>
  <c r="J84" i="34"/>
  <c r="L84" i="34" s="1"/>
  <c r="H84" i="34"/>
  <c r="F84" i="34"/>
  <c r="AQ83" i="34"/>
  <c r="AR83" i="34"/>
  <c r="AM83" i="34"/>
  <c r="AG83" i="34"/>
  <c r="AF83" i="34"/>
  <c r="AD83" i="34"/>
  <c r="AH83" i="34" s="1"/>
  <c r="AB83" i="34"/>
  <c r="U83" i="34"/>
  <c r="S83" i="34"/>
  <c r="Q83" i="34"/>
  <c r="J83" i="34"/>
  <c r="H83" i="34"/>
  <c r="F83" i="34"/>
  <c r="AQ82" i="34"/>
  <c r="AR82" i="34"/>
  <c r="AM82" i="34"/>
  <c r="AF82" i="34"/>
  <c r="AB82" i="34"/>
  <c r="W82" i="34"/>
  <c r="V82" i="34"/>
  <c r="U82" i="34"/>
  <c r="S82" i="34"/>
  <c r="Q82" i="34"/>
  <c r="J82" i="34"/>
  <c r="F82" i="34"/>
  <c r="AR81" i="34"/>
  <c r="AQ81" i="34"/>
  <c r="AO81" i="34"/>
  <c r="AM81" i="34"/>
  <c r="AG81" i="34"/>
  <c r="AF81" i="34"/>
  <c r="AD81" i="34"/>
  <c r="AB81" i="34"/>
  <c r="V81" i="34"/>
  <c r="S81" i="34"/>
  <c r="Q81" i="34"/>
  <c r="J81" i="34"/>
  <c r="H81" i="34"/>
  <c r="F81" i="34"/>
  <c r="AO80" i="34"/>
  <c r="AS80" i="34" s="1"/>
  <c r="AR80" i="34"/>
  <c r="AM80" i="34"/>
  <c r="AG80" i="34"/>
  <c r="AD80" i="34"/>
  <c r="AB80" i="34"/>
  <c r="V80" i="34"/>
  <c r="U80" i="34"/>
  <c r="S80" i="34"/>
  <c r="Q80" i="34"/>
  <c r="J80" i="34"/>
  <c r="H80" i="34"/>
  <c r="L80" i="34" s="1"/>
  <c r="F80" i="34"/>
  <c r="AR79" i="34"/>
  <c r="AO79" i="34"/>
  <c r="AM79" i="34"/>
  <c r="AG79" i="34"/>
  <c r="AD79" i="34"/>
  <c r="AB79" i="34"/>
  <c r="U79" i="34"/>
  <c r="S79" i="34"/>
  <c r="Q79" i="34"/>
  <c r="J79" i="34"/>
  <c r="F79" i="34"/>
  <c r="AQ78" i="34"/>
  <c r="AO78" i="34"/>
  <c r="AS78" i="34" s="1"/>
  <c r="AR78" i="34"/>
  <c r="AM78" i="34"/>
  <c r="AB78" i="34"/>
  <c r="U78" i="34"/>
  <c r="S78" i="34"/>
  <c r="V78" i="34"/>
  <c r="Q78" i="34"/>
  <c r="K78" i="34"/>
  <c r="J78" i="34"/>
  <c r="H78" i="34"/>
  <c r="AQ77" i="34"/>
  <c r="AM77" i="34"/>
  <c r="AG77" i="34"/>
  <c r="AF77" i="34"/>
  <c r="AD77" i="34"/>
  <c r="AB77" i="34"/>
  <c r="U77" i="34"/>
  <c r="V77" i="34"/>
  <c r="S77" i="34"/>
  <c r="W77" i="34" s="1"/>
  <c r="Q77" i="34"/>
  <c r="K77" i="34"/>
  <c r="H77" i="34"/>
  <c r="F77" i="34"/>
  <c r="AR76" i="34"/>
  <c r="AO76" i="34"/>
  <c r="AM76" i="34"/>
  <c r="AF76" i="34"/>
  <c r="AD76" i="34"/>
  <c r="AH76" i="34" s="1"/>
  <c r="AB76" i="34"/>
  <c r="S76" i="34"/>
  <c r="W76" i="34" s="1"/>
  <c r="V76" i="34"/>
  <c r="Q76" i="34"/>
  <c r="K76" i="34"/>
  <c r="J76" i="34"/>
  <c r="L76" i="34" s="1"/>
  <c r="H76" i="34"/>
  <c r="F76" i="34"/>
  <c r="AR75" i="34"/>
  <c r="AO75" i="34"/>
  <c r="AM75" i="34"/>
  <c r="AG75" i="34"/>
  <c r="AF75" i="34"/>
  <c r="AD75" i="34"/>
  <c r="AH75" i="34" s="1"/>
  <c r="AB75" i="34"/>
  <c r="S75" i="34"/>
  <c r="V75" i="34"/>
  <c r="Q75" i="34"/>
  <c r="J75" i="34"/>
  <c r="H75" i="34"/>
  <c r="F75" i="34"/>
  <c r="AQ74" i="34"/>
  <c r="AR74" i="34"/>
  <c r="AF74" i="34"/>
  <c r="AB74" i="34"/>
  <c r="V74" i="34"/>
  <c r="U74" i="34"/>
  <c r="J74" i="34"/>
  <c r="F74" i="34"/>
  <c r="AQ73" i="34"/>
  <c r="AR73" i="34"/>
  <c r="AM73" i="34"/>
  <c r="AG73" i="34"/>
  <c r="AF73" i="34"/>
  <c r="AH73" i="34" s="1"/>
  <c r="AD73" i="34"/>
  <c r="AB73" i="34"/>
  <c r="V73" i="34"/>
  <c r="S73" i="34"/>
  <c r="Q73" i="34"/>
  <c r="J73" i="34"/>
  <c r="L73" i="34" s="1"/>
  <c r="H73" i="34"/>
  <c r="AQ69" i="34"/>
  <c r="AS69" i="34" s="1"/>
  <c r="AO69" i="34"/>
  <c r="AR69" i="34"/>
  <c r="AM69" i="34"/>
  <c r="AG69" i="34"/>
  <c r="AF69" i="34"/>
  <c r="AD69" i="34"/>
  <c r="V69" i="34"/>
  <c r="S69" i="34"/>
  <c r="Q69" i="34"/>
  <c r="J69" i="34"/>
  <c r="F69" i="34"/>
  <c r="AR68" i="34"/>
  <c r="AO68" i="34"/>
  <c r="AM68" i="34"/>
  <c r="AG68" i="34"/>
  <c r="AF68" i="34"/>
  <c r="AD68" i="34"/>
  <c r="AB68" i="34"/>
  <c r="U68" i="34"/>
  <c r="Q68" i="34"/>
  <c r="J68" i="34"/>
  <c r="H68" i="34"/>
  <c r="L68" i="34" s="1"/>
  <c r="F68" i="34"/>
  <c r="AO67" i="34"/>
  <c r="AR67" i="34"/>
  <c r="AM67" i="34"/>
  <c r="AG67" i="34"/>
  <c r="AD67" i="34"/>
  <c r="AB67" i="34"/>
  <c r="U67" i="34"/>
  <c r="S67" i="34"/>
  <c r="Q67" i="34"/>
  <c r="J67" i="34"/>
  <c r="H67" i="34"/>
  <c r="L67" i="34" s="1"/>
  <c r="F67" i="34"/>
  <c r="AG66" i="34"/>
  <c r="AF66" i="34"/>
  <c r="AD66" i="34"/>
  <c r="AH66" i="34" s="1"/>
  <c r="AB66" i="34"/>
  <c r="U66" i="34"/>
  <c r="V66" i="34"/>
  <c r="Q66" i="34"/>
  <c r="K66" i="34"/>
  <c r="J66" i="34"/>
  <c r="H66" i="34"/>
  <c r="L66" i="34" s="1"/>
  <c r="F66" i="34"/>
  <c r="AO65" i="34"/>
  <c r="AM65" i="34"/>
  <c r="AF65" i="34"/>
  <c r="AD65" i="34"/>
  <c r="AH65" i="34" s="1"/>
  <c r="AB65" i="34"/>
  <c r="W65" i="34"/>
  <c r="U65" i="34"/>
  <c r="S65" i="34"/>
  <c r="V65" i="34"/>
  <c r="K65" i="34"/>
  <c r="J65" i="34"/>
  <c r="AQ64" i="34"/>
  <c r="AO64" i="34"/>
  <c r="AM64" i="34"/>
  <c r="AG64" i="34"/>
  <c r="AF64" i="34"/>
  <c r="AD64" i="34"/>
  <c r="AH64" i="34" s="1"/>
  <c r="AB64" i="34"/>
  <c r="S64" i="34"/>
  <c r="Q64" i="34"/>
  <c r="J64" i="34"/>
  <c r="H64" i="34"/>
  <c r="F64" i="34"/>
  <c r="AR63" i="34"/>
  <c r="AM63" i="34"/>
  <c r="AB63" i="34"/>
  <c r="V63" i="34"/>
  <c r="U63" i="34"/>
  <c r="S63" i="34"/>
  <c r="W63" i="34" s="1"/>
  <c r="Q63" i="34"/>
  <c r="J63" i="34"/>
  <c r="F63" i="34"/>
  <c r="AR62" i="34"/>
  <c r="AM62" i="34"/>
  <c r="AG62" i="34"/>
  <c r="AB62" i="34"/>
  <c r="V62" i="34"/>
  <c r="U62" i="34"/>
  <c r="Q62" i="34"/>
  <c r="J62" i="34"/>
  <c r="H62" i="34"/>
  <c r="F62" i="34"/>
  <c r="AO61" i="34"/>
  <c r="AM61" i="34"/>
  <c r="AG61" i="34"/>
  <c r="AF61" i="34"/>
  <c r="V61" i="34"/>
  <c r="S61" i="34"/>
  <c r="W61" i="34" s="1"/>
  <c r="Q61" i="34"/>
  <c r="J61" i="34"/>
  <c r="H61" i="34"/>
  <c r="L61" i="34" s="1"/>
  <c r="AR60" i="34"/>
  <c r="AO60" i="34"/>
  <c r="AM60" i="34"/>
  <c r="AG60" i="34"/>
  <c r="AB60" i="34"/>
  <c r="U60" i="34"/>
  <c r="Q60" i="34"/>
  <c r="J60" i="34"/>
  <c r="H60" i="34"/>
  <c r="F60" i="34"/>
  <c r="AO59" i="34"/>
  <c r="AG59" i="34"/>
  <c r="AB59" i="34"/>
  <c r="U59" i="34"/>
  <c r="S59" i="34"/>
  <c r="W59" i="34" s="1"/>
  <c r="J59" i="34"/>
  <c r="H59" i="34"/>
  <c r="L59" i="34" s="1"/>
  <c r="AQ58" i="34"/>
  <c r="AM58" i="34"/>
  <c r="AF58" i="34"/>
  <c r="AG58" i="34"/>
  <c r="AB58" i="34"/>
  <c r="U58" i="34"/>
  <c r="V58" i="34"/>
  <c r="S58" i="34"/>
  <c r="W58" i="34" s="1"/>
  <c r="K58" i="34"/>
  <c r="J58" i="34"/>
  <c r="H58" i="34"/>
  <c r="L58" i="34" s="1"/>
  <c r="AQ54" i="34"/>
  <c r="AR54" i="34"/>
  <c r="AM54" i="34"/>
  <c r="AF54" i="34"/>
  <c r="AB54" i="34"/>
  <c r="U54" i="34"/>
  <c r="S54" i="34"/>
  <c r="W54" i="34" s="1"/>
  <c r="V54" i="34"/>
  <c r="J54" i="34"/>
  <c r="H54" i="34"/>
  <c r="AR53" i="34"/>
  <c r="AQ53" i="34"/>
  <c r="AO53" i="34"/>
  <c r="AM53" i="34"/>
  <c r="AG53" i="34"/>
  <c r="AD53" i="34"/>
  <c r="AB53" i="34"/>
  <c r="U53" i="34"/>
  <c r="S53" i="34"/>
  <c r="W53" i="34" s="1"/>
  <c r="V53" i="34"/>
  <c r="F53" i="34"/>
  <c r="AR52" i="34"/>
  <c r="AM52" i="34"/>
  <c r="AF52" i="34"/>
  <c r="AB52" i="34"/>
  <c r="V52" i="34"/>
  <c r="U52" i="34"/>
  <c r="S52" i="34"/>
  <c r="W52" i="34" s="1"/>
  <c r="J52" i="34"/>
  <c r="F52" i="34"/>
  <c r="AQ51" i="34"/>
  <c r="AB51" i="34"/>
  <c r="S51" i="34"/>
  <c r="Q51" i="34"/>
  <c r="J51" i="34"/>
  <c r="I24" i="34"/>
  <c r="F51" i="34"/>
  <c r="AR50" i="34"/>
  <c r="AO50" i="34"/>
  <c r="AM50" i="34"/>
  <c r="AG50" i="34"/>
  <c r="U50" i="34"/>
  <c r="S50" i="34"/>
  <c r="Q50" i="34"/>
  <c r="J50" i="34"/>
  <c r="H50" i="34"/>
  <c r="L50" i="34" s="1"/>
  <c r="F50" i="34"/>
  <c r="AO49" i="34"/>
  <c r="AM49" i="34"/>
  <c r="AF49" i="34"/>
  <c r="AD49" i="34"/>
  <c r="AB49" i="34"/>
  <c r="F49" i="34"/>
  <c r="AO48" i="34"/>
  <c r="AR48" i="34"/>
  <c r="AM48" i="34"/>
  <c r="AG48" i="34"/>
  <c r="AD48" i="34"/>
  <c r="AB48" i="34"/>
  <c r="U48" i="34"/>
  <c r="S48" i="34"/>
  <c r="W48" i="34" s="1"/>
  <c r="Q48" i="34"/>
  <c r="K48" i="34"/>
  <c r="AQ47" i="34"/>
  <c r="AR47" i="34"/>
  <c r="AM47" i="34"/>
  <c r="AG47" i="34"/>
  <c r="AF47" i="34"/>
  <c r="AD47" i="34"/>
  <c r="U47" i="34"/>
  <c r="Q47" i="34"/>
  <c r="K47" i="34"/>
  <c r="J47" i="34"/>
  <c r="H47" i="34"/>
  <c r="AR46" i="34"/>
  <c r="AG46" i="34"/>
  <c r="AF46" i="34"/>
  <c r="AH46" i="34" s="1"/>
  <c r="AD46" i="34"/>
  <c r="AB46" i="34"/>
  <c r="U46" i="34"/>
  <c r="Q46" i="34"/>
  <c r="J46" i="34"/>
  <c r="H46" i="34"/>
  <c r="L46" i="34" s="1"/>
  <c r="F46" i="34"/>
  <c r="AO45" i="34"/>
  <c r="AM45" i="34"/>
  <c r="AF45" i="34"/>
  <c r="AD45" i="34"/>
  <c r="AB45" i="34"/>
  <c r="U45" i="34"/>
  <c r="S45" i="34"/>
  <c r="Q45" i="34"/>
  <c r="J45" i="34"/>
  <c r="H45" i="34"/>
  <c r="L45" i="34" s="1"/>
  <c r="F45" i="34"/>
  <c r="AO44" i="34"/>
  <c r="AG44" i="34"/>
  <c r="AF44" i="34"/>
  <c r="AB44" i="34"/>
  <c r="U44" i="34"/>
  <c r="Q44" i="34"/>
  <c r="K44" i="34"/>
  <c r="J44" i="34"/>
  <c r="H44" i="34"/>
  <c r="L44" i="34" s="1"/>
  <c r="AR43" i="34"/>
  <c r="AG43" i="34"/>
  <c r="AF43" i="34"/>
  <c r="AD43" i="34"/>
  <c r="AH43" i="34" s="1"/>
  <c r="AB43" i="34"/>
  <c r="V43" i="34"/>
  <c r="K43" i="34"/>
  <c r="J43" i="34"/>
  <c r="L43" i="34" s="1"/>
  <c r="H43" i="34"/>
  <c r="AR39" i="34"/>
  <c r="AG39" i="34"/>
  <c r="AF39" i="34"/>
  <c r="AD39" i="34"/>
  <c r="AH39" i="34" s="1"/>
  <c r="AB39" i="34"/>
  <c r="V39" i="34"/>
  <c r="K39" i="34"/>
  <c r="J39" i="34"/>
  <c r="H39" i="34"/>
  <c r="L39" i="34" s="1"/>
  <c r="AO38" i="34"/>
  <c r="AR38" i="34"/>
  <c r="AM38" i="34"/>
  <c r="AG38" i="34"/>
  <c r="AF38" i="34"/>
  <c r="AD38" i="34"/>
  <c r="AB38" i="34"/>
  <c r="U38" i="34"/>
  <c r="Q38" i="34"/>
  <c r="J38" i="34"/>
  <c r="H38" i="34"/>
  <c r="L38" i="34" s="1"/>
  <c r="F38" i="34"/>
  <c r="AM37" i="34"/>
  <c r="AF37" i="34"/>
  <c r="AD37" i="34"/>
  <c r="AB37" i="34"/>
  <c r="U37" i="34"/>
  <c r="V37" i="34"/>
  <c r="K37" i="34"/>
  <c r="J37" i="34"/>
  <c r="H37" i="34"/>
  <c r="L37" i="34" s="1"/>
  <c r="F37" i="34"/>
  <c r="AQ36" i="34"/>
  <c r="AH36" i="34"/>
  <c r="AF36" i="34"/>
  <c r="AD36" i="34"/>
  <c r="AB36" i="34"/>
  <c r="U36" i="34"/>
  <c r="V36" i="34"/>
  <c r="K36" i="34"/>
  <c r="J36" i="34"/>
  <c r="H36" i="34"/>
  <c r="L36" i="34" s="1"/>
  <c r="F36" i="34"/>
  <c r="AQ35" i="34"/>
  <c r="AF35" i="34"/>
  <c r="AB35" i="34"/>
  <c r="U35" i="34"/>
  <c r="S35" i="34"/>
  <c r="W35" i="34" s="1"/>
  <c r="V35" i="34"/>
  <c r="K35" i="34"/>
  <c r="J35" i="34"/>
  <c r="H35" i="34"/>
  <c r="L35" i="34" s="1"/>
  <c r="F35" i="34"/>
  <c r="AQ34" i="34"/>
  <c r="AO34" i="34"/>
  <c r="AM34" i="34"/>
  <c r="AG34" i="34"/>
  <c r="AF34" i="34"/>
  <c r="AD34" i="34"/>
  <c r="AH34" i="34" s="1"/>
  <c r="AB34" i="34"/>
  <c r="U34" i="34"/>
  <c r="S34" i="34"/>
  <c r="W34" i="34" s="1"/>
  <c r="V34" i="34"/>
  <c r="L34" i="34"/>
  <c r="J34" i="34"/>
  <c r="H34" i="34"/>
  <c r="F34" i="34"/>
  <c r="AM33" i="34"/>
  <c r="AF33" i="34"/>
  <c r="AD33" i="34"/>
  <c r="AB33" i="34"/>
  <c r="U33" i="34"/>
  <c r="V33" i="34"/>
  <c r="L33" i="34"/>
  <c r="J33" i="34"/>
  <c r="H33" i="34"/>
  <c r="F33" i="34"/>
  <c r="AM32" i="34"/>
  <c r="AG32" i="34"/>
  <c r="AF32" i="34"/>
  <c r="AD32" i="34"/>
  <c r="AH32" i="34" s="1"/>
  <c r="AB32" i="34"/>
  <c r="V32" i="34"/>
  <c r="K32" i="34"/>
  <c r="J32" i="34"/>
  <c r="L32" i="34" s="1"/>
  <c r="H32" i="34"/>
  <c r="AR31" i="34"/>
  <c r="AG31" i="34"/>
  <c r="AF31" i="34"/>
  <c r="AD31" i="34"/>
  <c r="AH31" i="34" s="1"/>
  <c r="AB31" i="34"/>
  <c r="V31" i="34"/>
  <c r="K31" i="34"/>
  <c r="J31" i="34"/>
  <c r="H31" i="34"/>
  <c r="L31" i="34" s="1"/>
  <c r="AO30" i="34"/>
  <c r="AR30" i="34"/>
  <c r="AM30" i="34"/>
  <c r="AG30" i="34"/>
  <c r="AF30" i="34"/>
  <c r="AB30" i="34"/>
  <c r="U30" i="34"/>
  <c r="Q30" i="34"/>
  <c r="J30" i="34"/>
  <c r="H30" i="34"/>
  <c r="L30" i="34" s="1"/>
  <c r="F30" i="34"/>
  <c r="AM29" i="34"/>
  <c r="AF29" i="34"/>
  <c r="AB29" i="34"/>
  <c r="U29" i="34"/>
  <c r="V29" i="34"/>
  <c r="K29" i="34"/>
  <c r="J29" i="34"/>
  <c r="F29" i="34"/>
  <c r="AQ28" i="34"/>
  <c r="AG28" i="34"/>
  <c r="AF28" i="34"/>
  <c r="AB28" i="34"/>
  <c r="U28" i="34"/>
  <c r="K28" i="34"/>
  <c r="J28" i="34"/>
  <c r="H28" i="34"/>
  <c r="F28" i="34"/>
  <c r="E23" i="34"/>
  <c r="AP99" i="33"/>
  <c r="AN99" i="33"/>
  <c r="AL99" i="33"/>
  <c r="AE99" i="33"/>
  <c r="AC99" i="33"/>
  <c r="AA99" i="33"/>
  <c r="T99" i="33"/>
  <c r="R99" i="33"/>
  <c r="P99" i="33"/>
  <c r="I99" i="33"/>
  <c r="G99" i="33"/>
  <c r="E99" i="33"/>
  <c r="AP98" i="33"/>
  <c r="AN98" i="33"/>
  <c r="AL98" i="33"/>
  <c r="AE98" i="33"/>
  <c r="AF98" i="33" s="1"/>
  <c r="AC98" i="33"/>
  <c r="AA98" i="33"/>
  <c r="T98" i="33"/>
  <c r="R98" i="33"/>
  <c r="P98" i="33"/>
  <c r="I98" i="33"/>
  <c r="G98" i="33"/>
  <c r="E98" i="33"/>
  <c r="AP97" i="33"/>
  <c r="AN97" i="33"/>
  <c r="AL97" i="33"/>
  <c r="AE97" i="33"/>
  <c r="AC97" i="33"/>
  <c r="AA97" i="33"/>
  <c r="T97" i="33"/>
  <c r="R97" i="33"/>
  <c r="P97" i="33"/>
  <c r="I97" i="33"/>
  <c r="G97" i="33"/>
  <c r="E97" i="33"/>
  <c r="AP96" i="33"/>
  <c r="AN96" i="33"/>
  <c r="AL96" i="33"/>
  <c r="AE96" i="33"/>
  <c r="AC96" i="33"/>
  <c r="AA96" i="33"/>
  <c r="T96" i="33"/>
  <c r="R96" i="33"/>
  <c r="P96" i="33"/>
  <c r="I96" i="33"/>
  <c r="G96" i="33"/>
  <c r="E96" i="33"/>
  <c r="AP95" i="33"/>
  <c r="AN95" i="33"/>
  <c r="AL95" i="33"/>
  <c r="AE95" i="33"/>
  <c r="AC95" i="33"/>
  <c r="AA95" i="33"/>
  <c r="T95" i="33"/>
  <c r="R95" i="33"/>
  <c r="P95" i="33"/>
  <c r="I95" i="33"/>
  <c r="G95" i="33"/>
  <c r="E95" i="33"/>
  <c r="AP94" i="33"/>
  <c r="AN94" i="33"/>
  <c r="AL94" i="33"/>
  <c r="AE94" i="33"/>
  <c r="AF94" i="33" s="1"/>
  <c r="AC94" i="33"/>
  <c r="AA94" i="33"/>
  <c r="T94" i="33"/>
  <c r="R94" i="33"/>
  <c r="P94" i="33"/>
  <c r="I94" i="33"/>
  <c r="G94" i="33"/>
  <c r="E94" i="33"/>
  <c r="AP93" i="33"/>
  <c r="AN93" i="33"/>
  <c r="AL93" i="33"/>
  <c r="AE93" i="33"/>
  <c r="AC93" i="33"/>
  <c r="AA93" i="33"/>
  <c r="T93" i="33"/>
  <c r="R93" i="33"/>
  <c r="P93" i="33"/>
  <c r="I93" i="33"/>
  <c r="G93" i="33"/>
  <c r="E93" i="33"/>
  <c r="AP92" i="33"/>
  <c r="AN92" i="33"/>
  <c r="AL92" i="33"/>
  <c r="AE92" i="33"/>
  <c r="AC92" i="33"/>
  <c r="AA92" i="33"/>
  <c r="T92" i="33"/>
  <c r="R92" i="33"/>
  <c r="P92" i="33"/>
  <c r="I92" i="33"/>
  <c r="G92" i="33"/>
  <c r="E92" i="33"/>
  <c r="AP91" i="33"/>
  <c r="AN91" i="33"/>
  <c r="AL91" i="33"/>
  <c r="AE91" i="33"/>
  <c r="AC91" i="33"/>
  <c r="AA91" i="33"/>
  <c r="T91" i="33"/>
  <c r="R91" i="33"/>
  <c r="P91" i="33"/>
  <c r="I91" i="33"/>
  <c r="G91" i="33"/>
  <c r="E91" i="33"/>
  <c r="AP90" i="33"/>
  <c r="AN90" i="33"/>
  <c r="AL90" i="33"/>
  <c r="AE90" i="33"/>
  <c r="AC90" i="33"/>
  <c r="AA90" i="33"/>
  <c r="T90" i="33"/>
  <c r="R90" i="33"/>
  <c r="P90" i="33"/>
  <c r="I90" i="33"/>
  <c r="G90" i="33"/>
  <c r="H90" i="33" s="1"/>
  <c r="L90" i="33" s="1"/>
  <c r="E90" i="33"/>
  <c r="AP89" i="33"/>
  <c r="AN89" i="33"/>
  <c r="AL89" i="33"/>
  <c r="AE89" i="33"/>
  <c r="AC89" i="33"/>
  <c r="AA89" i="33"/>
  <c r="T89" i="33"/>
  <c r="R89" i="33"/>
  <c r="V89" i="33" s="1"/>
  <c r="P89" i="33"/>
  <c r="I89" i="33"/>
  <c r="G89" i="33"/>
  <c r="E89" i="33"/>
  <c r="AP88" i="33"/>
  <c r="AN88" i="33"/>
  <c r="AL88" i="33"/>
  <c r="AE88" i="33"/>
  <c r="AC88" i="33"/>
  <c r="AA88" i="33"/>
  <c r="T88" i="33"/>
  <c r="R88" i="33"/>
  <c r="P88" i="33"/>
  <c r="I88" i="33"/>
  <c r="G88" i="33"/>
  <c r="E88" i="33"/>
  <c r="F88" i="33" s="1"/>
  <c r="AP84" i="33"/>
  <c r="AN84" i="33"/>
  <c r="AL84" i="33"/>
  <c r="AE84" i="33"/>
  <c r="AC84" i="33"/>
  <c r="AA84" i="33"/>
  <c r="T84" i="33"/>
  <c r="R84" i="33"/>
  <c r="P84" i="33"/>
  <c r="I84" i="33"/>
  <c r="G84" i="33"/>
  <c r="E84" i="33"/>
  <c r="AP83" i="33"/>
  <c r="AN83" i="33"/>
  <c r="AL83" i="33"/>
  <c r="AE83" i="33"/>
  <c r="AC83" i="33"/>
  <c r="AA83" i="33"/>
  <c r="T83" i="33"/>
  <c r="R83" i="33"/>
  <c r="P83" i="33"/>
  <c r="I83" i="33"/>
  <c r="G83" i="33"/>
  <c r="E83" i="33"/>
  <c r="AP82" i="33"/>
  <c r="AN82" i="33"/>
  <c r="AL82" i="33"/>
  <c r="AE82" i="33"/>
  <c r="AC82" i="33"/>
  <c r="AA82" i="33"/>
  <c r="T82" i="33"/>
  <c r="R82" i="33"/>
  <c r="V82" i="33" s="1"/>
  <c r="P82" i="33"/>
  <c r="I82" i="33"/>
  <c r="G82" i="33"/>
  <c r="E82" i="33"/>
  <c r="AP81" i="33"/>
  <c r="AN81" i="33"/>
  <c r="AL81" i="33"/>
  <c r="AE81" i="33"/>
  <c r="AC81" i="33"/>
  <c r="AD81" i="33" s="1"/>
  <c r="AA81" i="33"/>
  <c r="T81" i="33"/>
  <c r="R81" i="33"/>
  <c r="P81" i="33"/>
  <c r="I81" i="33"/>
  <c r="G81" i="33"/>
  <c r="E81" i="33"/>
  <c r="AP80" i="33"/>
  <c r="AN80" i="33"/>
  <c r="AL80" i="33"/>
  <c r="AE80" i="33"/>
  <c r="AC80" i="33"/>
  <c r="AA80" i="33"/>
  <c r="T80" i="33"/>
  <c r="U80" i="33" s="1"/>
  <c r="R80" i="33"/>
  <c r="P80" i="33"/>
  <c r="I80" i="33"/>
  <c r="G80" i="33"/>
  <c r="E80" i="33"/>
  <c r="AP79" i="33"/>
  <c r="AN79" i="33"/>
  <c r="AL79" i="33"/>
  <c r="AE79" i="33"/>
  <c r="AC79" i="33"/>
  <c r="AA79" i="33"/>
  <c r="T79" i="33"/>
  <c r="R79" i="33"/>
  <c r="P79" i="33"/>
  <c r="I79" i="33"/>
  <c r="G79" i="33"/>
  <c r="E79" i="33"/>
  <c r="AP78" i="33"/>
  <c r="AR78" i="33" s="1"/>
  <c r="AN78" i="33"/>
  <c r="AL78" i="33"/>
  <c r="AE78" i="33"/>
  <c r="AC78" i="33"/>
  <c r="AA78" i="33"/>
  <c r="T78" i="33"/>
  <c r="R78" i="33"/>
  <c r="P78" i="33"/>
  <c r="Q78" i="33" s="1"/>
  <c r="I78" i="33"/>
  <c r="G78" i="33"/>
  <c r="E78" i="33"/>
  <c r="AP77" i="33"/>
  <c r="AN77" i="33"/>
  <c r="AL77" i="33"/>
  <c r="AE77" i="33"/>
  <c r="AC77" i="33"/>
  <c r="AA77" i="33"/>
  <c r="T77" i="33"/>
  <c r="R77" i="33"/>
  <c r="P77" i="33"/>
  <c r="Q77" i="33" s="1"/>
  <c r="I77" i="33"/>
  <c r="G77" i="33"/>
  <c r="E77" i="33"/>
  <c r="F77" i="33" s="1"/>
  <c r="AP76" i="33"/>
  <c r="AN76" i="33"/>
  <c r="AL76" i="33"/>
  <c r="AE76" i="33"/>
  <c r="AC76" i="33"/>
  <c r="AD76" i="33" s="1"/>
  <c r="AA76" i="33"/>
  <c r="T76" i="33"/>
  <c r="V76" i="33" s="1"/>
  <c r="R76" i="33"/>
  <c r="P76" i="33"/>
  <c r="I76" i="33"/>
  <c r="G76" i="33"/>
  <c r="E76" i="33"/>
  <c r="AP75" i="33"/>
  <c r="AQ75" i="33" s="1"/>
  <c r="AN75" i="33"/>
  <c r="AL75" i="33"/>
  <c r="AE75" i="33"/>
  <c r="AC75" i="33"/>
  <c r="AA75" i="33"/>
  <c r="T75" i="33"/>
  <c r="R75" i="33"/>
  <c r="P75" i="33"/>
  <c r="Q75" i="33" s="1"/>
  <c r="I75" i="33"/>
  <c r="G75" i="33"/>
  <c r="E75" i="33"/>
  <c r="AP74" i="33"/>
  <c r="AQ74" i="33" s="1"/>
  <c r="AS74" i="33" s="1"/>
  <c r="AN74" i="33"/>
  <c r="AL74" i="33"/>
  <c r="AE74" i="33"/>
  <c r="AC74" i="33"/>
  <c r="AA74" i="33"/>
  <c r="T74" i="33"/>
  <c r="R74" i="33"/>
  <c r="S74" i="33" s="1"/>
  <c r="W74" i="33" s="1"/>
  <c r="P74" i="33"/>
  <c r="I74" i="33"/>
  <c r="G74" i="33"/>
  <c r="E74" i="33"/>
  <c r="AP73" i="33"/>
  <c r="AQ73" i="33" s="1"/>
  <c r="AN73" i="33"/>
  <c r="AL73" i="33"/>
  <c r="AE73" i="33"/>
  <c r="AC73" i="33"/>
  <c r="AD73" i="33" s="1"/>
  <c r="AH73" i="33" s="1"/>
  <c r="AA73" i="33"/>
  <c r="T73" i="33"/>
  <c r="R73" i="33"/>
  <c r="P73" i="33"/>
  <c r="I73" i="33"/>
  <c r="G73" i="33"/>
  <c r="E73" i="33"/>
  <c r="AP69" i="33"/>
  <c r="AR69" i="33" s="1"/>
  <c r="AN69" i="33"/>
  <c r="AL69" i="33"/>
  <c r="AE69" i="33"/>
  <c r="AF69" i="33" s="1"/>
  <c r="AC69" i="33"/>
  <c r="AA69" i="33"/>
  <c r="T69" i="33"/>
  <c r="R69" i="33"/>
  <c r="P69" i="33"/>
  <c r="Q69" i="33" s="1"/>
  <c r="I69" i="33"/>
  <c r="G69" i="33"/>
  <c r="E69" i="33"/>
  <c r="AP68" i="33"/>
  <c r="AN68" i="33"/>
  <c r="AL68" i="33"/>
  <c r="AE68" i="33"/>
  <c r="AC68" i="33"/>
  <c r="AA68" i="33"/>
  <c r="T68" i="33"/>
  <c r="R68" i="33"/>
  <c r="S68" i="33" s="1"/>
  <c r="W68" i="33" s="1"/>
  <c r="P68" i="33"/>
  <c r="I68" i="33"/>
  <c r="G68" i="33"/>
  <c r="H68" i="33" s="1"/>
  <c r="E68" i="33"/>
  <c r="AP67" i="33"/>
  <c r="AN67" i="33"/>
  <c r="AL67" i="33"/>
  <c r="AE67" i="33"/>
  <c r="AC67" i="33"/>
  <c r="AA67" i="33"/>
  <c r="T67" i="33"/>
  <c r="R67" i="33"/>
  <c r="V67" i="33" s="1"/>
  <c r="P67" i="33"/>
  <c r="I67" i="33"/>
  <c r="G67" i="33"/>
  <c r="E67" i="33"/>
  <c r="AP66" i="33"/>
  <c r="AQ66" i="33" s="1"/>
  <c r="AN66" i="33"/>
  <c r="AL66" i="33"/>
  <c r="AE66" i="33"/>
  <c r="AC66" i="33"/>
  <c r="AD66" i="33" s="1"/>
  <c r="AH66" i="33" s="1"/>
  <c r="AA66" i="33"/>
  <c r="T66" i="33"/>
  <c r="R66" i="33"/>
  <c r="V66" i="33" s="1"/>
  <c r="P66" i="33"/>
  <c r="Q66" i="33" s="1"/>
  <c r="I66" i="33"/>
  <c r="G66" i="33"/>
  <c r="E66" i="33"/>
  <c r="F66" i="33" s="1"/>
  <c r="AP65" i="33"/>
  <c r="AQ65" i="33" s="1"/>
  <c r="AN65" i="33"/>
  <c r="AL65" i="33"/>
  <c r="AE65" i="33"/>
  <c r="AF65" i="33" s="1"/>
  <c r="AC65" i="33"/>
  <c r="AA65" i="33"/>
  <c r="T65" i="33"/>
  <c r="U65" i="33" s="1"/>
  <c r="R65" i="33"/>
  <c r="P65" i="33"/>
  <c r="Q65" i="33" s="1"/>
  <c r="I65" i="33"/>
  <c r="G65" i="33"/>
  <c r="E65" i="33"/>
  <c r="F65" i="33" s="1"/>
  <c r="AP64" i="33"/>
  <c r="AN64" i="33"/>
  <c r="AL64" i="33"/>
  <c r="AE64" i="33"/>
  <c r="AC64" i="33"/>
  <c r="AG64" i="33" s="1"/>
  <c r="AA64" i="33"/>
  <c r="T64" i="33"/>
  <c r="R64" i="33"/>
  <c r="P64" i="33"/>
  <c r="Q64" i="33" s="1"/>
  <c r="I64" i="33"/>
  <c r="G64" i="33"/>
  <c r="H64" i="33" s="1"/>
  <c r="E64" i="33"/>
  <c r="AP63" i="33"/>
  <c r="AR63" i="33" s="1"/>
  <c r="AN63" i="33"/>
  <c r="AL63" i="33"/>
  <c r="AE63" i="33"/>
  <c r="AF63" i="33" s="1"/>
  <c r="AC63" i="33"/>
  <c r="AA63" i="33"/>
  <c r="T63" i="33"/>
  <c r="R63" i="33"/>
  <c r="V63" i="33" s="1"/>
  <c r="P63" i="33"/>
  <c r="I63" i="33"/>
  <c r="G63" i="33"/>
  <c r="E63" i="33"/>
  <c r="F63" i="33" s="1"/>
  <c r="AP62" i="33"/>
  <c r="AQ62" i="33" s="1"/>
  <c r="AS62" i="33" s="1"/>
  <c r="AN62" i="33"/>
  <c r="AL62" i="33"/>
  <c r="AE62" i="33"/>
  <c r="AC62" i="33"/>
  <c r="AG62" i="33" s="1"/>
  <c r="AA62" i="33"/>
  <c r="T62" i="33"/>
  <c r="R62" i="33"/>
  <c r="S62" i="33" s="1"/>
  <c r="W62" i="33" s="1"/>
  <c r="P62" i="33"/>
  <c r="I62" i="33"/>
  <c r="G62" i="33"/>
  <c r="E62" i="33"/>
  <c r="AP61" i="33"/>
  <c r="AR61" i="33" s="1"/>
  <c r="AN61" i="33"/>
  <c r="AL61" i="33"/>
  <c r="AE61" i="33"/>
  <c r="AF61" i="33" s="1"/>
  <c r="AC61" i="33"/>
  <c r="AA61" i="33"/>
  <c r="T61" i="33"/>
  <c r="R61" i="33"/>
  <c r="P61" i="33"/>
  <c r="Q61" i="33" s="1"/>
  <c r="I61" i="33"/>
  <c r="G61" i="33"/>
  <c r="E61" i="33"/>
  <c r="AP60" i="33"/>
  <c r="AR60" i="33" s="1"/>
  <c r="AN60" i="33"/>
  <c r="AL60" i="33"/>
  <c r="AE60" i="33"/>
  <c r="AC60" i="33"/>
  <c r="AG60" i="33" s="1"/>
  <c r="AA60" i="33"/>
  <c r="T60" i="33"/>
  <c r="U60" i="33" s="1"/>
  <c r="R60" i="33"/>
  <c r="V60" i="33" s="1"/>
  <c r="P60" i="33"/>
  <c r="I60" i="33"/>
  <c r="G60" i="33"/>
  <c r="K60" i="33" s="1"/>
  <c r="E60" i="33"/>
  <c r="AP59" i="33"/>
  <c r="AR59" i="33" s="1"/>
  <c r="AN59" i="33"/>
  <c r="AL59" i="33"/>
  <c r="AE59" i="33"/>
  <c r="AC59" i="33"/>
  <c r="AA59" i="33"/>
  <c r="T59" i="33"/>
  <c r="R59" i="33"/>
  <c r="S59" i="33" s="1"/>
  <c r="W59" i="33" s="1"/>
  <c r="P59" i="33"/>
  <c r="I59" i="33"/>
  <c r="G59" i="33"/>
  <c r="E59" i="33"/>
  <c r="F59" i="33" s="1"/>
  <c r="AP58" i="33"/>
  <c r="AN58" i="33"/>
  <c r="AL58" i="33"/>
  <c r="AM58" i="33" s="1"/>
  <c r="AE58" i="33"/>
  <c r="AC58" i="33"/>
  <c r="AA58" i="33"/>
  <c r="T58" i="33"/>
  <c r="R58" i="33"/>
  <c r="P58" i="33"/>
  <c r="Q58" i="33" s="1"/>
  <c r="I58" i="33"/>
  <c r="G58" i="33"/>
  <c r="E58" i="33"/>
  <c r="F58" i="33" s="1"/>
  <c r="AP54" i="33"/>
  <c r="AQ54" i="33" s="1"/>
  <c r="AN54" i="33"/>
  <c r="AL54" i="33"/>
  <c r="AE54" i="33"/>
  <c r="AF54" i="33" s="1"/>
  <c r="AC54" i="33"/>
  <c r="AA54" i="33"/>
  <c r="T54" i="33"/>
  <c r="R54" i="33"/>
  <c r="P54" i="33"/>
  <c r="I54" i="33"/>
  <c r="G54" i="33"/>
  <c r="E54" i="33"/>
  <c r="F54" i="33" s="1"/>
  <c r="AP53" i="33"/>
  <c r="AQ53" i="33" s="1"/>
  <c r="AN53" i="33"/>
  <c r="AL53" i="33"/>
  <c r="AE53" i="33"/>
  <c r="AC53" i="33"/>
  <c r="AD53" i="33" s="1"/>
  <c r="AH53" i="33" s="1"/>
  <c r="AA53" i="33"/>
  <c r="T53" i="33"/>
  <c r="R53" i="33"/>
  <c r="S53" i="33" s="1"/>
  <c r="W53" i="33" s="1"/>
  <c r="P53" i="33"/>
  <c r="I53" i="33"/>
  <c r="G53" i="33"/>
  <c r="E53" i="33"/>
  <c r="AP52" i="33"/>
  <c r="AQ52" i="33" s="1"/>
  <c r="AN52" i="33"/>
  <c r="AL52" i="33"/>
  <c r="AE52" i="33"/>
  <c r="AC52" i="33"/>
  <c r="AG52" i="33" s="1"/>
  <c r="AA52" i="33"/>
  <c r="T52" i="33"/>
  <c r="R52" i="33"/>
  <c r="V52" i="33" s="1"/>
  <c r="P52" i="33"/>
  <c r="Q52" i="33" s="1"/>
  <c r="I52" i="33"/>
  <c r="G52" i="33"/>
  <c r="E52" i="33"/>
  <c r="F52" i="33" s="1"/>
  <c r="AP51" i="33"/>
  <c r="AN51" i="33"/>
  <c r="AL51" i="33"/>
  <c r="AE51" i="33"/>
  <c r="AC51" i="33"/>
  <c r="AG51" i="33" s="1"/>
  <c r="AA51" i="33"/>
  <c r="T51" i="33"/>
  <c r="R51" i="33"/>
  <c r="P51" i="33"/>
  <c r="I51" i="33"/>
  <c r="G51" i="33"/>
  <c r="E51" i="33"/>
  <c r="AP50" i="33"/>
  <c r="AQ50" i="33" s="1"/>
  <c r="AS50" i="33" s="1"/>
  <c r="AN50" i="33"/>
  <c r="AL50" i="33"/>
  <c r="AE50" i="33"/>
  <c r="AF50" i="33" s="1"/>
  <c r="AC50" i="33"/>
  <c r="AA50" i="33"/>
  <c r="T50" i="33"/>
  <c r="R50" i="33"/>
  <c r="P50" i="33"/>
  <c r="Q50" i="33" s="1"/>
  <c r="I50" i="33"/>
  <c r="G50" i="33"/>
  <c r="E50" i="33"/>
  <c r="F50" i="33" s="1"/>
  <c r="AP49" i="33"/>
  <c r="AN49" i="33"/>
  <c r="AL49" i="33"/>
  <c r="AE49" i="33"/>
  <c r="AF49" i="33" s="1"/>
  <c r="AC49" i="33"/>
  <c r="AA49" i="33"/>
  <c r="T49" i="33"/>
  <c r="U49" i="33" s="1"/>
  <c r="R49" i="33"/>
  <c r="S49" i="33" s="1"/>
  <c r="W49" i="33" s="1"/>
  <c r="P49" i="33"/>
  <c r="I49" i="33"/>
  <c r="G49" i="33"/>
  <c r="K49" i="33" s="1"/>
  <c r="E49" i="33"/>
  <c r="AP48" i="33"/>
  <c r="AQ48" i="33" s="1"/>
  <c r="AN48" i="33"/>
  <c r="AL48" i="33"/>
  <c r="AE48" i="33"/>
  <c r="AC48" i="33"/>
  <c r="AA48" i="33"/>
  <c r="T48" i="33"/>
  <c r="R48" i="33"/>
  <c r="S48" i="33" s="1"/>
  <c r="W48" i="33" s="1"/>
  <c r="P48" i="33"/>
  <c r="I48" i="33"/>
  <c r="G48" i="33"/>
  <c r="K48" i="33" s="1"/>
  <c r="E48" i="33"/>
  <c r="AP47" i="33"/>
  <c r="AR47" i="33" s="1"/>
  <c r="AN47" i="33"/>
  <c r="AL47" i="33"/>
  <c r="AM47" i="33" s="1"/>
  <c r="AE47" i="33"/>
  <c r="AC47" i="33"/>
  <c r="AA47" i="33"/>
  <c r="T47" i="33"/>
  <c r="R47" i="33"/>
  <c r="P47" i="33"/>
  <c r="Q47" i="33" s="1"/>
  <c r="I47" i="33"/>
  <c r="J47" i="33" s="1"/>
  <c r="G47" i="33"/>
  <c r="E47" i="33"/>
  <c r="F47" i="33" s="1"/>
  <c r="AP46" i="33"/>
  <c r="AR46" i="33" s="1"/>
  <c r="AN46" i="33"/>
  <c r="AL46" i="33"/>
  <c r="AM46" i="33" s="1"/>
  <c r="AE46" i="33"/>
  <c r="AF46" i="33" s="1"/>
  <c r="AC46" i="33"/>
  <c r="AG46" i="33" s="1"/>
  <c r="AA46" i="33"/>
  <c r="T46" i="33"/>
  <c r="U46" i="33" s="1"/>
  <c r="R46" i="33"/>
  <c r="P46" i="33"/>
  <c r="I46" i="33"/>
  <c r="G46" i="33"/>
  <c r="E46" i="33"/>
  <c r="F46" i="33" s="1"/>
  <c r="AP45" i="33"/>
  <c r="AQ45" i="33" s="1"/>
  <c r="AN45" i="33"/>
  <c r="AL45" i="33"/>
  <c r="AE45" i="33"/>
  <c r="AF45" i="33" s="1"/>
  <c r="AC45" i="33"/>
  <c r="AD45" i="33" s="1"/>
  <c r="AH45" i="33" s="1"/>
  <c r="AA45" i="33"/>
  <c r="T45" i="33"/>
  <c r="R45" i="33"/>
  <c r="V45" i="33" s="1"/>
  <c r="P45" i="33"/>
  <c r="I45" i="33"/>
  <c r="G45" i="33"/>
  <c r="E45" i="33"/>
  <c r="AP44" i="33"/>
  <c r="AN44" i="33"/>
  <c r="AL44" i="33"/>
  <c r="AE44" i="33"/>
  <c r="AF44" i="33" s="1"/>
  <c r="AC44" i="33"/>
  <c r="AD44" i="33" s="1"/>
  <c r="AA44" i="33"/>
  <c r="T44" i="33"/>
  <c r="R44" i="33"/>
  <c r="S44" i="33" s="1"/>
  <c r="W44" i="33" s="1"/>
  <c r="P44" i="33"/>
  <c r="Q44" i="33" s="1"/>
  <c r="I44" i="33"/>
  <c r="G44" i="33"/>
  <c r="K44" i="33" s="1"/>
  <c r="E44" i="33"/>
  <c r="AP43" i="33"/>
  <c r="AN43" i="33"/>
  <c r="AL43" i="33"/>
  <c r="AM43" i="33" s="1"/>
  <c r="AE43" i="33"/>
  <c r="AC43" i="33"/>
  <c r="AG43" i="33" s="1"/>
  <c r="AA43" i="33"/>
  <c r="T43" i="33"/>
  <c r="R43" i="33"/>
  <c r="V43" i="33" s="1"/>
  <c r="P43" i="33"/>
  <c r="I43" i="33"/>
  <c r="G43" i="33"/>
  <c r="E43" i="33"/>
  <c r="F43" i="33" s="1"/>
  <c r="AP39" i="33"/>
  <c r="AR39" i="33" s="1"/>
  <c r="AN39" i="33"/>
  <c r="AL39" i="33"/>
  <c r="AM39" i="33" s="1"/>
  <c r="AE39" i="33"/>
  <c r="AC39" i="33"/>
  <c r="AA39" i="33"/>
  <c r="T39" i="33"/>
  <c r="V39" i="33" s="1"/>
  <c r="R39" i="33"/>
  <c r="P39" i="33"/>
  <c r="I39" i="33"/>
  <c r="G39" i="33"/>
  <c r="E39" i="33"/>
  <c r="AP38" i="33"/>
  <c r="AN38" i="33"/>
  <c r="AR38" i="33" s="1"/>
  <c r="AL38" i="33"/>
  <c r="AE38" i="33"/>
  <c r="AC38" i="33"/>
  <c r="AD38" i="33" s="1"/>
  <c r="AA38" i="33"/>
  <c r="T38" i="33"/>
  <c r="R38" i="33"/>
  <c r="V38" i="33" s="1"/>
  <c r="P38" i="33"/>
  <c r="Q38" i="33" s="1"/>
  <c r="I38" i="33"/>
  <c r="G38" i="33"/>
  <c r="K38" i="33" s="1"/>
  <c r="E38" i="33"/>
  <c r="AP37" i="33"/>
  <c r="AR37" i="33" s="1"/>
  <c r="AN37" i="33"/>
  <c r="AL37" i="33"/>
  <c r="AE37" i="33"/>
  <c r="AC37" i="33"/>
  <c r="AG37" i="33" s="1"/>
  <c r="AA37" i="33"/>
  <c r="AB37" i="33" s="1"/>
  <c r="T37" i="33"/>
  <c r="R37" i="33"/>
  <c r="S37" i="33" s="1"/>
  <c r="P37" i="33"/>
  <c r="I37" i="33"/>
  <c r="G37" i="33"/>
  <c r="H37" i="33" s="1"/>
  <c r="E37" i="33"/>
  <c r="F37" i="33" s="1"/>
  <c r="AP36" i="33"/>
  <c r="AR36" i="33" s="1"/>
  <c r="AN36" i="33"/>
  <c r="AL36" i="33"/>
  <c r="AE36" i="33"/>
  <c r="AC36" i="33"/>
  <c r="AG36" i="33" s="1"/>
  <c r="AA36" i="33"/>
  <c r="T36" i="33"/>
  <c r="R36" i="33"/>
  <c r="P36" i="33"/>
  <c r="Q36" i="33" s="1"/>
  <c r="I36" i="33"/>
  <c r="G36" i="33"/>
  <c r="E36" i="33"/>
  <c r="AP35" i="33"/>
  <c r="AR35" i="33" s="1"/>
  <c r="AN35" i="33"/>
  <c r="AL35" i="33"/>
  <c r="AE35" i="33"/>
  <c r="AC35" i="33"/>
  <c r="AA35" i="33"/>
  <c r="T35" i="33"/>
  <c r="V35" i="33" s="1"/>
  <c r="R35" i="33"/>
  <c r="P35" i="33"/>
  <c r="Q35" i="33" s="1"/>
  <c r="I35" i="33"/>
  <c r="G35" i="33"/>
  <c r="E35" i="33"/>
  <c r="AP34" i="33"/>
  <c r="AN34" i="33"/>
  <c r="AL34" i="33"/>
  <c r="AE34" i="33"/>
  <c r="AC34" i="33"/>
  <c r="AA34" i="33"/>
  <c r="T34" i="33"/>
  <c r="R34" i="33"/>
  <c r="V34" i="33" s="1"/>
  <c r="P34" i="33"/>
  <c r="I34" i="33"/>
  <c r="G34" i="33"/>
  <c r="H34" i="33" s="1"/>
  <c r="L34" i="33" s="1"/>
  <c r="E34" i="33"/>
  <c r="AP33" i="33"/>
  <c r="AN33" i="33"/>
  <c r="AL33" i="33"/>
  <c r="AE33" i="33"/>
  <c r="AC33" i="33"/>
  <c r="AA33" i="33"/>
  <c r="T33" i="33"/>
  <c r="R33" i="33"/>
  <c r="S33" i="33" s="1"/>
  <c r="P33" i="33"/>
  <c r="I33" i="33"/>
  <c r="G33" i="33"/>
  <c r="E33" i="33"/>
  <c r="F33" i="33" s="1"/>
  <c r="AP32" i="33"/>
  <c r="AN32" i="33"/>
  <c r="AL32" i="33"/>
  <c r="AM32" i="33" s="1"/>
  <c r="AE32" i="33"/>
  <c r="AC32" i="33"/>
  <c r="AA32" i="33"/>
  <c r="T32" i="33"/>
  <c r="R32" i="33"/>
  <c r="V32" i="33" s="1"/>
  <c r="P32" i="33"/>
  <c r="I32" i="33"/>
  <c r="K32" i="33" s="1"/>
  <c r="G32" i="33"/>
  <c r="E32" i="33"/>
  <c r="AP31" i="33"/>
  <c r="AN31" i="33"/>
  <c r="AL31" i="33"/>
  <c r="AE31" i="33"/>
  <c r="AC31" i="33"/>
  <c r="AD31" i="33" s="1"/>
  <c r="AA31" i="33"/>
  <c r="T31" i="33"/>
  <c r="V31" i="33" s="1"/>
  <c r="R31" i="33"/>
  <c r="P31" i="33"/>
  <c r="Q31" i="33" s="1"/>
  <c r="I31" i="33"/>
  <c r="G31" i="33"/>
  <c r="E31" i="33"/>
  <c r="F31" i="33" s="1"/>
  <c r="AP30" i="33"/>
  <c r="AN30" i="33"/>
  <c r="AR30" i="33" s="1"/>
  <c r="AL30" i="33"/>
  <c r="AE30" i="33"/>
  <c r="AC30" i="33"/>
  <c r="AG30" i="33" s="1"/>
  <c r="AA30" i="33"/>
  <c r="T30" i="33"/>
  <c r="R30" i="33"/>
  <c r="S30" i="33" s="1"/>
  <c r="P30" i="33"/>
  <c r="I30" i="33"/>
  <c r="I23" i="33" s="1"/>
  <c r="G30" i="33"/>
  <c r="E30" i="33"/>
  <c r="AP29" i="33"/>
  <c r="AR29" i="33" s="1"/>
  <c r="AN29" i="33"/>
  <c r="AL29" i="33"/>
  <c r="AE29" i="33"/>
  <c r="AC29" i="33"/>
  <c r="AC24" i="33" s="1"/>
  <c r="AA29" i="33"/>
  <c r="AA24" i="33" s="1"/>
  <c r="T29" i="33"/>
  <c r="R29" i="33"/>
  <c r="P29" i="33"/>
  <c r="Q29" i="33" s="1"/>
  <c r="I29" i="33"/>
  <c r="G29" i="33"/>
  <c r="H29" i="33" s="1"/>
  <c r="L29" i="33" s="1"/>
  <c r="E29" i="33"/>
  <c r="AP28" i="33"/>
  <c r="AP23" i="33" s="1"/>
  <c r="AN28" i="33"/>
  <c r="AN23" i="33" s="1"/>
  <c r="AL28" i="33"/>
  <c r="AM28" i="33" s="1"/>
  <c r="AE28" i="33"/>
  <c r="AC28" i="33"/>
  <c r="AG28" i="33" s="1"/>
  <c r="AA28" i="33"/>
  <c r="T28" i="33"/>
  <c r="R28" i="33"/>
  <c r="R23" i="33" s="1"/>
  <c r="P28" i="33"/>
  <c r="Q28" i="33" s="1"/>
  <c r="I28" i="33"/>
  <c r="J30" i="33" s="1"/>
  <c r="G28" i="33"/>
  <c r="E28" i="33"/>
  <c r="F28" i="33" s="1"/>
  <c r="AQ99" i="33"/>
  <c r="AR99" i="33"/>
  <c r="AM99" i="33"/>
  <c r="AF99" i="33"/>
  <c r="AD99" i="33"/>
  <c r="AG99" i="33"/>
  <c r="AB99" i="33"/>
  <c r="U99" i="33"/>
  <c r="V99" i="33"/>
  <c r="Q99" i="33"/>
  <c r="J99" i="33"/>
  <c r="H99" i="33"/>
  <c r="L99" i="33" s="1"/>
  <c r="K99" i="33"/>
  <c r="F99" i="33"/>
  <c r="AQ98" i="33"/>
  <c r="AR98" i="33"/>
  <c r="AM98" i="33"/>
  <c r="AD98" i="33"/>
  <c r="AB98" i="33"/>
  <c r="U98" i="33"/>
  <c r="S98" i="33"/>
  <c r="Q98" i="33"/>
  <c r="J98" i="33"/>
  <c r="H98" i="33"/>
  <c r="L98" i="33" s="1"/>
  <c r="K98" i="33"/>
  <c r="F98" i="33"/>
  <c r="AQ97" i="33"/>
  <c r="AR97" i="33"/>
  <c r="AM97" i="33"/>
  <c r="AF97" i="33"/>
  <c r="AD97" i="33"/>
  <c r="AB97" i="33"/>
  <c r="U97" i="33"/>
  <c r="S97" i="33"/>
  <c r="W97" i="33" s="1"/>
  <c r="V97" i="33"/>
  <c r="Q97" i="33"/>
  <c r="J97" i="33"/>
  <c r="H97" i="33"/>
  <c r="L97" i="33" s="1"/>
  <c r="K97" i="33"/>
  <c r="F97" i="33"/>
  <c r="AQ96" i="33"/>
  <c r="AR96" i="33"/>
  <c r="AM96" i="33"/>
  <c r="AF96" i="33"/>
  <c r="AD96" i="33"/>
  <c r="AB96" i="33"/>
  <c r="U96" i="33"/>
  <c r="S96" i="33"/>
  <c r="W96" i="33" s="1"/>
  <c r="Q96" i="33"/>
  <c r="J96" i="33"/>
  <c r="H96" i="33"/>
  <c r="L96" i="33" s="1"/>
  <c r="K96" i="33"/>
  <c r="F96" i="33"/>
  <c r="AQ95" i="33"/>
  <c r="AR95" i="33"/>
  <c r="AM95" i="33"/>
  <c r="AF95" i="33"/>
  <c r="AD95" i="33"/>
  <c r="AB95" i="33"/>
  <c r="U95" i="33"/>
  <c r="S95" i="33"/>
  <c r="V95" i="33"/>
  <c r="Q95" i="33"/>
  <c r="J95" i="33"/>
  <c r="H95" i="33"/>
  <c r="K95" i="33"/>
  <c r="F95" i="33"/>
  <c r="AQ94" i="33"/>
  <c r="AR94" i="33"/>
  <c r="AM94" i="33"/>
  <c r="AD94" i="33"/>
  <c r="AB94" i="33"/>
  <c r="S94" i="33"/>
  <c r="Q94" i="33"/>
  <c r="J94" i="33"/>
  <c r="H94" i="33"/>
  <c r="F94" i="33"/>
  <c r="AQ93" i="33"/>
  <c r="AM93" i="33"/>
  <c r="AF93" i="33"/>
  <c r="AD93" i="33"/>
  <c r="AB93" i="33"/>
  <c r="U93" i="33"/>
  <c r="S93" i="33"/>
  <c r="V93" i="33"/>
  <c r="Q93" i="33"/>
  <c r="J93" i="33"/>
  <c r="H93" i="33"/>
  <c r="F93" i="33"/>
  <c r="AQ92" i="33"/>
  <c r="AR92" i="33"/>
  <c r="AM92" i="33"/>
  <c r="AF92" i="33"/>
  <c r="AD92" i="33"/>
  <c r="AB92" i="33"/>
  <c r="S92" i="33"/>
  <c r="Q92" i="33"/>
  <c r="J92" i="33"/>
  <c r="H92" i="33"/>
  <c r="L92" i="33" s="1"/>
  <c r="F92" i="33"/>
  <c r="AQ91" i="33"/>
  <c r="AR91" i="33"/>
  <c r="AM91" i="33"/>
  <c r="AF91" i="33"/>
  <c r="AD91" i="33"/>
  <c r="AB91" i="33"/>
  <c r="U91" i="33"/>
  <c r="V91" i="33"/>
  <c r="Q91" i="33"/>
  <c r="J91" i="33"/>
  <c r="H91" i="33"/>
  <c r="K91" i="33"/>
  <c r="F91" i="33"/>
  <c r="AQ90" i="33"/>
  <c r="AR90" i="33"/>
  <c r="AM90" i="33"/>
  <c r="AF90" i="33"/>
  <c r="AD90" i="33"/>
  <c r="AB90" i="33"/>
  <c r="V90" i="33"/>
  <c r="U90" i="33"/>
  <c r="S90" i="33"/>
  <c r="W90" i="33" s="1"/>
  <c r="Q90" i="33"/>
  <c r="J90" i="33"/>
  <c r="F90" i="33"/>
  <c r="AQ89" i="33"/>
  <c r="AO89" i="33"/>
  <c r="AR89" i="33"/>
  <c r="AM89" i="33"/>
  <c r="AF89" i="33"/>
  <c r="AD89" i="33"/>
  <c r="AB89" i="33"/>
  <c r="U89" i="33"/>
  <c r="S89" i="33"/>
  <c r="W89" i="33" s="1"/>
  <c r="Q89" i="33"/>
  <c r="J89" i="33"/>
  <c r="K89" i="33"/>
  <c r="F89" i="33"/>
  <c r="AQ88" i="33"/>
  <c r="AR88" i="33"/>
  <c r="AM88" i="33"/>
  <c r="AF88" i="33"/>
  <c r="AD88" i="33"/>
  <c r="AB88" i="33"/>
  <c r="U88" i="33"/>
  <c r="W88" i="33" s="1"/>
  <c r="S88" i="33"/>
  <c r="Q88" i="33"/>
  <c r="J88" i="33"/>
  <c r="H88" i="33"/>
  <c r="L88" i="33" s="1"/>
  <c r="AQ84" i="33"/>
  <c r="AR84" i="33"/>
  <c r="AM84" i="33"/>
  <c r="AF84" i="33"/>
  <c r="AD84" i="33"/>
  <c r="AB84" i="33"/>
  <c r="U84" i="33"/>
  <c r="S84" i="33"/>
  <c r="V84" i="33"/>
  <c r="Q84" i="33"/>
  <c r="J84" i="33"/>
  <c r="H84" i="33"/>
  <c r="K84" i="33"/>
  <c r="F84" i="33"/>
  <c r="AQ83" i="33"/>
  <c r="AR83" i="33"/>
  <c r="AM83" i="33"/>
  <c r="AF83" i="33"/>
  <c r="AD83" i="33"/>
  <c r="AB83" i="33"/>
  <c r="V83" i="33"/>
  <c r="U83" i="33"/>
  <c r="S83" i="33"/>
  <c r="W83" i="33" s="1"/>
  <c r="Q83" i="33"/>
  <c r="J83" i="33"/>
  <c r="H83" i="33"/>
  <c r="L83" i="33" s="1"/>
  <c r="F83" i="33"/>
  <c r="AQ82" i="33"/>
  <c r="AO82" i="33"/>
  <c r="AR82" i="33"/>
  <c r="AM82" i="33"/>
  <c r="AF82" i="33"/>
  <c r="AD82" i="33"/>
  <c r="AB82" i="33"/>
  <c r="U82" i="33"/>
  <c r="Q82" i="33"/>
  <c r="J82" i="33"/>
  <c r="K82" i="33"/>
  <c r="F82" i="33"/>
  <c r="AQ81" i="33"/>
  <c r="AR81" i="33"/>
  <c r="AM81" i="33"/>
  <c r="AF81" i="33"/>
  <c r="AB81" i="33"/>
  <c r="V81" i="33"/>
  <c r="U81" i="33"/>
  <c r="S81" i="33"/>
  <c r="W81" i="33" s="1"/>
  <c r="Q81" i="33"/>
  <c r="J81" i="33"/>
  <c r="H81" i="33"/>
  <c r="L81" i="33" s="1"/>
  <c r="F81" i="33"/>
  <c r="AR80" i="33"/>
  <c r="AQ80" i="33"/>
  <c r="AO80" i="33"/>
  <c r="AS80" i="33" s="1"/>
  <c r="AM80" i="33"/>
  <c r="AG80" i="33"/>
  <c r="AF80" i="33"/>
  <c r="AD80" i="33"/>
  <c r="AB80" i="33"/>
  <c r="S80" i="33"/>
  <c r="V80" i="33"/>
  <c r="Q80" i="33"/>
  <c r="J80" i="33"/>
  <c r="H80" i="33"/>
  <c r="F80" i="33"/>
  <c r="AQ79" i="33"/>
  <c r="AM79" i="33"/>
  <c r="AG79" i="33"/>
  <c r="AF79" i="33"/>
  <c r="AD79" i="33"/>
  <c r="AH79" i="33" s="1"/>
  <c r="AB79" i="33"/>
  <c r="W79" i="33"/>
  <c r="V79" i="33"/>
  <c r="U79" i="33"/>
  <c r="S79" i="33"/>
  <c r="Q79" i="33"/>
  <c r="J79" i="33"/>
  <c r="H79" i="33"/>
  <c r="F79" i="33"/>
  <c r="AQ78" i="33"/>
  <c r="AO78" i="33"/>
  <c r="AS78" i="33" s="1"/>
  <c r="AM78" i="33"/>
  <c r="AF78" i="33"/>
  <c r="AB78" i="33"/>
  <c r="U78" i="33"/>
  <c r="S78" i="33"/>
  <c r="W78" i="33" s="1"/>
  <c r="K78" i="33"/>
  <c r="J78" i="33"/>
  <c r="H78" i="33"/>
  <c r="L78" i="33" s="1"/>
  <c r="F78" i="33"/>
  <c r="AR77" i="33"/>
  <c r="AQ77" i="33"/>
  <c r="AO77" i="33"/>
  <c r="AM77" i="33"/>
  <c r="AG77" i="33"/>
  <c r="AF77" i="33"/>
  <c r="AD77" i="33"/>
  <c r="AB77" i="33"/>
  <c r="V77" i="33"/>
  <c r="U77" i="33"/>
  <c r="S77" i="33"/>
  <c r="W77" i="33" s="1"/>
  <c r="J77" i="33"/>
  <c r="H77" i="33"/>
  <c r="AQ76" i="33"/>
  <c r="AM76" i="33"/>
  <c r="AF76" i="33"/>
  <c r="AB76" i="33"/>
  <c r="W76" i="33"/>
  <c r="U76" i="33"/>
  <c r="S76" i="33"/>
  <c r="Q76" i="33"/>
  <c r="K76" i="33"/>
  <c r="J76" i="33"/>
  <c r="H76" i="33"/>
  <c r="F76" i="33"/>
  <c r="AO75" i="33"/>
  <c r="AR75" i="33"/>
  <c r="AM75" i="33"/>
  <c r="AF75" i="33"/>
  <c r="AB75" i="33"/>
  <c r="U75" i="33"/>
  <c r="S75" i="33"/>
  <c r="W75" i="33" s="1"/>
  <c r="K75" i="33"/>
  <c r="J75" i="33"/>
  <c r="H75" i="33"/>
  <c r="F75" i="33"/>
  <c r="AO74" i="33"/>
  <c r="AM74" i="33"/>
  <c r="AG74" i="33"/>
  <c r="AF74" i="33"/>
  <c r="AD74" i="33"/>
  <c r="AB74" i="33"/>
  <c r="V74" i="33"/>
  <c r="U74" i="33"/>
  <c r="Q74" i="33"/>
  <c r="K74" i="33"/>
  <c r="J74" i="33"/>
  <c r="H74" i="33"/>
  <c r="F74" i="33"/>
  <c r="AR73" i="33"/>
  <c r="AO73" i="33"/>
  <c r="AM73" i="33"/>
  <c r="AF73" i="33"/>
  <c r="AB73" i="33"/>
  <c r="V73" i="33"/>
  <c r="U73" i="33"/>
  <c r="S73" i="33"/>
  <c r="W73" i="33" s="1"/>
  <c r="Q73" i="33"/>
  <c r="J73" i="33"/>
  <c r="F73" i="33"/>
  <c r="AQ69" i="33"/>
  <c r="AM69" i="33"/>
  <c r="AB69" i="33"/>
  <c r="U69" i="33"/>
  <c r="S69" i="33"/>
  <c r="K69" i="33"/>
  <c r="J69" i="33"/>
  <c r="H69" i="33"/>
  <c r="L69" i="33" s="1"/>
  <c r="F69" i="33"/>
  <c r="AQ68" i="33"/>
  <c r="AO68" i="33"/>
  <c r="AM68" i="33"/>
  <c r="AF68" i="33"/>
  <c r="AD68" i="33"/>
  <c r="AH68" i="33" s="1"/>
  <c r="AB68" i="33"/>
  <c r="V68" i="33"/>
  <c r="U68" i="33"/>
  <c r="Q68" i="33"/>
  <c r="J68" i="33"/>
  <c r="F68" i="33"/>
  <c r="AR67" i="33"/>
  <c r="AQ67" i="33"/>
  <c r="AO67" i="33"/>
  <c r="AM67" i="33"/>
  <c r="AF67" i="33"/>
  <c r="AH67" i="33" s="1"/>
  <c r="AD67" i="33"/>
  <c r="AG67" i="33"/>
  <c r="AB67" i="33"/>
  <c r="W67" i="33"/>
  <c r="U67" i="33"/>
  <c r="S67" i="33"/>
  <c r="Q67" i="33"/>
  <c r="K67" i="33"/>
  <c r="J67" i="33"/>
  <c r="H67" i="33"/>
  <c r="L67" i="33" s="1"/>
  <c r="F67" i="33"/>
  <c r="AO66" i="33"/>
  <c r="AM66" i="33"/>
  <c r="AF66" i="33"/>
  <c r="AG66" i="33"/>
  <c r="AB66" i="33"/>
  <c r="U66" i="33"/>
  <c r="J66" i="33"/>
  <c r="K66" i="33"/>
  <c r="AR65" i="33"/>
  <c r="AM65" i="33"/>
  <c r="AB65" i="33"/>
  <c r="V65" i="33"/>
  <c r="S65" i="33"/>
  <c r="J65" i="33"/>
  <c r="H65" i="33"/>
  <c r="AQ64" i="33"/>
  <c r="AO64" i="33"/>
  <c r="AM64" i="33"/>
  <c r="AF64" i="33"/>
  <c r="AD64" i="33"/>
  <c r="AH64" i="33" s="1"/>
  <c r="AB64" i="33"/>
  <c r="V64" i="33"/>
  <c r="U64" i="33"/>
  <c r="S64" i="33"/>
  <c r="W64" i="33" s="1"/>
  <c r="J64" i="33"/>
  <c r="K64" i="33"/>
  <c r="F64" i="33"/>
  <c r="AQ63" i="33"/>
  <c r="AO63" i="33"/>
  <c r="AS63" i="33" s="1"/>
  <c r="AM63" i="33"/>
  <c r="AG63" i="33"/>
  <c r="AB63" i="33"/>
  <c r="U63" i="33"/>
  <c r="S63" i="33"/>
  <c r="W63" i="33" s="1"/>
  <c r="Q63" i="33"/>
  <c r="J63" i="33"/>
  <c r="H63" i="33"/>
  <c r="L63" i="33" s="1"/>
  <c r="AO62" i="33"/>
  <c r="AM62" i="33"/>
  <c r="AF62" i="33"/>
  <c r="AB62" i="33"/>
  <c r="V62" i="33"/>
  <c r="U62" i="33"/>
  <c r="Q62" i="33"/>
  <c r="J62" i="33"/>
  <c r="K62" i="33"/>
  <c r="F62" i="33"/>
  <c r="AQ61" i="33"/>
  <c r="AM61" i="33"/>
  <c r="AB61" i="33"/>
  <c r="U61" i="33"/>
  <c r="S61" i="33"/>
  <c r="W61" i="33" s="1"/>
  <c r="J61" i="33"/>
  <c r="H61" i="33"/>
  <c r="L61" i="33" s="1"/>
  <c r="F61" i="33"/>
  <c r="AQ60" i="33"/>
  <c r="AO60" i="33"/>
  <c r="AS60" i="33" s="1"/>
  <c r="AM60" i="33"/>
  <c r="AF60" i="33"/>
  <c r="AD60" i="33"/>
  <c r="AH60" i="33" s="1"/>
  <c r="AB60" i="33"/>
  <c r="Q60" i="33"/>
  <c r="J60" i="33"/>
  <c r="F60" i="33"/>
  <c r="AQ59" i="33"/>
  <c r="AO59" i="33"/>
  <c r="AM59" i="33"/>
  <c r="AG59" i="33"/>
  <c r="AF59" i="33"/>
  <c r="AD59" i="33"/>
  <c r="AH59" i="33" s="1"/>
  <c r="AB59" i="33"/>
  <c r="V59" i="33"/>
  <c r="U59" i="33"/>
  <c r="Q59" i="33"/>
  <c r="J59" i="33"/>
  <c r="H59" i="33"/>
  <c r="AQ58" i="33"/>
  <c r="AO58" i="33"/>
  <c r="AF58" i="33"/>
  <c r="AB58" i="33"/>
  <c r="V58" i="33"/>
  <c r="U58" i="33"/>
  <c r="S58" i="33"/>
  <c r="W58" i="33" s="1"/>
  <c r="J58" i="33"/>
  <c r="AO54" i="33"/>
  <c r="AR54" i="33"/>
  <c r="AM54" i="33"/>
  <c r="AB54" i="33"/>
  <c r="U54" i="33"/>
  <c r="S54" i="33"/>
  <c r="Q54" i="33"/>
  <c r="K54" i="33"/>
  <c r="J54" i="33"/>
  <c r="H54" i="33"/>
  <c r="L54" i="33" s="1"/>
  <c r="AR53" i="33"/>
  <c r="AO53" i="33"/>
  <c r="AM53" i="33"/>
  <c r="AF53" i="33"/>
  <c r="AB53" i="33"/>
  <c r="V53" i="33"/>
  <c r="U53" i="33"/>
  <c r="Q53" i="33"/>
  <c r="J53" i="33"/>
  <c r="K53" i="33"/>
  <c r="F53" i="33"/>
  <c r="AR52" i="33"/>
  <c r="AO52" i="33"/>
  <c r="AM52" i="33"/>
  <c r="AF52" i="33"/>
  <c r="AD52" i="33"/>
  <c r="AH52" i="33" s="1"/>
  <c r="AB52" i="33"/>
  <c r="U52" i="33"/>
  <c r="S52" i="33"/>
  <c r="W52" i="33" s="1"/>
  <c r="K52" i="33"/>
  <c r="J52" i="33"/>
  <c r="H52" i="33"/>
  <c r="L52" i="33" s="1"/>
  <c r="AQ51" i="33"/>
  <c r="AO51" i="33"/>
  <c r="AM51" i="33"/>
  <c r="AF51" i="33"/>
  <c r="AD51" i="33"/>
  <c r="AH51" i="33" s="1"/>
  <c r="AB51" i="33"/>
  <c r="U51" i="33"/>
  <c r="V51" i="33"/>
  <c r="Q51" i="33"/>
  <c r="J51" i="33"/>
  <c r="H51" i="33"/>
  <c r="L51" i="33" s="1"/>
  <c r="K51" i="33"/>
  <c r="F51" i="33"/>
  <c r="AO50" i="33"/>
  <c r="AM50" i="33"/>
  <c r="AB50" i="33"/>
  <c r="V50" i="33"/>
  <c r="U50" i="33"/>
  <c r="S50" i="33"/>
  <c r="J50" i="33"/>
  <c r="H50" i="33"/>
  <c r="L50" i="33" s="1"/>
  <c r="AQ49" i="33"/>
  <c r="AO49" i="33"/>
  <c r="AS49" i="33" s="1"/>
  <c r="AM49" i="33"/>
  <c r="AG49" i="33"/>
  <c r="AB49" i="33"/>
  <c r="V49" i="33"/>
  <c r="Q49" i="33"/>
  <c r="J49" i="33"/>
  <c r="F49" i="33"/>
  <c r="AO48" i="33"/>
  <c r="AM48" i="33"/>
  <c r="AG48" i="33"/>
  <c r="AF48" i="33"/>
  <c r="AD48" i="33"/>
  <c r="AB48" i="33"/>
  <c r="U48" i="33"/>
  <c r="Q48" i="33"/>
  <c r="F48" i="33"/>
  <c r="AQ47" i="33"/>
  <c r="AF47" i="33"/>
  <c r="AG47" i="33"/>
  <c r="AB47" i="33"/>
  <c r="U47" i="33"/>
  <c r="S47" i="33"/>
  <c r="V47" i="33"/>
  <c r="K47" i="33"/>
  <c r="H47" i="33"/>
  <c r="AQ46" i="33"/>
  <c r="AO46" i="33"/>
  <c r="AS46" i="33" s="1"/>
  <c r="AB46" i="33"/>
  <c r="Q46" i="33"/>
  <c r="K46" i="33"/>
  <c r="J46" i="33"/>
  <c r="H46" i="33"/>
  <c r="L46" i="33" s="1"/>
  <c r="AR45" i="33"/>
  <c r="AO45" i="33"/>
  <c r="AM45" i="33"/>
  <c r="AG45" i="33"/>
  <c r="AB45" i="33"/>
  <c r="U45" i="33"/>
  <c r="Q45" i="33"/>
  <c r="J45" i="33"/>
  <c r="H45" i="33"/>
  <c r="F45" i="33"/>
  <c r="AQ44" i="33"/>
  <c r="AS44" i="33" s="1"/>
  <c r="AO44" i="33"/>
  <c r="AM44" i="33"/>
  <c r="AG44" i="33"/>
  <c r="AB44" i="33"/>
  <c r="U44" i="33"/>
  <c r="J44" i="33"/>
  <c r="F44" i="33"/>
  <c r="AQ43" i="33"/>
  <c r="AR43" i="33"/>
  <c r="AF43" i="33"/>
  <c r="AB43" i="33"/>
  <c r="U43" i="33"/>
  <c r="Q43" i="33"/>
  <c r="K43" i="33"/>
  <c r="H43" i="33"/>
  <c r="AO39" i="33"/>
  <c r="AD39" i="33"/>
  <c r="AG39" i="33"/>
  <c r="AB39" i="33"/>
  <c r="Q39" i="33"/>
  <c r="K39" i="33"/>
  <c r="F39" i="33"/>
  <c r="AM38" i="33"/>
  <c r="AG38" i="33"/>
  <c r="AB38" i="33"/>
  <c r="S38" i="33"/>
  <c r="F38" i="33"/>
  <c r="AO37" i="33"/>
  <c r="AM37" i="33"/>
  <c r="AD37" i="33"/>
  <c r="Q37" i="33"/>
  <c r="K37" i="33"/>
  <c r="AM36" i="33"/>
  <c r="AB36" i="33"/>
  <c r="S36" i="33"/>
  <c r="V36" i="33"/>
  <c r="K36" i="33"/>
  <c r="H36" i="33"/>
  <c r="F36" i="33"/>
  <c r="AO35" i="33"/>
  <c r="AM35" i="33"/>
  <c r="AG35" i="33"/>
  <c r="AB35" i="33"/>
  <c r="K35" i="33"/>
  <c r="H35" i="33"/>
  <c r="F35" i="33"/>
  <c r="AR34" i="33"/>
  <c r="AO34" i="33"/>
  <c r="AM34" i="33"/>
  <c r="AG34" i="33"/>
  <c r="AF34" i="33"/>
  <c r="AD34" i="33"/>
  <c r="AH34" i="33" s="1"/>
  <c r="AB34" i="33"/>
  <c r="Q34" i="33"/>
  <c r="J34" i="33"/>
  <c r="F34" i="33"/>
  <c r="AR33" i="33"/>
  <c r="AO33" i="33"/>
  <c r="AM33" i="33"/>
  <c r="AD33" i="33"/>
  <c r="AG33" i="33"/>
  <c r="AB33" i="33"/>
  <c r="V33" i="33"/>
  <c r="Q33" i="33"/>
  <c r="AR32" i="33"/>
  <c r="AB32" i="33"/>
  <c r="Q32" i="33"/>
  <c r="H32" i="33"/>
  <c r="F32" i="33"/>
  <c r="AR31" i="33"/>
  <c r="AO31" i="33"/>
  <c r="AM31" i="33"/>
  <c r="AG31" i="33"/>
  <c r="K31" i="33"/>
  <c r="AO30" i="33"/>
  <c r="AM30" i="33"/>
  <c r="AB30" i="33"/>
  <c r="V30" i="33"/>
  <c r="Q30" i="33"/>
  <c r="K30" i="33"/>
  <c r="F30" i="33"/>
  <c r="AO29" i="33"/>
  <c r="AM29" i="33"/>
  <c r="AB29" i="33"/>
  <c r="J29" i="33"/>
  <c r="K29" i="33"/>
  <c r="E23" i="33"/>
  <c r="AR28" i="33"/>
  <c r="AF35" i="33"/>
  <c r="AB28" i="33"/>
  <c r="V28" i="33"/>
  <c r="K28" i="33"/>
  <c r="J35" i="33"/>
  <c r="G23" i="33"/>
  <c r="AL24" i="33"/>
  <c r="AP99" i="32"/>
  <c r="AN99" i="32"/>
  <c r="AL99" i="32"/>
  <c r="AE99" i="32"/>
  <c r="AC99" i="32"/>
  <c r="AA99" i="32"/>
  <c r="T99" i="32"/>
  <c r="R99" i="32"/>
  <c r="P99" i="32"/>
  <c r="I99" i="32"/>
  <c r="G99" i="32"/>
  <c r="E99" i="32"/>
  <c r="AP98" i="32"/>
  <c r="AN98" i="32"/>
  <c r="AL98" i="32"/>
  <c r="AM98" i="32" s="1"/>
  <c r="AE98" i="32"/>
  <c r="AC98" i="32"/>
  <c r="AA98" i="32"/>
  <c r="T98" i="32"/>
  <c r="R98" i="32"/>
  <c r="P98" i="32"/>
  <c r="I98" i="32"/>
  <c r="G98" i="32"/>
  <c r="E98" i="32"/>
  <c r="AP97" i="32"/>
  <c r="AN97" i="32"/>
  <c r="AL97" i="32"/>
  <c r="AE97" i="32"/>
  <c r="AC97" i="32"/>
  <c r="AA97" i="32"/>
  <c r="T97" i="32"/>
  <c r="R97" i="32"/>
  <c r="P97" i="32"/>
  <c r="I97" i="32"/>
  <c r="G97" i="32"/>
  <c r="E97" i="32"/>
  <c r="AP96" i="32"/>
  <c r="AN96" i="32"/>
  <c r="AL96" i="32"/>
  <c r="AE96" i="32"/>
  <c r="AC96" i="32"/>
  <c r="AA96" i="32"/>
  <c r="T96" i="32"/>
  <c r="R96" i="32"/>
  <c r="P96" i="32"/>
  <c r="I96" i="32"/>
  <c r="G96" i="32"/>
  <c r="E96" i="32"/>
  <c r="F96" i="32" s="1"/>
  <c r="AP95" i="32"/>
  <c r="AN95" i="32"/>
  <c r="AL95" i="32"/>
  <c r="AE95" i="32"/>
  <c r="AC95" i="32"/>
  <c r="AA95" i="32"/>
  <c r="T95" i="32"/>
  <c r="R95" i="32"/>
  <c r="P95" i="32"/>
  <c r="I95" i="32"/>
  <c r="G95" i="32"/>
  <c r="E95" i="32"/>
  <c r="AP94" i="32"/>
  <c r="AN94" i="32"/>
  <c r="AL94" i="32"/>
  <c r="AM94" i="32" s="1"/>
  <c r="AE94" i="32"/>
  <c r="AF94" i="32" s="1"/>
  <c r="AC94" i="32"/>
  <c r="AA94" i="32"/>
  <c r="T94" i="32"/>
  <c r="R94" i="32"/>
  <c r="P94" i="32"/>
  <c r="I94" i="32"/>
  <c r="G94" i="32"/>
  <c r="E94" i="32"/>
  <c r="AP93" i="32"/>
  <c r="AN93" i="32"/>
  <c r="AL93" i="32"/>
  <c r="AE93" i="32"/>
  <c r="AC93" i="32"/>
  <c r="AA93" i="32"/>
  <c r="T93" i="32"/>
  <c r="U93" i="32" s="1"/>
  <c r="R93" i="32"/>
  <c r="V93" i="32" s="1"/>
  <c r="P93" i="32"/>
  <c r="I93" i="32"/>
  <c r="G93" i="32"/>
  <c r="E93" i="32"/>
  <c r="AP92" i="32"/>
  <c r="AN92" i="32"/>
  <c r="AL92" i="32"/>
  <c r="AE92" i="32"/>
  <c r="AC92" i="32"/>
  <c r="AA92" i="32"/>
  <c r="T92" i="32"/>
  <c r="R92" i="32"/>
  <c r="P92" i="32"/>
  <c r="I92" i="32"/>
  <c r="G92" i="32"/>
  <c r="E92" i="32"/>
  <c r="F92" i="32" s="1"/>
  <c r="AP91" i="32"/>
  <c r="AN91" i="32"/>
  <c r="AL91" i="32"/>
  <c r="AE91" i="32"/>
  <c r="AC91" i="32"/>
  <c r="AA91" i="32"/>
  <c r="T91" i="32"/>
  <c r="R91" i="32"/>
  <c r="P91" i="32"/>
  <c r="I91" i="32"/>
  <c r="G91" i="32"/>
  <c r="E91" i="32"/>
  <c r="AP90" i="32"/>
  <c r="AN90" i="32"/>
  <c r="AL90" i="32"/>
  <c r="AM90" i="32" s="1"/>
  <c r="AE90" i="32"/>
  <c r="AF90" i="32" s="1"/>
  <c r="AC90" i="32"/>
  <c r="AA90" i="32"/>
  <c r="T90" i="32"/>
  <c r="R90" i="32"/>
  <c r="P90" i="32"/>
  <c r="I90" i="32"/>
  <c r="G90" i="32"/>
  <c r="E90" i="32"/>
  <c r="AP89" i="32"/>
  <c r="AN89" i="32"/>
  <c r="AL89" i="32"/>
  <c r="AE89" i="32"/>
  <c r="AC89" i="32"/>
  <c r="AA89" i="32"/>
  <c r="T89" i="32"/>
  <c r="U89" i="32" s="1"/>
  <c r="R89" i="32"/>
  <c r="V89" i="32" s="1"/>
  <c r="P89" i="32"/>
  <c r="I89" i="32"/>
  <c r="G89" i="32"/>
  <c r="E89" i="32"/>
  <c r="AP88" i="32"/>
  <c r="AN88" i="32"/>
  <c r="AL88" i="32"/>
  <c r="AE88" i="32"/>
  <c r="AC88" i="32"/>
  <c r="AA88" i="32"/>
  <c r="T88" i="32"/>
  <c r="R88" i="32"/>
  <c r="P88" i="32"/>
  <c r="I88" i="32"/>
  <c r="G88" i="32"/>
  <c r="E88" i="32"/>
  <c r="F88" i="32" s="1"/>
  <c r="AP84" i="32"/>
  <c r="AN84" i="32"/>
  <c r="AL84" i="32"/>
  <c r="AE84" i="32"/>
  <c r="AC84" i="32"/>
  <c r="AA84" i="32"/>
  <c r="T84" i="32"/>
  <c r="R84" i="32"/>
  <c r="P84" i="32"/>
  <c r="I84" i="32"/>
  <c r="G84" i="32"/>
  <c r="E84" i="32"/>
  <c r="AP83" i="32"/>
  <c r="AN83" i="32"/>
  <c r="AL83" i="32"/>
  <c r="AM83" i="32" s="1"/>
  <c r="AE83" i="32"/>
  <c r="AF83" i="32" s="1"/>
  <c r="AC83" i="32"/>
  <c r="AA83" i="32"/>
  <c r="T83" i="32"/>
  <c r="R83" i="32"/>
  <c r="P83" i="32"/>
  <c r="I83" i="32"/>
  <c r="G83" i="32"/>
  <c r="E83" i="32"/>
  <c r="AP82" i="32"/>
  <c r="AN82" i="32"/>
  <c r="AL82" i="32"/>
  <c r="AE82" i="32"/>
  <c r="AC82" i="32"/>
  <c r="AA82" i="32"/>
  <c r="T82" i="32"/>
  <c r="U82" i="32" s="1"/>
  <c r="R82" i="32"/>
  <c r="V82" i="32" s="1"/>
  <c r="P82" i="32"/>
  <c r="I82" i="32"/>
  <c r="G82" i="32"/>
  <c r="E82" i="32"/>
  <c r="AP81" i="32"/>
  <c r="AN81" i="32"/>
  <c r="AL81" i="32"/>
  <c r="AE81" i="32"/>
  <c r="AC81" i="32"/>
  <c r="AA81" i="32"/>
  <c r="T81" i="32"/>
  <c r="R81" i="32"/>
  <c r="P81" i="32"/>
  <c r="I81" i="32"/>
  <c r="G81" i="32"/>
  <c r="E81" i="32"/>
  <c r="F81" i="32" s="1"/>
  <c r="AP80" i="32"/>
  <c r="AN80" i="32"/>
  <c r="AL80" i="32"/>
  <c r="AE80" i="32"/>
  <c r="AC80" i="32"/>
  <c r="AA80" i="32"/>
  <c r="T80" i="32"/>
  <c r="R80" i="32"/>
  <c r="P80" i="32"/>
  <c r="I80" i="32"/>
  <c r="G80" i="32"/>
  <c r="E80" i="32"/>
  <c r="AP79" i="32"/>
  <c r="AN79" i="32"/>
  <c r="AL79" i="32"/>
  <c r="AM79" i="32" s="1"/>
  <c r="AE79" i="32"/>
  <c r="AF79" i="32" s="1"/>
  <c r="AC79" i="32"/>
  <c r="AA79" i="32"/>
  <c r="T79" i="32"/>
  <c r="R79" i="32"/>
  <c r="P79" i="32"/>
  <c r="I79" i="32"/>
  <c r="G79" i="32"/>
  <c r="E79" i="32"/>
  <c r="AP78" i="32"/>
  <c r="AN78" i="32"/>
  <c r="AL78" i="32"/>
  <c r="AE78" i="32"/>
  <c r="AC78" i="32"/>
  <c r="AA78" i="32"/>
  <c r="T78" i="32"/>
  <c r="V78" i="32" s="1"/>
  <c r="R78" i="32"/>
  <c r="S78" i="32" s="1"/>
  <c r="P78" i="32"/>
  <c r="I78" i="32"/>
  <c r="G78" i="32"/>
  <c r="E78" i="32"/>
  <c r="AP77" i="32"/>
  <c r="AN77" i="32"/>
  <c r="AL77" i="32"/>
  <c r="AE77" i="32"/>
  <c r="AC77" i="32"/>
  <c r="AA77" i="32"/>
  <c r="T77" i="32"/>
  <c r="R77" i="32"/>
  <c r="P77" i="32"/>
  <c r="I77" i="32"/>
  <c r="G77" i="32"/>
  <c r="E77" i="32"/>
  <c r="AP76" i="32"/>
  <c r="AN76" i="32"/>
  <c r="AL76" i="32"/>
  <c r="AE76" i="32"/>
  <c r="AC76" i="32"/>
  <c r="AA76" i="32"/>
  <c r="T76" i="32"/>
  <c r="R76" i="32"/>
  <c r="P76" i="32"/>
  <c r="I76" i="32"/>
  <c r="G76" i="32"/>
  <c r="E76" i="32"/>
  <c r="F76" i="32" s="1"/>
  <c r="AP75" i="32"/>
  <c r="AN75" i="32"/>
  <c r="AL75" i="32"/>
  <c r="AM75" i="32" s="1"/>
  <c r="AE75" i="32"/>
  <c r="AC75" i="32"/>
  <c r="AA75" i="32"/>
  <c r="T75" i="32"/>
  <c r="R75" i="32"/>
  <c r="P75" i="32"/>
  <c r="I75" i="32"/>
  <c r="G75" i="32"/>
  <c r="E75" i="32"/>
  <c r="AP74" i="32"/>
  <c r="AN74" i="32"/>
  <c r="AL74" i="32"/>
  <c r="AE74" i="32"/>
  <c r="AC74" i="32"/>
  <c r="AA74" i="32"/>
  <c r="T74" i="32"/>
  <c r="U74" i="32" s="1"/>
  <c r="R74" i="32"/>
  <c r="P74" i="32"/>
  <c r="I74" i="32"/>
  <c r="G74" i="32"/>
  <c r="E74" i="32"/>
  <c r="AP73" i="32"/>
  <c r="AN73" i="32"/>
  <c r="AL73" i="32"/>
  <c r="AE73" i="32"/>
  <c r="AC73" i="32"/>
  <c r="AA73" i="32"/>
  <c r="T73" i="32"/>
  <c r="R73" i="32"/>
  <c r="P73" i="32"/>
  <c r="I73" i="32"/>
  <c r="G73" i="32"/>
  <c r="E73" i="32"/>
  <c r="AP69" i="32"/>
  <c r="AN69" i="32"/>
  <c r="AL69" i="32"/>
  <c r="AE69" i="32"/>
  <c r="AC69" i="32"/>
  <c r="AA69" i="32"/>
  <c r="T69" i="32"/>
  <c r="R69" i="32"/>
  <c r="P69" i="32"/>
  <c r="I69" i="32"/>
  <c r="G69" i="32"/>
  <c r="E69" i="32"/>
  <c r="F69" i="32" s="1"/>
  <c r="AP68" i="32"/>
  <c r="AN68" i="32"/>
  <c r="AL68" i="32"/>
  <c r="AM68" i="32" s="1"/>
  <c r="AE68" i="32"/>
  <c r="AC68" i="32"/>
  <c r="AA68" i="32"/>
  <c r="T68" i="32"/>
  <c r="R68" i="32"/>
  <c r="P68" i="32"/>
  <c r="I68" i="32"/>
  <c r="G68" i="32"/>
  <c r="E68" i="32"/>
  <c r="AP67" i="32"/>
  <c r="AN67" i="32"/>
  <c r="AL67" i="32"/>
  <c r="AE67" i="32"/>
  <c r="AC67" i="32"/>
  <c r="AA67" i="32"/>
  <c r="T67" i="32"/>
  <c r="V67" i="32" s="1"/>
  <c r="R67" i="32"/>
  <c r="S67" i="32" s="1"/>
  <c r="P67" i="32"/>
  <c r="I67" i="32"/>
  <c r="G67" i="32"/>
  <c r="E67" i="32"/>
  <c r="AP66" i="32"/>
  <c r="AN66" i="32"/>
  <c r="AL66" i="32"/>
  <c r="AE66" i="32"/>
  <c r="AC66" i="32"/>
  <c r="AA66" i="32"/>
  <c r="T66" i="32"/>
  <c r="R66" i="32"/>
  <c r="V66" i="32" s="1"/>
  <c r="P66" i="32"/>
  <c r="I66" i="32"/>
  <c r="G66" i="32"/>
  <c r="E66" i="32"/>
  <c r="AP65" i="32"/>
  <c r="AN65" i="32"/>
  <c r="AR65" i="32" s="1"/>
  <c r="AL65" i="32"/>
  <c r="AE65" i="32"/>
  <c r="AC65" i="32"/>
  <c r="AA65" i="32"/>
  <c r="T65" i="32"/>
  <c r="R65" i="32"/>
  <c r="P65" i="32"/>
  <c r="I65" i="32"/>
  <c r="G65" i="32"/>
  <c r="E65" i="32"/>
  <c r="AP64" i="32"/>
  <c r="AN64" i="32"/>
  <c r="AL64" i="32"/>
  <c r="AM64" i="32" s="1"/>
  <c r="AE64" i="32"/>
  <c r="AF64" i="32" s="1"/>
  <c r="AC64" i="32"/>
  <c r="AA64" i="32"/>
  <c r="AB64" i="32" s="1"/>
  <c r="T64" i="32"/>
  <c r="R64" i="32"/>
  <c r="S64" i="32" s="1"/>
  <c r="W64" i="32" s="1"/>
  <c r="P64" i="32"/>
  <c r="I64" i="32"/>
  <c r="G64" i="32"/>
  <c r="E64" i="32"/>
  <c r="AP63" i="32"/>
  <c r="AN63" i="32"/>
  <c r="AL63" i="32"/>
  <c r="AE63" i="32"/>
  <c r="AC63" i="32"/>
  <c r="AA63" i="32"/>
  <c r="T63" i="32"/>
  <c r="U63" i="32" s="1"/>
  <c r="R63" i="32"/>
  <c r="V63" i="32" s="1"/>
  <c r="P63" i="32"/>
  <c r="I63" i="32"/>
  <c r="J63" i="32" s="1"/>
  <c r="G63" i="32"/>
  <c r="E63" i="32"/>
  <c r="AP62" i="32"/>
  <c r="AN62" i="32"/>
  <c r="AO62" i="32" s="1"/>
  <c r="AS62" i="32" s="1"/>
  <c r="AL62" i="32"/>
  <c r="AE62" i="32"/>
  <c r="AC62" i="32"/>
  <c r="AA62" i="32"/>
  <c r="T62" i="32"/>
  <c r="R62" i="32"/>
  <c r="P62" i="32"/>
  <c r="I62" i="32"/>
  <c r="G62" i="32"/>
  <c r="E62" i="32"/>
  <c r="F62" i="32" s="1"/>
  <c r="AP61" i="32"/>
  <c r="AQ61" i="32" s="1"/>
  <c r="AN61" i="32"/>
  <c r="AR61" i="32" s="1"/>
  <c r="AL61" i="32"/>
  <c r="AE61" i="32"/>
  <c r="AC61" i="32"/>
  <c r="AA61" i="32"/>
  <c r="T61" i="32"/>
  <c r="R61" i="32"/>
  <c r="P61" i="32"/>
  <c r="I61" i="32"/>
  <c r="G61" i="32"/>
  <c r="E61" i="32"/>
  <c r="AP60" i="32"/>
  <c r="AN60" i="32"/>
  <c r="AL60" i="32"/>
  <c r="AM60" i="32" s="1"/>
  <c r="AE60" i="32"/>
  <c r="AF60" i="32" s="1"/>
  <c r="AC60" i="32"/>
  <c r="AA60" i="32"/>
  <c r="AB60" i="32" s="1"/>
  <c r="T60" i="32"/>
  <c r="R60" i="32"/>
  <c r="V60" i="32" s="1"/>
  <c r="P60" i="32"/>
  <c r="I60" i="32"/>
  <c r="G60" i="32"/>
  <c r="E60" i="32"/>
  <c r="AP59" i="32"/>
  <c r="AN59" i="32"/>
  <c r="AR59" i="32" s="1"/>
  <c r="AL59" i="32"/>
  <c r="AE59" i="32"/>
  <c r="AC59" i="32"/>
  <c r="AA59" i="32"/>
  <c r="T59" i="32"/>
  <c r="U59" i="32" s="1"/>
  <c r="R59" i="32"/>
  <c r="V59" i="32" s="1"/>
  <c r="P59" i="32"/>
  <c r="I59" i="32"/>
  <c r="J59" i="32" s="1"/>
  <c r="G59" i="32"/>
  <c r="E59" i="32"/>
  <c r="F59" i="32" s="1"/>
  <c r="AP58" i="32"/>
  <c r="AN58" i="32"/>
  <c r="AO58" i="32" s="1"/>
  <c r="AL58" i="32"/>
  <c r="AE58" i="32"/>
  <c r="AC58" i="32"/>
  <c r="AA58" i="32"/>
  <c r="T58" i="32"/>
  <c r="R58" i="32"/>
  <c r="P58" i="32"/>
  <c r="I58" i="32"/>
  <c r="G58" i="32"/>
  <c r="E58" i="32"/>
  <c r="F58" i="32" s="1"/>
  <c r="AP54" i="32"/>
  <c r="AN54" i="32"/>
  <c r="AL54" i="32"/>
  <c r="AE54" i="32"/>
  <c r="AF54" i="32" s="1"/>
  <c r="AC54" i="32"/>
  <c r="AA54" i="32"/>
  <c r="AB54" i="32" s="1"/>
  <c r="T54" i="32"/>
  <c r="V54" i="32" s="1"/>
  <c r="R54" i="32"/>
  <c r="P54" i="32"/>
  <c r="I54" i="32"/>
  <c r="G54" i="32"/>
  <c r="E54" i="32"/>
  <c r="F54" i="32" s="1"/>
  <c r="AP53" i="32"/>
  <c r="AN53" i="32"/>
  <c r="AL53" i="32"/>
  <c r="AM53" i="32" s="1"/>
  <c r="AE53" i="32"/>
  <c r="AF53" i="32" s="1"/>
  <c r="AC53" i="32"/>
  <c r="AA53" i="32"/>
  <c r="T53" i="32"/>
  <c r="R53" i="32"/>
  <c r="P53" i="32"/>
  <c r="I53" i="32"/>
  <c r="J53" i="32" s="1"/>
  <c r="G53" i="32"/>
  <c r="E53" i="32"/>
  <c r="AP52" i="32"/>
  <c r="AN52" i="32"/>
  <c r="AO52" i="32" s="1"/>
  <c r="AL52" i="32"/>
  <c r="AE52" i="32"/>
  <c r="AF52" i="32" s="1"/>
  <c r="AC52" i="32"/>
  <c r="AA52" i="32"/>
  <c r="T52" i="32"/>
  <c r="U52" i="32" s="1"/>
  <c r="R52" i="32"/>
  <c r="V52" i="32" s="1"/>
  <c r="P52" i="32"/>
  <c r="I52" i="32"/>
  <c r="G52" i="32"/>
  <c r="E52" i="32"/>
  <c r="AP51" i="32"/>
  <c r="AN51" i="32"/>
  <c r="AR51" i="32" s="1"/>
  <c r="AL51" i="32"/>
  <c r="AE51" i="32"/>
  <c r="AC51" i="32"/>
  <c r="AA51" i="32"/>
  <c r="T51" i="32"/>
  <c r="R51" i="32"/>
  <c r="V51" i="32" s="1"/>
  <c r="P51" i="32"/>
  <c r="I51" i="32"/>
  <c r="G51" i="32"/>
  <c r="K51" i="32" s="1"/>
  <c r="E51" i="32"/>
  <c r="F51" i="32" s="1"/>
  <c r="AP50" i="32"/>
  <c r="AN50" i="32"/>
  <c r="AL50" i="32"/>
  <c r="AE50" i="32"/>
  <c r="AC50" i="32"/>
  <c r="AA50" i="32"/>
  <c r="AB50" i="32" s="1"/>
  <c r="T50" i="32"/>
  <c r="R50" i="32"/>
  <c r="P50" i="32"/>
  <c r="I50" i="32"/>
  <c r="G50" i="32"/>
  <c r="E50" i="32"/>
  <c r="F50" i="32" s="1"/>
  <c r="AP49" i="32"/>
  <c r="AN49" i="32"/>
  <c r="AL49" i="32"/>
  <c r="AM49" i="32" s="1"/>
  <c r="AE49" i="32"/>
  <c r="AF49" i="32" s="1"/>
  <c r="AC49" i="32"/>
  <c r="AA49" i="32"/>
  <c r="AB49" i="32" s="1"/>
  <c r="T49" i="32"/>
  <c r="R49" i="32"/>
  <c r="P49" i="32"/>
  <c r="I49" i="32"/>
  <c r="K49" i="32" s="1"/>
  <c r="G49" i="32"/>
  <c r="E49" i="32"/>
  <c r="AP48" i="32"/>
  <c r="AN48" i="32"/>
  <c r="AL48" i="32"/>
  <c r="AE48" i="32"/>
  <c r="AC48" i="32"/>
  <c r="AA48" i="32"/>
  <c r="T48" i="32"/>
  <c r="U48" i="32" s="1"/>
  <c r="R48" i="32"/>
  <c r="V48" i="32" s="1"/>
  <c r="P48" i="32"/>
  <c r="Q48" i="32" s="1"/>
  <c r="I48" i="32"/>
  <c r="J48" i="32" s="1"/>
  <c r="G48" i="32"/>
  <c r="E48" i="32"/>
  <c r="F48" i="32" s="1"/>
  <c r="AP47" i="32"/>
  <c r="AQ47" i="32" s="1"/>
  <c r="AS47" i="32" s="1"/>
  <c r="AN47" i="32"/>
  <c r="AL47" i="32"/>
  <c r="AE47" i="32"/>
  <c r="AC47" i="32"/>
  <c r="AA47" i="32"/>
  <c r="T47" i="32"/>
  <c r="R47" i="32"/>
  <c r="P47" i="32"/>
  <c r="I47" i="32"/>
  <c r="G47" i="32"/>
  <c r="K47" i="32" s="1"/>
  <c r="E47" i="32"/>
  <c r="F47" i="32" s="1"/>
  <c r="AP46" i="32"/>
  <c r="AQ46" i="32" s="1"/>
  <c r="AS46" i="32" s="1"/>
  <c r="AN46" i="32"/>
  <c r="AL46" i="32"/>
  <c r="AE46" i="32"/>
  <c r="AC46" i="32"/>
  <c r="AG46" i="32" s="1"/>
  <c r="AA46" i="32"/>
  <c r="T46" i="32"/>
  <c r="R46" i="32"/>
  <c r="P46" i="32"/>
  <c r="I46" i="32"/>
  <c r="G46" i="32"/>
  <c r="E46" i="32"/>
  <c r="F46" i="32" s="1"/>
  <c r="AP45" i="32"/>
  <c r="AQ45" i="32" s="1"/>
  <c r="AS45" i="32" s="1"/>
  <c r="AN45" i="32"/>
  <c r="AL45" i="32"/>
  <c r="AM45" i="32" s="1"/>
  <c r="AE45" i="32"/>
  <c r="AC45" i="32"/>
  <c r="AG45" i="32" s="1"/>
  <c r="AA45" i="32"/>
  <c r="T45" i="32"/>
  <c r="R45" i="32"/>
  <c r="P45" i="32"/>
  <c r="I45" i="32"/>
  <c r="J45" i="32" s="1"/>
  <c r="G45" i="32"/>
  <c r="H45" i="32" s="1"/>
  <c r="E45" i="32"/>
  <c r="AP44" i="32"/>
  <c r="AN44" i="32"/>
  <c r="AL44" i="32"/>
  <c r="AE44" i="32"/>
  <c r="AC44" i="32"/>
  <c r="AG44" i="32" s="1"/>
  <c r="AA44" i="32"/>
  <c r="T44" i="32"/>
  <c r="U44" i="32" s="1"/>
  <c r="R44" i="32"/>
  <c r="V44" i="32" s="1"/>
  <c r="P44" i="32"/>
  <c r="Q44" i="32" s="1"/>
  <c r="I44" i="32"/>
  <c r="J44" i="32" s="1"/>
  <c r="G44" i="32"/>
  <c r="H44" i="32" s="1"/>
  <c r="E44" i="32"/>
  <c r="F44" i="32" s="1"/>
  <c r="AP43" i="32"/>
  <c r="AQ43" i="32" s="1"/>
  <c r="AS43" i="32" s="1"/>
  <c r="AN43" i="32"/>
  <c r="AL43" i="32"/>
  <c r="AE43" i="32"/>
  <c r="AC43" i="32"/>
  <c r="AA43" i="32"/>
  <c r="T43" i="32"/>
  <c r="R43" i="32"/>
  <c r="P43" i="32"/>
  <c r="I43" i="32"/>
  <c r="G43" i="32"/>
  <c r="K43" i="32" s="1"/>
  <c r="E43" i="32"/>
  <c r="F43" i="32" s="1"/>
  <c r="AP39" i="32"/>
  <c r="AN39" i="32"/>
  <c r="AO39" i="32" s="1"/>
  <c r="AL39" i="32"/>
  <c r="AE39" i="32"/>
  <c r="AG39" i="32" s="1"/>
  <c r="AC39" i="32"/>
  <c r="AD39" i="32" s="1"/>
  <c r="AA39" i="32"/>
  <c r="T39" i="32"/>
  <c r="R39" i="32"/>
  <c r="P39" i="32"/>
  <c r="I39" i="32"/>
  <c r="K39" i="32" s="1"/>
  <c r="G39" i="32"/>
  <c r="E39" i="32"/>
  <c r="F39" i="32" s="1"/>
  <c r="AP38" i="32"/>
  <c r="AN38" i="32"/>
  <c r="AL38" i="32"/>
  <c r="AM38" i="32" s="1"/>
  <c r="AE38" i="32"/>
  <c r="AC38" i="32"/>
  <c r="AG38" i="32" s="1"/>
  <c r="AA38" i="32"/>
  <c r="AB38" i="32" s="1"/>
  <c r="T38" i="32"/>
  <c r="R38" i="32"/>
  <c r="S38" i="32" s="1"/>
  <c r="P38" i="32"/>
  <c r="Q38" i="32" s="1"/>
  <c r="I38" i="32"/>
  <c r="G38" i="32"/>
  <c r="E38" i="32"/>
  <c r="AP37" i="32"/>
  <c r="AN37" i="32"/>
  <c r="AO37" i="32" s="1"/>
  <c r="AL37" i="32"/>
  <c r="AE37" i="32"/>
  <c r="AG37" i="32" s="1"/>
  <c r="AC37" i="32"/>
  <c r="AA37" i="32"/>
  <c r="T37" i="32"/>
  <c r="R37" i="32"/>
  <c r="V37" i="32" s="1"/>
  <c r="P37" i="32"/>
  <c r="I37" i="32"/>
  <c r="G37" i="32"/>
  <c r="K37" i="32" s="1"/>
  <c r="E37" i="32"/>
  <c r="F37" i="32" s="1"/>
  <c r="AP36" i="32"/>
  <c r="AN36" i="32"/>
  <c r="AR36" i="32" s="1"/>
  <c r="AL36" i="32"/>
  <c r="AE36" i="32"/>
  <c r="AC36" i="32"/>
  <c r="AA36" i="32"/>
  <c r="AB36" i="32" s="1"/>
  <c r="T36" i="32"/>
  <c r="R36" i="32"/>
  <c r="S36" i="32" s="1"/>
  <c r="P36" i="32"/>
  <c r="I36" i="32"/>
  <c r="G36" i="32"/>
  <c r="K36" i="32" s="1"/>
  <c r="E36" i="32"/>
  <c r="F36" i="32" s="1"/>
  <c r="AP35" i="32"/>
  <c r="AN35" i="32"/>
  <c r="AO35" i="32" s="1"/>
  <c r="AL35" i="32"/>
  <c r="AE35" i="32"/>
  <c r="AG35" i="32" s="1"/>
  <c r="AC35" i="32"/>
  <c r="AD35" i="32" s="1"/>
  <c r="AA35" i="32"/>
  <c r="T35" i="32"/>
  <c r="R35" i="32"/>
  <c r="P35" i="32"/>
  <c r="I35" i="32"/>
  <c r="K35" i="32" s="1"/>
  <c r="G35" i="32"/>
  <c r="E35" i="32"/>
  <c r="F35" i="32" s="1"/>
  <c r="AP34" i="32"/>
  <c r="AN34" i="32"/>
  <c r="AL34" i="32"/>
  <c r="AM34" i="32" s="1"/>
  <c r="AE34" i="32"/>
  <c r="AC34" i="32"/>
  <c r="AG34" i="32" s="1"/>
  <c r="AA34" i="32"/>
  <c r="AB34" i="32" s="1"/>
  <c r="T34" i="32"/>
  <c r="R34" i="32"/>
  <c r="S34" i="32" s="1"/>
  <c r="P34" i="32"/>
  <c r="Q34" i="32" s="1"/>
  <c r="I34" i="32"/>
  <c r="G34" i="32"/>
  <c r="E34" i="32"/>
  <c r="AP33" i="32"/>
  <c r="AN33" i="32"/>
  <c r="AO33" i="32" s="1"/>
  <c r="AL33" i="32"/>
  <c r="AE33" i="32"/>
  <c r="AG33" i="32" s="1"/>
  <c r="AC33" i="32"/>
  <c r="AA33" i="32"/>
  <c r="T33" i="32"/>
  <c r="R33" i="32"/>
  <c r="V33" i="32" s="1"/>
  <c r="P33" i="32"/>
  <c r="I33" i="32"/>
  <c r="G33" i="32"/>
  <c r="K33" i="32" s="1"/>
  <c r="E33" i="32"/>
  <c r="F33" i="32" s="1"/>
  <c r="AP32" i="32"/>
  <c r="AN32" i="32"/>
  <c r="AR32" i="32" s="1"/>
  <c r="AL32" i="32"/>
  <c r="AE32" i="32"/>
  <c r="AC32" i="32"/>
  <c r="AA32" i="32"/>
  <c r="AB32" i="32" s="1"/>
  <c r="T32" i="32"/>
  <c r="R32" i="32"/>
  <c r="S32" i="32" s="1"/>
  <c r="P32" i="32"/>
  <c r="I32" i="32"/>
  <c r="G32" i="32"/>
  <c r="K32" i="32" s="1"/>
  <c r="E32" i="32"/>
  <c r="F32" i="32" s="1"/>
  <c r="AP31" i="32"/>
  <c r="AN31" i="32"/>
  <c r="AO31" i="32" s="1"/>
  <c r="AL31" i="32"/>
  <c r="AE31" i="32"/>
  <c r="AG31" i="32" s="1"/>
  <c r="AC31" i="32"/>
  <c r="AD31" i="32" s="1"/>
  <c r="AA31" i="32"/>
  <c r="T31" i="32"/>
  <c r="R31" i="32"/>
  <c r="P31" i="32"/>
  <c r="I31" i="32"/>
  <c r="K31" i="32" s="1"/>
  <c r="G31" i="32"/>
  <c r="E31" i="32"/>
  <c r="F31" i="32" s="1"/>
  <c r="AP30" i="32"/>
  <c r="AN30" i="32"/>
  <c r="AL30" i="32"/>
  <c r="AL24" i="32" s="1"/>
  <c r="AE30" i="32"/>
  <c r="AC30" i="32"/>
  <c r="AG30" i="32" s="1"/>
  <c r="AA30" i="32"/>
  <c r="AB30" i="32" s="1"/>
  <c r="T30" i="32"/>
  <c r="R30" i="32"/>
  <c r="S30" i="32" s="1"/>
  <c r="P30" i="32"/>
  <c r="Q30" i="32" s="1"/>
  <c r="I30" i="32"/>
  <c r="G30" i="32"/>
  <c r="E30" i="32"/>
  <c r="AP29" i="32"/>
  <c r="AN29" i="32"/>
  <c r="AN24" i="32" s="1"/>
  <c r="AL29" i="32"/>
  <c r="AE29" i="32"/>
  <c r="AC29" i="32"/>
  <c r="AC24" i="32" s="1"/>
  <c r="AA29" i="32"/>
  <c r="T29" i="32"/>
  <c r="T24" i="32" s="1"/>
  <c r="R29" i="32"/>
  <c r="V29" i="32" s="1"/>
  <c r="P29" i="32"/>
  <c r="Q29" i="32" s="1"/>
  <c r="I29" i="32"/>
  <c r="G29" i="32"/>
  <c r="K29" i="32" s="1"/>
  <c r="E29" i="32"/>
  <c r="AP28" i="32"/>
  <c r="AN28" i="32"/>
  <c r="AR28" i="32" s="1"/>
  <c r="AL28" i="32"/>
  <c r="AE28" i="32"/>
  <c r="AF39" i="32" s="1"/>
  <c r="AC28" i="32"/>
  <c r="AA28" i="32"/>
  <c r="AA24" i="32" s="1"/>
  <c r="T28" i="32"/>
  <c r="R28" i="32"/>
  <c r="P28" i="32"/>
  <c r="P24" i="32" s="1"/>
  <c r="I28" i="32"/>
  <c r="G28" i="32"/>
  <c r="G23" i="32" s="1"/>
  <c r="E28" i="32"/>
  <c r="E23" i="32" s="1"/>
  <c r="AR99" i="32"/>
  <c r="AO99" i="32"/>
  <c r="AM99" i="32"/>
  <c r="AF99" i="32"/>
  <c r="AG99" i="32"/>
  <c r="AB99" i="32"/>
  <c r="U99" i="32"/>
  <c r="S99" i="32"/>
  <c r="V99" i="32"/>
  <c r="Q99" i="32"/>
  <c r="J99" i="32"/>
  <c r="F99" i="32"/>
  <c r="AQ98" i="32"/>
  <c r="AO98" i="32"/>
  <c r="AR98" i="32"/>
  <c r="AF98" i="32"/>
  <c r="AB98" i="32"/>
  <c r="V98" i="32"/>
  <c r="S98" i="32"/>
  <c r="Q98" i="32"/>
  <c r="J98" i="32"/>
  <c r="F98" i="32"/>
  <c r="AR97" i="32"/>
  <c r="AQ97" i="32"/>
  <c r="AS97" i="32" s="1"/>
  <c r="AO97" i="32"/>
  <c r="AM97" i="32"/>
  <c r="AF97" i="32"/>
  <c r="AB97" i="32"/>
  <c r="V97" i="32"/>
  <c r="S97" i="32"/>
  <c r="Q97" i="32"/>
  <c r="J97" i="32"/>
  <c r="F97" i="32"/>
  <c r="AQ96" i="32"/>
  <c r="AO96" i="32"/>
  <c r="AR96" i="32"/>
  <c r="AM96" i="32"/>
  <c r="AF96" i="32"/>
  <c r="AB96" i="32"/>
  <c r="U96" i="32"/>
  <c r="V96" i="32"/>
  <c r="Q96" i="32"/>
  <c r="J96" i="32"/>
  <c r="AQ95" i="32"/>
  <c r="AR95" i="32"/>
  <c r="AM95" i="32"/>
  <c r="AF95" i="32"/>
  <c r="AB95" i="32"/>
  <c r="U95" i="32"/>
  <c r="V95" i="32"/>
  <c r="Q95" i="32"/>
  <c r="J95" i="32"/>
  <c r="F95" i="32"/>
  <c r="AQ94" i="32"/>
  <c r="AS94" i="32" s="1"/>
  <c r="AR94" i="32"/>
  <c r="AO94" i="32"/>
  <c r="AB94" i="32"/>
  <c r="V94" i="32"/>
  <c r="U94" i="32"/>
  <c r="S94" i="32"/>
  <c r="Q94" i="32"/>
  <c r="J94" i="32"/>
  <c r="F94" i="32"/>
  <c r="AQ93" i="32"/>
  <c r="AR93" i="32"/>
  <c r="AM93" i="32"/>
  <c r="AF93" i="32"/>
  <c r="AB93" i="32"/>
  <c r="S93" i="32"/>
  <c r="Q93" i="32"/>
  <c r="J93" i="32"/>
  <c r="F93" i="32"/>
  <c r="AQ92" i="32"/>
  <c r="AO92" i="32"/>
  <c r="AR92" i="32"/>
  <c r="AM92" i="32"/>
  <c r="AF92" i="32"/>
  <c r="AB92" i="32"/>
  <c r="U92" i="32"/>
  <c r="V92" i="32"/>
  <c r="Q92" i="32"/>
  <c r="J92" i="32"/>
  <c r="AR91" i="32"/>
  <c r="AQ91" i="32"/>
  <c r="AO91" i="32"/>
  <c r="AS91" i="32" s="1"/>
  <c r="AM91" i="32"/>
  <c r="AF91" i="32"/>
  <c r="AB91" i="32"/>
  <c r="U91" i="32"/>
  <c r="S91" i="32"/>
  <c r="V91" i="32"/>
  <c r="Q91" i="32"/>
  <c r="J91" i="32"/>
  <c r="F91" i="32"/>
  <c r="AR90" i="32"/>
  <c r="AO90" i="32"/>
  <c r="AB90" i="32"/>
  <c r="V90" i="32"/>
  <c r="S90" i="32"/>
  <c r="Q90" i="32"/>
  <c r="J90" i="32"/>
  <c r="F90" i="32"/>
  <c r="AS89" i="32"/>
  <c r="AR89" i="32"/>
  <c r="AQ89" i="32"/>
  <c r="AO89" i="32"/>
  <c r="AM89" i="32"/>
  <c r="AF89" i="32"/>
  <c r="AB89" i="32"/>
  <c r="Q89" i="32"/>
  <c r="J89" i="32"/>
  <c r="F89" i="32"/>
  <c r="AQ88" i="32"/>
  <c r="AO88" i="32"/>
  <c r="AR88" i="32"/>
  <c r="AM88" i="32"/>
  <c r="AF88" i="32"/>
  <c r="AB88" i="32"/>
  <c r="U88" i="32"/>
  <c r="V88" i="32"/>
  <c r="Q88" i="32"/>
  <c r="J88" i="32"/>
  <c r="AQ84" i="32"/>
  <c r="AR84" i="32"/>
  <c r="AM84" i="32"/>
  <c r="AF84" i="32"/>
  <c r="AB84" i="32"/>
  <c r="U84" i="32"/>
  <c r="V84" i="32"/>
  <c r="Q84" i="32"/>
  <c r="J84" i="32"/>
  <c r="F84" i="32"/>
  <c r="AS83" i="32"/>
  <c r="AQ83" i="32"/>
  <c r="AR83" i="32"/>
  <c r="AO83" i="32"/>
  <c r="AB83" i="32"/>
  <c r="V83" i="32"/>
  <c r="U83" i="32"/>
  <c r="S83" i="32"/>
  <c r="Q83" i="32"/>
  <c r="J83" i="32"/>
  <c r="F83" i="32"/>
  <c r="AQ82" i="32"/>
  <c r="AR82" i="32"/>
  <c r="AM82" i="32"/>
  <c r="AF82" i="32"/>
  <c r="AB82" i="32"/>
  <c r="Q82" i="32"/>
  <c r="J82" i="32"/>
  <c r="F82" i="32"/>
  <c r="AQ81" i="32"/>
  <c r="AO81" i="32"/>
  <c r="AR81" i="32"/>
  <c r="AM81" i="32"/>
  <c r="AF81" i="32"/>
  <c r="AB81" i="32"/>
  <c r="U81" i="32"/>
  <c r="V81" i="32"/>
  <c r="Q81" i="32"/>
  <c r="J81" i="32"/>
  <c r="AR80" i="32"/>
  <c r="AQ80" i="32"/>
  <c r="AO80" i="32"/>
  <c r="AM80" i="32"/>
  <c r="AF80" i="32"/>
  <c r="AB80" i="32"/>
  <c r="U80" i="32"/>
  <c r="S80" i="32"/>
  <c r="V80" i="32"/>
  <c r="Q80" i="32"/>
  <c r="J80" i="32"/>
  <c r="F80" i="32"/>
  <c r="AR79" i="32"/>
  <c r="AO79" i="32"/>
  <c r="AB79" i="32"/>
  <c r="V79" i="32"/>
  <c r="S79" i="32"/>
  <c r="Q79" i="32"/>
  <c r="J79" i="32"/>
  <c r="F79" i="32"/>
  <c r="AR78" i="32"/>
  <c r="AQ78" i="32"/>
  <c r="AO78" i="32"/>
  <c r="AS78" i="32" s="1"/>
  <c r="AM78" i="32"/>
  <c r="AF78" i="32"/>
  <c r="AB78" i="32"/>
  <c r="Q78" i="32"/>
  <c r="J78" i="32"/>
  <c r="F78" i="32"/>
  <c r="AQ77" i="32"/>
  <c r="AO77" i="32"/>
  <c r="AR77" i="32"/>
  <c r="AM77" i="32"/>
  <c r="AF77" i="32"/>
  <c r="AB77" i="32"/>
  <c r="U77" i="32"/>
  <c r="V77" i="32"/>
  <c r="Q77" i="32"/>
  <c r="J77" i="32"/>
  <c r="F77" i="32"/>
  <c r="AQ76" i="32"/>
  <c r="AR76" i="32"/>
  <c r="AM76" i="32"/>
  <c r="AF76" i="32"/>
  <c r="AB76" i="32"/>
  <c r="U76" i="32"/>
  <c r="V76" i="32"/>
  <c r="Q76" i="32"/>
  <c r="J76" i="32"/>
  <c r="AR75" i="32"/>
  <c r="AO75" i="32"/>
  <c r="AF75" i="32"/>
  <c r="AB75" i="32"/>
  <c r="V75" i="32"/>
  <c r="U75" i="32"/>
  <c r="S75" i="32"/>
  <c r="W75" i="32" s="1"/>
  <c r="Q75" i="32"/>
  <c r="J75" i="32"/>
  <c r="F75" i="32"/>
  <c r="AQ74" i="32"/>
  <c r="AR74" i="32"/>
  <c r="AM74" i="32"/>
  <c r="AF74" i="32"/>
  <c r="AB74" i="32"/>
  <c r="V74" i="32"/>
  <c r="S74" i="32"/>
  <c r="Q74" i="32"/>
  <c r="J74" i="32"/>
  <c r="F74" i="32"/>
  <c r="AQ73" i="32"/>
  <c r="AO73" i="32"/>
  <c r="AS73" i="32" s="1"/>
  <c r="AR73" i="32"/>
  <c r="AM73" i="32"/>
  <c r="AF73" i="32"/>
  <c r="AB73" i="32"/>
  <c r="U73" i="32"/>
  <c r="V73" i="32"/>
  <c r="Q73" i="32"/>
  <c r="J73" i="32"/>
  <c r="F73" i="32"/>
  <c r="AR69" i="32"/>
  <c r="AQ69" i="32"/>
  <c r="AO69" i="32"/>
  <c r="AS69" i="32" s="1"/>
  <c r="AM69" i="32"/>
  <c r="AF69" i="32"/>
  <c r="AB69" i="32"/>
  <c r="U69" i="32"/>
  <c r="S69" i="32"/>
  <c r="V69" i="32"/>
  <c r="Q69" i="32"/>
  <c r="J69" i="32"/>
  <c r="AR68" i="32"/>
  <c r="AO68" i="32"/>
  <c r="AF68" i="32"/>
  <c r="AB68" i="32"/>
  <c r="V68" i="32"/>
  <c r="S68" i="32"/>
  <c r="Q68" i="32"/>
  <c r="J68" i="32"/>
  <c r="F68" i="32"/>
  <c r="AR67" i="32"/>
  <c r="AQ67" i="32"/>
  <c r="AO67" i="32"/>
  <c r="AM67" i="32"/>
  <c r="AF67" i="32"/>
  <c r="AB67" i="32"/>
  <c r="Q67" i="32"/>
  <c r="J67" i="32"/>
  <c r="F67" i="32"/>
  <c r="AQ66" i="32"/>
  <c r="AO66" i="32"/>
  <c r="AR66" i="32"/>
  <c r="AM66" i="32"/>
  <c r="AF66" i="32"/>
  <c r="AB66" i="32"/>
  <c r="U66" i="32"/>
  <c r="Q66" i="32"/>
  <c r="J66" i="32"/>
  <c r="F66" i="32"/>
  <c r="AQ65" i="32"/>
  <c r="AM65" i="32"/>
  <c r="AF65" i="32"/>
  <c r="AB65" i="32"/>
  <c r="U65" i="32"/>
  <c r="V65" i="32"/>
  <c r="Q65" i="32"/>
  <c r="J65" i="32"/>
  <c r="F65" i="32"/>
  <c r="AR64" i="32"/>
  <c r="AO64" i="32"/>
  <c r="V64" i="32"/>
  <c r="U64" i="32"/>
  <c r="Q64" i="32"/>
  <c r="J64" i="32"/>
  <c r="F64" i="32"/>
  <c r="AQ63" i="32"/>
  <c r="AM63" i="32"/>
  <c r="AF63" i="32"/>
  <c r="AB63" i="32"/>
  <c r="Q63" i="32"/>
  <c r="F63" i="32"/>
  <c r="AQ62" i="32"/>
  <c r="AR62" i="32"/>
  <c r="AM62" i="32"/>
  <c r="AF62" i="32"/>
  <c r="AB62" i="32"/>
  <c r="U62" i="32"/>
  <c r="V62" i="32"/>
  <c r="Q62" i="32"/>
  <c r="J62" i="32"/>
  <c r="AO61" i="32"/>
  <c r="AM61" i="32"/>
  <c r="AF61" i="32"/>
  <c r="AB61" i="32"/>
  <c r="U61" i="32"/>
  <c r="S61" i="32"/>
  <c r="W61" i="32" s="1"/>
  <c r="V61" i="32"/>
  <c r="Q61" i="32"/>
  <c r="J61" i="32"/>
  <c r="F61" i="32"/>
  <c r="AR60" i="32"/>
  <c r="AO60" i="32"/>
  <c r="S60" i="32"/>
  <c r="Q60" i="32"/>
  <c r="J60" i="32"/>
  <c r="F60" i="32"/>
  <c r="AQ59" i="32"/>
  <c r="AO59" i="32"/>
  <c r="AM59" i="32"/>
  <c r="AF59" i="32"/>
  <c r="AB59" i="32"/>
  <c r="Q59" i="32"/>
  <c r="AP24" i="32"/>
  <c r="AR58" i="32"/>
  <c r="AM58" i="32"/>
  <c r="AF58" i="32"/>
  <c r="AB58" i="32"/>
  <c r="U58" i="32"/>
  <c r="V58" i="32"/>
  <c r="Q58" i="32"/>
  <c r="J58" i="32"/>
  <c r="AQ54" i="32"/>
  <c r="AR54" i="32"/>
  <c r="AM54" i="32"/>
  <c r="U54" i="32"/>
  <c r="Q54" i="32"/>
  <c r="J54" i="32"/>
  <c r="AR53" i="32"/>
  <c r="AO53" i="32"/>
  <c r="AB53" i="32"/>
  <c r="V53" i="32"/>
  <c r="U53" i="32"/>
  <c r="S53" i="32"/>
  <c r="W53" i="32" s="1"/>
  <c r="Q53" i="32"/>
  <c r="F53" i="32"/>
  <c r="AQ52" i="32"/>
  <c r="AR52" i="32"/>
  <c r="AM52" i="32"/>
  <c r="AB52" i="32"/>
  <c r="Q52" i="32"/>
  <c r="J52" i="32"/>
  <c r="F52" i="32"/>
  <c r="AQ51" i="32"/>
  <c r="AO51" i="32"/>
  <c r="AM51" i="32"/>
  <c r="AF51" i="32"/>
  <c r="AB51" i="32"/>
  <c r="S51" i="32"/>
  <c r="Q51" i="32"/>
  <c r="J51" i="32"/>
  <c r="AQ50" i="32"/>
  <c r="AO50" i="32"/>
  <c r="AR50" i="32"/>
  <c r="AM50" i="32"/>
  <c r="AF50" i="32"/>
  <c r="AD50" i="32"/>
  <c r="U50" i="32"/>
  <c r="V50" i="32"/>
  <c r="Q50" i="32"/>
  <c r="J50" i="32"/>
  <c r="H50" i="32"/>
  <c r="AR49" i="32"/>
  <c r="AQ49" i="32"/>
  <c r="AO49" i="32"/>
  <c r="AD49" i="32"/>
  <c r="U49" i="32"/>
  <c r="V49" i="32"/>
  <c r="Q49" i="32"/>
  <c r="H49" i="32"/>
  <c r="F49" i="32"/>
  <c r="AR48" i="32"/>
  <c r="AO48" i="32"/>
  <c r="AM48" i="32"/>
  <c r="AF48" i="32"/>
  <c r="AH48" i="32" s="1"/>
  <c r="AD48" i="32"/>
  <c r="AB48" i="32"/>
  <c r="K48" i="32"/>
  <c r="H48" i="32"/>
  <c r="AR47" i="32"/>
  <c r="AO47" i="32"/>
  <c r="AM47" i="32"/>
  <c r="AG47" i="32"/>
  <c r="AF47" i="32"/>
  <c r="AD47" i="32"/>
  <c r="AB47" i="32"/>
  <c r="V47" i="32"/>
  <c r="U47" i="32"/>
  <c r="S47" i="32"/>
  <c r="Q47" i="32"/>
  <c r="J47" i="32"/>
  <c r="AR46" i="32"/>
  <c r="AO46" i="32"/>
  <c r="AM46" i="32"/>
  <c r="AF46" i="32"/>
  <c r="AD46" i="32"/>
  <c r="AB46" i="32"/>
  <c r="V46" i="32"/>
  <c r="U46" i="32"/>
  <c r="S46" i="32"/>
  <c r="Q46" i="32"/>
  <c r="K46" i="32"/>
  <c r="J46" i="32"/>
  <c r="H46" i="32"/>
  <c r="AR45" i="32"/>
  <c r="AO45" i="32"/>
  <c r="AF45" i="32"/>
  <c r="AD45" i="32"/>
  <c r="AB45" i="32"/>
  <c r="V45" i="32"/>
  <c r="U45" i="32"/>
  <c r="S45" i="32"/>
  <c r="Q45" i="32"/>
  <c r="K45" i="32"/>
  <c r="F45" i="32"/>
  <c r="AR44" i="32"/>
  <c r="AQ44" i="32"/>
  <c r="AO44" i="32"/>
  <c r="AM44" i="32"/>
  <c r="AF44" i="32"/>
  <c r="AD44" i="32"/>
  <c r="AB44" i="32"/>
  <c r="K44" i="32"/>
  <c r="AR43" i="32"/>
  <c r="AO43" i="32"/>
  <c r="AM43" i="32"/>
  <c r="AG43" i="32"/>
  <c r="AF43" i="32"/>
  <c r="AD43" i="32"/>
  <c r="AB43" i="32"/>
  <c r="V43" i="32"/>
  <c r="U43" i="32"/>
  <c r="S43" i="32"/>
  <c r="Q43" i="32"/>
  <c r="J43" i="32"/>
  <c r="AR39" i="32"/>
  <c r="AM39" i="32"/>
  <c r="AB39" i="32"/>
  <c r="V39" i="32"/>
  <c r="S39" i="32"/>
  <c r="Q39" i="32"/>
  <c r="H39" i="32"/>
  <c r="AR38" i="32"/>
  <c r="AO38" i="32"/>
  <c r="AD38" i="32"/>
  <c r="V38" i="32"/>
  <c r="K38" i="32"/>
  <c r="H38" i="32"/>
  <c r="F38" i="32"/>
  <c r="AR37" i="32"/>
  <c r="AM37" i="32"/>
  <c r="AD37" i="32"/>
  <c r="AB37" i="32"/>
  <c r="Q37" i="32"/>
  <c r="H37" i="32"/>
  <c r="AO36" i="32"/>
  <c r="AM36" i="32"/>
  <c r="AG36" i="32"/>
  <c r="AD36" i="32"/>
  <c r="V36" i="32"/>
  <c r="Q36" i="32"/>
  <c r="AR35" i="32"/>
  <c r="AM35" i="32"/>
  <c r="AB35" i="32"/>
  <c r="V35" i="32"/>
  <c r="S35" i="32"/>
  <c r="Q35" i="32"/>
  <c r="H35" i="32"/>
  <c r="AR34" i="32"/>
  <c r="AO34" i="32"/>
  <c r="AD34" i="32"/>
  <c r="V34" i="32"/>
  <c r="K34" i="32"/>
  <c r="H34" i="32"/>
  <c r="F34" i="32"/>
  <c r="AR33" i="32"/>
  <c r="AM33" i="32"/>
  <c r="AD33" i="32"/>
  <c r="AB33" i="32"/>
  <c r="Q33" i="32"/>
  <c r="H33" i="32"/>
  <c r="AO32" i="32"/>
  <c r="AM32" i="32"/>
  <c r="AG32" i="32"/>
  <c r="AD32" i="32"/>
  <c r="V32" i="32"/>
  <c r="Q32" i="32"/>
  <c r="AR31" i="32"/>
  <c r="AM31" i="32"/>
  <c r="AB31" i="32"/>
  <c r="V31" i="32"/>
  <c r="S31" i="32"/>
  <c r="Q31" i="32"/>
  <c r="H31" i="32"/>
  <c r="AR30" i="32"/>
  <c r="AO30" i="32"/>
  <c r="AD30" i="32"/>
  <c r="V30" i="32"/>
  <c r="K30" i="32"/>
  <c r="F30" i="32"/>
  <c r="AR29" i="32"/>
  <c r="AO29" i="32"/>
  <c r="AM29" i="32"/>
  <c r="AG29" i="32"/>
  <c r="AB29" i="32"/>
  <c r="F29" i="32"/>
  <c r="AO28" i="32"/>
  <c r="AM28" i="32"/>
  <c r="AC23" i="32"/>
  <c r="AA23" i="32"/>
  <c r="V28" i="32"/>
  <c r="S28" i="32"/>
  <c r="Q28" i="32"/>
  <c r="I23" i="32"/>
  <c r="R23" i="32"/>
  <c r="AP99" i="31"/>
  <c r="AN99" i="31"/>
  <c r="AL99" i="31"/>
  <c r="AE99" i="31"/>
  <c r="AC99" i="31"/>
  <c r="AA99" i="31"/>
  <c r="T99" i="31"/>
  <c r="R99" i="31"/>
  <c r="P99" i="31"/>
  <c r="I99" i="31"/>
  <c r="G99" i="31"/>
  <c r="E99" i="31"/>
  <c r="AP98" i="31"/>
  <c r="AN98" i="31"/>
  <c r="AL98" i="31"/>
  <c r="AE98" i="31"/>
  <c r="AF98" i="31" s="1"/>
  <c r="AC98" i="31"/>
  <c r="AA98" i="31"/>
  <c r="T98" i="31"/>
  <c r="R98" i="31"/>
  <c r="P98" i="31"/>
  <c r="I98" i="31"/>
  <c r="G98" i="31"/>
  <c r="E98" i="31"/>
  <c r="AP97" i="31"/>
  <c r="AN97" i="31"/>
  <c r="AL97" i="31"/>
  <c r="AE97" i="31"/>
  <c r="AC97" i="31"/>
  <c r="AA97" i="31"/>
  <c r="T97" i="31"/>
  <c r="R97" i="31"/>
  <c r="P97" i="31"/>
  <c r="I97" i="31"/>
  <c r="G97" i="31"/>
  <c r="E97" i="31"/>
  <c r="AP96" i="31"/>
  <c r="AN96" i="31"/>
  <c r="AL96" i="31"/>
  <c r="AE96" i="31"/>
  <c r="AC96" i="31"/>
  <c r="AA96" i="31"/>
  <c r="T96" i="31"/>
  <c r="R96" i="31"/>
  <c r="P96" i="31"/>
  <c r="I96" i="31"/>
  <c r="G96" i="31"/>
  <c r="H96" i="31" s="1"/>
  <c r="L96" i="31" s="1"/>
  <c r="E96" i="31"/>
  <c r="AP95" i="31"/>
  <c r="AN95" i="31"/>
  <c r="AL95" i="31"/>
  <c r="AE95" i="31"/>
  <c r="AC95" i="31"/>
  <c r="AA95" i="31"/>
  <c r="T95" i="31"/>
  <c r="R95" i="31"/>
  <c r="P95" i="31"/>
  <c r="I95" i="31"/>
  <c r="G95" i="31"/>
  <c r="E95" i="31"/>
  <c r="AP94" i="31"/>
  <c r="AN94" i="31"/>
  <c r="AL94" i="31"/>
  <c r="AM94" i="31" s="1"/>
  <c r="AE94" i="31"/>
  <c r="AF94" i="31" s="1"/>
  <c r="AC94" i="31"/>
  <c r="AA94" i="31"/>
  <c r="T94" i="31"/>
  <c r="R94" i="31"/>
  <c r="P94" i="31"/>
  <c r="I94" i="31"/>
  <c r="G94" i="31"/>
  <c r="E94" i="31"/>
  <c r="AP93" i="31"/>
  <c r="AN93" i="31"/>
  <c r="AL93" i="31"/>
  <c r="AE93" i="31"/>
  <c r="AC93" i="31"/>
  <c r="AA93" i="31"/>
  <c r="T93" i="31"/>
  <c r="U93" i="31" s="1"/>
  <c r="R93" i="31"/>
  <c r="P93" i="31"/>
  <c r="I93" i="31"/>
  <c r="G93" i="31"/>
  <c r="E93" i="31"/>
  <c r="AP92" i="31"/>
  <c r="AN92" i="31"/>
  <c r="AL92" i="31"/>
  <c r="AE92" i="31"/>
  <c r="AC92" i="31"/>
  <c r="AA92" i="31"/>
  <c r="T92" i="31"/>
  <c r="R92" i="31"/>
  <c r="P92" i="31"/>
  <c r="I92" i="31"/>
  <c r="G92" i="31"/>
  <c r="H92" i="31" s="1"/>
  <c r="L92" i="31" s="1"/>
  <c r="E92" i="31"/>
  <c r="AP91" i="31"/>
  <c r="AN91" i="31"/>
  <c r="AL91" i="31"/>
  <c r="AE91" i="31"/>
  <c r="AC91" i="31"/>
  <c r="AA91" i="31"/>
  <c r="T91" i="31"/>
  <c r="R91" i="31"/>
  <c r="P91" i="31"/>
  <c r="I91" i="31"/>
  <c r="G91" i="31"/>
  <c r="E91" i="31"/>
  <c r="AP90" i="31"/>
  <c r="AN90" i="31"/>
  <c r="AL90" i="31"/>
  <c r="AE90" i="31"/>
  <c r="AC90" i="31"/>
  <c r="AA90" i="31"/>
  <c r="T90" i="31"/>
  <c r="R90" i="31"/>
  <c r="P90" i="31"/>
  <c r="I90" i="31"/>
  <c r="G90" i="31"/>
  <c r="E90" i="31"/>
  <c r="AP89" i="31"/>
  <c r="AN89" i="31"/>
  <c r="AL89" i="31"/>
  <c r="AE89" i="31"/>
  <c r="AC89" i="31"/>
  <c r="AA89" i="31"/>
  <c r="T89" i="31"/>
  <c r="U89" i="31" s="1"/>
  <c r="R89" i="31"/>
  <c r="P89" i="31"/>
  <c r="I89" i="31"/>
  <c r="G89" i="31"/>
  <c r="E89" i="31"/>
  <c r="AP88" i="31"/>
  <c r="AN88" i="31"/>
  <c r="AL88" i="31"/>
  <c r="AE88" i="31"/>
  <c r="AC88" i="31"/>
  <c r="AA88" i="31"/>
  <c r="T88" i="31"/>
  <c r="R88" i="31"/>
  <c r="P88" i="31"/>
  <c r="I88" i="31"/>
  <c r="G88" i="31"/>
  <c r="H88" i="31" s="1"/>
  <c r="L88" i="31" s="1"/>
  <c r="E88" i="31"/>
  <c r="AP84" i="31"/>
  <c r="AN84" i="31"/>
  <c r="AL84" i="31"/>
  <c r="AE84" i="31"/>
  <c r="AC84" i="31"/>
  <c r="AA84" i="31"/>
  <c r="T84" i="31"/>
  <c r="R84" i="31"/>
  <c r="P84" i="31"/>
  <c r="I84" i="31"/>
  <c r="G84" i="31"/>
  <c r="E84" i="31"/>
  <c r="AP83" i="31"/>
  <c r="AN83" i="31"/>
  <c r="AL83" i="31"/>
  <c r="AM83" i="31" s="1"/>
  <c r="AE83" i="31"/>
  <c r="AC83" i="31"/>
  <c r="AA83" i="31"/>
  <c r="T83" i="31"/>
  <c r="R83" i="31"/>
  <c r="P83" i="31"/>
  <c r="I83" i="31"/>
  <c r="G83" i="31"/>
  <c r="E83" i="31"/>
  <c r="AP82" i="31"/>
  <c r="AN82" i="31"/>
  <c r="AL82" i="31"/>
  <c r="AE82" i="31"/>
  <c r="AC82" i="31"/>
  <c r="AA82" i="31"/>
  <c r="T82" i="31"/>
  <c r="R82" i="31"/>
  <c r="P82" i="31"/>
  <c r="I82" i="31"/>
  <c r="G82" i="31"/>
  <c r="E82" i="31"/>
  <c r="AP81" i="31"/>
  <c r="AN81" i="31"/>
  <c r="AL81" i="31"/>
  <c r="AE81" i="31"/>
  <c r="AC81" i="31"/>
  <c r="AA81" i="31"/>
  <c r="T81" i="31"/>
  <c r="R81" i="31"/>
  <c r="P81" i="31"/>
  <c r="I81" i="31"/>
  <c r="G81" i="31"/>
  <c r="H81" i="31" s="1"/>
  <c r="L81" i="31" s="1"/>
  <c r="E81" i="31"/>
  <c r="AP80" i="31"/>
  <c r="AN80" i="31"/>
  <c r="AL80" i="31"/>
  <c r="AE80" i="31"/>
  <c r="AC80" i="31"/>
  <c r="AA80" i="31"/>
  <c r="T80" i="31"/>
  <c r="R80" i="31"/>
  <c r="P80" i="31"/>
  <c r="I80" i="31"/>
  <c r="G80" i="31"/>
  <c r="E80" i="31"/>
  <c r="AP79" i="31"/>
  <c r="AN79" i="31"/>
  <c r="AL79" i="31"/>
  <c r="AE79" i="31"/>
  <c r="AF79" i="31" s="1"/>
  <c r="AC79" i="31"/>
  <c r="AA79" i="31"/>
  <c r="T79" i="31"/>
  <c r="R79" i="31"/>
  <c r="P79" i="31"/>
  <c r="I79" i="31"/>
  <c r="G79" i="31"/>
  <c r="E79" i="31"/>
  <c r="AP78" i="31"/>
  <c r="AN78" i="31"/>
  <c r="AL78" i="31"/>
  <c r="AE78" i="31"/>
  <c r="AC78" i="31"/>
  <c r="AA78" i="31"/>
  <c r="T78" i="31"/>
  <c r="U78" i="31" s="1"/>
  <c r="R78" i="31"/>
  <c r="V78" i="31" s="1"/>
  <c r="P78" i="31"/>
  <c r="I78" i="31"/>
  <c r="G78" i="31"/>
  <c r="E78" i="31"/>
  <c r="AP77" i="31"/>
  <c r="AN77" i="31"/>
  <c r="AL77" i="31"/>
  <c r="AE77" i="31"/>
  <c r="AC77" i="31"/>
  <c r="AA77" i="31"/>
  <c r="T77" i="31"/>
  <c r="R77" i="31"/>
  <c r="P77" i="31"/>
  <c r="I77" i="31"/>
  <c r="G77" i="31"/>
  <c r="K77" i="31" s="1"/>
  <c r="E77" i="31"/>
  <c r="F77" i="31" s="1"/>
  <c r="AP76" i="31"/>
  <c r="AN76" i="31"/>
  <c r="AL76" i="31"/>
  <c r="AE76" i="31"/>
  <c r="AC76" i="31"/>
  <c r="AA76" i="31"/>
  <c r="T76" i="31"/>
  <c r="R76" i="31"/>
  <c r="P76" i="31"/>
  <c r="I76" i="31"/>
  <c r="G76" i="31"/>
  <c r="E76" i="31"/>
  <c r="AP75" i="31"/>
  <c r="AN75" i="31"/>
  <c r="AL75" i="31"/>
  <c r="AE75" i="31"/>
  <c r="AC75" i="31"/>
  <c r="AA75" i="31"/>
  <c r="T75" i="31"/>
  <c r="R75" i="31"/>
  <c r="P75" i="31"/>
  <c r="I75" i="31"/>
  <c r="G75" i="31"/>
  <c r="H75" i="31" s="1"/>
  <c r="L75" i="31" s="1"/>
  <c r="E75" i="31"/>
  <c r="AP74" i="31"/>
  <c r="AN74" i="31"/>
  <c r="AL74" i="31"/>
  <c r="AE74" i="31"/>
  <c r="AC74" i="31"/>
  <c r="AA74" i="31"/>
  <c r="T74" i="31"/>
  <c r="R74" i="31"/>
  <c r="P74" i="31"/>
  <c r="I74" i="31"/>
  <c r="G74" i="31"/>
  <c r="E74" i="31"/>
  <c r="F74" i="31" s="1"/>
  <c r="AP73" i="31"/>
  <c r="AN73" i="31"/>
  <c r="AL73" i="31"/>
  <c r="AM73" i="31" s="1"/>
  <c r="AE73" i="31"/>
  <c r="AC73" i="31"/>
  <c r="AA73" i="31"/>
  <c r="T73" i="31"/>
  <c r="R73" i="31"/>
  <c r="P73" i="31"/>
  <c r="I73" i="31"/>
  <c r="G73" i="31"/>
  <c r="E73" i="31"/>
  <c r="F73" i="31" s="1"/>
  <c r="AP69" i="31"/>
  <c r="AN69" i="31"/>
  <c r="AL69" i="31"/>
  <c r="AE69" i="31"/>
  <c r="AG69" i="31" s="1"/>
  <c r="AC69" i="31"/>
  <c r="AA69" i="31"/>
  <c r="T69" i="31"/>
  <c r="U69" i="31" s="1"/>
  <c r="W69" i="31" s="1"/>
  <c r="R69" i="31"/>
  <c r="P69" i="31"/>
  <c r="I69" i="31"/>
  <c r="G69" i="31"/>
  <c r="E69" i="31"/>
  <c r="AP68" i="31"/>
  <c r="AN68" i="31"/>
  <c r="AL68" i="31"/>
  <c r="AM68" i="31" s="1"/>
  <c r="AE68" i="31"/>
  <c r="AF68" i="31" s="1"/>
  <c r="AH68" i="31" s="1"/>
  <c r="AC68" i="31"/>
  <c r="AA68" i="31"/>
  <c r="T68" i="31"/>
  <c r="R68" i="31"/>
  <c r="P68" i="31"/>
  <c r="I68" i="31"/>
  <c r="G68" i="31"/>
  <c r="K68" i="31" s="1"/>
  <c r="E68" i="31"/>
  <c r="AP67" i="31"/>
  <c r="AN67" i="31"/>
  <c r="AL67" i="31"/>
  <c r="AE67" i="31"/>
  <c r="AC67" i="31"/>
  <c r="AA67" i="31"/>
  <c r="T67" i="31"/>
  <c r="U67" i="31" s="1"/>
  <c r="R67" i="31"/>
  <c r="P67" i="31"/>
  <c r="I67" i="31"/>
  <c r="G67" i="31"/>
  <c r="E67" i="31"/>
  <c r="AP66" i="31"/>
  <c r="AN66" i="31"/>
  <c r="AL66" i="31"/>
  <c r="AE66" i="31"/>
  <c r="AC66" i="31"/>
  <c r="AA66" i="31"/>
  <c r="T66" i="31"/>
  <c r="R66" i="31"/>
  <c r="P66" i="31"/>
  <c r="I66" i="31"/>
  <c r="G66" i="31"/>
  <c r="E66" i="31"/>
  <c r="F66" i="31" s="1"/>
  <c r="AP65" i="31"/>
  <c r="AN65" i="31"/>
  <c r="AL65" i="31"/>
  <c r="AE65" i="31"/>
  <c r="AC65" i="31"/>
  <c r="AA65" i="31"/>
  <c r="T65" i="31"/>
  <c r="V65" i="31" s="1"/>
  <c r="R65" i="31"/>
  <c r="P65" i="31"/>
  <c r="I65" i="31"/>
  <c r="G65" i="31"/>
  <c r="E65" i="31"/>
  <c r="AP64" i="31"/>
  <c r="AN64" i="31"/>
  <c r="AL64" i="31"/>
  <c r="AE64" i="31"/>
  <c r="AC64" i="31"/>
  <c r="AA64" i="31"/>
  <c r="T64" i="31"/>
  <c r="R64" i="31"/>
  <c r="V64" i="31" s="1"/>
  <c r="P64" i="31"/>
  <c r="I64" i="31"/>
  <c r="G64" i="31"/>
  <c r="H64" i="31" s="1"/>
  <c r="L64" i="31" s="1"/>
  <c r="E64" i="31"/>
  <c r="AP63" i="31"/>
  <c r="AN63" i="31"/>
  <c r="AL63" i="31"/>
  <c r="AE63" i="31"/>
  <c r="AC63" i="31"/>
  <c r="AA63" i="31"/>
  <c r="T63" i="31"/>
  <c r="R63" i="31"/>
  <c r="S63" i="31" s="1"/>
  <c r="P63" i="31"/>
  <c r="I63" i="31"/>
  <c r="G63" i="31"/>
  <c r="E63" i="31"/>
  <c r="F63" i="31" s="1"/>
  <c r="AP62" i="31"/>
  <c r="AN62" i="31"/>
  <c r="AL62" i="31"/>
  <c r="AM62" i="31" s="1"/>
  <c r="AE62" i="31"/>
  <c r="AC62" i="31"/>
  <c r="AA62" i="31"/>
  <c r="T62" i="31"/>
  <c r="R62" i="31"/>
  <c r="P62" i="31"/>
  <c r="I62" i="31"/>
  <c r="G62" i="31"/>
  <c r="K62" i="31" s="1"/>
  <c r="E62" i="31"/>
  <c r="F62" i="31" s="1"/>
  <c r="AP61" i="31"/>
  <c r="AN61" i="31"/>
  <c r="AL61" i="31"/>
  <c r="AE61" i="31"/>
  <c r="AF61" i="31" s="1"/>
  <c r="AC61" i="31"/>
  <c r="AA61" i="31"/>
  <c r="T61" i="31"/>
  <c r="U61" i="31" s="1"/>
  <c r="W61" i="31" s="1"/>
  <c r="R61" i="31"/>
  <c r="P61" i="31"/>
  <c r="I61" i="31"/>
  <c r="G61" i="31"/>
  <c r="E61" i="31"/>
  <c r="AP60" i="31"/>
  <c r="AN60" i="31"/>
  <c r="AL60" i="31"/>
  <c r="AE60" i="31"/>
  <c r="AF60" i="31" s="1"/>
  <c r="AH60" i="31" s="1"/>
  <c r="AC60" i="31"/>
  <c r="AA60" i="31"/>
  <c r="T60" i="31"/>
  <c r="R60" i="31"/>
  <c r="P60" i="31"/>
  <c r="I60" i="31"/>
  <c r="G60" i="31"/>
  <c r="H60" i="31" s="1"/>
  <c r="L60" i="31" s="1"/>
  <c r="E60" i="31"/>
  <c r="AP59" i="31"/>
  <c r="AN59" i="31"/>
  <c r="AL59" i="31"/>
  <c r="AE59" i="31"/>
  <c r="AC59" i="31"/>
  <c r="AA59" i="31"/>
  <c r="T59" i="31"/>
  <c r="U59" i="31" s="1"/>
  <c r="R59" i="31"/>
  <c r="V59" i="31" s="1"/>
  <c r="P59" i="31"/>
  <c r="I59" i="31"/>
  <c r="G59" i="31"/>
  <c r="E59" i="31"/>
  <c r="F59" i="31" s="1"/>
  <c r="AP58" i="31"/>
  <c r="AN58" i="31"/>
  <c r="AO58" i="31" s="1"/>
  <c r="AL58" i="31"/>
  <c r="AM58" i="31" s="1"/>
  <c r="AE58" i="31"/>
  <c r="AC58" i="31"/>
  <c r="AA58" i="31"/>
  <c r="T58" i="31"/>
  <c r="R58" i="31"/>
  <c r="P58" i="31"/>
  <c r="I58" i="31"/>
  <c r="G58" i="31"/>
  <c r="E58" i="31"/>
  <c r="AP54" i="31"/>
  <c r="AN54" i="31"/>
  <c r="AL54" i="31"/>
  <c r="AE54" i="31"/>
  <c r="AF54" i="31" s="1"/>
  <c r="AH54" i="31" s="1"/>
  <c r="AC54" i="31"/>
  <c r="AG54" i="31" s="1"/>
  <c r="AA54" i="31"/>
  <c r="T54" i="31"/>
  <c r="V54" i="31" s="1"/>
  <c r="R54" i="31"/>
  <c r="P54" i="31"/>
  <c r="I54" i="31"/>
  <c r="G54" i="31"/>
  <c r="E54" i="31"/>
  <c r="AP53" i="31"/>
  <c r="AN53" i="31"/>
  <c r="AL53" i="31"/>
  <c r="AM53" i="31" s="1"/>
  <c r="AE53" i="31"/>
  <c r="AF53" i="31" s="1"/>
  <c r="AC53" i="31"/>
  <c r="AA53" i="31"/>
  <c r="T53" i="31"/>
  <c r="R53" i="31"/>
  <c r="V53" i="31" s="1"/>
  <c r="P53" i="31"/>
  <c r="I53" i="31"/>
  <c r="G53" i="31"/>
  <c r="H53" i="31" s="1"/>
  <c r="L53" i="31" s="1"/>
  <c r="E53" i="31"/>
  <c r="AP52" i="31"/>
  <c r="AN52" i="31"/>
  <c r="AL52" i="31"/>
  <c r="AE52" i="31"/>
  <c r="AC52" i="31"/>
  <c r="AA52" i="31"/>
  <c r="T52" i="31"/>
  <c r="U52" i="31" s="1"/>
  <c r="R52" i="31"/>
  <c r="S52" i="31" s="1"/>
  <c r="P52" i="31"/>
  <c r="I52" i="31"/>
  <c r="G52" i="31"/>
  <c r="E52" i="31"/>
  <c r="F52" i="31" s="1"/>
  <c r="AP51" i="31"/>
  <c r="AQ51" i="31" s="1"/>
  <c r="AN51" i="31"/>
  <c r="AL51" i="31"/>
  <c r="AM51" i="31" s="1"/>
  <c r="AE51" i="31"/>
  <c r="AC51" i="31"/>
  <c r="AA51" i="31"/>
  <c r="T51" i="31"/>
  <c r="R51" i="31"/>
  <c r="P51" i="31"/>
  <c r="I51" i="31"/>
  <c r="G51" i="31"/>
  <c r="E51" i="31"/>
  <c r="AP50" i="31"/>
  <c r="AN50" i="31"/>
  <c r="AL50" i="31"/>
  <c r="AE50" i="31"/>
  <c r="AF50" i="31" s="1"/>
  <c r="AC50" i="31"/>
  <c r="AA50" i="31"/>
  <c r="T50" i="31"/>
  <c r="V50" i="31" s="1"/>
  <c r="R50" i="31"/>
  <c r="P50" i="31"/>
  <c r="I50" i="31"/>
  <c r="G50" i="31"/>
  <c r="E50" i="31"/>
  <c r="AP49" i="31"/>
  <c r="AN49" i="31"/>
  <c r="AL49" i="31"/>
  <c r="AM49" i="31" s="1"/>
  <c r="AE49" i="31"/>
  <c r="AC49" i="31"/>
  <c r="AA49" i="31"/>
  <c r="T49" i="31"/>
  <c r="R49" i="31"/>
  <c r="V49" i="31" s="1"/>
  <c r="P49" i="31"/>
  <c r="Q49" i="31" s="1"/>
  <c r="I49" i="31"/>
  <c r="G49" i="31"/>
  <c r="K49" i="31" s="1"/>
  <c r="E49" i="31"/>
  <c r="AP48" i="31"/>
  <c r="AN48" i="31"/>
  <c r="AL48" i="31"/>
  <c r="AE48" i="31"/>
  <c r="AC48" i="31"/>
  <c r="AA48" i="31"/>
  <c r="T48" i="31"/>
  <c r="U48" i="31" s="1"/>
  <c r="R48" i="31"/>
  <c r="P48" i="31"/>
  <c r="Q48" i="31" s="1"/>
  <c r="I48" i="31"/>
  <c r="G48" i="31"/>
  <c r="E48" i="31"/>
  <c r="F48" i="31" s="1"/>
  <c r="AP47" i="31"/>
  <c r="AQ47" i="31" s="1"/>
  <c r="AN47" i="31"/>
  <c r="AR47" i="31" s="1"/>
  <c r="AL47" i="31"/>
  <c r="AM47" i="31" s="1"/>
  <c r="AE47" i="31"/>
  <c r="AC47" i="31"/>
  <c r="AA47" i="31"/>
  <c r="T47" i="31"/>
  <c r="R47" i="31"/>
  <c r="P47" i="31"/>
  <c r="I47" i="31"/>
  <c r="G47" i="31"/>
  <c r="H47" i="31" s="1"/>
  <c r="L47" i="31" s="1"/>
  <c r="E47" i="31"/>
  <c r="AP46" i="31"/>
  <c r="AQ46" i="31" s="1"/>
  <c r="AN46" i="31"/>
  <c r="AL46" i="31"/>
  <c r="AE46" i="31"/>
  <c r="AF46" i="31" s="1"/>
  <c r="AC46" i="31"/>
  <c r="AD46" i="31" s="1"/>
  <c r="AA46" i="31"/>
  <c r="AB46" i="31" s="1"/>
  <c r="T46" i="31"/>
  <c r="U46" i="31" s="1"/>
  <c r="R46" i="31"/>
  <c r="P46" i="31"/>
  <c r="I46" i="31"/>
  <c r="G46" i="31"/>
  <c r="E46" i="31"/>
  <c r="AP45" i="31"/>
  <c r="AN45" i="31"/>
  <c r="AL45" i="31"/>
  <c r="AM45" i="31" s="1"/>
  <c r="AE45" i="31"/>
  <c r="AC45" i="31"/>
  <c r="AD45" i="31" s="1"/>
  <c r="AH45" i="31" s="1"/>
  <c r="AA45" i="31"/>
  <c r="T45" i="31"/>
  <c r="R45" i="31"/>
  <c r="V45" i="31" s="1"/>
  <c r="P45" i="31"/>
  <c r="Q45" i="31" s="1"/>
  <c r="I45" i="31"/>
  <c r="J45" i="31" s="1"/>
  <c r="G45" i="31"/>
  <c r="H45" i="31" s="1"/>
  <c r="E45" i="31"/>
  <c r="AP44" i="31"/>
  <c r="AN44" i="31"/>
  <c r="AL44" i="31"/>
  <c r="AE44" i="31"/>
  <c r="AC44" i="31"/>
  <c r="AA44" i="31"/>
  <c r="T44" i="31"/>
  <c r="U44" i="31" s="1"/>
  <c r="R44" i="31"/>
  <c r="P44" i="31"/>
  <c r="Q44" i="31" s="1"/>
  <c r="I44" i="31"/>
  <c r="G44" i="31"/>
  <c r="E44" i="31"/>
  <c r="F44" i="31" s="1"/>
  <c r="AP43" i="31"/>
  <c r="AQ43" i="31" s="1"/>
  <c r="AN43" i="31"/>
  <c r="AR43" i="31" s="1"/>
  <c r="AL43" i="31"/>
  <c r="AM43" i="31" s="1"/>
  <c r="AE43" i="31"/>
  <c r="AC43" i="31"/>
  <c r="AA43" i="31"/>
  <c r="T43" i="31"/>
  <c r="R43" i="31"/>
  <c r="P43" i="31"/>
  <c r="I43" i="31"/>
  <c r="G43" i="31"/>
  <c r="H43" i="31" s="1"/>
  <c r="E43" i="31"/>
  <c r="AP39" i="31"/>
  <c r="AN39" i="31"/>
  <c r="AL39" i="31"/>
  <c r="AM39" i="31" s="1"/>
  <c r="AE39" i="31"/>
  <c r="AC39" i="31"/>
  <c r="AD39" i="31" s="1"/>
  <c r="AA39" i="31"/>
  <c r="AB39" i="31" s="1"/>
  <c r="T39" i="31"/>
  <c r="V39" i="31" s="1"/>
  <c r="R39" i="31"/>
  <c r="P39" i="31"/>
  <c r="I39" i="31"/>
  <c r="G39" i="31"/>
  <c r="E39" i="31"/>
  <c r="AP38" i="31"/>
  <c r="AN38" i="31"/>
  <c r="AL38" i="31"/>
  <c r="AE38" i="31"/>
  <c r="AC38" i="31"/>
  <c r="AA38" i="31"/>
  <c r="T38" i="31"/>
  <c r="R38" i="31"/>
  <c r="V38" i="31" s="1"/>
  <c r="P38" i="31"/>
  <c r="I38" i="31"/>
  <c r="G38" i="31"/>
  <c r="H38" i="31" s="1"/>
  <c r="E38" i="31"/>
  <c r="AP37" i="31"/>
  <c r="AR37" i="31" s="1"/>
  <c r="AN37" i="31"/>
  <c r="AL37" i="31"/>
  <c r="AE37" i="31"/>
  <c r="AC37" i="31"/>
  <c r="AA37" i="31"/>
  <c r="T37" i="31"/>
  <c r="R37" i="31"/>
  <c r="V37" i="31" s="1"/>
  <c r="P37" i="31"/>
  <c r="I37" i="31"/>
  <c r="G37" i="31"/>
  <c r="E37" i="31"/>
  <c r="F37" i="31" s="1"/>
  <c r="AP36" i="31"/>
  <c r="AN36" i="31"/>
  <c r="AL36" i="31"/>
  <c r="AM36" i="31" s="1"/>
  <c r="AE36" i="31"/>
  <c r="AC36" i="31"/>
  <c r="AA36" i="31"/>
  <c r="T36" i="31"/>
  <c r="R36" i="31"/>
  <c r="P36" i="31"/>
  <c r="I36" i="31"/>
  <c r="G36" i="31"/>
  <c r="H36" i="31" s="1"/>
  <c r="E36" i="31"/>
  <c r="AP35" i="31"/>
  <c r="AN35" i="31"/>
  <c r="AL35" i="31"/>
  <c r="AE35" i="31"/>
  <c r="AC35" i="31"/>
  <c r="AD35" i="31" s="1"/>
  <c r="AA35" i="31"/>
  <c r="T35" i="31"/>
  <c r="V35" i="31" s="1"/>
  <c r="R35" i="31"/>
  <c r="P35" i="31"/>
  <c r="I35" i="31"/>
  <c r="G35" i="31"/>
  <c r="H35" i="31" s="1"/>
  <c r="E35" i="31"/>
  <c r="AP34" i="31"/>
  <c r="AN34" i="31"/>
  <c r="AL34" i="31"/>
  <c r="AM34" i="31" s="1"/>
  <c r="AE34" i="31"/>
  <c r="AC34" i="31"/>
  <c r="AD34" i="31" s="1"/>
  <c r="AA34" i="31"/>
  <c r="T34" i="31"/>
  <c r="R34" i="31"/>
  <c r="V34" i="31" s="1"/>
  <c r="P34" i="31"/>
  <c r="Q34" i="31" s="1"/>
  <c r="I34" i="31"/>
  <c r="G34" i="31"/>
  <c r="H34" i="31" s="1"/>
  <c r="E34" i="31"/>
  <c r="AP33" i="31"/>
  <c r="AN33" i="31"/>
  <c r="AL33" i="31"/>
  <c r="AE33" i="31"/>
  <c r="AC33" i="31"/>
  <c r="AA33" i="31"/>
  <c r="AB33" i="31" s="1"/>
  <c r="T33" i="31"/>
  <c r="R33" i="31"/>
  <c r="V33" i="31" s="1"/>
  <c r="P33" i="31"/>
  <c r="Q33" i="31" s="1"/>
  <c r="I33" i="31"/>
  <c r="G33" i="31"/>
  <c r="E33" i="31"/>
  <c r="F33" i="31" s="1"/>
  <c r="AP32" i="31"/>
  <c r="AN32" i="31"/>
  <c r="AL32" i="31"/>
  <c r="AM32" i="31" s="1"/>
  <c r="AE32" i="31"/>
  <c r="AC32" i="31"/>
  <c r="AA32" i="31"/>
  <c r="T32" i="31"/>
  <c r="R32" i="31"/>
  <c r="P32" i="31"/>
  <c r="I32" i="31"/>
  <c r="G32" i="31"/>
  <c r="H32" i="31" s="1"/>
  <c r="E32" i="31"/>
  <c r="AP31" i="31"/>
  <c r="AN31" i="31"/>
  <c r="AL31" i="31"/>
  <c r="AM31" i="31" s="1"/>
  <c r="AE31" i="31"/>
  <c r="AC31" i="31"/>
  <c r="AC24" i="31" s="1"/>
  <c r="AA31" i="31"/>
  <c r="AB31" i="31" s="1"/>
  <c r="T31" i="31"/>
  <c r="V31" i="31" s="1"/>
  <c r="R31" i="31"/>
  <c r="P31" i="31"/>
  <c r="I31" i="31"/>
  <c r="G31" i="31"/>
  <c r="E31" i="31"/>
  <c r="AP30" i="31"/>
  <c r="AN30" i="31"/>
  <c r="AL30" i="31"/>
  <c r="AE30" i="31"/>
  <c r="AE23" i="31" s="1"/>
  <c r="AC30" i="31"/>
  <c r="AA30" i="31"/>
  <c r="T30" i="31"/>
  <c r="R30" i="31"/>
  <c r="V30" i="31" s="1"/>
  <c r="P30" i="31"/>
  <c r="Q30" i="31" s="1"/>
  <c r="I30" i="31"/>
  <c r="I24" i="31" s="1"/>
  <c r="G30" i="31"/>
  <c r="H30" i="31" s="1"/>
  <c r="E30" i="31"/>
  <c r="AP29" i="31"/>
  <c r="AR29" i="31" s="1"/>
  <c r="AN29" i="31"/>
  <c r="AL29" i="31"/>
  <c r="AE29" i="31"/>
  <c r="AE24" i="31" s="1"/>
  <c r="AC29" i="31"/>
  <c r="AA29" i="31"/>
  <c r="AA24" i="31" s="1"/>
  <c r="T29" i="31"/>
  <c r="T23" i="31" s="1"/>
  <c r="R29" i="31"/>
  <c r="V29" i="31" s="1"/>
  <c r="P29" i="31"/>
  <c r="Q29" i="31" s="1"/>
  <c r="I29" i="31"/>
  <c r="G29" i="31"/>
  <c r="E29" i="31"/>
  <c r="F29" i="31" s="1"/>
  <c r="AP28" i="31"/>
  <c r="AQ38" i="31" s="1"/>
  <c r="AN28" i="31"/>
  <c r="AL28" i="31"/>
  <c r="AM28" i="31" s="1"/>
  <c r="AE28" i="31"/>
  <c r="AC28" i="31"/>
  <c r="AD28" i="31" s="1"/>
  <c r="AA28" i="31"/>
  <c r="T28" i="31"/>
  <c r="R28" i="31"/>
  <c r="R23" i="31" s="1"/>
  <c r="P28" i="31"/>
  <c r="I28" i="31"/>
  <c r="G28" i="31"/>
  <c r="E28" i="31"/>
  <c r="F28" i="31" s="1"/>
  <c r="AQ99" i="31"/>
  <c r="AR99" i="31"/>
  <c r="AM99" i="31"/>
  <c r="AG99" i="31"/>
  <c r="AF99" i="31"/>
  <c r="AD99" i="31"/>
  <c r="AB99" i="31"/>
  <c r="U99" i="31"/>
  <c r="V99" i="31"/>
  <c r="Q99" i="31"/>
  <c r="K99" i="31"/>
  <c r="J99" i="31"/>
  <c r="H99" i="31"/>
  <c r="F99" i="31"/>
  <c r="AQ98" i="31"/>
  <c r="AM98" i="31"/>
  <c r="AG98" i="31"/>
  <c r="AD98" i="31"/>
  <c r="AB98" i="31"/>
  <c r="U98" i="31"/>
  <c r="Q98" i="31"/>
  <c r="J98" i="31"/>
  <c r="H98" i="31"/>
  <c r="F98" i="31"/>
  <c r="AQ97" i="31"/>
  <c r="AM97" i="31"/>
  <c r="AG97" i="31"/>
  <c r="AF97" i="31"/>
  <c r="AD97" i="31"/>
  <c r="AB97" i="31"/>
  <c r="U97" i="31"/>
  <c r="Q97" i="31"/>
  <c r="K97" i="31"/>
  <c r="J97" i="31"/>
  <c r="H97" i="31"/>
  <c r="L97" i="31" s="1"/>
  <c r="F97" i="31"/>
  <c r="AQ96" i="31"/>
  <c r="AM96" i="31"/>
  <c r="AF96" i="31"/>
  <c r="AD96" i="31"/>
  <c r="AH96" i="31" s="1"/>
  <c r="AB96" i="31"/>
  <c r="U96" i="31"/>
  <c r="Q96" i="31"/>
  <c r="J96" i="31"/>
  <c r="F96" i="31"/>
  <c r="AQ95" i="31"/>
  <c r="AM95" i="31"/>
  <c r="AF95" i="31"/>
  <c r="AD95" i="31"/>
  <c r="AB95" i="31"/>
  <c r="U95" i="31"/>
  <c r="Q95" i="31"/>
  <c r="J95" i="31"/>
  <c r="H95" i="31"/>
  <c r="F95" i="31"/>
  <c r="AQ94" i="31"/>
  <c r="AG94" i="31"/>
  <c r="AD94" i="31"/>
  <c r="AB94" i="31"/>
  <c r="U94" i="31"/>
  <c r="Q94" i="31"/>
  <c r="K94" i="31"/>
  <c r="J94" i="31"/>
  <c r="H94" i="31"/>
  <c r="F94" i="31"/>
  <c r="AQ93" i="31"/>
  <c r="AM93" i="31"/>
  <c r="AF93" i="31"/>
  <c r="AD93" i="31"/>
  <c r="AH93" i="31" s="1"/>
  <c r="AB93" i="31"/>
  <c r="Q93" i="31"/>
  <c r="J93" i="31"/>
  <c r="H93" i="31"/>
  <c r="F93" i="31"/>
  <c r="AQ92" i="31"/>
  <c r="AM92" i="31"/>
  <c r="AF92" i="31"/>
  <c r="AD92" i="31"/>
  <c r="AB92" i="31"/>
  <c r="U92" i="31"/>
  <c r="Q92" i="31"/>
  <c r="J92" i="31"/>
  <c r="F92" i="31"/>
  <c r="AQ91" i="31"/>
  <c r="AM91" i="31"/>
  <c r="AF91" i="31"/>
  <c r="AD91" i="31"/>
  <c r="AB91" i="31"/>
  <c r="U91" i="31"/>
  <c r="Q91" i="31"/>
  <c r="J91" i="31"/>
  <c r="H91" i="31"/>
  <c r="F91" i="31"/>
  <c r="AQ90" i="31"/>
  <c r="AM90" i="31"/>
  <c r="AG90" i="31"/>
  <c r="AF90" i="31"/>
  <c r="AD90" i="31"/>
  <c r="AB90" i="31"/>
  <c r="U90" i="31"/>
  <c r="Q90" i="31"/>
  <c r="K90" i="31"/>
  <c r="J90" i="31"/>
  <c r="H90" i="31"/>
  <c r="L90" i="31" s="1"/>
  <c r="F90" i="31"/>
  <c r="AQ89" i="31"/>
  <c r="AO89" i="31"/>
  <c r="AM89" i="31"/>
  <c r="AG89" i="31"/>
  <c r="AF89" i="31"/>
  <c r="AD89" i="31"/>
  <c r="AH89" i="31" s="1"/>
  <c r="AB89" i="31"/>
  <c r="S89" i="31"/>
  <c r="Q89" i="31"/>
  <c r="J89" i="31"/>
  <c r="H89" i="31"/>
  <c r="F89" i="31"/>
  <c r="AQ88" i="31"/>
  <c r="AO88" i="31"/>
  <c r="AS88" i="31" s="1"/>
  <c r="AM88" i="31"/>
  <c r="AF88" i="31"/>
  <c r="AD88" i="31"/>
  <c r="AB88" i="31"/>
  <c r="U88" i="31"/>
  <c r="S88" i="31"/>
  <c r="Q88" i="31"/>
  <c r="J88" i="31"/>
  <c r="F88" i="31"/>
  <c r="AQ84" i="31"/>
  <c r="AO84" i="31"/>
  <c r="AS84" i="31" s="1"/>
  <c r="AM84" i="31"/>
  <c r="AG84" i="31"/>
  <c r="AF84" i="31"/>
  <c r="AD84" i="31"/>
  <c r="AH84" i="31" s="1"/>
  <c r="AB84" i="31"/>
  <c r="V84" i="31"/>
  <c r="U84" i="31"/>
  <c r="S84" i="31"/>
  <c r="W84" i="31" s="1"/>
  <c r="Q84" i="31"/>
  <c r="J84" i="31"/>
  <c r="L84" i="31" s="1"/>
  <c r="H84" i="31"/>
  <c r="F84" i="31"/>
  <c r="AR83" i="31"/>
  <c r="AQ83" i="31"/>
  <c r="AO83" i="31"/>
  <c r="AS83" i="31" s="1"/>
  <c r="AF83" i="31"/>
  <c r="AH83" i="31" s="1"/>
  <c r="AD83" i="31"/>
  <c r="AB83" i="31"/>
  <c r="U83" i="31"/>
  <c r="V83" i="31"/>
  <c r="Q83" i="31"/>
  <c r="J83" i="31"/>
  <c r="H83" i="31"/>
  <c r="F83" i="31"/>
  <c r="AQ82" i="31"/>
  <c r="AO82" i="31"/>
  <c r="AS82" i="31" s="1"/>
  <c r="AM82" i="31"/>
  <c r="AG82" i="31"/>
  <c r="AF82" i="31"/>
  <c r="AD82" i="31"/>
  <c r="AB82" i="31"/>
  <c r="U82" i="31"/>
  <c r="V82" i="31"/>
  <c r="Q82" i="31"/>
  <c r="J82" i="31"/>
  <c r="H82" i="31"/>
  <c r="L82" i="31" s="1"/>
  <c r="F82" i="31"/>
  <c r="AR81" i="31"/>
  <c r="AQ81" i="31"/>
  <c r="AO81" i="31"/>
  <c r="AS81" i="31" s="1"/>
  <c r="AM81" i="31"/>
  <c r="AG81" i="31"/>
  <c r="AF81" i="31"/>
  <c r="AD81" i="31"/>
  <c r="AH81" i="31" s="1"/>
  <c r="AB81" i="31"/>
  <c r="V81" i="31"/>
  <c r="U81" i="31"/>
  <c r="S81" i="31"/>
  <c r="W81" i="31" s="1"/>
  <c r="Q81" i="31"/>
  <c r="J81" i="31"/>
  <c r="K81" i="31"/>
  <c r="F81" i="31"/>
  <c r="AQ80" i="31"/>
  <c r="AO80" i="31"/>
  <c r="AS80" i="31" s="1"/>
  <c r="AR80" i="31"/>
  <c r="AM80" i="31"/>
  <c r="AF80" i="31"/>
  <c r="AG80" i="31"/>
  <c r="AB80" i="31"/>
  <c r="U80" i="31"/>
  <c r="V80" i="31"/>
  <c r="Q80" i="31"/>
  <c r="J80" i="31"/>
  <c r="K80" i="31"/>
  <c r="F80" i="31"/>
  <c r="AR79" i="31"/>
  <c r="AQ79" i="31"/>
  <c r="AO79" i="31"/>
  <c r="AS79" i="31" s="1"/>
  <c r="AM79" i="31"/>
  <c r="AG79" i="31"/>
  <c r="AB79" i="31"/>
  <c r="U79" i="31"/>
  <c r="S79" i="31"/>
  <c r="W79" i="31" s="1"/>
  <c r="Q79" i="31"/>
  <c r="K79" i="31"/>
  <c r="J79" i="31"/>
  <c r="H79" i="31"/>
  <c r="L79" i="31" s="1"/>
  <c r="F79" i="31"/>
  <c r="AR78" i="31"/>
  <c r="AQ78" i="31"/>
  <c r="AO78" i="31"/>
  <c r="AS78" i="31" s="1"/>
  <c r="AM78" i="31"/>
  <c r="AF78" i="31"/>
  <c r="AD78" i="31"/>
  <c r="AH78" i="31" s="1"/>
  <c r="AG78" i="31"/>
  <c r="AB78" i="31"/>
  <c r="Q78" i="31"/>
  <c r="J78" i="31"/>
  <c r="H78" i="31"/>
  <c r="L78" i="31" s="1"/>
  <c r="K78" i="31"/>
  <c r="F78" i="31"/>
  <c r="AR77" i="31"/>
  <c r="AO77" i="31"/>
  <c r="AM77" i="31"/>
  <c r="AF77" i="31"/>
  <c r="AG77" i="31"/>
  <c r="AB77" i="31"/>
  <c r="V77" i="31"/>
  <c r="U77" i="31"/>
  <c r="S77" i="31"/>
  <c r="W77" i="31" s="1"/>
  <c r="Q77" i="31"/>
  <c r="J77" i="31"/>
  <c r="AQ76" i="31"/>
  <c r="AR76" i="31"/>
  <c r="AM76" i="31"/>
  <c r="AG76" i="31"/>
  <c r="AF76" i="31"/>
  <c r="AD76" i="31"/>
  <c r="AH76" i="31" s="1"/>
  <c r="AB76" i="31"/>
  <c r="V76" i="31"/>
  <c r="U76" i="31"/>
  <c r="S76" i="31"/>
  <c r="Q76" i="31"/>
  <c r="K76" i="31"/>
  <c r="J76" i="31"/>
  <c r="H76" i="31"/>
  <c r="L76" i="31" s="1"/>
  <c r="F76" i="31"/>
  <c r="AQ75" i="31"/>
  <c r="AR75" i="31"/>
  <c r="AM75" i="31"/>
  <c r="AF75" i="31"/>
  <c r="AD75" i="31"/>
  <c r="AB75" i="31"/>
  <c r="V75" i="31"/>
  <c r="U75" i="31"/>
  <c r="W75" i="31" s="1"/>
  <c r="S75" i="31"/>
  <c r="Q75" i="31"/>
  <c r="J75" i="31"/>
  <c r="F75" i="31"/>
  <c r="AQ74" i="31"/>
  <c r="AR74" i="31"/>
  <c r="AO74" i="31"/>
  <c r="AS74" i="31" s="1"/>
  <c r="AM74" i="31"/>
  <c r="AG74" i="31"/>
  <c r="AF74" i="31"/>
  <c r="AD74" i="31"/>
  <c r="AH74" i="31" s="1"/>
  <c r="AB74" i="31"/>
  <c r="U74" i="31"/>
  <c r="S74" i="31"/>
  <c r="Q74" i="31"/>
  <c r="J74" i="31"/>
  <c r="K74" i="31"/>
  <c r="AQ73" i="31"/>
  <c r="AO73" i="31"/>
  <c r="AR73" i="31"/>
  <c r="AG73" i="31"/>
  <c r="AF73" i="31"/>
  <c r="AD73" i="31"/>
  <c r="AB73" i="31"/>
  <c r="U73" i="31"/>
  <c r="V73" i="31"/>
  <c r="Q73" i="31"/>
  <c r="J73" i="31"/>
  <c r="K73" i="31"/>
  <c r="AQ69" i="31"/>
  <c r="AR69" i="31"/>
  <c r="AM69" i="31"/>
  <c r="AD69" i="31"/>
  <c r="AB69" i="31"/>
  <c r="V69" i="31"/>
  <c r="S69" i="31"/>
  <c r="Q69" i="31"/>
  <c r="J69" i="31"/>
  <c r="K69" i="31"/>
  <c r="F69" i="31"/>
  <c r="AR68" i="31"/>
  <c r="AQ68" i="31"/>
  <c r="AO68" i="31"/>
  <c r="AD68" i="31"/>
  <c r="AB68" i="31"/>
  <c r="V68" i="31"/>
  <c r="S68" i="31"/>
  <c r="Q68" i="31"/>
  <c r="J68" i="31"/>
  <c r="H68" i="31"/>
  <c r="F68" i="31"/>
  <c r="AR67" i="31"/>
  <c r="AQ67" i="31"/>
  <c r="AO67" i="31"/>
  <c r="AM67" i="31"/>
  <c r="AF67" i="31"/>
  <c r="AD67" i="31"/>
  <c r="AH67" i="31" s="1"/>
  <c r="AB67" i="31"/>
  <c r="V67" i="31"/>
  <c r="Q67" i="31"/>
  <c r="J67" i="31"/>
  <c r="H67" i="31"/>
  <c r="K67" i="31"/>
  <c r="F67" i="31"/>
  <c r="AR66" i="31"/>
  <c r="AO66" i="31"/>
  <c r="AM66" i="31"/>
  <c r="AF66" i="31"/>
  <c r="AB66" i="31"/>
  <c r="V66" i="31"/>
  <c r="U66" i="31"/>
  <c r="S66" i="31"/>
  <c r="Q66" i="31"/>
  <c r="J66" i="31"/>
  <c r="K66" i="31"/>
  <c r="AQ65" i="31"/>
  <c r="AR65" i="31"/>
  <c r="AM65" i="31"/>
  <c r="AG65" i="31"/>
  <c r="AF65" i="31"/>
  <c r="AH65" i="31" s="1"/>
  <c r="AD65" i="31"/>
  <c r="AB65" i="31"/>
  <c r="S65" i="31"/>
  <c r="Q65" i="31"/>
  <c r="K65" i="31"/>
  <c r="J65" i="31"/>
  <c r="H65" i="31"/>
  <c r="L65" i="31" s="1"/>
  <c r="F65" i="31"/>
  <c r="AQ64" i="31"/>
  <c r="AR64" i="31"/>
  <c r="AM64" i="31"/>
  <c r="AF64" i="31"/>
  <c r="AD64" i="31"/>
  <c r="AB64" i="31"/>
  <c r="U64" i="31"/>
  <c r="Q64" i="31"/>
  <c r="J64" i="31"/>
  <c r="K64" i="31"/>
  <c r="F64" i="31"/>
  <c r="AQ63" i="31"/>
  <c r="AR63" i="31"/>
  <c r="AO63" i="31"/>
  <c r="AM63" i="31"/>
  <c r="AG63" i="31"/>
  <c r="AF63" i="31"/>
  <c r="AD63" i="31"/>
  <c r="AH63" i="31" s="1"/>
  <c r="AB63" i="31"/>
  <c r="U63" i="31"/>
  <c r="Q63" i="31"/>
  <c r="J63" i="31"/>
  <c r="K63" i="31"/>
  <c r="AQ62" i="31"/>
  <c r="AO62" i="31"/>
  <c r="AR62" i="31"/>
  <c r="AG62" i="31"/>
  <c r="AF62" i="31"/>
  <c r="AD62" i="31"/>
  <c r="AB62" i="31"/>
  <c r="U62" i="31"/>
  <c r="V62" i="31"/>
  <c r="Q62" i="31"/>
  <c r="J62" i="31"/>
  <c r="AQ61" i="31"/>
  <c r="AR61" i="31"/>
  <c r="AM61" i="31"/>
  <c r="AG61" i="31"/>
  <c r="AD61" i="31"/>
  <c r="AB61" i="31"/>
  <c r="V61" i="31"/>
  <c r="S61" i="31"/>
  <c r="Q61" i="31"/>
  <c r="J61" i="31"/>
  <c r="K61" i="31"/>
  <c r="F61" i="31"/>
  <c r="AR60" i="31"/>
  <c r="AQ60" i="31"/>
  <c r="AO60" i="31"/>
  <c r="AS60" i="31" s="1"/>
  <c r="AM60" i="31"/>
  <c r="AD60" i="31"/>
  <c r="AB60" i="31"/>
  <c r="V60" i="31"/>
  <c r="S60" i="31"/>
  <c r="Q60" i="31"/>
  <c r="K60" i="31"/>
  <c r="J60" i="31"/>
  <c r="F60" i="31"/>
  <c r="AR59" i="31"/>
  <c r="AQ59" i="31"/>
  <c r="AO59" i="31"/>
  <c r="AM59" i="31"/>
  <c r="AF59" i="31"/>
  <c r="AD59" i="31"/>
  <c r="AH59" i="31" s="1"/>
  <c r="AB59" i="31"/>
  <c r="Q59" i="31"/>
  <c r="J59" i="31"/>
  <c r="H59" i="31"/>
  <c r="K59" i="31"/>
  <c r="AR58" i="31"/>
  <c r="AF58" i="31"/>
  <c r="AG58" i="31"/>
  <c r="AB58" i="31"/>
  <c r="V58" i="31"/>
  <c r="U58" i="31"/>
  <c r="S58" i="31"/>
  <c r="Q58" i="31"/>
  <c r="J58" i="31"/>
  <c r="K58" i="31"/>
  <c r="F58" i="31"/>
  <c r="AQ54" i="31"/>
  <c r="AR54" i="31"/>
  <c r="AM54" i="31"/>
  <c r="AD54" i="31"/>
  <c r="U54" i="31"/>
  <c r="S54" i="31"/>
  <c r="W54" i="31" s="1"/>
  <c r="Q54" i="31"/>
  <c r="K54" i="31"/>
  <c r="J54" i="31"/>
  <c r="H54" i="31"/>
  <c r="L54" i="31" s="1"/>
  <c r="F54" i="31"/>
  <c r="AQ53" i="31"/>
  <c r="AR53" i="31"/>
  <c r="AD53" i="31"/>
  <c r="AB53" i="31"/>
  <c r="U53" i="31"/>
  <c r="Q53" i="31"/>
  <c r="J53" i="31"/>
  <c r="F53" i="31"/>
  <c r="AQ52" i="31"/>
  <c r="AR52" i="31"/>
  <c r="AO52" i="31"/>
  <c r="AS52" i="31" s="1"/>
  <c r="AM52" i="31"/>
  <c r="AG52" i="31"/>
  <c r="AF52" i="31"/>
  <c r="AD52" i="31"/>
  <c r="AH52" i="31" s="1"/>
  <c r="AB52" i="31"/>
  <c r="Q52" i="31"/>
  <c r="J52" i="31"/>
  <c r="K52" i="31"/>
  <c r="AO51" i="31"/>
  <c r="AR51" i="31"/>
  <c r="AG51" i="31"/>
  <c r="AF51" i="31"/>
  <c r="AD51" i="31"/>
  <c r="AH51" i="31" s="1"/>
  <c r="U51" i="31"/>
  <c r="Q51" i="31"/>
  <c r="J51" i="31"/>
  <c r="K51" i="31"/>
  <c r="F51" i="31"/>
  <c r="AQ50" i="31"/>
  <c r="AR50" i="31"/>
  <c r="AM50" i="31"/>
  <c r="AG50" i="31"/>
  <c r="AD50" i="31"/>
  <c r="AB50" i="31"/>
  <c r="S50" i="31"/>
  <c r="J50" i="31"/>
  <c r="K50" i="31"/>
  <c r="F50" i="31"/>
  <c r="AR49" i="31"/>
  <c r="AQ49" i="31"/>
  <c r="AO49" i="31"/>
  <c r="AH49" i="31"/>
  <c r="AF49" i="31"/>
  <c r="AD49" i="31"/>
  <c r="AB49" i="31"/>
  <c r="J49" i="31"/>
  <c r="F49" i="31"/>
  <c r="AR48" i="31"/>
  <c r="AQ48" i="31"/>
  <c r="AO48" i="31"/>
  <c r="AM48" i="31"/>
  <c r="AF48" i="31"/>
  <c r="AD48" i="31"/>
  <c r="AH48" i="31" s="1"/>
  <c r="AB48" i="31"/>
  <c r="V48" i="31"/>
  <c r="J48" i="31"/>
  <c r="H48" i="31"/>
  <c r="AF47" i="31"/>
  <c r="AD47" i="31"/>
  <c r="AB47" i="31"/>
  <c r="U47" i="31"/>
  <c r="V47" i="31"/>
  <c r="Q47" i="31"/>
  <c r="J47" i="31"/>
  <c r="F47" i="31"/>
  <c r="AR46" i="31"/>
  <c r="AM46" i="31"/>
  <c r="Q46" i="31"/>
  <c r="J46" i="31"/>
  <c r="H46" i="31"/>
  <c r="F46" i="31"/>
  <c r="AQ45" i="31"/>
  <c r="AR45" i="31"/>
  <c r="AF45" i="31"/>
  <c r="AB45" i="31"/>
  <c r="U45" i="31"/>
  <c r="F45" i="31"/>
  <c r="AQ44" i="31"/>
  <c r="AR44" i="31"/>
  <c r="AM44" i="31"/>
  <c r="AF44" i="31"/>
  <c r="AD44" i="31"/>
  <c r="AH44" i="31" s="1"/>
  <c r="AB44" i="31"/>
  <c r="V44" i="31"/>
  <c r="J44" i="31"/>
  <c r="H44" i="31"/>
  <c r="AF43" i="31"/>
  <c r="AD43" i="31"/>
  <c r="AH43" i="31" s="1"/>
  <c r="AB43" i="31"/>
  <c r="U43" i="31"/>
  <c r="V43" i="31"/>
  <c r="Q43" i="31"/>
  <c r="J43" i="31"/>
  <c r="F43" i="31"/>
  <c r="AR39" i="31"/>
  <c r="U39" i="31"/>
  <c r="Q39" i="31"/>
  <c r="H39" i="31"/>
  <c r="F39" i="31"/>
  <c r="AR38" i="31"/>
  <c r="AM38" i="31"/>
  <c r="AD38" i="31"/>
  <c r="AB38" i="31"/>
  <c r="U38" i="31"/>
  <c r="Q38" i="31"/>
  <c r="F38" i="31"/>
  <c r="AM37" i="31"/>
  <c r="AD37" i="31"/>
  <c r="AB37" i="31"/>
  <c r="U37" i="31"/>
  <c r="Q37" i="31"/>
  <c r="H37" i="31"/>
  <c r="AR36" i="31"/>
  <c r="AD36" i="31"/>
  <c r="AB36" i="31"/>
  <c r="U36" i="31"/>
  <c r="V36" i="31"/>
  <c r="Q36" i="31"/>
  <c r="F36" i="31"/>
  <c r="AQ35" i="31"/>
  <c r="AR35" i="31"/>
  <c r="AM35" i="31"/>
  <c r="AB35" i="31"/>
  <c r="U35" i="31"/>
  <c r="Q35" i="31"/>
  <c r="F35" i="31"/>
  <c r="AR34" i="31"/>
  <c r="AB34" i="31"/>
  <c r="U34" i="31"/>
  <c r="F34" i="31"/>
  <c r="AQ33" i="31"/>
  <c r="AR33" i="31"/>
  <c r="AM33" i="31"/>
  <c r="AD33" i="31"/>
  <c r="U33" i="31"/>
  <c r="H33" i="31"/>
  <c r="AR32" i="31"/>
  <c r="AD32" i="31"/>
  <c r="AB32" i="31"/>
  <c r="U32" i="31"/>
  <c r="V32" i="31"/>
  <c r="Q32" i="31"/>
  <c r="F32" i="31"/>
  <c r="AR31" i="31"/>
  <c r="U31" i="31"/>
  <c r="Q31" i="31"/>
  <c r="H31" i="31"/>
  <c r="F31" i="31"/>
  <c r="AR30" i="31"/>
  <c r="AM30" i="31"/>
  <c r="AD30" i="31"/>
  <c r="AB30" i="31"/>
  <c r="U30" i="31"/>
  <c r="F30" i="31"/>
  <c r="AM29" i="31"/>
  <c r="AD29" i="31"/>
  <c r="AB29" i="31"/>
  <c r="U29" i="31"/>
  <c r="H29" i="31"/>
  <c r="AR28" i="31"/>
  <c r="AB28" i="31"/>
  <c r="U28" i="31"/>
  <c r="Q28" i="31"/>
  <c r="I23" i="31"/>
  <c r="H28" i="31"/>
  <c r="AP23" i="31"/>
  <c r="AP99" i="30"/>
  <c r="AN99" i="30"/>
  <c r="AL99" i="30"/>
  <c r="AE99" i="30"/>
  <c r="AC99" i="30"/>
  <c r="AA99" i="30"/>
  <c r="T99" i="30"/>
  <c r="R99" i="30"/>
  <c r="P99" i="30"/>
  <c r="I99" i="30"/>
  <c r="G99" i="30"/>
  <c r="E99" i="30"/>
  <c r="AP98" i="30"/>
  <c r="AN98" i="30"/>
  <c r="AL98" i="30"/>
  <c r="AE98" i="30"/>
  <c r="AC98" i="30"/>
  <c r="AA98" i="30"/>
  <c r="T98" i="30"/>
  <c r="R98" i="30"/>
  <c r="P98" i="30"/>
  <c r="I98" i="30"/>
  <c r="G98" i="30"/>
  <c r="E98" i="30"/>
  <c r="AP97" i="30"/>
  <c r="AN97" i="30"/>
  <c r="AL97" i="30"/>
  <c r="AE97" i="30"/>
  <c r="AC97" i="30"/>
  <c r="AA97" i="30"/>
  <c r="T97" i="30"/>
  <c r="R97" i="30"/>
  <c r="P97" i="30"/>
  <c r="I97" i="30"/>
  <c r="G97" i="30"/>
  <c r="E97" i="30"/>
  <c r="AP96" i="30"/>
  <c r="AN96" i="30"/>
  <c r="AL96" i="30"/>
  <c r="AE96" i="30"/>
  <c r="AC96" i="30"/>
  <c r="AA96" i="30"/>
  <c r="T96" i="30"/>
  <c r="R96" i="30"/>
  <c r="P96" i="30"/>
  <c r="I96" i="30"/>
  <c r="G96" i="30"/>
  <c r="E96" i="30"/>
  <c r="AP95" i="30"/>
  <c r="AN95" i="30"/>
  <c r="AL95" i="30"/>
  <c r="AE95" i="30"/>
  <c r="AC95" i="30"/>
  <c r="AA95" i="30"/>
  <c r="T95" i="30"/>
  <c r="R95" i="30"/>
  <c r="P95" i="30"/>
  <c r="I95" i="30"/>
  <c r="G95" i="30"/>
  <c r="E95" i="30"/>
  <c r="AP94" i="30"/>
  <c r="AN94" i="30"/>
  <c r="AL94" i="30"/>
  <c r="AE94" i="30"/>
  <c r="AF94" i="30" s="1"/>
  <c r="AC94" i="30"/>
  <c r="AA94" i="30"/>
  <c r="T94" i="30"/>
  <c r="R94" i="30"/>
  <c r="P94" i="30"/>
  <c r="I94" i="30"/>
  <c r="G94" i="30"/>
  <c r="E94" i="30"/>
  <c r="AP93" i="30"/>
  <c r="AN93" i="30"/>
  <c r="AL93" i="30"/>
  <c r="AE93" i="30"/>
  <c r="AC93" i="30"/>
  <c r="AA93" i="30"/>
  <c r="T93" i="30"/>
  <c r="R93" i="30"/>
  <c r="P93" i="30"/>
  <c r="I93" i="30"/>
  <c r="G93" i="30"/>
  <c r="E93" i="30"/>
  <c r="AP92" i="30"/>
  <c r="AN92" i="30"/>
  <c r="AL92" i="30"/>
  <c r="AE92" i="30"/>
  <c r="AC92" i="30"/>
  <c r="AA92" i="30"/>
  <c r="T92" i="30"/>
  <c r="R92" i="30"/>
  <c r="P92" i="30"/>
  <c r="I92" i="30"/>
  <c r="G92" i="30"/>
  <c r="E92" i="30"/>
  <c r="F92" i="30" s="1"/>
  <c r="AP91" i="30"/>
  <c r="AN91" i="30"/>
  <c r="AL91" i="30"/>
  <c r="AE91" i="30"/>
  <c r="AC91" i="30"/>
  <c r="AA91" i="30"/>
  <c r="T91" i="30"/>
  <c r="R91" i="30"/>
  <c r="P91" i="30"/>
  <c r="I91" i="30"/>
  <c r="G91" i="30"/>
  <c r="E91" i="30"/>
  <c r="AP90" i="30"/>
  <c r="AN90" i="30"/>
  <c r="AL90" i="30"/>
  <c r="AE90" i="30"/>
  <c r="AF90" i="30" s="1"/>
  <c r="AC90" i="30"/>
  <c r="AA90" i="30"/>
  <c r="T90" i="30"/>
  <c r="R90" i="30"/>
  <c r="P90" i="30"/>
  <c r="I90" i="30"/>
  <c r="G90" i="30"/>
  <c r="E90" i="30"/>
  <c r="AP89" i="30"/>
  <c r="AN89" i="30"/>
  <c r="AL89" i="30"/>
  <c r="AE89" i="30"/>
  <c r="AC89" i="30"/>
  <c r="AA89" i="30"/>
  <c r="T89" i="30"/>
  <c r="R89" i="30"/>
  <c r="S89" i="30" s="1"/>
  <c r="W89" i="30" s="1"/>
  <c r="P89" i="30"/>
  <c r="I89" i="30"/>
  <c r="G89" i="30"/>
  <c r="E89" i="30"/>
  <c r="AP88" i="30"/>
  <c r="AN88" i="30"/>
  <c r="AL88" i="30"/>
  <c r="AE88" i="30"/>
  <c r="AC88" i="30"/>
  <c r="AA88" i="30"/>
  <c r="T88" i="30"/>
  <c r="R88" i="30"/>
  <c r="P88" i="30"/>
  <c r="I88" i="30"/>
  <c r="G88" i="30"/>
  <c r="E88" i="30"/>
  <c r="F88" i="30" s="1"/>
  <c r="AP84" i="30"/>
  <c r="AN84" i="30"/>
  <c r="AL84" i="30"/>
  <c r="AE84" i="30"/>
  <c r="AC84" i="30"/>
  <c r="AA84" i="30"/>
  <c r="T84" i="30"/>
  <c r="R84" i="30"/>
  <c r="P84" i="30"/>
  <c r="I84" i="30"/>
  <c r="G84" i="30"/>
  <c r="E84" i="30"/>
  <c r="AP83" i="30"/>
  <c r="AN83" i="30"/>
  <c r="AL83" i="30"/>
  <c r="AE83" i="30"/>
  <c r="AF83" i="30" s="1"/>
  <c r="AC83" i="30"/>
  <c r="AA83" i="30"/>
  <c r="T83" i="30"/>
  <c r="R83" i="30"/>
  <c r="P83" i="30"/>
  <c r="I83" i="30"/>
  <c r="G83" i="30"/>
  <c r="E83" i="30"/>
  <c r="AP82" i="30"/>
  <c r="AN82" i="30"/>
  <c r="AL82" i="30"/>
  <c r="AE82" i="30"/>
  <c r="AC82" i="30"/>
  <c r="AA82" i="30"/>
  <c r="T82" i="30"/>
  <c r="R82" i="30"/>
  <c r="P82" i="30"/>
  <c r="I82" i="30"/>
  <c r="G82" i="30"/>
  <c r="E82" i="30"/>
  <c r="AP81" i="30"/>
  <c r="AN81" i="30"/>
  <c r="AL81" i="30"/>
  <c r="AE81" i="30"/>
  <c r="AC81" i="30"/>
  <c r="AA81" i="30"/>
  <c r="T81" i="30"/>
  <c r="R81" i="30"/>
  <c r="S81" i="30" s="1"/>
  <c r="W81" i="30" s="1"/>
  <c r="P81" i="30"/>
  <c r="I81" i="30"/>
  <c r="G81" i="30"/>
  <c r="E81" i="30"/>
  <c r="F81" i="30" s="1"/>
  <c r="AP80" i="30"/>
  <c r="AN80" i="30"/>
  <c r="AL80" i="30"/>
  <c r="AE80" i="30"/>
  <c r="AC80" i="30"/>
  <c r="AA80" i="30"/>
  <c r="T80" i="30"/>
  <c r="R80" i="30"/>
  <c r="P80" i="30"/>
  <c r="I80" i="30"/>
  <c r="G80" i="30"/>
  <c r="E80" i="30"/>
  <c r="AP79" i="30"/>
  <c r="AN79" i="30"/>
  <c r="AL79" i="30"/>
  <c r="AE79" i="30"/>
  <c r="AG79" i="30" s="1"/>
  <c r="AC79" i="30"/>
  <c r="AA79" i="30"/>
  <c r="T79" i="30"/>
  <c r="R79" i="30"/>
  <c r="P79" i="30"/>
  <c r="I79" i="30"/>
  <c r="G79" i="30"/>
  <c r="E79" i="30"/>
  <c r="AP78" i="30"/>
  <c r="AN78" i="30"/>
  <c r="AL78" i="30"/>
  <c r="AE78" i="30"/>
  <c r="AC78" i="30"/>
  <c r="AA78" i="30"/>
  <c r="T78" i="30"/>
  <c r="R78" i="30"/>
  <c r="P78" i="30"/>
  <c r="I78" i="30"/>
  <c r="G78" i="30"/>
  <c r="E78" i="30"/>
  <c r="F78" i="30" s="1"/>
  <c r="AP77" i="30"/>
  <c r="AN77" i="30"/>
  <c r="AL77" i="30"/>
  <c r="AE77" i="30"/>
  <c r="AC77" i="30"/>
  <c r="AA77" i="30"/>
  <c r="T77" i="30"/>
  <c r="R77" i="30"/>
  <c r="P77" i="30"/>
  <c r="I77" i="30"/>
  <c r="G77" i="30"/>
  <c r="E77" i="30"/>
  <c r="AP76" i="30"/>
  <c r="AR76" i="30" s="1"/>
  <c r="AN76" i="30"/>
  <c r="AL76" i="30"/>
  <c r="AE76" i="30"/>
  <c r="AC76" i="30"/>
  <c r="AA76" i="30"/>
  <c r="T76" i="30"/>
  <c r="R76" i="30"/>
  <c r="P76" i="30"/>
  <c r="Q76" i="30" s="1"/>
  <c r="I76" i="30"/>
  <c r="G76" i="30"/>
  <c r="E76" i="30"/>
  <c r="AP75" i="30"/>
  <c r="AN75" i="30"/>
  <c r="AL75" i="30"/>
  <c r="AE75" i="30"/>
  <c r="AF75" i="30" s="1"/>
  <c r="AC75" i="30"/>
  <c r="AD75" i="30" s="1"/>
  <c r="AA75" i="30"/>
  <c r="T75" i="30"/>
  <c r="R75" i="30"/>
  <c r="P75" i="30"/>
  <c r="I75" i="30"/>
  <c r="G75" i="30"/>
  <c r="E75" i="30"/>
  <c r="AP74" i="30"/>
  <c r="AN74" i="30"/>
  <c r="AL74" i="30"/>
  <c r="AE74" i="30"/>
  <c r="AC74" i="30"/>
  <c r="AA74" i="30"/>
  <c r="T74" i="30"/>
  <c r="R74" i="30"/>
  <c r="P74" i="30"/>
  <c r="I74" i="30"/>
  <c r="G74" i="30"/>
  <c r="E74" i="30"/>
  <c r="AP73" i="30"/>
  <c r="AN73" i="30"/>
  <c r="AL73" i="30"/>
  <c r="AE73" i="30"/>
  <c r="AC73" i="30"/>
  <c r="AD73" i="30" s="1"/>
  <c r="AA73" i="30"/>
  <c r="T73" i="30"/>
  <c r="R73" i="30"/>
  <c r="P73" i="30"/>
  <c r="I73" i="30"/>
  <c r="G73" i="30"/>
  <c r="E73" i="30"/>
  <c r="F73" i="30" s="1"/>
  <c r="AP69" i="30"/>
  <c r="AR69" i="30" s="1"/>
  <c r="AN69" i="30"/>
  <c r="AL69" i="30"/>
  <c r="AE69" i="30"/>
  <c r="AC69" i="30"/>
  <c r="AA69" i="30"/>
  <c r="T69" i="30"/>
  <c r="R69" i="30"/>
  <c r="P69" i="30"/>
  <c r="I69" i="30"/>
  <c r="G69" i="30"/>
  <c r="E69" i="30"/>
  <c r="F69" i="30" s="1"/>
  <c r="AP68" i="30"/>
  <c r="AQ68" i="30" s="1"/>
  <c r="AN68" i="30"/>
  <c r="AL68" i="30"/>
  <c r="AE68" i="30"/>
  <c r="AG68" i="30" s="1"/>
  <c r="AC68" i="30"/>
  <c r="AA68" i="30"/>
  <c r="T68" i="30"/>
  <c r="R68" i="30"/>
  <c r="V68" i="30" s="1"/>
  <c r="P68" i="30"/>
  <c r="I68" i="30"/>
  <c r="G68" i="30"/>
  <c r="E68" i="30"/>
  <c r="AP67" i="30"/>
  <c r="AR67" i="30" s="1"/>
  <c r="AN67" i="30"/>
  <c r="AL67" i="30"/>
  <c r="AE67" i="30"/>
  <c r="AF67" i="30" s="1"/>
  <c r="AC67" i="30"/>
  <c r="AA67" i="30"/>
  <c r="T67" i="30"/>
  <c r="R67" i="30"/>
  <c r="P67" i="30"/>
  <c r="I67" i="30"/>
  <c r="G67" i="30"/>
  <c r="E67" i="30"/>
  <c r="F67" i="30" s="1"/>
  <c r="AP66" i="30"/>
  <c r="AN66" i="30"/>
  <c r="AL66" i="30"/>
  <c r="AE66" i="30"/>
  <c r="AC66" i="30"/>
  <c r="AD66" i="30" s="1"/>
  <c r="AA66" i="30"/>
  <c r="T66" i="30"/>
  <c r="R66" i="30"/>
  <c r="S66" i="30" s="1"/>
  <c r="P66" i="30"/>
  <c r="I66" i="30"/>
  <c r="G66" i="30"/>
  <c r="E66" i="30"/>
  <c r="F66" i="30" s="1"/>
  <c r="AP65" i="30"/>
  <c r="AQ65" i="30" s="1"/>
  <c r="AN65" i="30"/>
  <c r="AL65" i="30"/>
  <c r="AE65" i="30"/>
  <c r="AC65" i="30"/>
  <c r="AA65" i="30"/>
  <c r="T65" i="30"/>
  <c r="R65" i="30"/>
  <c r="P65" i="30"/>
  <c r="I65" i="30"/>
  <c r="G65" i="30"/>
  <c r="E65" i="30"/>
  <c r="F65" i="30" s="1"/>
  <c r="AP64" i="30"/>
  <c r="AN64" i="30"/>
  <c r="AL64" i="30"/>
  <c r="AE64" i="30"/>
  <c r="AC64" i="30"/>
  <c r="AA64" i="30"/>
  <c r="T64" i="30"/>
  <c r="R64" i="30"/>
  <c r="S64" i="30" s="1"/>
  <c r="W64" i="30" s="1"/>
  <c r="P64" i="30"/>
  <c r="I64" i="30"/>
  <c r="G64" i="30"/>
  <c r="E64" i="30"/>
  <c r="AP63" i="30"/>
  <c r="AQ63" i="30" s="1"/>
  <c r="AN63" i="30"/>
  <c r="AL63" i="30"/>
  <c r="AE63" i="30"/>
  <c r="AG63" i="30" s="1"/>
  <c r="AC63" i="30"/>
  <c r="AA63" i="30"/>
  <c r="T63" i="30"/>
  <c r="R63" i="30"/>
  <c r="P63" i="30"/>
  <c r="I63" i="30"/>
  <c r="G63" i="30"/>
  <c r="E63" i="30"/>
  <c r="F63" i="30" s="1"/>
  <c r="AP62" i="30"/>
  <c r="AN62" i="30"/>
  <c r="AL62" i="30"/>
  <c r="AE62" i="30"/>
  <c r="AC62" i="30"/>
  <c r="AA62" i="30"/>
  <c r="T62" i="30"/>
  <c r="R62" i="30"/>
  <c r="V62" i="30" s="1"/>
  <c r="P62" i="30"/>
  <c r="I62" i="30"/>
  <c r="G62" i="30"/>
  <c r="E62" i="30"/>
  <c r="F62" i="30" s="1"/>
  <c r="AP61" i="30"/>
  <c r="AR61" i="30" s="1"/>
  <c r="AN61" i="30"/>
  <c r="AL61" i="30"/>
  <c r="AE61" i="30"/>
  <c r="AC61" i="30"/>
  <c r="AA61" i="30"/>
  <c r="T61" i="30"/>
  <c r="R61" i="30"/>
  <c r="P61" i="30"/>
  <c r="I61" i="30"/>
  <c r="G61" i="30"/>
  <c r="E61" i="30"/>
  <c r="AP60" i="30"/>
  <c r="AR60" i="30" s="1"/>
  <c r="AN60" i="30"/>
  <c r="AL60" i="30"/>
  <c r="AE60" i="30"/>
  <c r="AF60" i="30" s="1"/>
  <c r="AC60" i="30"/>
  <c r="AA60" i="30"/>
  <c r="T60" i="30"/>
  <c r="R60" i="30"/>
  <c r="P60" i="30"/>
  <c r="I60" i="30"/>
  <c r="G60" i="30"/>
  <c r="E60" i="30"/>
  <c r="AP59" i="30"/>
  <c r="AN59" i="30"/>
  <c r="AL59" i="30"/>
  <c r="AE59" i="30"/>
  <c r="AC59" i="30"/>
  <c r="AA59" i="30"/>
  <c r="T59" i="30"/>
  <c r="R59" i="30"/>
  <c r="V59" i="30" s="1"/>
  <c r="P59" i="30"/>
  <c r="Q59" i="30" s="1"/>
  <c r="I59" i="30"/>
  <c r="G59" i="30"/>
  <c r="H59" i="30" s="1"/>
  <c r="E59" i="30"/>
  <c r="AP58" i="30"/>
  <c r="AN58" i="30"/>
  <c r="AL58" i="30"/>
  <c r="AE58" i="30"/>
  <c r="AC58" i="30"/>
  <c r="AA58" i="30"/>
  <c r="T58" i="30"/>
  <c r="R58" i="30"/>
  <c r="S58" i="30" s="1"/>
  <c r="P58" i="30"/>
  <c r="Q58" i="30" s="1"/>
  <c r="I58" i="30"/>
  <c r="G58" i="30"/>
  <c r="E58" i="30"/>
  <c r="F58" i="30" s="1"/>
  <c r="AP54" i="30"/>
  <c r="AR54" i="30" s="1"/>
  <c r="AN54" i="30"/>
  <c r="AL54" i="30"/>
  <c r="AE54" i="30"/>
  <c r="AF54" i="30" s="1"/>
  <c r="AC54" i="30"/>
  <c r="AA54" i="30"/>
  <c r="T54" i="30"/>
  <c r="R54" i="30"/>
  <c r="P54" i="30"/>
  <c r="I54" i="30"/>
  <c r="G54" i="30"/>
  <c r="E54" i="30"/>
  <c r="F54" i="30" s="1"/>
  <c r="AP53" i="30"/>
  <c r="AQ53" i="30" s="1"/>
  <c r="AN53" i="30"/>
  <c r="AL53" i="30"/>
  <c r="AE53" i="30"/>
  <c r="AF53" i="30" s="1"/>
  <c r="AC53" i="30"/>
  <c r="AG53" i="30" s="1"/>
  <c r="AA53" i="30"/>
  <c r="T53" i="30"/>
  <c r="R53" i="30"/>
  <c r="V53" i="30" s="1"/>
  <c r="P53" i="30"/>
  <c r="I53" i="30"/>
  <c r="G53" i="30"/>
  <c r="E53" i="30"/>
  <c r="AP52" i="30"/>
  <c r="AQ52" i="30" s="1"/>
  <c r="AN52" i="30"/>
  <c r="AL52" i="30"/>
  <c r="AE52" i="30"/>
  <c r="AF52" i="30" s="1"/>
  <c r="AC52" i="30"/>
  <c r="AA52" i="30"/>
  <c r="T52" i="30"/>
  <c r="R52" i="30"/>
  <c r="S52" i="30" s="1"/>
  <c r="W52" i="30" s="1"/>
  <c r="P52" i="30"/>
  <c r="Q52" i="30" s="1"/>
  <c r="I52" i="30"/>
  <c r="G52" i="30"/>
  <c r="E52" i="30"/>
  <c r="AP51" i="30"/>
  <c r="AN51" i="30"/>
  <c r="AL51" i="30"/>
  <c r="AE51" i="30"/>
  <c r="AC51" i="30"/>
  <c r="AG51" i="30" s="1"/>
  <c r="AA51" i="30"/>
  <c r="T51" i="30"/>
  <c r="R51" i="30"/>
  <c r="P51" i="30"/>
  <c r="I51" i="30"/>
  <c r="G51" i="30"/>
  <c r="E51" i="30"/>
  <c r="AP50" i="30"/>
  <c r="AQ50" i="30" s="1"/>
  <c r="AS50" i="30" s="1"/>
  <c r="AN50" i="30"/>
  <c r="AL50" i="30"/>
  <c r="AE50" i="30"/>
  <c r="AG50" i="30" s="1"/>
  <c r="AC50" i="30"/>
  <c r="AA50" i="30"/>
  <c r="T50" i="30"/>
  <c r="R50" i="30"/>
  <c r="P50" i="30"/>
  <c r="I50" i="30"/>
  <c r="G50" i="30"/>
  <c r="E50" i="30"/>
  <c r="AP49" i="30"/>
  <c r="AN49" i="30"/>
  <c r="AL49" i="30"/>
  <c r="AE49" i="30"/>
  <c r="AG49" i="30" s="1"/>
  <c r="AC49" i="30"/>
  <c r="AD49" i="30" s="1"/>
  <c r="AA49" i="30"/>
  <c r="T49" i="30"/>
  <c r="U49" i="30" s="1"/>
  <c r="R49" i="30"/>
  <c r="V49" i="30" s="1"/>
  <c r="P49" i="30"/>
  <c r="I49" i="30"/>
  <c r="G49" i="30"/>
  <c r="E49" i="30"/>
  <c r="AP48" i="30"/>
  <c r="AN48" i="30"/>
  <c r="AL48" i="30"/>
  <c r="AE48" i="30"/>
  <c r="AC48" i="30"/>
  <c r="AG48" i="30" s="1"/>
  <c r="AA48" i="30"/>
  <c r="T48" i="30"/>
  <c r="R48" i="30"/>
  <c r="S48" i="30" s="1"/>
  <c r="W48" i="30" s="1"/>
  <c r="P48" i="30"/>
  <c r="Q48" i="30" s="1"/>
  <c r="I48" i="30"/>
  <c r="G48" i="30"/>
  <c r="K48" i="30" s="1"/>
  <c r="E48" i="30"/>
  <c r="AP47" i="30"/>
  <c r="AN47" i="30"/>
  <c r="AL47" i="30"/>
  <c r="AE47" i="30"/>
  <c r="AC47" i="30"/>
  <c r="AA47" i="30"/>
  <c r="T47" i="30"/>
  <c r="R47" i="30"/>
  <c r="V47" i="30" s="1"/>
  <c r="P47" i="30"/>
  <c r="I47" i="30"/>
  <c r="G47" i="30"/>
  <c r="E47" i="30"/>
  <c r="F47" i="30" s="1"/>
  <c r="AP46" i="30"/>
  <c r="AN46" i="30"/>
  <c r="AR46" i="30" s="1"/>
  <c r="AL46" i="30"/>
  <c r="AE46" i="30"/>
  <c r="AG46" i="30" s="1"/>
  <c r="AC46" i="30"/>
  <c r="AA46" i="30"/>
  <c r="T46" i="30"/>
  <c r="R46" i="30"/>
  <c r="P46" i="30"/>
  <c r="Q46" i="30" s="1"/>
  <c r="I46" i="30"/>
  <c r="G46" i="30"/>
  <c r="E46" i="30"/>
  <c r="F46" i="30" s="1"/>
  <c r="AP45" i="30"/>
  <c r="AN45" i="30"/>
  <c r="AL45" i="30"/>
  <c r="AE45" i="30"/>
  <c r="AG45" i="30" s="1"/>
  <c r="AC45" i="30"/>
  <c r="AD45" i="30" s="1"/>
  <c r="AA45" i="30"/>
  <c r="AB45" i="30" s="1"/>
  <c r="T45" i="30"/>
  <c r="U45" i="30" s="1"/>
  <c r="R45" i="30"/>
  <c r="P45" i="30"/>
  <c r="I45" i="30"/>
  <c r="G45" i="30"/>
  <c r="E45" i="30"/>
  <c r="AP44" i="30"/>
  <c r="AQ44" i="30" s="1"/>
  <c r="AN44" i="30"/>
  <c r="AL44" i="30"/>
  <c r="AE44" i="30"/>
  <c r="AC44" i="30"/>
  <c r="AG44" i="30" s="1"/>
  <c r="AA44" i="30"/>
  <c r="T44" i="30"/>
  <c r="R44" i="30"/>
  <c r="V44" i="30" s="1"/>
  <c r="P44" i="30"/>
  <c r="I44" i="30"/>
  <c r="J44" i="30" s="1"/>
  <c r="G44" i="30"/>
  <c r="E44" i="30"/>
  <c r="AP43" i="30"/>
  <c r="AN43" i="30"/>
  <c r="AL43" i="30"/>
  <c r="AE43" i="30"/>
  <c r="AC43" i="30"/>
  <c r="AG43" i="30" s="1"/>
  <c r="AA43" i="30"/>
  <c r="T43" i="30"/>
  <c r="R43" i="30"/>
  <c r="S43" i="30" s="1"/>
  <c r="W43" i="30" s="1"/>
  <c r="P43" i="30"/>
  <c r="Q43" i="30" s="1"/>
  <c r="I43" i="30"/>
  <c r="G43" i="30"/>
  <c r="E43" i="30"/>
  <c r="F43" i="30" s="1"/>
  <c r="AP39" i="30"/>
  <c r="AN39" i="30"/>
  <c r="AL39" i="30"/>
  <c r="AM39" i="30" s="1"/>
  <c r="AE39" i="30"/>
  <c r="AG39" i="30" s="1"/>
  <c r="AC39" i="30"/>
  <c r="AA39" i="30"/>
  <c r="T39" i="30"/>
  <c r="R39" i="30"/>
  <c r="P39" i="30"/>
  <c r="I39" i="30"/>
  <c r="G39" i="30"/>
  <c r="E39" i="30"/>
  <c r="F39" i="30" s="1"/>
  <c r="AP38" i="30"/>
  <c r="AR38" i="30" s="1"/>
  <c r="AN38" i="30"/>
  <c r="AL38" i="30"/>
  <c r="AE38" i="30"/>
  <c r="AC38" i="30"/>
  <c r="AG38" i="30" s="1"/>
  <c r="AA38" i="30"/>
  <c r="T38" i="30"/>
  <c r="R38" i="30"/>
  <c r="V38" i="30" s="1"/>
  <c r="P38" i="30"/>
  <c r="I38" i="30"/>
  <c r="G38" i="30"/>
  <c r="E38" i="30"/>
  <c r="AP37" i="30"/>
  <c r="AR37" i="30" s="1"/>
  <c r="AN37" i="30"/>
  <c r="AO37" i="30" s="1"/>
  <c r="AL37" i="30"/>
  <c r="AE37" i="30"/>
  <c r="AC37" i="30"/>
  <c r="AG37" i="30" s="1"/>
  <c r="AA37" i="30"/>
  <c r="T37" i="30"/>
  <c r="R37" i="30"/>
  <c r="S37" i="30" s="1"/>
  <c r="W37" i="30" s="1"/>
  <c r="P37" i="30"/>
  <c r="Q37" i="30" s="1"/>
  <c r="I37" i="30"/>
  <c r="G37" i="30"/>
  <c r="E37" i="30"/>
  <c r="F37" i="30" s="1"/>
  <c r="AP36" i="30"/>
  <c r="AN36" i="30"/>
  <c r="AL36" i="30"/>
  <c r="AE36" i="30"/>
  <c r="AC36" i="30"/>
  <c r="AG36" i="30" s="1"/>
  <c r="AA36" i="30"/>
  <c r="T36" i="30"/>
  <c r="R36" i="30"/>
  <c r="V36" i="30" s="1"/>
  <c r="P36" i="30"/>
  <c r="I36" i="30"/>
  <c r="G36" i="30"/>
  <c r="E36" i="30"/>
  <c r="F36" i="30" s="1"/>
  <c r="AP35" i="30"/>
  <c r="AN35" i="30"/>
  <c r="AL35" i="30"/>
  <c r="AE35" i="30"/>
  <c r="AG35" i="30" s="1"/>
  <c r="AC35" i="30"/>
  <c r="AA35" i="30"/>
  <c r="AB35" i="30" s="1"/>
  <c r="T35" i="30"/>
  <c r="R35" i="30"/>
  <c r="P35" i="30"/>
  <c r="Q35" i="30" s="1"/>
  <c r="I35" i="30"/>
  <c r="G35" i="30"/>
  <c r="E35" i="30"/>
  <c r="F35" i="30" s="1"/>
  <c r="AP34" i="30"/>
  <c r="AN34" i="30"/>
  <c r="AL34" i="30"/>
  <c r="AE34" i="30"/>
  <c r="AG34" i="30" s="1"/>
  <c r="AC34" i="30"/>
  <c r="AD34" i="30" s="1"/>
  <c r="AH34" i="30" s="1"/>
  <c r="AA34" i="30"/>
  <c r="AB34" i="30" s="1"/>
  <c r="T34" i="30"/>
  <c r="R34" i="30"/>
  <c r="S34" i="30" s="1"/>
  <c r="P34" i="30"/>
  <c r="I34" i="30"/>
  <c r="G34" i="30"/>
  <c r="E34" i="30"/>
  <c r="AP33" i="30"/>
  <c r="AN33" i="30"/>
  <c r="AO33" i="30" s="1"/>
  <c r="AL33" i="30"/>
  <c r="AE33" i="30"/>
  <c r="AG33" i="30" s="1"/>
  <c r="AC33" i="30"/>
  <c r="AD33" i="30" s="1"/>
  <c r="AH33" i="30" s="1"/>
  <c r="AA33" i="30"/>
  <c r="T33" i="30"/>
  <c r="R33" i="30"/>
  <c r="S33" i="30" s="1"/>
  <c r="P33" i="30"/>
  <c r="I33" i="30"/>
  <c r="G33" i="30"/>
  <c r="H33" i="30" s="1"/>
  <c r="E33" i="30"/>
  <c r="F33" i="30" s="1"/>
  <c r="AP32" i="30"/>
  <c r="AN32" i="30"/>
  <c r="AL32" i="30"/>
  <c r="AE32" i="30"/>
  <c r="AC32" i="30"/>
  <c r="AG32" i="30" s="1"/>
  <c r="AA32" i="30"/>
  <c r="T32" i="30"/>
  <c r="R32" i="30"/>
  <c r="P32" i="30"/>
  <c r="Q32" i="30" s="1"/>
  <c r="I32" i="30"/>
  <c r="G32" i="30"/>
  <c r="E32" i="30"/>
  <c r="F32" i="30" s="1"/>
  <c r="AP31" i="30"/>
  <c r="AN31" i="30"/>
  <c r="AL31" i="30"/>
  <c r="AL24" i="30" s="1"/>
  <c r="AE31" i="30"/>
  <c r="AC31" i="30"/>
  <c r="AA31" i="30"/>
  <c r="AB31" i="30" s="1"/>
  <c r="T31" i="30"/>
  <c r="R31" i="30"/>
  <c r="P31" i="30"/>
  <c r="I31" i="30"/>
  <c r="G31" i="30"/>
  <c r="E31" i="30"/>
  <c r="AP30" i="30"/>
  <c r="AR30" i="30" s="1"/>
  <c r="AN30" i="30"/>
  <c r="AL30" i="30"/>
  <c r="AE30" i="30"/>
  <c r="AC30" i="30"/>
  <c r="AG30" i="30" s="1"/>
  <c r="AA30" i="30"/>
  <c r="T30" i="30"/>
  <c r="T24" i="30" s="1"/>
  <c r="R30" i="30"/>
  <c r="S30" i="30" s="1"/>
  <c r="W30" i="30" s="1"/>
  <c r="P30" i="30"/>
  <c r="Q30" i="30" s="1"/>
  <c r="I30" i="30"/>
  <c r="G30" i="30"/>
  <c r="E30" i="30"/>
  <c r="AP29" i="30"/>
  <c r="AR29" i="30" s="1"/>
  <c r="AN29" i="30"/>
  <c r="AL29" i="30"/>
  <c r="AE29" i="30"/>
  <c r="AC29" i="30"/>
  <c r="AG29" i="30" s="1"/>
  <c r="AA29" i="30"/>
  <c r="T29" i="30"/>
  <c r="R29" i="30"/>
  <c r="S29" i="30" s="1"/>
  <c r="W29" i="30" s="1"/>
  <c r="P29" i="30"/>
  <c r="Q29" i="30" s="1"/>
  <c r="I29" i="30"/>
  <c r="G29" i="30"/>
  <c r="K29" i="30" s="1"/>
  <c r="E29" i="30"/>
  <c r="AP28" i="30"/>
  <c r="AQ34" i="30" s="1"/>
  <c r="AS34" i="30" s="1"/>
  <c r="AN28" i="30"/>
  <c r="AL28" i="30"/>
  <c r="AE28" i="30"/>
  <c r="AE23" i="30" s="1"/>
  <c r="AC28" i="30"/>
  <c r="AG28" i="30" s="1"/>
  <c r="AA28" i="30"/>
  <c r="AA24" i="30" s="1"/>
  <c r="T28" i="30"/>
  <c r="R28" i="30"/>
  <c r="V28" i="30" s="1"/>
  <c r="P28" i="30"/>
  <c r="P24" i="30" s="1"/>
  <c r="I28" i="30"/>
  <c r="J32" i="30" s="1"/>
  <c r="G28" i="30"/>
  <c r="E28" i="30"/>
  <c r="F28" i="30" s="1"/>
  <c r="AR99" i="30"/>
  <c r="AQ99" i="30"/>
  <c r="AO99" i="30"/>
  <c r="AS99" i="30" s="1"/>
  <c r="AM99" i="30"/>
  <c r="AF99" i="30"/>
  <c r="AD99" i="30"/>
  <c r="AH99" i="30" s="1"/>
  <c r="AB99" i="30"/>
  <c r="V99" i="30"/>
  <c r="U99" i="30"/>
  <c r="S99" i="30"/>
  <c r="Q99" i="30"/>
  <c r="K99" i="30"/>
  <c r="J99" i="30"/>
  <c r="H99" i="30"/>
  <c r="F99" i="30"/>
  <c r="AQ98" i="30"/>
  <c r="AR98" i="30"/>
  <c r="AM98" i="30"/>
  <c r="AF98" i="30"/>
  <c r="AD98" i="30"/>
  <c r="AB98" i="30"/>
  <c r="U98" i="30"/>
  <c r="V98" i="30"/>
  <c r="Q98" i="30"/>
  <c r="K98" i="30"/>
  <c r="J98" i="30"/>
  <c r="H98" i="30"/>
  <c r="F98" i="30"/>
  <c r="AQ97" i="30"/>
  <c r="AR97" i="30"/>
  <c r="AM97" i="30"/>
  <c r="AF97" i="30"/>
  <c r="AB97" i="30"/>
  <c r="U97" i="30"/>
  <c r="S97" i="30"/>
  <c r="V97" i="30"/>
  <c r="Q97" i="30"/>
  <c r="J97" i="30"/>
  <c r="H97" i="30"/>
  <c r="F97" i="30"/>
  <c r="AR96" i="30"/>
  <c r="AQ96" i="30"/>
  <c r="AO96" i="30"/>
  <c r="AM96" i="30"/>
  <c r="AF96" i="30"/>
  <c r="AD96" i="30"/>
  <c r="AB96" i="30"/>
  <c r="S96" i="30"/>
  <c r="Q96" i="30"/>
  <c r="J96" i="30"/>
  <c r="H96" i="30"/>
  <c r="F96" i="30"/>
  <c r="AQ95" i="30"/>
  <c r="AO95" i="30"/>
  <c r="AS95" i="30" s="1"/>
  <c r="AR95" i="30"/>
  <c r="AM95" i="30"/>
  <c r="AG95" i="30"/>
  <c r="AF95" i="30"/>
  <c r="AD95" i="30"/>
  <c r="AB95" i="30"/>
  <c r="U95" i="30"/>
  <c r="V95" i="30"/>
  <c r="Q95" i="30"/>
  <c r="J95" i="30"/>
  <c r="F95" i="30"/>
  <c r="AR94" i="30"/>
  <c r="AQ94" i="30"/>
  <c r="AO94" i="30"/>
  <c r="AS94" i="30" s="1"/>
  <c r="AM94" i="30"/>
  <c r="AD94" i="30"/>
  <c r="AB94" i="30"/>
  <c r="U94" i="30"/>
  <c r="V94" i="30"/>
  <c r="Q94" i="30"/>
  <c r="J94" i="30"/>
  <c r="H94" i="30"/>
  <c r="F94" i="30"/>
  <c r="AQ93" i="30"/>
  <c r="AO93" i="30"/>
  <c r="AM93" i="30"/>
  <c r="AG93" i="30"/>
  <c r="AF93" i="30"/>
  <c r="AD93" i="30"/>
  <c r="AB93" i="30"/>
  <c r="U93" i="30"/>
  <c r="Q93" i="30"/>
  <c r="J93" i="30"/>
  <c r="H93" i="30"/>
  <c r="F93" i="30"/>
  <c r="AQ92" i="30"/>
  <c r="AO92" i="30"/>
  <c r="AR92" i="30"/>
  <c r="AM92" i="30"/>
  <c r="AF92" i="30"/>
  <c r="AD92" i="30"/>
  <c r="AB92" i="30"/>
  <c r="V92" i="30"/>
  <c r="U92" i="30"/>
  <c r="S92" i="30"/>
  <c r="W92" i="30" s="1"/>
  <c r="Q92" i="30"/>
  <c r="J92" i="30"/>
  <c r="H92" i="30"/>
  <c r="AR91" i="30"/>
  <c r="AQ91" i="30"/>
  <c r="AO91" i="30"/>
  <c r="AM91" i="30"/>
  <c r="AF91" i="30"/>
  <c r="AD91" i="30"/>
  <c r="AB91" i="30"/>
  <c r="V91" i="30"/>
  <c r="U91" i="30"/>
  <c r="S91" i="30"/>
  <c r="Q91" i="30"/>
  <c r="K91" i="30"/>
  <c r="J91" i="30"/>
  <c r="H91" i="30"/>
  <c r="F91" i="30"/>
  <c r="AQ90" i="30"/>
  <c r="AR90" i="30"/>
  <c r="AM90" i="30"/>
  <c r="AB90" i="30"/>
  <c r="U90" i="30"/>
  <c r="V90" i="30"/>
  <c r="Q90" i="30"/>
  <c r="K90" i="30"/>
  <c r="J90" i="30"/>
  <c r="H90" i="30"/>
  <c r="F90" i="30"/>
  <c r="AQ89" i="30"/>
  <c r="AR89" i="30"/>
  <c r="AM89" i="30"/>
  <c r="AF89" i="30"/>
  <c r="AB89" i="30"/>
  <c r="U89" i="30"/>
  <c r="V89" i="30"/>
  <c r="Q89" i="30"/>
  <c r="J89" i="30"/>
  <c r="K89" i="30"/>
  <c r="H89" i="30"/>
  <c r="F89" i="30"/>
  <c r="AR88" i="30"/>
  <c r="AQ88" i="30"/>
  <c r="AS88" i="30" s="1"/>
  <c r="AO88" i="30"/>
  <c r="AM88" i="30"/>
  <c r="AF88" i="30"/>
  <c r="AD88" i="30"/>
  <c r="AB88" i="30"/>
  <c r="S88" i="30"/>
  <c r="Q88" i="30"/>
  <c r="J88" i="30"/>
  <c r="H88" i="30"/>
  <c r="AQ84" i="30"/>
  <c r="AO84" i="30"/>
  <c r="AS84" i="30" s="1"/>
  <c r="AR84" i="30"/>
  <c r="AM84" i="30"/>
  <c r="AF84" i="30"/>
  <c r="AD84" i="30"/>
  <c r="AB84" i="30"/>
  <c r="U84" i="30"/>
  <c r="V84" i="30"/>
  <c r="Q84" i="30"/>
  <c r="J84" i="30"/>
  <c r="F84" i="30"/>
  <c r="AR83" i="30"/>
  <c r="AQ83" i="30"/>
  <c r="AO83" i="30"/>
  <c r="AM83" i="30"/>
  <c r="AD83" i="30"/>
  <c r="AB83" i="30"/>
  <c r="U83" i="30"/>
  <c r="Q83" i="30"/>
  <c r="J83" i="30"/>
  <c r="H83" i="30"/>
  <c r="F83" i="30"/>
  <c r="AQ82" i="30"/>
  <c r="AM82" i="30"/>
  <c r="AG82" i="30"/>
  <c r="AF82" i="30"/>
  <c r="AD82" i="30"/>
  <c r="AB82" i="30"/>
  <c r="U82" i="30"/>
  <c r="Q82" i="30"/>
  <c r="J82" i="30"/>
  <c r="H82" i="30"/>
  <c r="F82" i="30"/>
  <c r="AQ81" i="30"/>
  <c r="AO81" i="30"/>
  <c r="AR81" i="30"/>
  <c r="AM81" i="30"/>
  <c r="AF81" i="30"/>
  <c r="AD81" i="30"/>
  <c r="AB81" i="30"/>
  <c r="V81" i="30"/>
  <c r="U81" i="30"/>
  <c r="Q81" i="30"/>
  <c r="J81" i="30"/>
  <c r="H81" i="30"/>
  <c r="AR80" i="30"/>
  <c r="AQ80" i="30"/>
  <c r="AO80" i="30"/>
  <c r="AM80" i="30"/>
  <c r="AF80" i="30"/>
  <c r="AD80" i="30"/>
  <c r="AB80" i="30"/>
  <c r="V80" i="30"/>
  <c r="U80" i="30"/>
  <c r="S80" i="30"/>
  <c r="Q80" i="30"/>
  <c r="K80" i="30"/>
  <c r="J80" i="30"/>
  <c r="H80" i="30"/>
  <c r="F80" i="30"/>
  <c r="AQ79" i="30"/>
  <c r="AO79" i="30"/>
  <c r="AS79" i="30" s="1"/>
  <c r="AR79" i="30"/>
  <c r="AM79" i="30"/>
  <c r="AF79" i="30"/>
  <c r="AD79" i="30"/>
  <c r="AB79" i="30"/>
  <c r="U79" i="30"/>
  <c r="V79" i="30"/>
  <c r="Q79" i="30"/>
  <c r="J79" i="30"/>
  <c r="H79" i="30"/>
  <c r="F79" i="30"/>
  <c r="AQ78" i="30"/>
  <c r="AR78" i="30"/>
  <c r="AM78" i="30"/>
  <c r="AF78" i="30"/>
  <c r="AB78" i="30"/>
  <c r="U78" i="30"/>
  <c r="Q78" i="30"/>
  <c r="J78" i="30"/>
  <c r="K78" i="30"/>
  <c r="H78" i="30"/>
  <c r="AQ77" i="30"/>
  <c r="AO77" i="30"/>
  <c r="AS77" i="30" s="1"/>
  <c r="AM77" i="30"/>
  <c r="AG77" i="30"/>
  <c r="AF77" i="30"/>
  <c r="AD77" i="30"/>
  <c r="AB77" i="30"/>
  <c r="S77" i="30"/>
  <c r="Q77" i="30"/>
  <c r="J77" i="30"/>
  <c r="H77" i="30"/>
  <c r="F77" i="30"/>
  <c r="AQ76" i="30"/>
  <c r="AO76" i="30"/>
  <c r="AS76" i="30" s="1"/>
  <c r="AM76" i="30"/>
  <c r="AF76" i="30"/>
  <c r="AD76" i="30"/>
  <c r="AB76" i="30"/>
  <c r="U76" i="30"/>
  <c r="S76" i="30"/>
  <c r="V76" i="30"/>
  <c r="J76" i="30"/>
  <c r="F76" i="30"/>
  <c r="AR75" i="30"/>
  <c r="AQ75" i="30"/>
  <c r="AO75" i="30"/>
  <c r="AM75" i="30"/>
  <c r="AB75" i="30"/>
  <c r="U75" i="30"/>
  <c r="Q75" i="30"/>
  <c r="J75" i="30"/>
  <c r="H75" i="30"/>
  <c r="F75" i="30"/>
  <c r="AQ74" i="30"/>
  <c r="AM74" i="30"/>
  <c r="AG74" i="30"/>
  <c r="AF74" i="30"/>
  <c r="AD74" i="30"/>
  <c r="AB74" i="30"/>
  <c r="U74" i="30"/>
  <c r="Q74" i="30"/>
  <c r="K74" i="30"/>
  <c r="J74" i="30"/>
  <c r="H74" i="30"/>
  <c r="F74" i="30"/>
  <c r="AQ73" i="30"/>
  <c r="AO73" i="30"/>
  <c r="AR73" i="30"/>
  <c r="AM73" i="30"/>
  <c r="AF73" i="30"/>
  <c r="AB73" i="30"/>
  <c r="V73" i="30"/>
  <c r="U73" i="30"/>
  <c r="S73" i="30"/>
  <c r="W73" i="30" s="1"/>
  <c r="Q73" i="30"/>
  <c r="J73" i="30"/>
  <c r="H73" i="30"/>
  <c r="AQ69" i="30"/>
  <c r="AO69" i="30"/>
  <c r="AM69" i="30"/>
  <c r="AF69" i="30"/>
  <c r="AD69" i="30"/>
  <c r="AB69" i="30"/>
  <c r="V69" i="30"/>
  <c r="U69" i="30"/>
  <c r="S69" i="30"/>
  <c r="Q69" i="30"/>
  <c r="K69" i="30"/>
  <c r="J69" i="30"/>
  <c r="H69" i="30"/>
  <c r="AR68" i="30"/>
  <c r="AM68" i="30"/>
  <c r="AD68" i="30"/>
  <c r="AB68" i="30"/>
  <c r="U68" i="30"/>
  <c r="Q68" i="30"/>
  <c r="J68" i="30"/>
  <c r="H68" i="30"/>
  <c r="F68" i="30"/>
  <c r="AQ67" i="30"/>
  <c r="AM67" i="30"/>
  <c r="AB67" i="30"/>
  <c r="U67" i="30"/>
  <c r="Q67" i="30"/>
  <c r="J67" i="30"/>
  <c r="K67" i="30"/>
  <c r="H67" i="30"/>
  <c r="AQ66" i="30"/>
  <c r="AO66" i="30"/>
  <c r="AS66" i="30" s="1"/>
  <c r="AM66" i="30"/>
  <c r="AG66" i="30"/>
  <c r="AF66" i="30"/>
  <c r="AB66" i="30"/>
  <c r="U66" i="30"/>
  <c r="V66" i="30"/>
  <c r="Q66" i="30"/>
  <c r="J66" i="30"/>
  <c r="H66" i="30"/>
  <c r="AO65" i="30"/>
  <c r="AR65" i="30"/>
  <c r="AM65" i="30"/>
  <c r="AG65" i="30"/>
  <c r="AF65" i="30"/>
  <c r="AD65" i="30"/>
  <c r="AB65" i="30"/>
  <c r="U65" i="30"/>
  <c r="S65" i="30"/>
  <c r="V65" i="30"/>
  <c r="Q65" i="30"/>
  <c r="J65" i="30"/>
  <c r="AR64" i="30"/>
  <c r="AQ64" i="30"/>
  <c r="AO64" i="30"/>
  <c r="AM64" i="30"/>
  <c r="AF64" i="30"/>
  <c r="AD64" i="30"/>
  <c r="AB64" i="30"/>
  <c r="V64" i="30"/>
  <c r="U64" i="30"/>
  <c r="Q64" i="30"/>
  <c r="J64" i="30"/>
  <c r="H64" i="30"/>
  <c r="F64" i="30"/>
  <c r="AO63" i="30"/>
  <c r="AM63" i="30"/>
  <c r="AD63" i="30"/>
  <c r="AB63" i="30"/>
  <c r="U63" i="30"/>
  <c r="Q63" i="30"/>
  <c r="K63" i="30"/>
  <c r="J63" i="30"/>
  <c r="H63" i="30"/>
  <c r="AQ62" i="30"/>
  <c r="AO62" i="30"/>
  <c r="AR62" i="30"/>
  <c r="AM62" i="30"/>
  <c r="AF62" i="30"/>
  <c r="AB62" i="30"/>
  <c r="U62" i="30"/>
  <c r="S62" i="30"/>
  <c r="W62" i="30" s="1"/>
  <c r="Q62" i="30"/>
  <c r="J62" i="30"/>
  <c r="H62" i="30"/>
  <c r="AO61" i="30"/>
  <c r="AM61" i="30"/>
  <c r="AF61" i="30"/>
  <c r="AD61" i="30"/>
  <c r="AB61" i="30"/>
  <c r="U61" i="30"/>
  <c r="V61" i="30"/>
  <c r="S61" i="30"/>
  <c r="Q61" i="30"/>
  <c r="K61" i="30"/>
  <c r="J61" i="30"/>
  <c r="H61" i="30"/>
  <c r="F61" i="30"/>
  <c r="AQ60" i="30"/>
  <c r="AO60" i="30"/>
  <c r="AM60" i="30"/>
  <c r="AD60" i="30"/>
  <c r="AB60" i="30"/>
  <c r="U60" i="30"/>
  <c r="Q60" i="30"/>
  <c r="K60" i="30"/>
  <c r="J60" i="30"/>
  <c r="H60" i="30"/>
  <c r="F60" i="30"/>
  <c r="AQ59" i="30"/>
  <c r="AM59" i="30"/>
  <c r="AF59" i="30"/>
  <c r="AB59" i="30"/>
  <c r="U59" i="30"/>
  <c r="J59" i="30"/>
  <c r="K59" i="30"/>
  <c r="F59" i="30"/>
  <c r="AQ58" i="30"/>
  <c r="AO58" i="30"/>
  <c r="AM58" i="30"/>
  <c r="AG58" i="30"/>
  <c r="AF58" i="30"/>
  <c r="AD58" i="30"/>
  <c r="AB58" i="30"/>
  <c r="U58" i="30"/>
  <c r="J58" i="30"/>
  <c r="H58" i="30"/>
  <c r="L58" i="30" s="1"/>
  <c r="AQ54" i="30"/>
  <c r="AO54" i="30"/>
  <c r="AM54" i="30"/>
  <c r="AD54" i="30"/>
  <c r="AB54" i="30"/>
  <c r="U54" i="30"/>
  <c r="S54" i="30"/>
  <c r="Q54" i="30"/>
  <c r="K54" i="30"/>
  <c r="H54" i="30"/>
  <c r="AO53" i="30"/>
  <c r="AM53" i="30"/>
  <c r="AD53" i="30"/>
  <c r="AB53" i="30"/>
  <c r="U53" i="30"/>
  <c r="W53" i="30" s="1"/>
  <c r="S53" i="30"/>
  <c r="Q53" i="30"/>
  <c r="J53" i="30"/>
  <c r="F53" i="30"/>
  <c r="AO52" i="30"/>
  <c r="AM52" i="30"/>
  <c r="AG52" i="30"/>
  <c r="AD52" i="30"/>
  <c r="AB52" i="30"/>
  <c r="U52" i="30"/>
  <c r="K52" i="30"/>
  <c r="J52" i="30"/>
  <c r="H52" i="30"/>
  <c r="L52" i="30" s="1"/>
  <c r="F52" i="30"/>
  <c r="AQ51" i="30"/>
  <c r="AR51" i="30"/>
  <c r="AM51" i="30"/>
  <c r="AF51" i="30"/>
  <c r="AD51" i="30"/>
  <c r="AB51" i="30"/>
  <c r="U51" i="30"/>
  <c r="S51" i="30"/>
  <c r="Q51" i="30"/>
  <c r="K51" i="30"/>
  <c r="H51" i="30"/>
  <c r="F51" i="30"/>
  <c r="AO50" i="30"/>
  <c r="AM50" i="30"/>
  <c r="AD50" i="30"/>
  <c r="AB50" i="30"/>
  <c r="V50" i="30"/>
  <c r="U50" i="30"/>
  <c r="S50" i="30"/>
  <c r="Q50" i="30"/>
  <c r="K50" i="30"/>
  <c r="J50" i="30"/>
  <c r="H50" i="30"/>
  <c r="F50" i="30"/>
  <c r="AQ49" i="30"/>
  <c r="AM49" i="30"/>
  <c r="AB49" i="30"/>
  <c r="S49" i="30"/>
  <c r="W49" i="30" s="1"/>
  <c r="Q49" i="30"/>
  <c r="K49" i="30"/>
  <c r="H49" i="30"/>
  <c r="F49" i="30"/>
  <c r="AR48" i="30"/>
  <c r="AQ48" i="30"/>
  <c r="AO48" i="30"/>
  <c r="AS48" i="30" s="1"/>
  <c r="AM48" i="30"/>
  <c r="AF48" i="30"/>
  <c r="AB48" i="30"/>
  <c r="U48" i="30"/>
  <c r="H48" i="30"/>
  <c r="F48" i="30"/>
  <c r="AR47" i="30"/>
  <c r="AQ47" i="30"/>
  <c r="AO47" i="30"/>
  <c r="AS47" i="30" s="1"/>
  <c r="AM47" i="30"/>
  <c r="AF47" i="30"/>
  <c r="AG47" i="30"/>
  <c r="AB47" i="30"/>
  <c r="U47" i="30"/>
  <c r="S47" i="30"/>
  <c r="W47" i="30" s="1"/>
  <c r="Q47" i="30"/>
  <c r="J47" i="30"/>
  <c r="K47" i="30"/>
  <c r="AQ46" i="30"/>
  <c r="AO46" i="30"/>
  <c r="AS46" i="30" s="1"/>
  <c r="AM46" i="30"/>
  <c r="AF46" i="30"/>
  <c r="AH46" i="30" s="1"/>
  <c r="AD46" i="30"/>
  <c r="AB46" i="30"/>
  <c r="V46" i="30"/>
  <c r="U46" i="30"/>
  <c r="S46" i="30"/>
  <c r="K46" i="30"/>
  <c r="J46" i="30"/>
  <c r="H46" i="30"/>
  <c r="AQ45" i="30"/>
  <c r="AS45" i="30" s="1"/>
  <c r="AO45" i="30"/>
  <c r="AM45" i="30"/>
  <c r="S45" i="30"/>
  <c r="Q45" i="30"/>
  <c r="K45" i="30"/>
  <c r="J45" i="30"/>
  <c r="H45" i="30"/>
  <c r="F45" i="30"/>
  <c r="AO44" i="30"/>
  <c r="AM44" i="30"/>
  <c r="AF44" i="30"/>
  <c r="AD44" i="30"/>
  <c r="AH44" i="30" s="1"/>
  <c r="AB44" i="30"/>
  <c r="Q44" i="30"/>
  <c r="K44" i="30"/>
  <c r="H44" i="30"/>
  <c r="F44" i="30"/>
  <c r="AQ43" i="30"/>
  <c r="AO43" i="30"/>
  <c r="AM43" i="30"/>
  <c r="AH43" i="30"/>
  <c r="AF43" i="30"/>
  <c r="AD43" i="30"/>
  <c r="AB43" i="30"/>
  <c r="U43" i="30"/>
  <c r="K43" i="30"/>
  <c r="J43" i="30"/>
  <c r="H43" i="30"/>
  <c r="AO39" i="30"/>
  <c r="AF39" i="30"/>
  <c r="AD39" i="30"/>
  <c r="AB39" i="30"/>
  <c r="S39" i="30"/>
  <c r="Q39" i="30"/>
  <c r="J39" i="30"/>
  <c r="H39" i="30"/>
  <c r="L39" i="30" s="1"/>
  <c r="AO38" i="30"/>
  <c r="AM38" i="30"/>
  <c r="AD38" i="30"/>
  <c r="AB38" i="30"/>
  <c r="U38" i="30"/>
  <c r="S38" i="30"/>
  <c r="W38" i="30" s="1"/>
  <c r="Q38" i="30"/>
  <c r="J38" i="30"/>
  <c r="K38" i="30"/>
  <c r="F38" i="30"/>
  <c r="AM37" i="30"/>
  <c r="AF37" i="30"/>
  <c r="AB37" i="30"/>
  <c r="U37" i="30"/>
  <c r="K37" i="30"/>
  <c r="H37" i="30"/>
  <c r="AR36" i="30"/>
  <c r="AO36" i="30"/>
  <c r="AM36" i="30"/>
  <c r="AF36" i="30"/>
  <c r="AB36" i="30"/>
  <c r="U36" i="30"/>
  <c r="S36" i="30"/>
  <c r="W36" i="30" s="1"/>
  <c r="Q36" i="30"/>
  <c r="K36" i="30"/>
  <c r="AS35" i="30"/>
  <c r="AR35" i="30"/>
  <c r="AQ35" i="30"/>
  <c r="AO35" i="30"/>
  <c r="AM35" i="30"/>
  <c r="AD35" i="30"/>
  <c r="V35" i="30"/>
  <c r="U35" i="30"/>
  <c r="S35" i="30"/>
  <c r="K35" i="30"/>
  <c r="H35" i="30"/>
  <c r="AP23" i="30"/>
  <c r="AO34" i="30"/>
  <c r="AM34" i="30"/>
  <c r="AF34" i="30"/>
  <c r="Q34" i="30"/>
  <c r="K34" i="30"/>
  <c r="H34" i="30"/>
  <c r="F34" i="30"/>
  <c r="AQ33" i="30"/>
  <c r="AM33" i="30"/>
  <c r="AF33" i="30"/>
  <c r="AB33" i="30"/>
  <c r="U33" i="30"/>
  <c r="K33" i="30"/>
  <c r="AO32" i="30"/>
  <c r="AM32" i="30"/>
  <c r="AF32" i="30"/>
  <c r="AD32" i="30"/>
  <c r="AH32" i="30" s="1"/>
  <c r="AB32" i="30"/>
  <c r="U32" i="30"/>
  <c r="S32" i="30"/>
  <c r="W32" i="30" s="1"/>
  <c r="K32" i="30"/>
  <c r="H32" i="30"/>
  <c r="AO31" i="30"/>
  <c r="AG31" i="30"/>
  <c r="AF31" i="30"/>
  <c r="AD31" i="30"/>
  <c r="S31" i="30"/>
  <c r="Q31" i="30"/>
  <c r="J31" i="30"/>
  <c r="H31" i="30"/>
  <c r="L31" i="30" s="1"/>
  <c r="F31" i="30"/>
  <c r="AO30" i="30"/>
  <c r="AM30" i="30"/>
  <c r="AD30" i="30"/>
  <c r="AB30" i="30"/>
  <c r="V30" i="30"/>
  <c r="U30" i="30"/>
  <c r="J30" i="30"/>
  <c r="G23" i="30"/>
  <c r="F30" i="30"/>
  <c r="AO29" i="30"/>
  <c r="AM29" i="30"/>
  <c r="AF29" i="30"/>
  <c r="AB29" i="30"/>
  <c r="U29" i="30"/>
  <c r="E23" i="30"/>
  <c r="AR28" i="30"/>
  <c r="AQ36" i="30"/>
  <c r="AO28" i="30"/>
  <c r="AM28" i="30"/>
  <c r="AF28" i="30"/>
  <c r="AF35" i="30"/>
  <c r="AH35" i="30" s="1"/>
  <c r="U28" i="30"/>
  <c r="U39" i="30"/>
  <c r="W39" i="30" s="1"/>
  <c r="K28" i="30"/>
  <c r="AA23" i="30"/>
  <c r="I23" i="30"/>
  <c r="AP99" i="29"/>
  <c r="AN99" i="29"/>
  <c r="AL99" i="29"/>
  <c r="AE99" i="29"/>
  <c r="AC99" i="29"/>
  <c r="AA99" i="29"/>
  <c r="T99" i="29"/>
  <c r="R99" i="29"/>
  <c r="P99" i="29"/>
  <c r="I99" i="29"/>
  <c r="G99" i="29"/>
  <c r="E99" i="29"/>
  <c r="AP98" i="29"/>
  <c r="AN98" i="29"/>
  <c r="AL98" i="29"/>
  <c r="AE98" i="29"/>
  <c r="AC98" i="29"/>
  <c r="AA98" i="29"/>
  <c r="T98" i="29"/>
  <c r="R98" i="29"/>
  <c r="P98" i="29"/>
  <c r="I98" i="29"/>
  <c r="G98" i="29"/>
  <c r="E98" i="29"/>
  <c r="AP97" i="29"/>
  <c r="AN97" i="29"/>
  <c r="AL97" i="29"/>
  <c r="AE97" i="29"/>
  <c r="AC97" i="29"/>
  <c r="AA97" i="29"/>
  <c r="T97" i="29"/>
  <c r="R97" i="29"/>
  <c r="P97" i="29"/>
  <c r="I97" i="29"/>
  <c r="G97" i="29"/>
  <c r="E97" i="29"/>
  <c r="AP96" i="29"/>
  <c r="AN96" i="29"/>
  <c r="AL96" i="29"/>
  <c r="AE96" i="29"/>
  <c r="AC96" i="29"/>
  <c r="AA96" i="29"/>
  <c r="T96" i="29"/>
  <c r="R96" i="29"/>
  <c r="P96" i="29"/>
  <c r="I96" i="29"/>
  <c r="G96" i="29"/>
  <c r="E96" i="29"/>
  <c r="AP95" i="29"/>
  <c r="AN95" i="29"/>
  <c r="AL95" i="29"/>
  <c r="AE95" i="29"/>
  <c r="AC95" i="29"/>
  <c r="AA95" i="29"/>
  <c r="T95" i="29"/>
  <c r="R95" i="29"/>
  <c r="P95" i="29"/>
  <c r="I95" i="29"/>
  <c r="G95" i="29"/>
  <c r="E95" i="29"/>
  <c r="AP94" i="29"/>
  <c r="AN94" i="29"/>
  <c r="AL94" i="29"/>
  <c r="AE94" i="29"/>
  <c r="AC94" i="29"/>
  <c r="AA94" i="29"/>
  <c r="T94" i="29"/>
  <c r="R94" i="29"/>
  <c r="P94" i="29"/>
  <c r="I94" i="29"/>
  <c r="G94" i="29"/>
  <c r="E94" i="29"/>
  <c r="AP93" i="29"/>
  <c r="AN93" i="29"/>
  <c r="AL93" i="29"/>
  <c r="AE93" i="29"/>
  <c r="AC93" i="29"/>
  <c r="AA93" i="29"/>
  <c r="T93" i="29"/>
  <c r="R93" i="29"/>
  <c r="P93" i="29"/>
  <c r="I93" i="29"/>
  <c r="G93" i="29"/>
  <c r="E93" i="29"/>
  <c r="AP92" i="29"/>
  <c r="AN92" i="29"/>
  <c r="AL92" i="29"/>
  <c r="AE92" i="29"/>
  <c r="AC92" i="29"/>
  <c r="AA92" i="29"/>
  <c r="T92" i="29"/>
  <c r="R92" i="29"/>
  <c r="P92" i="29"/>
  <c r="I92" i="29"/>
  <c r="G92" i="29"/>
  <c r="E92" i="29"/>
  <c r="AP91" i="29"/>
  <c r="AN91" i="29"/>
  <c r="AL91" i="29"/>
  <c r="AE91" i="29"/>
  <c r="AC91" i="29"/>
  <c r="AA91" i="29"/>
  <c r="T91" i="29"/>
  <c r="R91" i="29"/>
  <c r="P91" i="29"/>
  <c r="I91" i="29"/>
  <c r="G91" i="29"/>
  <c r="E91" i="29"/>
  <c r="AP90" i="29"/>
  <c r="AN90" i="29"/>
  <c r="AL90" i="29"/>
  <c r="AE90" i="29"/>
  <c r="AF90" i="29" s="1"/>
  <c r="AC90" i="29"/>
  <c r="AA90" i="29"/>
  <c r="T90" i="29"/>
  <c r="R90" i="29"/>
  <c r="P90" i="29"/>
  <c r="I90" i="29"/>
  <c r="G90" i="29"/>
  <c r="E90" i="29"/>
  <c r="AP89" i="29"/>
  <c r="AN89" i="29"/>
  <c r="AL89" i="29"/>
  <c r="AE89" i="29"/>
  <c r="AC89" i="29"/>
  <c r="AA89" i="29"/>
  <c r="T89" i="29"/>
  <c r="R89" i="29"/>
  <c r="P89" i="29"/>
  <c r="I89" i="29"/>
  <c r="G89" i="29"/>
  <c r="E89" i="29"/>
  <c r="AP88" i="29"/>
  <c r="AN88" i="29"/>
  <c r="AL88" i="29"/>
  <c r="AE88" i="29"/>
  <c r="AC88" i="29"/>
  <c r="AA88" i="29"/>
  <c r="T88" i="29"/>
  <c r="R88" i="29"/>
  <c r="P88" i="29"/>
  <c r="I88" i="29"/>
  <c r="G88" i="29"/>
  <c r="E88" i="29"/>
  <c r="AP84" i="29"/>
  <c r="AN84" i="29"/>
  <c r="AL84" i="29"/>
  <c r="AE84" i="29"/>
  <c r="AC84" i="29"/>
  <c r="AA84" i="29"/>
  <c r="T84" i="29"/>
  <c r="R84" i="29"/>
  <c r="P84" i="29"/>
  <c r="I84" i="29"/>
  <c r="G84" i="29"/>
  <c r="E84" i="29"/>
  <c r="AP83" i="29"/>
  <c r="AN83" i="29"/>
  <c r="AL83" i="29"/>
  <c r="AE83" i="29"/>
  <c r="AC83" i="29"/>
  <c r="AA83" i="29"/>
  <c r="T83" i="29"/>
  <c r="R83" i="29"/>
  <c r="P83" i="29"/>
  <c r="I83" i="29"/>
  <c r="G83" i="29"/>
  <c r="E83" i="29"/>
  <c r="AP82" i="29"/>
  <c r="AN82" i="29"/>
  <c r="AL82" i="29"/>
  <c r="AE82" i="29"/>
  <c r="AC82" i="29"/>
  <c r="AA82" i="29"/>
  <c r="T82" i="29"/>
  <c r="R82" i="29"/>
  <c r="V82" i="29" s="1"/>
  <c r="P82" i="29"/>
  <c r="I82" i="29"/>
  <c r="G82" i="29"/>
  <c r="E82" i="29"/>
  <c r="AP81" i="29"/>
  <c r="AN81" i="29"/>
  <c r="AL81" i="29"/>
  <c r="AE81" i="29"/>
  <c r="AC81" i="29"/>
  <c r="AA81" i="29"/>
  <c r="T81" i="29"/>
  <c r="U81" i="29" s="1"/>
  <c r="R81" i="29"/>
  <c r="P81" i="29"/>
  <c r="I81" i="29"/>
  <c r="G81" i="29"/>
  <c r="E81" i="29"/>
  <c r="F81" i="29" s="1"/>
  <c r="AP80" i="29"/>
  <c r="AN80" i="29"/>
  <c r="AL80" i="29"/>
  <c r="AE80" i="29"/>
  <c r="AC80" i="29"/>
  <c r="AA80" i="29"/>
  <c r="T80" i="29"/>
  <c r="R80" i="29"/>
  <c r="P80" i="29"/>
  <c r="I80" i="29"/>
  <c r="G80" i="29"/>
  <c r="E80" i="29"/>
  <c r="AP79" i="29"/>
  <c r="AN79" i="29"/>
  <c r="AL79" i="29"/>
  <c r="AE79" i="29"/>
  <c r="AC79" i="29"/>
  <c r="AA79" i="29"/>
  <c r="T79" i="29"/>
  <c r="R79" i="29"/>
  <c r="P79" i="29"/>
  <c r="I79" i="29"/>
  <c r="G79" i="29"/>
  <c r="E79" i="29"/>
  <c r="AP78" i="29"/>
  <c r="AN78" i="29"/>
  <c r="AL78" i="29"/>
  <c r="AE78" i="29"/>
  <c r="AC78" i="29"/>
  <c r="AA78" i="29"/>
  <c r="T78" i="29"/>
  <c r="R78" i="29"/>
  <c r="P78" i="29"/>
  <c r="I78" i="29"/>
  <c r="G78" i="29"/>
  <c r="E78" i="29"/>
  <c r="AP77" i="29"/>
  <c r="AN77" i="29"/>
  <c r="AO77" i="29" s="1"/>
  <c r="AS77" i="29" s="1"/>
  <c r="AL77" i="29"/>
  <c r="AE77" i="29"/>
  <c r="AC77" i="29"/>
  <c r="AA77" i="29"/>
  <c r="T77" i="29"/>
  <c r="R77" i="29"/>
  <c r="P77" i="29"/>
  <c r="I77" i="29"/>
  <c r="G77" i="29"/>
  <c r="E77" i="29"/>
  <c r="AP76" i="29"/>
  <c r="AQ76" i="29" s="1"/>
  <c r="AN76" i="29"/>
  <c r="AL76" i="29"/>
  <c r="AE76" i="29"/>
  <c r="AC76" i="29"/>
  <c r="AA76" i="29"/>
  <c r="T76" i="29"/>
  <c r="R76" i="29"/>
  <c r="P76" i="29"/>
  <c r="Q76" i="29" s="1"/>
  <c r="I76" i="29"/>
  <c r="G76" i="29"/>
  <c r="E76" i="29"/>
  <c r="AP75" i="29"/>
  <c r="AN75" i="29"/>
  <c r="AL75" i="29"/>
  <c r="AE75" i="29"/>
  <c r="AC75" i="29"/>
  <c r="AA75" i="29"/>
  <c r="T75" i="29"/>
  <c r="R75" i="29"/>
  <c r="P75" i="29"/>
  <c r="I75" i="29"/>
  <c r="G75" i="29"/>
  <c r="E75" i="29"/>
  <c r="AP74" i="29"/>
  <c r="AN74" i="29"/>
  <c r="AL74" i="29"/>
  <c r="AM74" i="29" s="1"/>
  <c r="AE74" i="29"/>
  <c r="AC74" i="29"/>
  <c r="AA74" i="29"/>
  <c r="T74" i="29"/>
  <c r="R74" i="29"/>
  <c r="V74" i="29" s="1"/>
  <c r="P74" i="29"/>
  <c r="I74" i="29"/>
  <c r="G74" i="29"/>
  <c r="E74" i="29"/>
  <c r="AP73" i="29"/>
  <c r="AQ73" i="29" s="1"/>
  <c r="AN73" i="29"/>
  <c r="AL73" i="29"/>
  <c r="AM73" i="29" s="1"/>
  <c r="AE73" i="29"/>
  <c r="AC73" i="29"/>
  <c r="AA73" i="29"/>
  <c r="T73" i="29"/>
  <c r="V73" i="29" s="1"/>
  <c r="R73" i="29"/>
  <c r="P73" i="29"/>
  <c r="Q73" i="29" s="1"/>
  <c r="I73" i="29"/>
  <c r="G73" i="29"/>
  <c r="E73" i="29"/>
  <c r="AP69" i="29"/>
  <c r="AN69" i="29"/>
  <c r="AL69" i="29"/>
  <c r="AE69" i="29"/>
  <c r="AC69" i="29"/>
  <c r="AA69" i="29"/>
  <c r="T69" i="29"/>
  <c r="U69" i="29" s="1"/>
  <c r="R69" i="29"/>
  <c r="P69" i="29"/>
  <c r="I69" i="29"/>
  <c r="G69" i="29"/>
  <c r="E69" i="29"/>
  <c r="AP68" i="29"/>
  <c r="AN68" i="29"/>
  <c r="AL68" i="29"/>
  <c r="AE68" i="29"/>
  <c r="AC68" i="29"/>
  <c r="AA68" i="29"/>
  <c r="T68" i="29"/>
  <c r="R68" i="29"/>
  <c r="P68" i="29"/>
  <c r="I68" i="29"/>
  <c r="G68" i="29"/>
  <c r="E68" i="29"/>
  <c r="AP67" i="29"/>
  <c r="AR67" i="29" s="1"/>
  <c r="AN67" i="29"/>
  <c r="AL67" i="29"/>
  <c r="AE67" i="29"/>
  <c r="AC67" i="29"/>
  <c r="AA67" i="29"/>
  <c r="T67" i="29"/>
  <c r="R67" i="29"/>
  <c r="V67" i="29" s="1"/>
  <c r="P67" i="29"/>
  <c r="I67" i="29"/>
  <c r="G67" i="29"/>
  <c r="E67" i="29"/>
  <c r="AP66" i="29"/>
  <c r="AN66" i="29"/>
  <c r="AL66" i="29"/>
  <c r="AE66" i="29"/>
  <c r="AC66" i="29"/>
  <c r="AA66" i="29"/>
  <c r="T66" i="29"/>
  <c r="U66" i="29" s="1"/>
  <c r="R66" i="29"/>
  <c r="P66" i="29"/>
  <c r="I66" i="29"/>
  <c r="G66" i="29"/>
  <c r="E66" i="29"/>
  <c r="F66" i="29" s="1"/>
  <c r="AP65" i="29"/>
  <c r="AN65" i="29"/>
  <c r="AL65" i="29"/>
  <c r="AE65" i="29"/>
  <c r="AC65" i="29"/>
  <c r="AA65" i="29"/>
  <c r="T65" i="29"/>
  <c r="R65" i="29"/>
  <c r="P65" i="29"/>
  <c r="Q65" i="29" s="1"/>
  <c r="I65" i="29"/>
  <c r="G65" i="29"/>
  <c r="E65" i="29"/>
  <c r="AP64" i="29"/>
  <c r="AN64" i="29"/>
  <c r="AL64" i="29"/>
  <c r="AE64" i="29"/>
  <c r="AF64" i="29" s="1"/>
  <c r="AC64" i="29"/>
  <c r="AA64" i="29"/>
  <c r="T64" i="29"/>
  <c r="R64" i="29"/>
  <c r="P64" i="29"/>
  <c r="I64" i="29"/>
  <c r="G64" i="29"/>
  <c r="E64" i="29"/>
  <c r="AP63" i="29"/>
  <c r="AQ63" i="29" s="1"/>
  <c r="AS63" i="29" s="1"/>
  <c r="AN63" i="29"/>
  <c r="AL63" i="29"/>
  <c r="AM63" i="29" s="1"/>
  <c r="AE63" i="29"/>
  <c r="AC63" i="29"/>
  <c r="AA63" i="29"/>
  <c r="T63" i="29"/>
  <c r="R63" i="29"/>
  <c r="V63" i="29" s="1"/>
  <c r="P63" i="29"/>
  <c r="I63" i="29"/>
  <c r="G63" i="29"/>
  <c r="E63" i="29"/>
  <c r="AP62" i="29"/>
  <c r="AN62" i="29"/>
  <c r="AR62" i="29" s="1"/>
  <c r="AL62" i="29"/>
  <c r="AE62" i="29"/>
  <c r="AC62" i="29"/>
  <c r="AA62" i="29"/>
  <c r="T62" i="29"/>
  <c r="V62" i="29" s="1"/>
  <c r="R62" i="29"/>
  <c r="P62" i="29"/>
  <c r="I62" i="29"/>
  <c r="G62" i="29"/>
  <c r="E62" i="29"/>
  <c r="F62" i="29" s="1"/>
  <c r="AP61" i="29"/>
  <c r="AN61" i="29"/>
  <c r="AL61" i="29"/>
  <c r="AE61" i="29"/>
  <c r="AF61" i="29" s="1"/>
  <c r="AC61" i="29"/>
  <c r="AA61" i="29"/>
  <c r="T61" i="29"/>
  <c r="V61" i="29" s="1"/>
  <c r="R61" i="29"/>
  <c r="P61" i="29"/>
  <c r="I61" i="29"/>
  <c r="G61" i="29"/>
  <c r="H61" i="29" s="1"/>
  <c r="E61" i="29"/>
  <c r="AP60" i="29"/>
  <c r="AR60" i="29" s="1"/>
  <c r="AN60" i="29"/>
  <c r="AL60" i="29"/>
  <c r="AE60" i="29"/>
  <c r="AC60" i="29"/>
  <c r="AA60" i="29"/>
  <c r="T60" i="29"/>
  <c r="R60" i="29"/>
  <c r="V60" i="29" s="1"/>
  <c r="P60" i="29"/>
  <c r="I60" i="29"/>
  <c r="J60" i="29" s="1"/>
  <c r="L60" i="29" s="1"/>
  <c r="G60" i="29"/>
  <c r="E60" i="29"/>
  <c r="AP59" i="29"/>
  <c r="AN59" i="29"/>
  <c r="AL59" i="29"/>
  <c r="AE59" i="29"/>
  <c r="AC59" i="29"/>
  <c r="AA59" i="29"/>
  <c r="T59" i="29"/>
  <c r="R59" i="29"/>
  <c r="S59" i="29" s="1"/>
  <c r="P59" i="29"/>
  <c r="I59" i="29"/>
  <c r="G59" i="29"/>
  <c r="E59" i="29"/>
  <c r="AP58" i="29"/>
  <c r="AQ58" i="29" s="1"/>
  <c r="AN58" i="29"/>
  <c r="AO58" i="29" s="1"/>
  <c r="AS58" i="29" s="1"/>
  <c r="AL58" i="29"/>
  <c r="AE58" i="29"/>
  <c r="AC58" i="29"/>
  <c r="AA58" i="29"/>
  <c r="T58" i="29"/>
  <c r="V58" i="29" s="1"/>
  <c r="R58" i="29"/>
  <c r="P58" i="29"/>
  <c r="I58" i="29"/>
  <c r="G58" i="29"/>
  <c r="E58" i="29"/>
  <c r="F58" i="29" s="1"/>
  <c r="AP54" i="29"/>
  <c r="AR54" i="29" s="1"/>
  <c r="AN54" i="29"/>
  <c r="AL54" i="29"/>
  <c r="AE54" i="29"/>
  <c r="AC54" i="29"/>
  <c r="AA54" i="29"/>
  <c r="AB54" i="29" s="1"/>
  <c r="T54" i="29"/>
  <c r="U54" i="29" s="1"/>
  <c r="R54" i="29"/>
  <c r="P54" i="29"/>
  <c r="I54" i="29"/>
  <c r="G54" i="29"/>
  <c r="H54" i="29" s="1"/>
  <c r="E54" i="29"/>
  <c r="AP53" i="29"/>
  <c r="AR53" i="29" s="1"/>
  <c r="AN53" i="29"/>
  <c r="AL53" i="29"/>
  <c r="AE53" i="29"/>
  <c r="AF53" i="29" s="1"/>
  <c r="AC53" i="29"/>
  <c r="AA53" i="29"/>
  <c r="T53" i="29"/>
  <c r="R53" i="29"/>
  <c r="P53" i="29"/>
  <c r="Q53" i="29" s="1"/>
  <c r="I53" i="29"/>
  <c r="G53" i="29"/>
  <c r="E53" i="29"/>
  <c r="AP52" i="29"/>
  <c r="AR52" i="29" s="1"/>
  <c r="AN52" i="29"/>
  <c r="AL52" i="29"/>
  <c r="AE52" i="29"/>
  <c r="AC52" i="29"/>
  <c r="AA52" i="29"/>
  <c r="T52" i="29"/>
  <c r="R52" i="29"/>
  <c r="V52" i="29" s="1"/>
  <c r="P52" i="29"/>
  <c r="Q52" i="29" s="1"/>
  <c r="I52" i="29"/>
  <c r="G52" i="29"/>
  <c r="E52" i="29"/>
  <c r="AP51" i="29"/>
  <c r="AQ51" i="29" s="1"/>
  <c r="AS51" i="29" s="1"/>
  <c r="AN51" i="29"/>
  <c r="AR51" i="29" s="1"/>
  <c r="AL51" i="29"/>
  <c r="AE51" i="29"/>
  <c r="AC51" i="29"/>
  <c r="AA51" i="29"/>
  <c r="T51" i="29"/>
  <c r="U51" i="29" s="1"/>
  <c r="R51" i="29"/>
  <c r="P51" i="29"/>
  <c r="I51" i="29"/>
  <c r="G51" i="29"/>
  <c r="E51" i="29"/>
  <c r="AP50" i="29"/>
  <c r="AN50" i="29"/>
  <c r="AL50" i="29"/>
  <c r="AE50" i="29"/>
  <c r="AF50" i="29" s="1"/>
  <c r="AC50" i="29"/>
  <c r="AA50" i="29"/>
  <c r="T50" i="29"/>
  <c r="U50" i="29" s="1"/>
  <c r="R50" i="29"/>
  <c r="P50" i="29"/>
  <c r="Q50" i="29" s="1"/>
  <c r="I50" i="29"/>
  <c r="G50" i="29"/>
  <c r="H50" i="29" s="1"/>
  <c r="E50" i="29"/>
  <c r="AP49" i="29"/>
  <c r="AN49" i="29"/>
  <c r="AL49" i="29"/>
  <c r="AE49" i="29"/>
  <c r="AC49" i="29"/>
  <c r="AA49" i="29"/>
  <c r="T49" i="29"/>
  <c r="R49" i="29"/>
  <c r="S49" i="29" s="1"/>
  <c r="P49" i="29"/>
  <c r="I49" i="29"/>
  <c r="G49" i="29"/>
  <c r="K49" i="29" s="1"/>
  <c r="E49" i="29"/>
  <c r="AP48" i="29"/>
  <c r="AR48" i="29" s="1"/>
  <c r="AN48" i="29"/>
  <c r="AL48" i="29"/>
  <c r="AM48" i="29" s="1"/>
  <c r="AE48" i="29"/>
  <c r="AC48" i="29"/>
  <c r="AA48" i="29"/>
  <c r="T48" i="29"/>
  <c r="R48" i="29"/>
  <c r="V48" i="29" s="1"/>
  <c r="P48" i="29"/>
  <c r="I48" i="29"/>
  <c r="G48" i="29"/>
  <c r="K48" i="29" s="1"/>
  <c r="E48" i="29"/>
  <c r="F48" i="29" s="1"/>
  <c r="AP47" i="29"/>
  <c r="AN47" i="29"/>
  <c r="AR47" i="29" s="1"/>
  <c r="AL47" i="29"/>
  <c r="AM47" i="29" s="1"/>
  <c r="AE47" i="29"/>
  <c r="AC47" i="29"/>
  <c r="AA47" i="29"/>
  <c r="T47" i="29"/>
  <c r="R47" i="29"/>
  <c r="P47" i="29"/>
  <c r="Q47" i="29" s="1"/>
  <c r="I47" i="29"/>
  <c r="G47" i="29"/>
  <c r="E47" i="29"/>
  <c r="F47" i="29" s="1"/>
  <c r="AP46" i="29"/>
  <c r="AN46" i="29"/>
  <c r="AL46" i="29"/>
  <c r="AE46" i="29"/>
  <c r="AC46" i="29"/>
  <c r="AG46" i="29" s="1"/>
  <c r="AA46" i="29"/>
  <c r="T46" i="29"/>
  <c r="V46" i="29" s="1"/>
  <c r="R46" i="29"/>
  <c r="P46" i="29"/>
  <c r="I46" i="29"/>
  <c r="G46" i="29"/>
  <c r="K46" i="29" s="1"/>
  <c r="E46" i="29"/>
  <c r="AP45" i="29"/>
  <c r="AR45" i="29" s="1"/>
  <c r="AN45" i="29"/>
  <c r="AL45" i="29"/>
  <c r="AE45" i="29"/>
  <c r="AC45" i="29"/>
  <c r="AG45" i="29" s="1"/>
  <c r="AA45" i="29"/>
  <c r="T45" i="29"/>
  <c r="R45" i="29"/>
  <c r="P45" i="29"/>
  <c r="I45" i="29"/>
  <c r="J45" i="29" s="1"/>
  <c r="G45" i="29"/>
  <c r="E45" i="29"/>
  <c r="AP44" i="29"/>
  <c r="AQ44" i="29" s="1"/>
  <c r="AN44" i="29"/>
  <c r="AL44" i="29"/>
  <c r="AE44" i="29"/>
  <c r="AC44" i="29"/>
  <c r="AD44" i="29" s="1"/>
  <c r="AH44" i="29" s="1"/>
  <c r="AA44" i="29"/>
  <c r="T44" i="29"/>
  <c r="R44" i="29"/>
  <c r="P44" i="29"/>
  <c r="Q44" i="29" s="1"/>
  <c r="I44" i="29"/>
  <c r="G44" i="29"/>
  <c r="E44" i="29"/>
  <c r="F44" i="29" s="1"/>
  <c r="AP43" i="29"/>
  <c r="AN43" i="29"/>
  <c r="AR43" i="29" s="1"/>
  <c r="AL43" i="29"/>
  <c r="AM43" i="29" s="1"/>
  <c r="AE43" i="29"/>
  <c r="AC43" i="29"/>
  <c r="AG43" i="29" s="1"/>
  <c r="AA43" i="29"/>
  <c r="T43" i="29"/>
  <c r="R43" i="29"/>
  <c r="P43" i="29"/>
  <c r="Q43" i="29" s="1"/>
  <c r="I43" i="29"/>
  <c r="G43" i="29"/>
  <c r="E43" i="29"/>
  <c r="F43" i="29" s="1"/>
  <c r="AP39" i="29"/>
  <c r="AN39" i="29"/>
  <c r="AO39" i="29" s="1"/>
  <c r="AL39" i="29"/>
  <c r="AM39" i="29" s="1"/>
  <c r="AE39" i="29"/>
  <c r="AC39" i="29"/>
  <c r="AA39" i="29"/>
  <c r="T39" i="29"/>
  <c r="V39" i="29" s="1"/>
  <c r="R39" i="29"/>
  <c r="P39" i="29"/>
  <c r="I39" i="29"/>
  <c r="G39" i="29"/>
  <c r="E39" i="29"/>
  <c r="AP38" i="29"/>
  <c r="AN38" i="29"/>
  <c r="AL38" i="29"/>
  <c r="AE38" i="29"/>
  <c r="AC38" i="29"/>
  <c r="AG38" i="29" s="1"/>
  <c r="AA38" i="29"/>
  <c r="T38" i="29"/>
  <c r="R38" i="29"/>
  <c r="S38" i="29" s="1"/>
  <c r="P38" i="29"/>
  <c r="Q38" i="29" s="1"/>
  <c r="I38" i="29"/>
  <c r="G38" i="29"/>
  <c r="E38" i="29"/>
  <c r="AP37" i="29"/>
  <c r="AR37" i="29" s="1"/>
  <c r="AN37" i="29"/>
  <c r="AL37" i="29"/>
  <c r="AE37" i="29"/>
  <c r="AC37" i="29"/>
  <c r="AA37" i="29"/>
  <c r="T37" i="29"/>
  <c r="R37" i="29"/>
  <c r="V37" i="29" s="1"/>
  <c r="P37" i="29"/>
  <c r="I37" i="29"/>
  <c r="G37" i="29"/>
  <c r="E37" i="29"/>
  <c r="F37" i="29" s="1"/>
  <c r="AP36" i="29"/>
  <c r="AN36" i="29"/>
  <c r="AL36" i="29"/>
  <c r="AM36" i="29" s="1"/>
  <c r="AE36" i="29"/>
  <c r="AC36" i="29"/>
  <c r="AG36" i="29" s="1"/>
  <c r="AA36" i="29"/>
  <c r="T36" i="29"/>
  <c r="R36" i="29"/>
  <c r="P36" i="29"/>
  <c r="I36" i="29"/>
  <c r="G36" i="29"/>
  <c r="E36" i="29"/>
  <c r="F36" i="29" s="1"/>
  <c r="AP35" i="29"/>
  <c r="AN35" i="29"/>
  <c r="AL35" i="29"/>
  <c r="AE35" i="29"/>
  <c r="AC35" i="29"/>
  <c r="AD35" i="29" s="1"/>
  <c r="AH35" i="29" s="1"/>
  <c r="AA35" i="29"/>
  <c r="T35" i="29"/>
  <c r="R35" i="29"/>
  <c r="P35" i="29"/>
  <c r="Q35" i="29" s="1"/>
  <c r="I35" i="29"/>
  <c r="G35" i="29"/>
  <c r="E35" i="29"/>
  <c r="AP34" i="29"/>
  <c r="AR34" i="29" s="1"/>
  <c r="AN34" i="29"/>
  <c r="AL34" i="29"/>
  <c r="AE34" i="29"/>
  <c r="AG34" i="29" s="1"/>
  <c r="AC34" i="29"/>
  <c r="AD34" i="29" s="1"/>
  <c r="AA34" i="29"/>
  <c r="T34" i="29"/>
  <c r="R34" i="29"/>
  <c r="V34" i="29" s="1"/>
  <c r="P34" i="29"/>
  <c r="Q34" i="29" s="1"/>
  <c r="I34" i="29"/>
  <c r="G34" i="29"/>
  <c r="E34" i="29"/>
  <c r="AP33" i="29"/>
  <c r="AR33" i="29" s="1"/>
  <c r="AN33" i="29"/>
  <c r="AL33" i="29"/>
  <c r="AE33" i="29"/>
  <c r="AC33" i="29"/>
  <c r="AD33" i="29" s="1"/>
  <c r="AH33" i="29" s="1"/>
  <c r="AA33" i="29"/>
  <c r="T33" i="29"/>
  <c r="R33" i="29"/>
  <c r="S33" i="29" s="1"/>
  <c r="P33" i="29"/>
  <c r="Q33" i="29" s="1"/>
  <c r="I33" i="29"/>
  <c r="G33" i="29"/>
  <c r="H33" i="29" s="1"/>
  <c r="L33" i="29" s="1"/>
  <c r="E33" i="29"/>
  <c r="AP32" i="29"/>
  <c r="AN32" i="29"/>
  <c r="AL32" i="29"/>
  <c r="AM32" i="29" s="1"/>
  <c r="AE32" i="29"/>
  <c r="AC32" i="29"/>
  <c r="AA32" i="29"/>
  <c r="T32" i="29"/>
  <c r="R32" i="29"/>
  <c r="S32" i="29" s="1"/>
  <c r="P32" i="29"/>
  <c r="I32" i="29"/>
  <c r="G32" i="29"/>
  <c r="E32" i="29"/>
  <c r="F32" i="29" s="1"/>
  <c r="AP31" i="29"/>
  <c r="AN31" i="29"/>
  <c r="AO31" i="29" s="1"/>
  <c r="AL31" i="29"/>
  <c r="AE31" i="29"/>
  <c r="AC31" i="29"/>
  <c r="AA31" i="29"/>
  <c r="AB31" i="29" s="1"/>
  <c r="T31" i="29"/>
  <c r="R31" i="29"/>
  <c r="P31" i="29"/>
  <c r="I31" i="29"/>
  <c r="G31" i="29"/>
  <c r="E31" i="29"/>
  <c r="F31" i="29" s="1"/>
  <c r="AP30" i="29"/>
  <c r="AN30" i="29"/>
  <c r="AL30" i="29"/>
  <c r="AE30" i="29"/>
  <c r="AE24" i="29" s="1"/>
  <c r="AC30" i="29"/>
  <c r="AG30" i="29" s="1"/>
  <c r="AA30" i="29"/>
  <c r="AB30" i="29" s="1"/>
  <c r="T30" i="29"/>
  <c r="R30" i="29"/>
  <c r="P30" i="29"/>
  <c r="Q30" i="29" s="1"/>
  <c r="I30" i="29"/>
  <c r="G30" i="29"/>
  <c r="K30" i="29" s="1"/>
  <c r="E30" i="29"/>
  <c r="AP29" i="29"/>
  <c r="AN29" i="29"/>
  <c r="AL29" i="29"/>
  <c r="AM29" i="29" s="1"/>
  <c r="AE29" i="29"/>
  <c r="AC29" i="29"/>
  <c r="AD29" i="29" s="1"/>
  <c r="AA29" i="29"/>
  <c r="T29" i="29"/>
  <c r="R29" i="29"/>
  <c r="R24" i="29" s="1"/>
  <c r="P29" i="29"/>
  <c r="Q29" i="29" s="1"/>
  <c r="I29" i="29"/>
  <c r="I24" i="29" s="1"/>
  <c r="G29" i="29"/>
  <c r="E29" i="29"/>
  <c r="F29" i="29" s="1"/>
  <c r="AP28" i="29"/>
  <c r="AQ31" i="29" s="1"/>
  <c r="AN28" i="29"/>
  <c r="AR28" i="29" s="1"/>
  <c r="AL28" i="29"/>
  <c r="AL23" i="29" s="1" a="1"/>
  <c r="AL23" i="29" s="1"/>
  <c r="AE28" i="29"/>
  <c r="AC28" i="29"/>
  <c r="AA28" i="29"/>
  <c r="T28" i="29"/>
  <c r="U31" i="29" s="1"/>
  <c r="W31" i="29" s="1"/>
  <c r="R28" i="29"/>
  <c r="P28" i="29"/>
  <c r="P24" i="29" s="1"/>
  <c r="I28" i="29"/>
  <c r="G28" i="29"/>
  <c r="E28" i="29"/>
  <c r="F28" i="29" s="1"/>
  <c r="AQ99" i="29"/>
  <c r="AO99" i="29"/>
  <c r="AM99" i="29"/>
  <c r="AF99" i="29"/>
  <c r="AB99" i="29"/>
  <c r="U99" i="29"/>
  <c r="S99" i="29"/>
  <c r="Q99" i="29"/>
  <c r="J99" i="29"/>
  <c r="F99" i="29"/>
  <c r="AQ98" i="29"/>
  <c r="AM98" i="29"/>
  <c r="AF98" i="29"/>
  <c r="AB98" i="29"/>
  <c r="U98" i="29"/>
  <c r="V98" i="29"/>
  <c r="Q98" i="29"/>
  <c r="J98" i="29"/>
  <c r="F98" i="29"/>
  <c r="AQ97" i="29"/>
  <c r="AM97" i="29"/>
  <c r="AF97" i="29"/>
  <c r="AB97" i="29"/>
  <c r="U97" i="29"/>
  <c r="S97" i="29"/>
  <c r="Q97" i="29"/>
  <c r="J97" i="29"/>
  <c r="F97" i="29"/>
  <c r="AQ96" i="29"/>
  <c r="AM96" i="29"/>
  <c r="AF96" i="29"/>
  <c r="AB96" i="29"/>
  <c r="U96" i="29"/>
  <c r="V96" i="29"/>
  <c r="Q96" i="29"/>
  <c r="J96" i="29"/>
  <c r="F96" i="29"/>
  <c r="AQ95" i="29"/>
  <c r="AO95" i="29"/>
  <c r="AS95" i="29" s="1"/>
  <c r="AR95" i="29"/>
  <c r="AM95" i="29"/>
  <c r="AF95" i="29"/>
  <c r="AB95" i="29"/>
  <c r="U95" i="29"/>
  <c r="S95" i="29"/>
  <c r="W95" i="29" s="1"/>
  <c r="Q95" i="29"/>
  <c r="J95" i="29"/>
  <c r="F95" i="29"/>
  <c r="AQ94" i="29"/>
  <c r="AR94" i="29"/>
  <c r="AM94" i="29"/>
  <c r="AF94" i="29"/>
  <c r="AB94" i="29"/>
  <c r="U94" i="29"/>
  <c r="Q94" i="29"/>
  <c r="J94" i="29"/>
  <c r="F94" i="29"/>
  <c r="AQ93" i="29"/>
  <c r="AO93" i="29"/>
  <c r="AS93" i="29" s="1"/>
  <c r="AM93" i="29"/>
  <c r="AF93" i="29"/>
  <c r="AB93" i="29"/>
  <c r="U93" i="29"/>
  <c r="S93" i="29"/>
  <c r="Q93" i="29"/>
  <c r="J93" i="29"/>
  <c r="F93" i="29"/>
  <c r="AQ92" i="29"/>
  <c r="AM92" i="29"/>
  <c r="AF92" i="29"/>
  <c r="AB92" i="29"/>
  <c r="U92" i="29"/>
  <c r="S92" i="29"/>
  <c r="W92" i="29" s="1"/>
  <c r="Q92" i="29"/>
  <c r="J92" i="29"/>
  <c r="F92" i="29"/>
  <c r="AQ91" i="29"/>
  <c r="AO91" i="29"/>
  <c r="AM91" i="29"/>
  <c r="AF91" i="29"/>
  <c r="AB91" i="29"/>
  <c r="U91" i="29"/>
  <c r="S91" i="29"/>
  <c r="Q91" i="29"/>
  <c r="J91" i="29"/>
  <c r="F91" i="29"/>
  <c r="AQ90" i="29"/>
  <c r="AM90" i="29"/>
  <c r="AB90" i="29"/>
  <c r="U90" i="29"/>
  <c r="Q90" i="29"/>
  <c r="J90" i="29"/>
  <c r="F90" i="29"/>
  <c r="AQ89" i="29"/>
  <c r="AM89" i="29"/>
  <c r="AF89" i="29"/>
  <c r="AB89" i="29"/>
  <c r="U89" i="29"/>
  <c r="S89" i="29"/>
  <c r="Q89" i="29"/>
  <c r="J89" i="29"/>
  <c r="F89" i="29"/>
  <c r="AQ88" i="29"/>
  <c r="AM88" i="29"/>
  <c r="AF88" i="29"/>
  <c r="AB88" i="29"/>
  <c r="U88" i="29"/>
  <c r="V88" i="29"/>
  <c r="Q88" i="29"/>
  <c r="J88" i="29"/>
  <c r="F88" i="29"/>
  <c r="AQ84" i="29"/>
  <c r="AM84" i="29"/>
  <c r="AF84" i="29"/>
  <c r="AB84" i="29"/>
  <c r="V84" i="29"/>
  <c r="U84" i="29"/>
  <c r="S84" i="29"/>
  <c r="Q84" i="29"/>
  <c r="J84" i="29"/>
  <c r="F84" i="29"/>
  <c r="AR83" i="29"/>
  <c r="AQ83" i="29"/>
  <c r="AO83" i="29"/>
  <c r="AM83" i="29"/>
  <c r="AF83" i="29"/>
  <c r="AB83" i="29"/>
  <c r="V83" i="29"/>
  <c r="U83" i="29"/>
  <c r="S83" i="29"/>
  <c r="W83" i="29" s="1"/>
  <c r="Q83" i="29"/>
  <c r="J83" i="29"/>
  <c r="F83" i="29"/>
  <c r="AQ82" i="29"/>
  <c r="AO82" i="29"/>
  <c r="AM82" i="29"/>
  <c r="AF82" i="29"/>
  <c r="AB82" i="29"/>
  <c r="U82" i="29"/>
  <c r="Q82" i="29"/>
  <c r="J82" i="29"/>
  <c r="F82" i="29"/>
  <c r="AR81" i="29"/>
  <c r="AQ81" i="29"/>
  <c r="AO81" i="29"/>
  <c r="AS81" i="29" s="1"/>
  <c r="AM81" i="29"/>
  <c r="AF81" i="29"/>
  <c r="AB81" i="29"/>
  <c r="V81" i="29"/>
  <c r="Q81" i="29"/>
  <c r="J81" i="29"/>
  <c r="AQ80" i="29"/>
  <c r="AM80" i="29"/>
  <c r="AF80" i="29"/>
  <c r="AB80" i="29"/>
  <c r="V80" i="29"/>
  <c r="U80" i="29"/>
  <c r="S80" i="29"/>
  <c r="Q80" i="29"/>
  <c r="J80" i="29"/>
  <c r="F80" i="29"/>
  <c r="AR79" i="29"/>
  <c r="AQ79" i="29"/>
  <c r="AO79" i="29"/>
  <c r="AS79" i="29" s="1"/>
  <c r="AM79" i="29"/>
  <c r="AF79" i="29"/>
  <c r="AB79" i="29"/>
  <c r="V79" i="29"/>
  <c r="U79" i="29"/>
  <c r="S79" i="29"/>
  <c r="W79" i="29" s="1"/>
  <c r="Q79" i="29"/>
  <c r="J79" i="29"/>
  <c r="F79" i="29"/>
  <c r="AQ78" i="29"/>
  <c r="AO78" i="29"/>
  <c r="AM78" i="29"/>
  <c r="AF78" i="29"/>
  <c r="AB78" i="29"/>
  <c r="U78" i="29"/>
  <c r="V78" i="29"/>
  <c r="Q78" i="29"/>
  <c r="J78" i="29"/>
  <c r="F78" i="29"/>
  <c r="AR77" i="29"/>
  <c r="AQ77" i="29"/>
  <c r="AM77" i="29"/>
  <c r="AF77" i="29"/>
  <c r="AB77" i="29"/>
  <c r="U77" i="29"/>
  <c r="V77" i="29"/>
  <c r="Q77" i="29"/>
  <c r="J77" i="29"/>
  <c r="F77" i="29"/>
  <c r="AM76" i="29"/>
  <c r="AF76" i="29"/>
  <c r="AB76" i="29"/>
  <c r="V76" i="29"/>
  <c r="U76" i="29"/>
  <c r="S76" i="29"/>
  <c r="J76" i="29"/>
  <c r="F76" i="29"/>
  <c r="AR75" i="29"/>
  <c r="AQ75" i="29"/>
  <c r="AO75" i="29"/>
  <c r="AS75" i="29" s="1"/>
  <c r="AM75" i="29"/>
  <c r="AF75" i="29"/>
  <c r="AB75" i="29"/>
  <c r="U75" i="29"/>
  <c r="S75" i="29"/>
  <c r="W75" i="29" s="1"/>
  <c r="Q75" i="29"/>
  <c r="J75" i="29"/>
  <c r="F75" i="29"/>
  <c r="AQ74" i="29"/>
  <c r="AO74" i="29"/>
  <c r="AF74" i="29"/>
  <c r="AB74" i="29"/>
  <c r="U74" i="29"/>
  <c r="S74" i="29"/>
  <c r="W74" i="29" s="1"/>
  <c r="Q74" i="29"/>
  <c r="J74" i="29"/>
  <c r="F74" i="29"/>
  <c r="AO73" i="29"/>
  <c r="AF73" i="29"/>
  <c r="AB73" i="29"/>
  <c r="U73" i="29"/>
  <c r="J73" i="29"/>
  <c r="F73" i="29"/>
  <c r="AQ69" i="29"/>
  <c r="AO69" i="29"/>
  <c r="AS69" i="29" s="1"/>
  <c r="AM69" i="29"/>
  <c r="AF69" i="29"/>
  <c r="AB69" i="29"/>
  <c r="V69" i="29"/>
  <c r="S69" i="29"/>
  <c r="Q69" i="29"/>
  <c r="J69" i="29"/>
  <c r="F69" i="29"/>
  <c r="AQ68" i="29"/>
  <c r="AO68" i="29"/>
  <c r="AM68" i="29"/>
  <c r="AF68" i="29"/>
  <c r="AB68" i="29"/>
  <c r="U68" i="29"/>
  <c r="S68" i="29"/>
  <c r="W68" i="29" s="1"/>
  <c r="Q68" i="29"/>
  <c r="J68" i="29"/>
  <c r="F68" i="29"/>
  <c r="AQ67" i="29"/>
  <c r="AO67" i="29"/>
  <c r="AM67" i="29"/>
  <c r="AF67" i="29"/>
  <c r="AB67" i="29"/>
  <c r="U67" i="29"/>
  <c r="S67" i="29"/>
  <c r="W67" i="29" s="1"/>
  <c r="Q67" i="29"/>
  <c r="J67" i="29"/>
  <c r="F67" i="29"/>
  <c r="AR66" i="29"/>
  <c r="AQ66" i="29"/>
  <c r="AO66" i="29"/>
  <c r="AM66" i="29"/>
  <c r="AF66" i="29"/>
  <c r="AB66" i="29"/>
  <c r="S66" i="29"/>
  <c r="V66" i="29"/>
  <c r="Q66" i="29"/>
  <c r="J66" i="29"/>
  <c r="AQ65" i="29"/>
  <c r="AO65" i="29"/>
  <c r="AM65" i="29"/>
  <c r="AF65" i="29"/>
  <c r="AB65" i="29"/>
  <c r="U65" i="29"/>
  <c r="S65" i="29"/>
  <c r="V65" i="29"/>
  <c r="J65" i="29"/>
  <c r="F65" i="29"/>
  <c r="AQ64" i="29"/>
  <c r="AO64" i="29"/>
  <c r="AM64" i="29"/>
  <c r="AB64" i="29"/>
  <c r="V64" i="29"/>
  <c r="U64" i="29"/>
  <c r="S64" i="29"/>
  <c r="Q64" i="29"/>
  <c r="J64" i="29"/>
  <c r="H64" i="29"/>
  <c r="F64" i="29"/>
  <c r="AR63" i="29"/>
  <c r="AO63" i="29"/>
  <c r="AH63" i="29"/>
  <c r="AF63" i="29"/>
  <c r="AD63" i="29"/>
  <c r="AB63" i="29"/>
  <c r="U63" i="29"/>
  <c r="S63" i="29"/>
  <c r="Q63" i="29"/>
  <c r="K63" i="29"/>
  <c r="H63" i="29"/>
  <c r="F63" i="29"/>
  <c r="AQ62" i="29"/>
  <c r="AO62" i="29"/>
  <c r="AS62" i="29" s="1"/>
  <c r="AM62" i="29"/>
  <c r="AF62" i="29"/>
  <c r="AB62" i="29"/>
  <c r="U62" i="29"/>
  <c r="W62" i="29" s="1"/>
  <c r="S62" i="29"/>
  <c r="Q62" i="29"/>
  <c r="J62" i="29"/>
  <c r="H62" i="29"/>
  <c r="AR61" i="29"/>
  <c r="AQ61" i="29"/>
  <c r="AO61" i="29"/>
  <c r="AS61" i="29" s="1"/>
  <c r="AM61" i="29"/>
  <c r="AB61" i="29"/>
  <c r="U61" i="29"/>
  <c r="S61" i="29"/>
  <c r="Q61" i="29"/>
  <c r="J61" i="29"/>
  <c r="F61" i="29"/>
  <c r="AQ60" i="29"/>
  <c r="AO60" i="29"/>
  <c r="AM60" i="29"/>
  <c r="AF60" i="29"/>
  <c r="AB60" i="29"/>
  <c r="W60" i="29"/>
  <c r="U60" i="29"/>
  <c r="S60" i="29"/>
  <c r="Q60" i="29"/>
  <c r="H60" i="29"/>
  <c r="F60" i="29"/>
  <c r="AR59" i="29"/>
  <c r="AQ59" i="29"/>
  <c r="AO59" i="29"/>
  <c r="AS59" i="29" s="1"/>
  <c r="AM59" i="29"/>
  <c r="AF59" i="29"/>
  <c r="AD59" i="29"/>
  <c r="AB59" i="29"/>
  <c r="U59" i="29"/>
  <c r="Q59" i="29"/>
  <c r="K59" i="29"/>
  <c r="J59" i="29"/>
  <c r="H59" i="29"/>
  <c r="F59" i="29"/>
  <c r="AM58" i="29"/>
  <c r="AF58" i="29"/>
  <c r="AB58" i="29"/>
  <c r="U58" i="29"/>
  <c r="S58" i="29"/>
  <c r="Q58" i="29"/>
  <c r="K58" i="29"/>
  <c r="J58" i="29"/>
  <c r="H58" i="29"/>
  <c r="L58" i="29" s="1"/>
  <c r="AS54" i="29"/>
  <c r="AQ54" i="29"/>
  <c r="AO54" i="29"/>
  <c r="AM54" i="29"/>
  <c r="AF54" i="29"/>
  <c r="AD54" i="29"/>
  <c r="S54" i="29"/>
  <c r="Q54" i="29"/>
  <c r="K54" i="29"/>
  <c r="J54" i="29"/>
  <c r="F54" i="29"/>
  <c r="AQ53" i="29"/>
  <c r="AO53" i="29"/>
  <c r="AM53" i="29"/>
  <c r="AB53" i="29"/>
  <c r="U53" i="29"/>
  <c r="S53" i="29"/>
  <c r="K53" i="29"/>
  <c r="J53" i="29"/>
  <c r="H53" i="29"/>
  <c r="L53" i="29" s="1"/>
  <c r="F53" i="29"/>
  <c r="AQ52" i="29"/>
  <c r="AO52" i="29"/>
  <c r="AM52" i="29"/>
  <c r="AF52" i="29"/>
  <c r="AD52" i="29"/>
  <c r="AH52" i="29" s="1"/>
  <c r="AB52" i="29"/>
  <c r="U52" i="29"/>
  <c r="S52" i="29"/>
  <c r="K52" i="29"/>
  <c r="J52" i="29"/>
  <c r="H52" i="29"/>
  <c r="F52" i="29"/>
  <c r="AO51" i="29"/>
  <c r="AM51" i="29"/>
  <c r="AF51" i="29"/>
  <c r="AB51" i="29"/>
  <c r="S51" i="29"/>
  <c r="V51" i="29"/>
  <c r="Q51" i="29"/>
  <c r="J51" i="29"/>
  <c r="H51" i="29"/>
  <c r="F51" i="29"/>
  <c r="AQ50" i="29"/>
  <c r="AR50" i="29"/>
  <c r="AM50" i="29"/>
  <c r="AB50" i="29"/>
  <c r="S50" i="29"/>
  <c r="J50" i="29"/>
  <c r="F50" i="29"/>
  <c r="AR49" i="29"/>
  <c r="AQ49" i="29"/>
  <c r="AO49" i="29"/>
  <c r="AM49" i="29"/>
  <c r="AF49" i="29"/>
  <c r="AD49" i="29"/>
  <c r="AB49" i="29"/>
  <c r="V49" i="29"/>
  <c r="Q49" i="29"/>
  <c r="J49" i="29"/>
  <c r="F49" i="29"/>
  <c r="AQ48" i="29"/>
  <c r="AO48" i="29"/>
  <c r="AS48" i="29" s="1"/>
  <c r="AF48" i="29"/>
  <c r="AG48" i="29"/>
  <c r="AD48" i="29"/>
  <c r="AH48" i="29" s="1"/>
  <c r="AB48" i="29"/>
  <c r="U48" i="29"/>
  <c r="Q48" i="29"/>
  <c r="J48" i="29"/>
  <c r="H48" i="29"/>
  <c r="L48" i="29" s="1"/>
  <c r="AQ47" i="29"/>
  <c r="AO47" i="29"/>
  <c r="AF47" i="29"/>
  <c r="AG47" i="29"/>
  <c r="AB47" i="29"/>
  <c r="U47" i="29"/>
  <c r="S47" i="29"/>
  <c r="V47" i="29"/>
  <c r="L47" i="29"/>
  <c r="K47" i="29"/>
  <c r="J47" i="29"/>
  <c r="H47" i="29"/>
  <c r="AQ46" i="29"/>
  <c r="AR46" i="29"/>
  <c r="AM46" i="29"/>
  <c r="AF46" i="29"/>
  <c r="AD46" i="29"/>
  <c r="AB46" i="29"/>
  <c r="U46" i="29"/>
  <c r="Q46" i="29"/>
  <c r="J46" i="29"/>
  <c r="H46" i="29"/>
  <c r="F46" i="29"/>
  <c r="AO45" i="29"/>
  <c r="AM45" i="29"/>
  <c r="AB45" i="29"/>
  <c r="U45" i="29"/>
  <c r="V45" i="29"/>
  <c r="Q45" i="29"/>
  <c r="K45" i="29"/>
  <c r="H45" i="29"/>
  <c r="F45" i="29"/>
  <c r="AR44" i="29"/>
  <c r="AO44" i="29"/>
  <c r="AM44" i="29"/>
  <c r="AG44" i="29"/>
  <c r="AF44" i="29"/>
  <c r="AB44" i="29"/>
  <c r="U44" i="29"/>
  <c r="S44" i="29"/>
  <c r="W44" i="29" s="1"/>
  <c r="V44" i="29"/>
  <c r="J44" i="29"/>
  <c r="K44" i="29"/>
  <c r="H44" i="29"/>
  <c r="L44" i="29" s="1"/>
  <c r="AQ43" i="29"/>
  <c r="AF43" i="29"/>
  <c r="AD43" i="29"/>
  <c r="AB43" i="29"/>
  <c r="V43" i="29"/>
  <c r="U43" i="29"/>
  <c r="S43" i="29"/>
  <c r="W43" i="29" s="1"/>
  <c r="J43" i="29"/>
  <c r="H43" i="29"/>
  <c r="K43" i="29"/>
  <c r="AR39" i="29"/>
  <c r="AG39" i="29"/>
  <c r="AB39" i="29"/>
  <c r="S39" i="29"/>
  <c r="Q39" i="29"/>
  <c r="K39" i="29"/>
  <c r="F39" i="29"/>
  <c r="AR38" i="29"/>
  <c r="AO38" i="29"/>
  <c r="AM38" i="29"/>
  <c r="AD38" i="29"/>
  <c r="AB38" i="29"/>
  <c r="V38" i="29"/>
  <c r="K38" i="29"/>
  <c r="F38" i="29"/>
  <c r="AO37" i="29"/>
  <c r="AM37" i="29"/>
  <c r="AG37" i="29"/>
  <c r="AD37" i="29"/>
  <c r="AB37" i="29"/>
  <c r="Q37" i="29"/>
  <c r="H37" i="29"/>
  <c r="K37" i="29"/>
  <c r="AO36" i="29"/>
  <c r="AR36" i="29"/>
  <c r="AB36" i="29"/>
  <c r="S36" i="29"/>
  <c r="V36" i="29"/>
  <c r="Q36" i="29"/>
  <c r="K36" i="29"/>
  <c r="H36" i="29"/>
  <c r="AN24" i="29"/>
  <c r="AM35" i="29"/>
  <c r="AG35" i="29"/>
  <c r="AF35" i="29"/>
  <c r="AB35" i="29"/>
  <c r="V35" i="29"/>
  <c r="J35" i="29"/>
  <c r="L35" i="29" s="1"/>
  <c r="H35" i="29"/>
  <c r="K35" i="29"/>
  <c r="F35" i="29"/>
  <c r="AO34" i="29"/>
  <c r="AM34" i="29"/>
  <c r="AB34" i="29"/>
  <c r="K34" i="29"/>
  <c r="H34" i="29"/>
  <c r="F34" i="29"/>
  <c r="AO33" i="29"/>
  <c r="AM33" i="29"/>
  <c r="AG33" i="29"/>
  <c r="AF33" i="29"/>
  <c r="AB33" i="29"/>
  <c r="J33" i="29"/>
  <c r="F33" i="29"/>
  <c r="AR32" i="29"/>
  <c r="AD32" i="29"/>
  <c r="AG32" i="29"/>
  <c r="AB32" i="29"/>
  <c r="V32" i="29"/>
  <c r="Q32" i="29"/>
  <c r="H32" i="29"/>
  <c r="K32" i="29"/>
  <c r="AR31" i="29"/>
  <c r="AM31" i="29"/>
  <c r="AG31" i="29"/>
  <c r="S31" i="29"/>
  <c r="V31" i="29"/>
  <c r="Q31" i="29"/>
  <c r="K31" i="29"/>
  <c r="AR30" i="29"/>
  <c r="AO30" i="29"/>
  <c r="AL24" i="29"/>
  <c r="AD30" i="29"/>
  <c r="V30" i="29"/>
  <c r="S30" i="29"/>
  <c r="F30" i="29"/>
  <c r="AR29" i="29"/>
  <c r="AQ29" i="29"/>
  <c r="AO29" i="29"/>
  <c r="AS29" i="29" s="1"/>
  <c r="AG29" i="29"/>
  <c r="AB29" i="29"/>
  <c r="U29" i="29"/>
  <c r="K29" i="29"/>
  <c r="H29" i="29"/>
  <c r="AQ28" i="29"/>
  <c r="AQ38" i="29"/>
  <c r="AS38" i="29" s="1"/>
  <c r="AO28" i="29"/>
  <c r="AM28" i="29"/>
  <c r="AG28" i="29"/>
  <c r="AF34" i="29"/>
  <c r="AD28" i="29"/>
  <c r="AB28" i="29"/>
  <c r="V28" i="29"/>
  <c r="S28" i="29"/>
  <c r="Q28" i="29"/>
  <c r="J34" i="29"/>
  <c r="H28" i="29"/>
  <c r="G23" i="29"/>
  <c r="AP99" i="28"/>
  <c r="AN99" i="28"/>
  <c r="AL99" i="28"/>
  <c r="AE99" i="28"/>
  <c r="AC99" i="28"/>
  <c r="AA99" i="28"/>
  <c r="T99" i="28"/>
  <c r="R99" i="28"/>
  <c r="P99" i="28"/>
  <c r="I99" i="28"/>
  <c r="G99" i="28"/>
  <c r="E99" i="28"/>
  <c r="AP98" i="28"/>
  <c r="AN98" i="28"/>
  <c r="AL98" i="28"/>
  <c r="AE98" i="28"/>
  <c r="AG98" i="28" s="1"/>
  <c r="AC98" i="28"/>
  <c r="AA98" i="28"/>
  <c r="T98" i="28"/>
  <c r="R98" i="28"/>
  <c r="P98" i="28"/>
  <c r="I98" i="28"/>
  <c r="G98" i="28"/>
  <c r="E98" i="28"/>
  <c r="AP97" i="28"/>
  <c r="AN97" i="28"/>
  <c r="AL97" i="28"/>
  <c r="AE97" i="28"/>
  <c r="AC97" i="28"/>
  <c r="AA97" i="28"/>
  <c r="T97" i="28"/>
  <c r="R97" i="28"/>
  <c r="S97" i="28" s="1"/>
  <c r="P97" i="28"/>
  <c r="I97" i="28"/>
  <c r="G97" i="28"/>
  <c r="E97" i="28"/>
  <c r="AP96" i="28"/>
  <c r="AN96" i="28"/>
  <c r="AL96" i="28"/>
  <c r="AE96" i="28"/>
  <c r="AC96" i="28"/>
  <c r="AA96" i="28"/>
  <c r="T96" i="28"/>
  <c r="R96" i="28"/>
  <c r="P96" i="28"/>
  <c r="I96" i="28"/>
  <c r="G96" i="28"/>
  <c r="E96" i="28"/>
  <c r="AP95" i="28"/>
  <c r="AN95" i="28"/>
  <c r="AL95" i="28"/>
  <c r="AE95" i="28"/>
  <c r="AC95" i="28"/>
  <c r="AA95" i="28"/>
  <c r="T95" i="28"/>
  <c r="R95" i="28"/>
  <c r="P95" i="28"/>
  <c r="I95" i="28"/>
  <c r="G95" i="28"/>
  <c r="E95" i="28"/>
  <c r="AP94" i="28"/>
  <c r="AN94" i="28"/>
  <c r="AL94" i="28"/>
  <c r="AE94" i="28"/>
  <c r="AG94" i="28" s="1"/>
  <c r="AC94" i="28"/>
  <c r="AA94" i="28"/>
  <c r="T94" i="28"/>
  <c r="R94" i="28"/>
  <c r="P94" i="28"/>
  <c r="I94" i="28"/>
  <c r="G94" i="28"/>
  <c r="E94" i="28"/>
  <c r="AP93" i="28"/>
  <c r="AN93" i="28"/>
  <c r="AL93" i="28"/>
  <c r="AE93" i="28"/>
  <c r="AC93" i="28"/>
  <c r="AA93" i="28"/>
  <c r="T93" i="28"/>
  <c r="R93" i="28"/>
  <c r="S93" i="28" s="1"/>
  <c r="P93" i="28"/>
  <c r="I93" i="28"/>
  <c r="G93" i="28"/>
  <c r="E93" i="28"/>
  <c r="AP92" i="28"/>
  <c r="AN92" i="28"/>
  <c r="AL92" i="28"/>
  <c r="AE92" i="28"/>
  <c r="AC92" i="28"/>
  <c r="AA92" i="28"/>
  <c r="T92" i="28"/>
  <c r="R92" i="28"/>
  <c r="P92" i="28"/>
  <c r="I92" i="28"/>
  <c r="G92" i="28"/>
  <c r="E92" i="28"/>
  <c r="F92" i="28" s="1"/>
  <c r="AP91" i="28"/>
  <c r="AN91" i="28"/>
  <c r="AL91" i="28"/>
  <c r="AE91" i="28"/>
  <c r="AC91" i="28"/>
  <c r="AA91" i="28"/>
  <c r="T91" i="28"/>
  <c r="R91" i="28"/>
  <c r="P91" i="28"/>
  <c r="I91" i="28"/>
  <c r="G91" i="28"/>
  <c r="E91" i="28"/>
  <c r="AP90" i="28"/>
  <c r="AN90" i="28"/>
  <c r="AL90" i="28"/>
  <c r="AE90" i="28"/>
  <c r="AG90" i="28" s="1"/>
  <c r="AC90" i="28"/>
  <c r="AA90" i="28"/>
  <c r="T90" i="28"/>
  <c r="R90" i="28"/>
  <c r="P90" i="28"/>
  <c r="I90" i="28"/>
  <c r="G90" i="28"/>
  <c r="E90" i="28"/>
  <c r="AP89" i="28"/>
  <c r="AN89" i="28"/>
  <c r="AL89" i="28"/>
  <c r="AE89" i="28"/>
  <c r="AC89" i="28"/>
  <c r="AA89" i="28"/>
  <c r="T89" i="28"/>
  <c r="R89" i="28"/>
  <c r="S89" i="28" s="1"/>
  <c r="W89" i="28" s="1"/>
  <c r="P89" i="28"/>
  <c r="I89" i="28"/>
  <c r="G89" i="28"/>
  <c r="E89" i="28"/>
  <c r="AP88" i="28"/>
  <c r="AN88" i="28"/>
  <c r="AL88" i="28"/>
  <c r="AE88" i="28"/>
  <c r="AC88" i="28"/>
  <c r="AA88" i="28"/>
  <c r="T88" i="28"/>
  <c r="R88" i="28"/>
  <c r="P88" i="28"/>
  <c r="I88" i="28"/>
  <c r="G88" i="28"/>
  <c r="E88" i="28"/>
  <c r="F88" i="28" s="1"/>
  <c r="AP84" i="28"/>
  <c r="AN84" i="28"/>
  <c r="AL84" i="28"/>
  <c r="AE84" i="28"/>
  <c r="AC84" i="28"/>
  <c r="AA84" i="28"/>
  <c r="T84" i="28"/>
  <c r="R84" i="28"/>
  <c r="P84" i="28"/>
  <c r="I84" i="28"/>
  <c r="G84" i="28"/>
  <c r="E84" i="28"/>
  <c r="AP83" i="28"/>
  <c r="AN83" i="28"/>
  <c r="AL83" i="28"/>
  <c r="AE83" i="28"/>
  <c r="AG83" i="28" s="1"/>
  <c r="AC83" i="28"/>
  <c r="AA83" i="28"/>
  <c r="T83" i="28"/>
  <c r="R83" i="28"/>
  <c r="P83" i="28"/>
  <c r="I83" i="28"/>
  <c r="G83" i="28"/>
  <c r="E83" i="28"/>
  <c r="AP82" i="28"/>
  <c r="AN82" i="28"/>
  <c r="AL82" i="28"/>
  <c r="AE82" i="28"/>
  <c r="AC82" i="28"/>
  <c r="AA82" i="28"/>
  <c r="T82" i="28"/>
  <c r="R82" i="28"/>
  <c r="P82" i="28"/>
  <c r="I82" i="28"/>
  <c r="G82" i="28"/>
  <c r="E82" i="28"/>
  <c r="AP81" i="28"/>
  <c r="AN81" i="28"/>
  <c r="AL81" i="28"/>
  <c r="AE81" i="28"/>
  <c r="AC81" i="28"/>
  <c r="AA81" i="28"/>
  <c r="T81" i="28"/>
  <c r="R81" i="28"/>
  <c r="P81" i="28"/>
  <c r="I81" i="28"/>
  <c r="G81" i="28"/>
  <c r="E81" i="28"/>
  <c r="F81" i="28" s="1"/>
  <c r="AP80" i="28"/>
  <c r="AN80" i="28"/>
  <c r="AL80" i="28"/>
  <c r="AE80" i="28"/>
  <c r="AC80" i="28"/>
  <c r="AA80" i="28"/>
  <c r="T80" i="28"/>
  <c r="R80" i="28"/>
  <c r="P80" i="28"/>
  <c r="I80" i="28"/>
  <c r="G80" i="28"/>
  <c r="E80" i="28"/>
  <c r="AP79" i="28"/>
  <c r="AN79" i="28"/>
  <c r="AL79" i="28"/>
  <c r="AE79" i="28"/>
  <c r="AG79" i="28" s="1"/>
  <c r="AC79" i="28"/>
  <c r="AA79" i="28"/>
  <c r="T79" i="28"/>
  <c r="R79" i="28"/>
  <c r="P79" i="28"/>
  <c r="I79" i="28"/>
  <c r="G79" i="28"/>
  <c r="E79" i="28"/>
  <c r="AP78" i="28"/>
  <c r="AN78" i="28"/>
  <c r="AL78" i="28"/>
  <c r="AE78" i="28"/>
  <c r="AC78" i="28"/>
  <c r="AA78" i="28"/>
  <c r="T78" i="28"/>
  <c r="R78" i="28"/>
  <c r="S78" i="28" s="1"/>
  <c r="P78" i="28"/>
  <c r="I78" i="28"/>
  <c r="G78" i="28"/>
  <c r="E78" i="28"/>
  <c r="AP77" i="28"/>
  <c r="AN77" i="28"/>
  <c r="AL77" i="28"/>
  <c r="AE77" i="28"/>
  <c r="AC77" i="28"/>
  <c r="AA77" i="28"/>
  <c r="T77" i="28"/>
  <c r="R77" i="28"/>
  <c r="P77" i="28"/>
  <c r="I77" i="28"/>
  <c r="G77" i="28"/>
  <c r="E77" i="28"/>
  <c r="F77" i="28" s="1"/>
  <c r="AP76" i="28"/>
  <c r="AN76" i="28"/>
  <c r="AL76" i="28"/>
  <c r="AE76" i="28"/>
  <c r="AC76" i="28"/>
  <c r="AA76" i="28"/>
  <c r="T76" i="28"/>
  <c r="R76" i="28"/>
  <c r="P76" i="28"/>
  <c r="I76" i="28"/>
  <c r="G76" i="28"/>
  <c r="E76" i="28"/>
  <c r="AP75" i="28"/>
  <c r="AN75" i="28"/>
  <c r="AL75" i="28"/>
  <c r="AE75" i="28"/>
  <c r="AF75" i="28" s="1"/>
  <c r="AC75" i="28"/>
  <c r="AA75" i="28"/>
  <c r="T75" i="28"/>
  <c r="R75" i="28"/>
  <c r="P75" i="28"/>
  <c r="I75" i="28"/>
  <c r="G75" i="28"/>
  <c r="E75" i="28"/>
  <c r="AP74" i="28"/>
  <c r="AN74" i="28"/>
  <c r="AL74" i="28"/>
  <c r="AE74" i="28"/>
  <c r="AC74" i="28"/>
  <c r="AA74" i="28"/>
  <c r="T74" i="28"/>
  <c r="R74" i="28"/>
  <c r="P74" i="28"/>
  <c r="I74" i="28"/>
  <c r="G74" i="28"/>
  <c r="E74" i="28"/>
  <c r="AP73" i="28"/>
  <c r="AN73" i="28"/>
  <c r="AL73" i="28"/>
  <c r="AE73" i="28"/>
  <c r="AC73" i="28"/>
  <c r="AA73" i="28"/>
  <c r="T73" i="28"/>
  <c r="R73" i="28"/>
  <c r="P73" i="28"/>
  <c r="I73" i="28"/>
  <c r="G73" i="28"/>
  <c r="E73" i="28"/>
  <c r="F73" i="28" s="1"/>
  <c r="AP69" i="28"/>
  <c r="AN69" i="28"/>
  <c r="AL69" i="28"/>
  <c r="AE69" i="28"/>
  <c r="AC69" i="28"/>
  <c r="AA69" i="28"/>
  <c r="T69" i="28"/>
  <c r="R69" i="28"/>
  <c r="P69" i="28"/>
  <c r="I69" i="28"/>
  <c r="G69" i="28"/>
  <c r="E69" i="28"/>
  <c r="AP68" i="28"/>
  <c r="AN68" i="28"/>
  <c r="AL68" i="28"/>
  <c r="AE68" i="28"/>
  <c r="AF68" i="28" s="1"/>
  <c r="AC68" i="28"/>
  <c r="AA68" i="28"/>
  <c r="T68" i="28"/>
  <c r="R68" i="28"/>
  <c r="P68" i="28"/>
  <c r="I68" i="28"/>
  <c r="G68" i="28"/>
  <c r="E68" i="28"/>
  <c r="AP67" i="28"/>
  <c r="AN67" i="28"/>
  <c r="AL67" i="28"/>
  <c r="AE67" i="28"/>
  <c r="AC67" i="28"/>
  <c r="AA67" i="28"/>
  <c r="T67" i="28"/>
  <c r="R67" i="28"/>
  <c r="S67" i="28" s="1"/>
  <c r="W67" i="28" s="1"/>
  <c r="P67" i="28"/>
  <c r="I67" i="28"/>
  <c r="G67" i="28"/>
  <c r="E67" i="28"/>
  <c r="AP66" i="28"/>
  <c r="AN66" i="28"/>
  <c r="AL66" i="28"/>
  <c r="AE66" i="28"/>
  <c r="AC66" i="28"/>
  <c r="AA66" i="28"/>
  <c r="T66" i="28"/>
  <c r="R66" i="28"/>
  <c r="P66" i="28"/>
  <c r="I66" i="28"/>
  <c r="G66" i="28"/>
  <c r="E66" i="28"/>
  <c r="F66" i="28" s="1"/>
  <c r="AP65" i="28"/>
  <c r="AN65" i="28"/>
  <c r="AL65" i="28"/>
  <c r="AE65" i="28"/>
  <c r="AC65" i="28"/>
  <c r="AA65" i="28"/>
  <c r="T65" i="28"/>
  <c r="R65" i="28"/>
  <c r="P65" i="28"/>
  <c r="I65" i="28"/>
  <c r="G65" i="28"/>
  <c r="E65" i="28"/>
  <c r="AP64" i="28"/>
  <c r="AN64" i="28"/>
  <c r="AL64" i="28"/>
  <c r="AE64" i="28"/>
  <c r="AF64" i="28" s="1"/>
  <c r="AC64" i="28"/>
  <c r="AA64" i="28"/>
  <c r="T64" i="28"/>
  <c r="R64" i="28"/>
  <c r="P64" i="28"/>
  <c r="I64" i="28"/>
  <c r="G64" i="28"/>
  <c r="E64" i="28"/>
  <c r="AP63" i="28"/>
  <c r="AN63" i="28"/>
  <c r="AL63" i="28"/>
  <c r="AE63" i="28"/>
  <c r="AC63" i="28"/>
  <c r="AA63" i="28"/>
  <c r="T63" i="28"/>
  <c r="R63" i="28"/>
  <c r="S63" i="28" s="1"/>
  <c r="P63" i="28"/>
  <c r="I63" i="28"/>
  <c r="G63" i="28"/>
  <c r="E63" i="28"/>
  <c r="AP62" i="28"/>
  <c r="AN62" i="28"/>
  <c r="AL62" i="28"/>
  <c r="AE62" i="28"/>
  <c r="AC62" i="28"/>
  <c r="AA62" i="28"/>
  <c r="T62" i="28"/>
  <c r="R62" i="28"/>
  <c r="P62" i="28"/>
  <c r="I62" i="28"/>
  <c r="G62" i="28"/>
  <c r="E62" i="28"/>
  <c r="F62" i="28" s="1"/>
  <c r="AP61" i="28"/>
  <c r="AN61" i="28"/>
  <c r="AL61" i="28"/>
  <c r="AE61" i="28"/>
  <c r="AC61" i="28"/>
  <c r="AA61" i="28"/>
  <c r="T61" i="28"/>
  <c r="R61" i="28"/>
  <c r="P61" i="28"/>
  <c r="I61" i="28"/>
  <c r="G61" i="28"/>
  <c r="E61" i="28"/>
  <c r="AP60" i="28"/>
  <c r="AN60" i="28"/>
  <c r="AL60" i="28"/>
  <c r="AE60" i="28"/>
  <c r="AF60" i="28" s="1"/>
  <c r="AC60" i="28"/>
  <c r="AA60" i="28"/>
  <c r="T60" i="28"/>
  <c r="R60" i="28"/>
  <c r="P60" i="28"/>
  <c r="I60" i="28"/>
  <c r="G60" i="28"/>
  <c r="E60" i="28"/>
  <c r="AP59" i="28"/>
  <c r="AN59" i="28"/>
  <c r="AL59" i="28"/>
  <c r="AE59" i="28"/>
  <c r="AC59" i="28"/>
  <c r="AA59" i="28"/>
  <c r="T59" i="28"/>
  <c r="R59" i="28"/>
  <c r="S59" i="28" s="1"/>
  <c r="W59" i="28" s="1"/>
  <c r="P59" i="28"/>
  <c r="I59" i="28"/>
  <c r="G59" i="28"/>
  <c r="E59" i="28"/>
  <c r="AP58" i="28"/>
  <c r="AN58" i="28"/>
  <c r="AL58" i="28"/>
  <c r="AE58" i="28"/>
  <c r="AC58" i="28"/>
  <c r="AA58" i="28"/>
  <c r="T58" i="28"/>
  <c r="R58" i="28"/>
  <c r="P58" i="28"/>
  <c r="I58" i="28"/>
  <c r="G58" i="28"/>
  <c r="E58" i="28"/>
  <c r="F58" i="28" s="1"/>
  <c r="AP54" i="28"/>
  <c r="AN54" i="28"/>
  <c r="AL54" i="28"/>
  <c r="AE54" i="28"/>
  <c r="AC54" i="28"/>
  <c r="AA54" i="28"/>
  <c r="T54" i="28"/>
  <c r="R54" i="28"/>
  <c r="P54" i="28"/>
  <c r="I54" i="28"/>
  <c r="G54" i="28"/>
  <c r="E54" i="28"/>
  <c r="AP53" i="28"/>
  <c r="AN53" i="28"/>
  <c r="AL53" i="28"/>
  <c r="AE53" i="28"/>
  <c r="AF53" i="28" s="1"/>
  <c r="AC53" i="28"/>
  <c r="AA53" i="28"/>
  <c r="T53" i="28"/>
  <c r="R53" i="28"/>
  <c r="P53" i="28"/>
  <c r="I53" i="28"/>
  <c r="G53" i="28"/>
  <c r="E53" i="28"/>
  <c r="AP52" i="28"/>
  <c r="AN52" i="28"/>
  <c r="AL52" i="28"/>
  <c r="AE52" i="28"/>
  <c r="AC52" i="28"/>
  <c r="AA52" i="28"/>
  <c r="T52" i="28"/>
  <c r="R52" i="28"/>
  <c r="S52" i="28" s="1"/>
  <c r="W52" i="28" s="1"/>
  <c r="P52" i="28"/>
  <c r="I52" i="28"/>
  <c r="G52" i="28"/>
  <c r="E52" i="28"/>
  <c r="AP51" i="28"/>
  <c r="AN51" i="28"/>
  <c r="AL51" i="28"/>
  <c r="AE51" i="28"/>
  <c r="AC51" i="28"/>
  <c r="AA51" i="28"/>
  <c r="T51" i="28"/>
  <c r="R51" i="28"/>
  <c r="P51" i="28"/>
  <c r="I51" i="28"/>
  <c r="G51" i="28"/>
  <c r="E51" i="28"/>
  <c r="F51" i="28" s="1"/>
  <c r="AP50" i="28"/>
  <c r="AN50" i="28"/>
  <c r="AL50" i="28"/>
  <c r="AE50" i="28"/>
  <c r="AC50" i="28"/>
  <c r="AA50" i="28"/>
  <c r="T50" i="28"/>
  <c r="R50" i="28"/>
  <c r="P50" i="28"/>
  <c r="I50" i="28"/>
  <c r="G50" i="28"/>
  <c r="E50" i="28"/>
  <c r="AP49" i="28"/>
  <c r="AN49" i="28"/>
  <c r="AL49" i="28"/>
  <c r="AE49" i="28"/>
  <c r="AF49" i="28" s="1"/>
  <c r="AC49" i="28"/>
  <c r="AA49" i="28"/>
  <c r="T49" i="28"/>
  <c r="R49" i="28"/>
  <c r="P49" i="28"/>
  <c r="I49" i="28"/>
  <c r="G49" i="28"/>
  <c r="E49" i="28"/>
  <c r="AP48" i="28"/>
  <c r="AN48" i="28"/>
  <c r="AL48" i="28"/>
  <c r="AE48" i="28"/>
  <c r="AC48" i="28"/>
  <c r="AD48" i="28" s="1"/>
  <c r="AH48" i="28" s="1"/>
  <c r="AA48" i="28"/>
  <c r="T48" i="28"/>
  <c r="R48" i="28"/>
  <c r="V48" i="28" s="1"/>
  <c r="P48" i="28"/>
  <c r="I48" i="28"/>
  <c r="G48" i="28"/>
  <c r="E48" i="28"/>
  <c r="AP47" i="28"/>
  <c r="AN47" i="28"/>
  <c r="AL47" i="28"/>
  <c r="AE47" i="28"/>
  <c r="AC47" i="28"/>
  <c r="AA47" i="28"/>
  <c r="T47" i="28"/>
  <c r="R47" i="28"/>
  <c r="V47" i="28" s="1"/>
  <c r="P47" i="28"/>
  <c r="I47" i="28"/>
  <c r="G47" i="28"/>
  <c r="E47" i="28"/>
  <c r="F47" i="28" s="1"/>
  <c r="AP46" i="28"/>
  <c r="AN46" i="28"/>
  <c r="AL46" i="28"/>
  <c r="AE46" i="28"/>
  <c r="AC46" i="28"/>
  <c r="AA46" i="28"/>
  <c r="T46" i="28"/>
  <c r="R46" i="28"/>
  <c r="P46" i="28"/>
  <c r="I46" i="28"/>
  <c r="G46" i="28"/>
  <c r="E46" i="28"/>
  <c r="AP45" i="28"/>
  <c r="AN45" i="28"/>
  <c r="AL45" i="28"/>
  <c r="AE45" i="28"/>
  <c r="AF45" i="28" s="1"/>
  <c r="AH45" i="28" s="1"/>
  <c r="AC45" i="28"/>
  <c r="AA45" i="28"/>
  <c r="T45" i="28"/>
  <c r="R45" i="28"/>
  <c r="P45" i="28"/>
  <c r="I45" i="28"/>
  <c r="G45" i="28"/>
  <c r="K45" i="28" s="1"/>
  <c r="E45" i="28"/>
  <c r="AP44" i="28"/>
  <c r="AN44" i="28"/>
  <c r="AL44" i="28"/>
  <c r="AE44" i="28"/>
  <c r="AC44" i="28"/>
  <c r="AA44" i="28"/>
  <c r="T44" i="28"/>
  <c r="R44" i="28"/>
  <c r="V44" i="28" s="1"/>
  <c r="P44" i="28"/>
  <c r="I44" i="28"/>
  <c r="G44" i="28"/>
  <c r="E44" i="28"/>
  <c r="AP43" i="28"/>
  <c r="AN43" i="28"/>
  <c r="AL43" i="28"/>
  <c r="AE43" i="28"/>
  <c r="AC43" i="28"/>
  <c r="AA43" i="28"/>
  <c r="T43" i="28"/>
  <c r="R43" i="28"/>
  <c r="P43" i="28"/>
  <c r="I43" i="28"/>
  <c r="G43" i="28"/>
  <c r="E43" i="28"/>
  <c r="F43" i="28" s="1"/>
  <c r="AP39" i="28"/>
  <c r="AN39" i="28"/>
  <c r="AL39" i="28"/>
  <c r="AM39" i="28" s="1"/>
  <c r="AE39" i="28"/>
  <c r="AC39" i="28"/>
  <c r="AA39" i="28"/>
  <c r="T39" i="28"/>
  <c r="R39" i="28"/>
  <c r="P39" i="28"/>
  <c r="I39" i="28"/>
  <c r="G39" i="28"/>
  <c r="E39" i="28"/>
  <c r="AP38" i="28"/>
  <c r="AN38" i="28"/>
  <c r="AL38" i="28"/>
  <c r="AE38" i="28"/>
  <c r="AC38" i="28"/>
  <c r="AD38" i="28" s="1"/>
  <c r="AA38" i="28"/>
  <c r="T38" i="28"/>
  <c r="R38" i="28"/>
  <c r="P38" i="28"/>
  <c r="I38" i="28"/>
  <c r="K38" i="28" s="1"/>
  <c r="G38" i="28"/>
  <c r="E38" i="28"/>
  <c r="AP37" i="28"/>
  <c r="AN37" i="28"/>
  <c r="AL37" i="28"/>
  <c r="AE37" i="28"/>
  <c r="AC37" i="28"/>
  <c r="AA37" i="28"/>
  <c r="T37" i="28"/>
  <c r="R37" i="28"/>
  <c r="V37" i="28" s="1"/>
  <c r="P37" i="28"/>
  <c r="I37" i="28"/>
  <c r="G37" i="28"/>
  <c r="H37" i="28" s="1"/>
  <c r="E37" i="28"/>
  <c r="AP36" i="28"/>
  <c r="AN36" i="28"/>
  <c r="AL36" i="28"/>
  <c r="AE36" i="28"/>
  <c r="AC36" i="28"/>
  <c r="AD36" i="28" s="1"/>
  <c r="AA36" i="28"/>
  <c r="T36" i="28"/>
  <c r="R36" i="28"/>
  <c r="P36" i="28"/>
  <c r="Q36" i="28" s="1"/>
  <c r="I36" i="28"/>
  <c r="G36" i="28"/>
  <c r="E36" i="28"/>
  <c r="F36" i="28" s="1"/>
  <c r="AP35" i="28"/>
  <c r="AN35" i="28"/>
  <c r="AL35" i="28"/>
  <c r="AE35" i="28"/>
  <c r="AC35" i="28"/>
  <c r="AD35" i="28" s="1"/>
  <c r="AA35" i="28"/>
  <c r="AB35" i="28" s="1"/>
  <c r="T35" i="28"/>
  <c r="R35" i="28"/>
  <c r="P35" i="28"/>
  <c r="I35" i="28"/>
  <c r="G35" i="28"/>
  <c r="E35" i="28"/>
  <c r="F35" i="28" s="1"/>
  <c r="AP34" i="28"/>
  <c r="AN34" i="28"/>
  <c r="AL34" i="28"/>
  <c r="AE34" i="28"/>
  <c r="AC34" i="28"/>
  <c r="AA34" i="28"/>
  <c r="T34" i="28"/>
  <c r="V34" i="28" s="1"/>
  <c r="R34" i="28"/>
  <c r="P34" i="28"/>
  <c r="I34" i="28"/>
  <c r="G34" i="28"/>
  <c r="E34" i="28"/>
  <c r="AP33" i="28"/>
  <c r="AN33" i="28"/>
  <c r="AR33" i="28" s="1"/>
  <c r="AL33" i="28"/>
  <c r="AE33" i="28"/>
  <c r="AC33" i="28"/>
  <c r="AA33" i="28"/>
  <c r="T33" i="28"/>
  <c r="R33" i="28"/>
  <c r="V33" i="28" s="1"/>
  <c r="P33" i="28"/>
  <c r="I33" i="28"/>
  <c r="G33" i="28"/>
  <c r="H33" i="28" s="1"/>
  <c r="E33" i="28"/>
  <c r="AP32" i="28"/>
  <c r="AN32" i="28"/>
  <c r="AR32" i="28" s="1"/>
  <c r="AL32" i="28"/>
  <c r="AE32" i="28"/>
  <c r="AC32" i="28"/>
  <c r="AD32" i="28" s="1"/>
  <c r="AA32" i="28"/>
  <c r="AB32" i="28" s="1"/>
  <c r="T32" i="28"/>
  <c r="R32" i="28"/>
  <c r="P32" i="28"/>
  <c r="Q32" i="28" s="1"/>
  <c r="I32" i="28"/>
  <c r="G32" i="28"/>
  <c r="E32" i="28"/>
  <c r="F32" i="28" s="1"/>
  <c r="AP31" i="28"/>
  <c r="AN31" i="28"/>
  <c r="AL31" i="28"/>
  <c r="AE31" i="28"/>
  <c r="AC31" i="28"/>
  <c r="AG31" i="28" s="1"/>
  <c r="AA31" i="28"/>
  <c r="AB31" i="28" s="1"/>
  <c r="T31" i="28"/>
  <c r="V31" i="28" s="1"/>
  <c r="R31" i="28"/>
  <c r="P31" i="28"/>
  <c r="I31" i="28"/>
  <c r="G31" i="28"/>
  <c r="H31" i="28" s="1"/>
  <c r="E31" i="28"/>
  <c r="F31" i="28" s="1"/>
  <c r="AP30" i="28"/>
  <c r="AN30" i="28"/>
  <c r="AL30" i="28"/>
  <c r="AE30" i="28"/>
  <c r="AG30" i="28" s="1"/>
  <c r="AC30" i="28"/>
  <c r="AA30" i="28"/>
  <c r="T30" i="28"/>
  <c r="V30" i="28" s="1"/>
  <c r="R30" i="28"/>
  <c r="P30" i="28"/>
  <c r="I30" i="28"/>
  <c r="G30" i="28"/>
  <c r="H30" i="28" s="1"/>
  <c r="E30" i="28"/>
  <c r="AP29" i="28"/>
  <c r="AR29" i="28" s="1"/>
  <c r="AN29" i="28"/>
  <c r="AL29" i="28"/>
  <c r="AE29" i="28"/>
  <c r="AE24" i="28" s="1"/>
  <c r="AC29" i="28"/>
  <c r="AC24" i="28" s="1"/>
  <c r="AA29" i="28"/>
  <c r="T29" i="28"/>
  <c r="R29" i="28"/>
  <c r="R24" i="28" s="1"/>
  <c r="P29" i="28"/>
  <c r="I29" i="28"/>
  <c r="G29" i="28"/>
  <c r="G23" i="28" s="1"/>
  <c r="E29" i="28"/>
  <c r="AP28" i="28"/>
  <c r="AN28" i="28"/>
  <c r="AL28" i="28"/>
  <c r="AL24" i="28" s="1"/>
  <c r="AE28" i="28"/>
  <c r="AC28" i="28"/>
  <c r="AA28" i="28"/>
  <c r="T28" i="28"/>
  <c r="R28" i="28"/>
  <c r="V28" i="28" s="1"/>
  <c r="P28" i="28"/>
  <c r="Q28" i="28" s="1"/>
  <c r="I28" i="28"/>
  <c r="G28" i="28"/>
  <c r="E28" i="28"/>
  <c r="E24" i="28" s="1"/>
  <c r="AQ99" i="28"/>
  <c r="AO99" i="28"/>
  <c r="AS99" i="28" s="1"/>
  <c r="AR99" i="28"/>
  <c r="AM99" i="28"/>
  <c r="AF99" i="28"/>
  <c r="AD99" i="28"/>
  <c r="AB99" i="28"/>
  <c r="U99" i="28"/>
  <c r="S99" i="28"/>
  <c r="Q99" i="28"/>
  <c r="J99" i="28"/>
  <c r="H99" i="28"/>
  <c r="F99" i="28"/>
  <c r="AQ98" i="28"/>
  <c r="AM98" i="28"/>
  <c r="AD98" i="28"/>
  <c r="AB98" i="28"/>
  <c r="U98" i="28"/>
  <c r="Q98" i="28"/>
  <c r="J98" i="28"/>
  <c r="H98" i="28"/>
  <c r="F98" i="28"/>
  <c r="AQ97" i="28"/>
  <c r="AR97" i="28"/>
  <c r="AM97" i="28"/>
  <c r="AF97" i="28"/>
  <c r="AD97" i="28"/>
  <c r="AB97" i="28"/>
  <c r="U97" i="28"/>
  <c r="Q97" i="28"/>
  <c r="J97" i="28"/>
  <c r="H97" i="28"/>
  <c r="F97" i="28"/>
  <c r="AQ96" i="28"/>
  <c r="AM96" i="28"/>
  <c r="AG96" i="28"/>
  <c r="AF96" i="28"/>
  <c r="AD96" i="28"/>
  <c r="AB96" i="28"/>
  <c r="U96" i="28"/>
  <c r="Q96" i="28"/>
  <c r="J96" i="28"/>
  <c r="H96" i="28"/>
  <c r="F96" i="28"/>
  <c r="AQ95" i="28"/>
  <c r="AR95" i="28"/>
  <c r="AM95" i="28"/>
  <c r="AF95" i="28"/>
  <c r="AD95" i="28"/>
  <c r="AH95" i="28" s="1"/>
  <c r="AB95" i="28"/>
  <c r="U95" i="28"/>
  <c r="S95" i="28"/>
  <c r="Q95" i="28"/>
  <c r="J95" i="28"/>
  <c r="H95" i="28"/>
  <c r="F95" i="28"/>
  <c r="AQ94" i="28"/>
  <c r="AM94" i="28"/>
  <c r="AF94" i="28"/>
  <c r="AD94" i="28"/>
  <c r="AB94" i="28"/>
  <c r="U94" i="28"/>
  <c r="Q94" i="28"/>
  <c r="J94" i="28"/>
  <c r="H94" i="28"/>
  <c r="F94" i="28"/>
  <c r="AQ93" i="28"/>
  <c r="AR93" i="28"/>
  <c r="AM93" i="28"/>
  <c r="AF93" i="28"/>
  <c r="AD93" i="28"/>
  <c r="AH93" i="28" s="1"/>
  <c r="AB93" i="28"/>
  <c r="U93" i="28"/>
  <c r="Q93" i="28"/>
  <c r="J93" i="28"/>
  <c r="H93" i="28"/>
  <c r="F93" i="28"/>
  <c r="AQ92" i="28"/>
  <c r="AM92" i="28"/>
  <c r="AG92" i="28"/>
  <c r="AF92" i="28"/>
  <c r="AD92" i="28"/>
  <c r="AB92" i="28"/>
  <c r="U92" i="28"/>
  <c r="Q92" i="28"/>
  <c r="J92" i="28"/>
  <c r="H92" i="28"/>
  <c r="AQ91" i="28"/>
  <c r="AR91" i="28"/>
  <c r="AM91" i="28"/>
  <c r="AF91" i="28"/>
  <c r="AD91" i="28"/>
  <c r="AB91" i="28"/>
  <c r="U91" i="28"/>
  <c r="S91" i="28"/>
  <c r="Q91" i="28"/>
  <c r="J91" i="28"/>
  <c r="H91" i="28"/>
  <c r="F91" i="28"/>
  <c r="AQ90" i="28"/>
  <c r="AM90" i="28"/>
  <c r="AD90" i="28"/>
  <c r="AB90" i="28"/>
  <c r="U90" i="28"/>
  <c r="Q90" i="28"/>
  <c r="J90" i="28"/>
  <c r="H90" i="28"/>
  <c r="F90" i="28"/>
  <c r="AQ89" i="28"/>
  <c r="AR89" i="28"/>
  <c r="AM89" i="28"/>
  <c r="AF89" i="28"/>
  <c r="AD89" i="28"/>
  <c r="AB89" i="28"/>
  <c r="U89" i="28"/>
  <c r="Q89" i="28"/>
  <c r="J89" i="28"/>
  <c r="H89" i="28"/>
  <c r="F89" i="28"/>
  <c r="AQ88" i="28"/>
  <c r="AM88" i="28"/>
  <c r="AF88" i="28"/>
  <c r="AD88" i="28"/>
  <c r="AB88" i="28"/>
  <c r="U88" i="28"/>
  <c r="Q88" i="28"/>
  <c r="J88" i="28"/>
  <c r="H88" i="28"/>
  <c r="AQ84" i="28"/>
  <c r="AR84" i="28"/>
  <c r="AM84" i="28"/>
  <c r="AF84" i="28"/>
  <c r="AD84" i="28"/>
  <c r="AB84" i="28"/>
  <c r="U84" i="28"/>
  <c r="V84" i="28"/>
  <c r="Q84" i="28"/>
  <c r="J84" i="28"/>
  <c r="H84" i="28"/>
  <c r="F84" i="28"/>
  <c r="AQ83" i="28"/>
  <c r="AM83" i="28"/>
  <c r="AD83" i="28"/>
  <c r="AB83" i="28"/>
  <c r="U83" i="28"/>
  <c r="Q83" i="28"/>
  <c r="J83" i="28"/>
  <c r="H83" i="28"/>
  <c r="F83" i="28"/>
  <c r="AQ82" i="28"/>
  <c r="AR82" i="28"/>
  <c r="AM82" i="28"/>
  <c r="AF82" i="28"/>
  <c r="AD82" i="28"/>
  <c r="AB82" i="28"/>
  <c r="U82" i="28"/>
  <c r="Q82" i="28"/>
  <c r="J82" i="28"/>
  <c r="H82" i="28"/>
  <c r="F82" i="28"/>
  <c r="AQ81" i="28"/>
  <c r="AM81" i="28"/>
  <c r="AF81" i="28"/>
  <c r="AD81" i="28"/>
  <c r="AB81" i="28"/>
  <c r="U81" i="28"/>
  <c r="Q81" i="28"/>
  <c r="J81" i="28"/>
  <c r="H81" i="28"/>
  <c r="AQ80" i="28"/>
  <c r="AR80" i="28"/>
  <c r="AM80" i="28"/>
  <c r="AF80" i="28"/>
  <c r="AD80" i="28"/>
  <c r="AB80" i="28"/>
  <c r="U80" i="28"/>
  <c r="S80" i="28"/>
  <c r="Q80" i="28"/>
  <c r="J80" i="28"/>
  <c r="H80" i="28"/>
  <c r="F80" i="28"/>
  <c r="AQ79" i="28"/>
  <c r="AM79" i="28"/>
  <c r="AD79" i="28"/>
  <c r="AB79" i="28"/>
  <c r="U79" i="28"/>
  <c r="Q79" i="28"/>
  <c r="J79" i="28"/>
  <c r="H79" i="28"/>
  <c r="F79" i="28"/>
  <c r="AQ78" i="28"/>
  <c r="AM78" i="28"/>
  <c r="AF78" i="28"/>
  <c r="AD78" i="28"/>
  <c r="AB78" i="28"/>
  <c r="U78" i="28"/>
  <c r="Q78" i="28"/>
  <c r="J78" i="28"/>
  <c r="H78" i="28"/>
  <c r="F78" i="28"/>
  <c r="AQ77" i="28"/>
  <c r="AM77" i="28"/>
  <c r="AG77" i="28"/>
  <c r="AF77" i="28"/>
  <c r="AD77" i="28"/>
  <c r="AB77" i="28"/>
  <c r="U77" i="28"/>
  <c r="Q77" i="28"/>
  <c r="J77" i="28"/>
  <c r="H77" i="28"/>
  <c r="AQ76" i="28"/>
  <c r="AM76" i="28"/>
  <c r="AF76" i="28"/>
  <c r="AD76" i="28"/>
  <c r="AB76" i="28"/>
  <c r="U76" i="28"/>
  <c r="S76" i="28"/>
  <c r="Q76" i="28"/>
  <c r="J76" i="28"/>
  <c r="H76" i="28"/>
  <c r="F76" i="28"/>
  <c r="AQ75" i="28"/>
  <c r="AM75" i="28"/>
  <c r="AD75" i="28"/>
  <c r="AB75" i="28"/>
  <c r="U75" i="28"/>
  <c r="Q75" i="28"/>
  <c r="J75" i="28"/>
  <c r="H75" i="28"/>
  <c r="F75" i="28"/>
  <c r="AQ74" i="28"/>
  <c r="AM74" i="28"/>
  <c r="AF74" i="28"/>
  <c r="AD74" i="28"/>
  <c r="AB74" i="28"/>
  <c r="U74" i="28"/>
  <c r="Q74" i="28"/>
  <c r="J74" i="28"/>
  <c r="H74" i="28"/>
  <c r="F74" i="28"/>
  <c r="AQ73" i="28"/>
  <c r="AM73" i="28"/>
  <c r="AG73" i="28"/>
  <c r="AF73" i="28"/>
  <c r="AD73" i="28"/>
  <c r="AB73" i="28"/>
  <c r="U73" i="28"/>
  <c r="Q73" i="28"/>
  <c r="J73" i="28"/>
  <c r="H73" i="28"/>
  <c r="AQ69" i="28"/>
  <c r="AM69" i="28"/>
  <c r="AF69" i="28"/>
  <c r="AD69" i="28"/>
  <c r="AB69" i="28"/>
  <c r="U69" i="28"/>
  <c r="V69" i="28"/>
  <c r="Q69" i="28"/>
  <c r="J69" i="28"/>
  <c r="H69" i="28"/>
  <c r="F69" i="28"/>
  <c r="AQ68" i="28"/>
  <c r="AM68" i="28"/>
  <c r="AD68" i="28"/>
  <c r="AB68" i="28"/>
  <c r="U68" i="28"/>
  <c r="Q68" i="28"/>
  <c r="J68" i="28"/>
  <c r="H68" i="28"/>
  <c r="F68" i="28"/>
  <c r="AQ67" i="28"/>
  <c r="AM67" i="28"/>
  <c r="AF67" i="28"/>
  <c r="AD67" i="28"/>
  <c r="AB67" i="28"/>
  <c r="U67" i="28"/>
  <c r="Q67" i="28"/>
  <c r="J67" i="28"/>
  <c r="H67" i="28"/>
  <c r="F67" i="28"/>
  <c r="AQ66" i="28"/>
  <c r="AM66" i="28"/>
  <c r="AG66" i="28"/>
  <c r="AF66" i="28"/>
  <c r="AD66" i="28"/>
  <c r="AB66" i="28"/>
  <c r="U66" i="28"/>
  <c r="Q66" i="28"/>
  <c r="J66" i="28"/>
  <c r="H66" i="28"/>
  <c r="AQ65" i="28"/>
  <c r="AM65" i="28"/>
  <c r="AF65" i="28"/>
  <c r="AD65" i="28"/>
  <c r="AB65" i="28"/>
  <c r="U65" i="28"/>
  <c r="S65" i="28"/>
  <c r="W65" i="28" s="1"/>
  <c r="V65" i="28"/>
  <c r="Q65" i="28"/>
  <c r="K65" i="28"/>
  <c r="J65" i="28"/>
  <c r="H65" i="28"/>
  <c r="L65" i="28" s="1"/>
  <c r="F65" i="28"/>
  <c r="AQ64" i="28"/>
  <c r="AO64" i="28"/>
  <c r="AR64" i="28"/>
  <c r="AM64" i="28"/>
  <c r="AB64" i="28"/>
  <c r="U64" i="28"/>
  <c r="S64" i="28"/>
  <c r="Q64" i="28"/>
  <c r="L64" i="28"/>
  <c r="K64" i="28"/>
  <c r="J64" i="28"/>
  <c r="H64" i="28"/>
  <c r="F64" i="28"/>
  <c r="AQ63" i="28"/>
  <c r="AO63" i="28"/>
  <c r="AS63" i="28" s="1"/>
  <c r="AR63" i="28"/>
  <c r="AM63" i="28"/>
  <c r="AF63" i="28"/>
  <c r="AB63" i="28"/>
  <c r="U63" i="28"/>
  <c r="Q63" i="28"/>
  <c r="J63" i="28"/>
  <c r="F63" i="28"/>
  <c r="AQ62" i="28"/>
  <c r="AO62" i="28"/>
  <c r="AR62" i="28"/>
  <c r="AM62" i="28"/>
  <c r="AG62" i="28"/>
  <c r="AF62" i="28"/>
  <c r="AH62" i="28" s="1"/>
  <c r="AD62" i="28"/>
  <c r="AB62" i="28"/>
  <c r="U62" i="28"/>
  <c r="S62" i="28"/>
  <c r="V62" i="28"/>
  <c r="Q62" i="28"/>
  <c r="J62" i="28"/>
  <c r="AQ61" i="28"/>
  <c r="AO61" i="28"/>
  <c r="AM61" i="28"/>
  <c r="AF61" i="28"/>
  <c r="AB61" i="28"/>
  <c r="U61" i="28"/>
  <c r="V61" i="28"/>
  <c r="Q61" i="28"/>
  <c r="J61" i="28"/>
  <c r="F61" i="28"/>
  <c r="AS60" i="28"/>
  <c r="AQ60" i="28"/>
  <c r="AO60" i="28"/>
  <c r="AR60" i="28"/>
  <c r="AM60" i="28"/>
  <c r="AB60" i="28"/>
  <c r="U60" i="28"/>
  <c r="S60" i="28"/>
  <c r="Q60" i="28"/>
  <c r="J60" i="28"/>
  <c r="H60" i="28"/>
  <c r="F60" i="28"/>
  <c r="AQ59" i="28"/>
  <c r="AO59" i="28"/>
  <c r="AR59" i="28"/>
  <c r="AM59" i="28"/>
  <c r="AF59" i="28"/>
  <c r="AB59" i="28"/>
  <c r="U59" i="28"/>
  <c r="Q59" i="28"/>
  <c r="J59" i="28"/>
  <c r="F59" i="28"/>
  <c r="AQ58" i="28"/>
  <c r="AO58" i="28"/>
  <c r="AR58" i="28"/>
  <c r="AM58" i="28"/>
  <c r="AG58" i="28"/>
  <c r="AF58" i="28"/>
  <c r="AH58" i="28" s="1"/>
  <c r="AD58" i="28"/>
  <c r="AB58" i="28"/>
  <c r="U58" i="28"/>
  <c r="S58" i="28"/>
  <c r="V58" i="28"/>
  <c r="Q58" i="28"/>
  <c r="J58" i="28"/>
  <c r="AQ54" i="28"/>
  <c r="AO54" i="28"/>
  <c r="AM54" i="28"/>
  <c r="AF54" i="28"/>
  <c r="AB54" i="28"/>
  <c r="U54" i="28"/>
  <c r="S54" i="28"/>
  <c r="W54" i="28" s="1"/>
  <c r="V54" i="28"/>
  <c r="Q54" i="28"/>
  <c r="J54" i="28"/>
  <c r="F54" i="28"/>
  <c r="AQ53" i="28"/>
  <c r="AO53" i="28"/>
  <c r="AS53" i="28" s="1"/>
  <c r="AR53" i="28"/>
  <c r="AM53" i="28"/>
  <c r="AB53" i="28"/>
  <c r="U53" i="28"/>
  <c r="S53" i="28"/>
  <c r="Q53" i="28"/>
  <c r="J53" i="28"/>
  <c r="H53" i="28"/>
  <c r="L53" i="28" s="1"/>
  <c r="F53" i="28"/>
  <c r="AQ52" i="28"/>
  <c r="AR52" i="28"/>
  <c r="AM52" i="28"/>
  <c r="AF52" i="28"/>
  <c r="AH52" i="28" s="1"/>
  <c r="AD52" i="28"/>
  <c r="AB52" i="28"/>
  <c r="U52" i="28"/>
  <c r="Q52" i="28"/>
  <c r="J52" i="28"/>
  <c r="H52" i="28"/>
  <c r="F52" i="28"/>
  <c r="AQ51" i="28"/>
  <c r="AO51" i="28"/>
  <c r="AR51" i="28"/>
  <c r="AM51" i="28"/>
  <c r="AG51" i="28"/>
  <c r="AF51" i="28"/>
  <c r="AD51" i="28"/>
  <c r="AB51" i="28"/>
  <c r="U51" i="28"/>
  <c r="S51" i="28"/>
  <c r="W51" i="28" s="1"/>
  <c r="V51" i="28"/>
  <c r="Q51" i="28"/>
  <c r="J51" i="28"/>
  <c r="AQ50" i="28"/>
  <c r="AS50" i="28" s="1"/>
  <c r="AO50" i="28"/>
  <c r="AM50" i="28"/>
  <c r="AF50" i="28"/>
  <c r="AB50" i="28"/>
  <c r="U50" i="28"/>
  <c r="S50" i="28"/>
  <c r="V50" i="28"/>
  <c r="Q50" i="28"/>
  <c r="J50" i="28"/>
  <c r="F50" i="28"/>
  <c r="AQ49" i="28"/>
  <c r="AO49" i="28"/>
  <c r="AM49" i="28"/>
  <c r="AB49" i="28"/>
  <c r="U49" i="28"/>
  <c r="V49" i="28"/>
  <c r="Q49" i="28"/>
  <c r="L49" i="28"/>
  <c r="K49" i="28"/>
  <c r="J49" i="28"/>
  <c r="H49" i="28"/>
  <c r="F49" i="28"/>
  <c r="AQ48" i="28"/>
  <c r="AR48" i="28"/>
  <c r="AM48" i="28"/>
  <c r="AF48" i="28"/>
  <c r="AB48" i="28"/>
  <c r="U48" i="28"/>
  <c r="Q48" i="28"/>
  <c r="J48" i="28"/>
  <c r="H48" i="28"/>
  <c r="L48" i="28" s="1"/>
  <c r="F48" i="28"/>
  <c r="AQ47" i="28"/>
  <c r="AO47" i="28"/>
  <c r="AS47" i="28" s="1"/>
  <c r="AM47" i="28"/>
  <c r="AF47" i="28"/>
  <c r="AD47" i="28"/>
  <c r="AH47" i="28" s="1"/>
  <c r="AB47" i="28"/>
  <c r="U47" i="28"/>
  <c r="S47" i="28"/>
  <c r="W47" i="28" s="1"/>
  <c r="Q47" i="28"/>
  <c r="J47" i="28"/>
  <c r="H47" i="28"/>
  <c r="AQ46" i="28"/>
  <c r="AO46" i="28"/>
  <c r="AS46" i="28" s="1"/>
  <c r="AM46" i="28"/>
  <c r="AF46" i="28"/>
  <c r="AG46" i="28"/>
  <c r="AD46" i="28"/>
  <c r="AB46" i="28"/>
  <c r="U46" i="28"/>
  <c r="S46" i="28"/>
  <c r="Q46" i="28"/>
  <c r="K46" i="28"/>
  <c r="J46" i="28"/>
  <c r="H46" i="28"/>
  <c r="F46" i="28"/>
  <c r="AR45" i="28"/>
  <c r="AQ45" i="28"/>
  <c r="AO45" i="28"/>
  <c r="AS45" i="28" s="1"/>
  <c r="AM45" i="28"/>
  <c r="AD45" i="28"/>
  <c r="AB45" i="28"/>
  <c r="U45" i="28"/>
  <c r="S45" i="28"/>
  <c r="V45" i="28"/>
  <c r="Q45" i="28"/>
  <c r="J45" i="28"/>
  <c r="H45" i="28"/>
  <c r="L45" i="28" s="1"/>
  <c r="F45" i="28"/>
  <c r="AR44" i="28"/>
  <c r="AQ44" i="28"/>
  <c r="AO44" i="28"/>
  <c r="AS44" i="28" s="1"/>
  <c r="AM44" i="28"/>
  <c r="AF44" i="28"/>
  <c r="AD44" i="28"/>
  <c r="AB44" i="28"/>
  <c r="U44" i="28"/>
  <c r="Q44" i="28"/>
  <c r="J44" i="28"/>
  <c r="H44" i="28"/>
  <c r="L44" i="28" s="1"/>
  <c r="F44" i="28"/>
  <c r="AQ43" i="28"/>
  <c r="AO43" i="28"/>
  <c r="AS43" i="28" s="1"/>
  <c r="AM43" i="28"/>
  <c r="AG43" i="28"/>
  <c r="AF43" i="28"/>
  <c r="AD43" i="28"/>
  <c r="AB43" i="28"/>
  <c r="V43" i="28"/>
  <c r="U43" i="28"/>
  <c r="S43" i="28"/>
  <c r="Q43" i="28"/>
  <c r="J43" i="28"/>
  <c r="L43" i="28" s="1"/>
  <c r="H43" i="28"/>
  <c r="AR39" i="28"/>
  <c r="AO39" i="28"/>
  <c r="AG39" i="28"/>
  <c r="AD39" i="28"/>
  <c r="AB39" i="28"/>
  <c r="S39" i="28"/>
  <c r="Q39" i="28"/>
  <c r="K39" i="28"/>
  <c r="H39" i="28"/>
  <c r="F39" i="28"/>
  <c r="AR38" i="28"/>
  <c r="AO38" i="28"/>
  <c r="AM38" i="28"/>
  <c r="AB38" i="28"/>
  <c r="V38" i="28"/>
  <c r="Q38" i="28"/>
  <c r="H38" i="28"/>
  <c r="F38" i="28"/>
  <c r="AR37" i="28"/>
  <c r="AO37" i="28"/>
  <c r="AM37" i="28"/>
  <c r="AF37" i="28"/>
  <c r="AD37" i="28"/>
  <c r="AH37" i="28" s="1"/>
  <c r="AB37" i="28"/>
  <c r="Q37" i="28"/>
  <c r="F37" i="28"/>
  <c r="AR36" i="28"/>
  <c r="AO36" i="28"/>
  <c r="AM36" i="28"/>
  <c r="AG36" i="28"/>
  <c r="AB36" i="28"/>
  <c r="V36" i="28"/>
  <c r="S36" i="28"/>
  <c r="H36" i="28"/>
  <c r="AR35" i="28"/>
  <c r="AO35" i="28"/>
  <c r="AM35" i="28"/>
  <c r="S35" i="28"/>
  <c r="Q35" i="28"/>
  <c r="K35" i="28"/>
  <c r="H35" i="28"/>
  <c r="AR34" i="28"/>
  <c r="AO34" i="28"/>
  <c r="AM34" i="28"/>
  <c r="AD34" i="28"/>
  <c r="AB34" i="28"/>
  <c r="Q34" i="28"/>
  <c r="K34" i="28"/>
  <c r="H34" i="28"/>
  <c r="F34" i="28"/>
  <c r="AM33" i="28"/>
  <c r="AF33" i="28"/>
  <c r="AD33" i="28"/>
  <c r="AH33" i="28" s="1"/>
  <c r="AB33" i="28"/>
  <c r="Q33" i="28"/>
  <c r="F33" i="28"/>
  <c r="AM32" i="28"/>
  <c r="AG32" i="28"/>
  <c r="V32" i="28"/>
  <c r="S32" i="28"/>
  <c r="H32" i="28"/>
  <c r="AP24" i="28"/>
  <c r="AO31" i="28"/>
  <c r="AM31" i="28"/>
  <c r="AD31" i="28"/>
  <c r="Q31" i="28"/>
  <c r="K31" i="28"/>
  <c r="AR30" i="28"/>
  <c r="AM30" i="28"/>
  <c r="AB30" i="28"/>
  <c r="S30" i="28"/>
  <c r="P23" i="28"/>
  <c r="K30" i="28"/>
  <c r="F30" i="28"/>
  <c r="AM29" i="28"/>
  <c r="AG29" i="28"/>
  <c r="AB29" i="28"/>
  <c r="T24" i="28"/>
  <c r="Q29" i="28"/>
  <c r="K29" i="28"/>
  <c r="F29" i="28"/>
  <c r="AO28" i="28"/>
  <c r="AR28" i="28"/>
  <c r="AG28" i="28"/>
  <c r="AF28" i="28"/>
  <c r="AF29" i="28"/>
  <c r="AB28" i="28"/>
  <c r="AA24" i="28"/>
  <c r="J38" i="28"/>
  <c r="L38" i="28" s="1"/>
  <c r="H28" i="28"/>
  <c r="AP99" i="27"/>
  <c r="AN99" i="27"/>
  <c r="AL99" i="27"/>
  <c r="AE99" i="27"/>
  <c r="AC99" i="27"/>
  <c r="AA99" i="27"/>
  <c r="T99" i="27"/>
  <c r="R99" i="27"/>
  <c r="P99" i="27"/>
  <c r="I99" i="27"/>
  <c r="G99" i="27"/>
  <c r="E99" i="27"/>
  <c r="AP98" i="27"/>
  <c r="AN98" i="27"/>
  <c r="AL98" i="27"/>
  <c r="AE98" i="27"/>
  <c r="AC98" i="27"/>
  <c r="AA98" i="27"/>
  <c r="T98" i="27"/>
  <c r="R98" i="27"/>
  <c r="P98" i="27"/>
  <c r="I98" i="27"/>
  <c r="G98" i="27"/>
  <c r="E98" i="27"/>
  <c r="AP97" i="27"/>
  <c r="AN97" i="27"/>
  <c r="AL97" i="27"/>
  <c r="AE97" i="27"/>
  <c r="AC97" i="27"/>
  <c r="AA97" i="27"/>
  <c r="T97" i="27"/>
  <c r="R97" i="27"/>
  <c r="P97" i="27"/>
  <c r="I97" i="27"/>
  <c r="G97" i="27"/>
  <c r="E97" i="27"/>
  <c r="AP96" i="27"/>
  <c r="AN96" i="27"/>
  <c r="AL96" i="27"/>
  <c r="AE96" i="27"/>
  <c r="AC96" i="27"/>
  <c r="AA96" i="27"/>
  <c r="T96" i="27"/>
  <c r="R96" i="27"/>
  <c r="P96" i="27"/>
  <c r="I96" i="27"/>
  <c r="G96" i="27"/>
  <c r="E96" i="27"/>
  <c r="F96" i="27" s="1"/>
  <c r="AP95" i="27"/>
  <c r="AN95" i="27"/>
  <c r="AL95" i="27"/>
  <c r="AE95" i="27"/>
  <c r="AC95" i="27"/>
  <c r="AA95" i="27"/>
  <c r="T95" i="27"/>
  <c r="R95" i="27"/>
  <c r="P95" i="27"/>
  <c r="I95" i="27"/>
  <c r="G95" i="27"/>
  <c r="E95" i="27"/>
  <c r="AP94" i="27"/>
  <c r="AQ94" i="27" s="1"/>
  <c r="AN94" i="27"/>
  <c r="AL94" i="27"/>
  <c r="AE94" i="27"/>
  <c r="AC94" i="27"/>
  <c r="AA94" i="27"/>
  <c r="T94" i="27"/>
  <c r="V94" i="27" s="1"/>
  <c r="R94" i="27"/>
  <c r="P94" i="27"/>
  <c r="I94" i="27"/>
  <c r="G94" i="27"/>
  <c r="E94" i="27"/>
  <c r="AP93" i="27"/>
  <c r="AN93" i="27"/>
  <c r="AL93" i="27"/>
  <c r="AE93" i="27"/>
  <c r="AC93" i="27"/>
  <c r="AA93" i="27"/>
  <c r="T93" i="27"/>
  <c r="R93" i="27"/>
  <c r="P93" i="27"/>
  <c r="I93" i="27"/>
  <c r="G93" i="27"/>
  <c r="E93" i="27"/>
  <c r="AP92" i="27"/>
  <c r="AR92" i="27" s="1"/>
  <c r="AN92" i="27"/>
  <c r="AL92" i="27"/>
  <c r="AE92" i="27"/>
  <c r="AC92" i="27"/>
  <c r="AA92" i="27"/>
  <c r="T92" i="27"/>
  <c r="R92" i="27"/>
  <c r="P92" i="27"/>
  <c r="I92" i="27"/>
  <c r="G92" i="27"/>
  <c r="E92" i="27"/>
  <c r="F92" i="27" s="1"/>
  <c r="AP91" i="27"/>
  <c r="AN91" i="27"/>
  <c r="AL91" i="27"/>
  <c r="AM91" i="27" s="1"/>
  <c r="AE91" i="27"/>
  <c r="AC91" i="27"/>
  <c r="AA91" i="27"/>
  <c r="T91" i="27"/>
  <c r="U91" i="27" s="1"/>
  <c r="R91" i="27"/>
  <c r="P91" i="27"/>
  <c r="I91" i="27"/>
  <c r="G91" i="27"/>
  <c r="E91" i="27"/>
  <c r="AP90" i="27"/>
  <c r="AN90" i="27"/>
  <c r="AL90" i="27"/>
  <c r="AE90" i="27"/>
  <c r="AF90" i="27" s="1"/>
  <c r="AC90" i="27"/>
  <c r="AA90" i="27"/>
  <c r="T90" i="27"/>
  <c r="R90" i="27"/>
  <c r="P90" i="27"/>
  <c r="Q90" i="27" s="1"/>
  <c r="I90" i="27"/>
  <c r="G90" i="27"/>
  <c r="E90" i="27"/>
  <c r="AP89" i="27"/>
  <c r="AN89" i="27"/>
  <c r="AL89" i="27"/>
  <c r="AE89" i="27"/>
  <c r="AC89" i="27"/>
  <c r="AA89" i="27"/>
  <c r="T89" i="27"/>
  <c r="R89" i="27"/>
  <c r="P89" i="27"/>
  <c r="I89" i="27"/>
  <c r="G89" i="27"/>
  <c r="E89" i="27"/>
  <c r="AP88" i="27"/>
  <c r="AN88" i="27"/>
  <c r="AL88" i="27"/>
  <c r="AM88" i="27" s="1"/>
  <c r="AE88" i="27"/>
  <c r="AC88" i="27"/>
  <c r="AA88" i="27"/>
  <c r="T88" i="27"/>
  <c r="R88" i="27"/>
  <c r="P88" i="27"/>
  <c r="I88" i="27"/>
  <c r="G88" i="27"/>
  <c r="E88" i="27"/>
  <c r="AP84" i="27"/>
  <c r="AN84" i="27"/>
  <c r="AL84" i="27"/>
  <c r="AM84" i="27" s="1"/>
  <c r="AE84" i="27"/>
  <c r="AC84" i="27"/>
  <c r="AA84" i="27"/>
  <c r="T84" i="27"/>
  <c r="R84" i="27"/>
  <c r="P84" i="27"/>
  <c r="I84" i="27"/>
  <c r="G84" i="27"/>
  <c r="E84" i="27"/>
  <c r="AP83" i="27"/>
  <c r="AN83" i="27"/>
  <c r="AL83" i="27"/>
  <c r="AE83" i="27"/>
  <c r="AC83" i="27"/>
  <c r="AA83" i="27"/>
  <c r="T83" i="27"/>
  <c r="V83" i="27" s="1"/>
  <c r="R83" i="27"/>
  <c r="P83" i="27"/>
  <c r="I83" i="27"/>
  <c r="G83" i="27"/>
  <c r="E83" i="27"/>
  <c r="AP82" i="27"/>
  <c r="AN82" i="27"/>
  <c r="AL82" i="27"/>
  <c r="AE82" i="27"/>
  <c r="AC82" i="27"/>
  <c r="AA82" i="27"/>
  <c r="T82" i="27"/>
  <c r="R82" i="27"/>
  <c r="S82" i="27" s="1"/>
  <c r="W82" i="27" s="1"/>
  <c r="P82" i="27"/>
  <c r="I82" i="27"/>
  <c r="G82" i="27"/>
  <c r="E82" i="27"/>
  <c r="AP81" i="27"/>
  <c r="AQ81" i="27" s="1"/>
  <c r="AN81" i="27"/>
  <c r="AL81" i="27"/>
  <c r="AE81" i="27"/>
  <c r="AC81" i="27"/>
  <c r="AA81" i="27"/>
  <c r="T81" i="27"/>
  <c r="R81" i="27"/>
  <c r="P81" i="27"/>
  <c r="I81" i="27"/>
  <c r="G81" i="27"/>
  <c r="E81" i="27"/>
  <c r="AP80" i="27"/>
  <c r="AN80" i="27"/>
  <c r="AL80" i="27"/>
  <c r="AE80" i="27"/>
  <c r="AC80" i="27"/>
  <c r="AA80" i="27"/>
  <c r="AB80" i="27" s="1"/>
  <c r="T80" i="27"/>
  <c r="R80" i="27"/>
  <c r="P80" i="27"/>
  <c r="I80" i="27"/>
  <c r="G80" i="27"/>
  <c r="E80" i="27"/>
  <c r="AP79" i="27"/>
  <c r="AN79" i="27"/>
  <c r="AR79" i="27" s="1"/>
  <c r="AL79" i="27"/>
  <c r="AE79" i="27"/>
  <c r="AF79" i="27" s="1"/>
  <c r="AC79" i="27"/>
  <c r="AA79" i="27"/>
  <c r="T79" i="27"/>
  <c r="R79" i="27"/>
  <c r="P79" i="27"/>
  <c r="Q79" i="27" s="1"/>
  <c r="I79" i="27"/>
  <c r="G79" i="27"/>
  <c r="E79" i="27"/>
  <c r="AP78" i="27"/>
  <c r="AQ78" i="27" s="1"/>
  <c r="AN78" i="27"/>
  <c r="AL78" i="27"/>
  <c r="AE78" i="27"/>
  <c r="AC78" i="27"/>
  <c r="AA78" i="27"/>
  <c r="T78" i="27"/>
  <c r="R78" i="27"/>
  <c r="V78" i="27" s="1"/>
  <c r="P78" i="27"/>
  <c r="I78" i="27"/>
  <c r="G78" i="27"/>
  <c r="E78" i="27"/>
  <c r="AP77" i="27"/>
  <c r="AR77" i="27" s="1"/>
  <c r="AN77" i="27"/>
  <c r="AO77" i="27" s="1"/>
  <c r="AL77" i="27"/>
  <c r="AE77" i="27"/>
  <c r="AC77" i="27"/>
  <c r="AA77" i="27"/>
  <c r="T77" i="27"/>
  <c r="R77" i="27"/>
  <c r="P77" i="27"/>
  <c r="Q77" i="27" s="1"/>
  <c r="I77" i="27"/>
  <c r="G77" i="27"/>
  <c r="E77" i="27"/>
  <c r="F77" i="27" s="1"/>
  <c r="AP76" i="27"/>
  <c r="AN76" i="27"/>
  <c r="AL76" i="27"/>
  <c r="AE76" i="27"/>
  <c r="AC76" i="27"/>
  <c r="AA76" i="27"/>
  <c r="AB76" i="27" s="1"/>
  <c r="T76" i="27"/>
  <c r="U76" i="27" s="1"/>
  <c r="R76" i="27"/>
  <c r="P76" i="27"/>
  <c r="I76" i="27"/>
  <c r="G76" i="27"/>
  <c r="E76" i="27"/>
  <c r="AP75" i="27"/>
  <c r="AN75" i="27"/>
  <c r="AO75" i="27" s="1"/>
  <c r="AL75" i="27"/>
  <c r="AE75" i="27"/>
  <c r="AF75" i="27" s="1"/>
  <c r="AC75" i="27"/>
  <c r="AA75" i="27"/>
  <c r="T75" i="27"/>
  <c r="R75" i="27"/>
  <c r="P75" i="27"/>
  <c r="I75" i="27"/>
  <c r="J75" i="27" s="1"/>
  <c r="G75" i="27"/>
  <c r="E75" i="27"/>
  <c r="F75" i="27" s="1"/>
  <c r="AP74" i="27"/>
  <c r="AN74" i="27"/>
  <c r="AL74" i="27"/>
  <c r="AE74" i="27"/>
  <c r="AC74" i="27"/>
  <c r="AA74" i="27"/>
  <c r="T74" i="27"/>
  <c r="R74" i="27"/>
  <c r="S74" i="27" s="1"/>
  <c r="P74" i="27"/>
  <c r="I74" i="27"/>
  <c r="G74" i="27"/>
  <c r="E74" i="27"/>
  <c r="AP73" i="27"/>
  <c r="AN73" i="27"/>
  <c r="AL73" i="27"/>
  <c r="AE73" i="27"/>
  <c r="AC73" i="27"/>
  <c r="AA73" i="27"/>
  <c r="T73" i="27"/>
  <c r="R73" i="27"/>
  <c r="P73" i="27"/>
  <c r="Q73" i="27" s="1"/>
  <c r="I73" i="27"/>
  <c r="G73" i="27"/>
  <c r="E73" i="27"/>
  <c r="F73" i="27" s="1"/>
  <c r="AP69" i="27"/>
  <c r="AR69" i="27" s="1"/>
  <c r="AN69" i="27"/>
  <c r="AL69" i="27"/>
  <c r="AE69" i="27"/>
  <c r="AC69" i="27"/>
  <c r="AA69" i="27"/>
  <c r="T69" i="27"/>
  <c r="U69" i="27" s="1"/>
  <c r="R69" i="27"/>
  <c r="P69" i="27"/>
  <c r="Q69" i="27" s="1"/>
  <c r="I69" i="27"/>
  <c r="G69" i="27"/>
  <c r="E69" i="27"/>
  <c r="AP68" i="27"/>
  <c r="AN68" i="27"/>
  <c r="AO68" i="27" s="1"/>
  <c r="AL68" i="27"/>
  <c r="AE68" i="27"/>
  <c r="AF68" i="27" s="1"/>
  <c r="AC68" i="27"/>
  <c r="AA68" i="27"/>
  <c r="T68" i="27"/>
  <c r="U68" i="27" s="1"/>
  <c r="R68" i="27"/>
  <c r="P68" i="27"/>
  <c r="I68" i="27"/>
  <c r="G68" i="27"/>
  <c r="E68" i="27"/>
  <c r="AP67" i="27"/>
  <c r="AR67" i="27" s="1"/>
  <c r="AN67" i="27"/>
  <c r="AL67" i="27"/>
  <c r="AE67" i="27"/>
  <c r="AC67" i="27"/>
  <c r="AA67" i="27"/>
  <c r="T67" i="27"/>
  <c r="R67" i="27"/>
  <c r="S67" i="27" s="1"/>
  <c r="P67" i="27"/>
  <c r="Q67" i="27" s="1"/>
  <c r="I67" i="27"/>
  <c r="G67" i="27"/>
  <c r="E67" i="27"/>
  <c r="AP66" i="27"/>
  <c r="AN66" i="27"/>
  <c r="AL66" i="27"/>
  <c r="AE66" i="27"/>
  <c r="AC66" i="27"/>
  <c r="AA66" i="27"/>
  <c r="T66" i="27"/>
  <c r="R66" i="27"/>
  <c r="P66" i="27"/>
  <c r="Q66" i="27" s="1"/>
  <c r="I66" i="27"/>
  <c r="J66" i="27" s="1"/>
  <c r="G66" i="27"/>
  <c r="E66" i="27"/>
  <c r="AP65" i="27"/>
  <c r="AQ65" i="27" s="1"/>
  <c r="AN65" i="27"/>
  <c r="AL65" i="27"/>
  <c r="AE65" i="27"/>
  <c r="AF65" i="27" s="1"/>
  <c r="AC65" i="27"/>
  <c r="AA65" i="27"/>
  <c r="T65" i="27"/>
  <c r="U65" i="27" s="1"/>
  <c r="R65" i="27"/>
  <c r="P65" i="27"/>
  <c r="I65" i="27"/>
  <c r="G65" i="27"/>
  <c r="E65" i="27"/>
  <c r="AP64" i="27"/>
  <c r="AQ64" i="27" s="1"/>
  <c r="AN64" i="27"/>
  <c r="AO64" i="27" s="1"/>
  <c r="AS64" i="27" s="1"/>
  <c r="AL64" i="27"/>
  <c r="AE64" i="27"/>
  <c r="AF64" i="27" s="1"/>
  <c r="AC64" i="27"/>
  <c r="AA64" i="27"/>
  <c r="T64" i="27"/>
  <c r="V64" i="27" s="1"/>
  <c r="R64" i="27"/>
  <c r="P64" i="27"/>
  <c r="Q64" i="27" s="1"/>
  <c r="I64" i="27"/>
  <c r="G64" i="27"/>
  <c r="E64" i="27"/>
  <c r="AP63" i="27"/>
  <c r="AN63" i="27"/>
  <c r="AL63" i="27"/>
  <c r="AE63" i="27"/>
  <c r="AC63" i="27"/>
  <c r="AA63" i="27"/>
  <c r="T63" i="27"/>
  <c r="R63" i="27"/>
  <c r="V63" i="27" s="1"/>
  <c r="P63" i="27"/>
  <c r="I63" i="27"/>
  <c r="G63" i="27"/>
  <c r="E63" i="27"/>
  <c r="AP62" i="27"/>
  <c r="AN62" i="27"/>
  <c r="AR62" i="27" s="1"/>
  <c r="AL62" i="27"/>
  <c r="AM62" i="27" s="1"/>
  <c r="AE62" i="27"/>
  <c r="AC62" i="27"/>
  <c r="AA62" i="27"/>
  <c r="T62" i="27"/>
  <c r="R62" i="27"/>
  <c r="P62" i="27"/>
  <c r="Q62" i="27" s="1"/>
  <c r="I62" i="27"/>
  <c r="J62" i="27" s="1"/>
  <c r="G62" i="27"/>
  <c r="E62" i="27"/>
  <c r="F62" i="27" s="1"/>
  <c r="AP61" i="27"/>
  <c r="AQ61" i="27" s="1"/>
  <c r="AN61" i="27"/>
  <c r="AL61" i="27"/>
  <c r="AE61" i="27"/>
  <c r="AF61" i="27" s="1"/>
  <c r="AC61" i="27"/>
  <c r="AA61" i="27"/>
  <c r="T61" i="27"/>
  <c r="U61" i="27" s="1"/>
  <c r="R61" i="27"/>
  <c r="P61" i="27"/>
  <c r="I61" i="27"/>
  <c r="G61" i="27"/>
  <c r="E61" i="27"/>
  <c r="AP60" i="27"/>
  <c r="AQ60" i="27" s="1"/>
  <c r="AN60" i="27"/>
  <c r="AL60" i="27"/>
  <c r="AE60" i="27"/>
  <c r="AG60" i="27" s="1"/>
  <c r="AC60" i="27"/>
  <c r="AA60" i="27"/>
  <c r="T60" i="27"/>
  <c r="U60" i="27" s="1"/>
  <c r="W60" i="27" s="1"/>
  <c r="R60" i="27"/>
  <c r="P60" i="27"/>
  <c r="Q60" i="27" s="1"/>
  <c r="I60" i="27"/>
  <c r="G60" i="27"/>
  <c r="E60" i="27"/>
  <c r="AP59" i="27"/>
  <c r="AR59" i="27" s="1"/>
  <c r="AN59" i="27"/>
  <c r="AL59" i="27"/>
  <c r="AE59" i="27"/>
  <c r="AC59" i="27"/>
  <c r="AD59" i="27" s="1"/>
  <c r="AH59" i="27" s="1"/>
  <c r="AA59" i="27"/>
  <c r="T59" i="27"/>
  <c r="R59" i="27"/>
  <c r="V59" i="27" s="1"/>
  <c r="P59" i="27"/>
  <c r="Q59" i="27" s="1"/>
  <c r="I59" i="27"/>
  <c r="G59" i="27"/>
  <c r="E59" i="27"/>
  <c r="AP58" i="27"/>
  <c r="AR58" i="27" s="1"/>
  <c r="AN58" i="27"/>
  <c r="AO58" i="27" s="1"/>
  <c r="AL58" i="27"/>
  <c r="AM58" i="27" s="1"/>
  <c r="AE58" i="27"/>
  <c r="AC58" i="27"/>
  <c r="AA58" i="27"/>
  <c r="T58" i="27"/>
  <c r="R58" i="27"/>
  <c r="V58" i="27" s="1"/>
  <c r="P58" i="27"/>
  <c r="I58" i="27"/>
  <c r="G58" i="27"/>
  <c r="E58" i="27"/>
  <c r="F58" i="27" s="1"/>
  <c r="AP54" i="27"/>
  <c r="AR54" i="27" s="1"/>
  <c r="AN54" i="27"/>
  <c r="AL54" i="27"/>
  <c r="AM54" i="27" s="1"/>
  <c r="AE54" i="27"/>
  <c r="AC54" i="27"/>
  <c r="AG54" i="27" s="1"/>
  <c r="AA54" i="27"/>
  <c r="AB54" i="27" s="1"/>
  <c r="T54" i="27"/>
  <c r="R54" i="27"/>
  <c r="V54" i="27" s="1"/>
  <c r="P54" i="27"/>
  <c r="I54" i="27"/>
  <c r="G54" i="27"/>
  <c r="E54" i="27"/>
  <c r="AP53" i="27"/>
  <c r="AN53" i="27"/>
  <c r="AR53" i="27" s="1"/>
  <c r="AL53" i="27"/>
  <c r="AE53" i="27"/>
  <c r="AF53" i="27" s="1"/>
  <c r="AC53" i="27"/>
  <c r="AA53" i="27"/>
  <c r="T53" i="27"/>
  <c r="U53" i="27" s="1"/>
  <c r="R53" i="27"/>
  <c r="P53" i="27"/>
  <c r="I53" i="27"/>
  <c r="G53" i="27"/>
  <c r="H53" i="27" s="1"/>
  <c r="L53" i="27" s="1"/>
  <c r="E53" i="27"/>
  <c r="AP52" i="27"/>
  <c r="AN52" i="27"/>
  <c r="AL52" i="27"/>
  <c r="AE52" i="27"/>
  <c r="AF52" i="27" s="1"/>
  <c r="AC52" i="27"/>
  <c r="AD52" i="27" s="1"/>
  <c r="AH52" i="27" s="1"/>
  <c r="AA52" i="27"/>
  <c r="T52" i="27"/>
  <c r="R52" i="27"/>
  <c r="V52" i="27" s="1"/>
  <c r="P52" i="27"/>
  <c r="I52" i="27"/>
  <c r="G52" i="27"/>
  <c r="E52" i="27"/>
  <c r="AP51" i="27"/>
  <c r="AN51" i="27"/>
  <c r="AO51" i="27" s="1"/>
  <c r="AL51" i="27"/>
  <c r="AM51" i="27" s="1"/>
  <c r="AE51" i="27"/>
  <c r="AC51" i="27"/>
  <c r="AG51" i="27" s="1"/>
  <c r="AA51" i="27"/>
  <c r="T51" i="27"/>
  <c r="R51" i="27"/>
  <c r="P51" i="27"/>
  <c r="I51" i="27"/>
  <c r="K51" i="27" s="1"/>
  <c r="G51" i="27"/>
  <c r="E51" i="27"/>
  <c r="F51" i="27" s="1"/>
  <c r="AP50" i="27"/>
  <c r="AN50" i="27"/>
  <c r="AL50" i="27"/>
  <c r="AE50" i="27"/>
  <c r="AC50" i="27"/>
  <c r="AA50" i="27"/>
  <c r="AB50" i="27" s="1"/>
  <c r="T50" i="27"/>
  <c r="V50" i="27" s="1"/>
  <c r="R50" i="27"/>
  <c r="P50" i="27"/>
  <c r="Q50" i="27" s="1"/>
  <c r="I50" i="27"/>
  <c r="G50" i="27"/>
  <c r="E50" i="27"/>
  <c r="F50" i="27" s="1"/>
  <c r="AP49" i="27"/>
  <c r="AN49" i="27"/>
  <c r="AO49" i="27" s="1"/>
  <c r="AL49" i="27"/>
  <c r="AE49" i="27"/>
  <c r="AG49" i="27" s="1"/>
  <c r="AC49" i="27"/>
  <c r="AD49" i="27" s="1"/>
  <c r="AA49" i="27"/>
  <c r="T49" i="27"/>
  <c r="U49" i="27" s="1"/>
  <c r="R49" i="27"/>
  <c r="V49" i="27" s="1"/>
  <c r="P49" i="27"/>
  <c r="I49" i="27"/>
  <c r="J49" i="27" s="1"/>
  <c r="L49" i="27" s="1"/>
  <c r="G49" i="27"/>
  <c r="E49" i="27"/>
  <c r="AP48" i="27"/>
  <c r="AN48" i="27"/>
  <c r="AR48" i="27" s="1"/>
  <c r="AL48" i="27"/>
  <c r="AE48" i="27"/>
  <c r="AC48" i="27"/>
  <c r="AD48" i="27" s="1"/>
  <c r="AH48" i="27" s="1"/>
  <c r="AA48" i="27"/>
  <c r="T48" i="27"/>
  <c r="R48" i="27"/>
  <c r="V48" i="27" s="1"/>
  <c r="P48" i="27"/>
  <c r="I48" i="27"/>
  <c r="G48" i="27"/>
  <c r="E48" i="27"/>
  <c r="AP47" i="27"/>
  <c r="AQ47" i="27" s="1"/>
  <c r="AN47" i="27"/>
  <c r="AL47" i="27"/>
  <c r="AM47" i="27" s="1"/>
  <c r="AE47" i="27"/>
  <c r="AC47" i="27"/>
  <c r="AA47" i="27"/>
  <c r="T47" i="27"/>
  <c r="R47" i="27"/>
  <c r="S47" i="27" s="1"/>
  <c r="P47" i="27"/>
  <c r="Q47" i="27" s="1"/>
  <c r="I47" i="27"/>
  <c r="J47" i="27" s="1"/>
  <c r="G47" i="27"/>
  <c r="E47" i="27"/>
  <c r="F47" i="27" s="1"/>
  <c r="AP46" i="27"/>
  <c r="AN46" i="27"/>
  <c r="AL46" i="27"/>
  <c r="AM46" i="27" s="1"/>
  <c r="AE46" i="27"/>
  <c r="AC46" i="27"/>
  <c r="AA46" i="27"/>
  <c r="T46" i="27"/>
  <c r="V46" i="27" s="1"/>
  <c r="R46" i="27"/>
  <c r="S46" i="27" s="1"/>
  <c r="W46" i="27" s="1"/>
  <c r="P46" i="27"/>
  <c r="Q46" i="27" s="1"/>
  <c r="I46" i="27"/>
  <c r="G46" i="27"/>
  <c r="E46" i="27"/>
  <c r="F46" i="27" s="1"/>
  <c r="AP45" i="27"/>
  <c r="AN45" i="27"/>
  <c r="AO45" i="27" s="1"/>
  <c r="AS45" i="27" s="1"/>
  <c r="AL45" i="27"/>
  <c r="AE45" i="27"/>
  <c r="AF45" i="27" s="1"/>
  <c r="AC45" i="27"/>
  <c r="AA45" i="27"/>
  <c r="T45" i="27"/>
  <c r="U45" i="27" s="1"/>
  <c r="R45" i="27"/>
  <c r="P45" i="27"/>
  <c r="Q45" i="27" s="1"/>
  <c r="I45" i="27"/>
  <c r="J45" i="27" s="1"/>
  <c r="G45" i="27"/>
  <c r="K45" i="27" s="1"/>
  <c r="E45" i="27"/>
  <c r="AP44" i="27"/>
  <c r="AR44" i="27" s="1"/>
  <c r="AN44" i="27"/>
  <c r="AL44" i="27"/>
  <c r="AE44" i="27"/>
  <c r="AC44" i="27"/>
  <c r="AA44" i="27"/>
  <c r="T44" i="27"/>
  <c r="R44" i="27"/>
  <c r="S44" i="27" s="1"/>
  <c r="W44" i="27" s="1"/>
  <c r="P44" i="27"/>
  <c r="I44" i="27"/>
  <c r="G44" i="27"/>
  <c r="K44" i="27" s="1"/>
  <c r="E44" i="27"/>
  <c r="AP43" i="27"/>
  <c r="AN43" i="27"/>
  <c r="AO43" i="27" s="1"/>
  <c r="AL43" i="27"/>
  <c r="AE43" i="27"/>
  <c r="AC43" i="27"/>
  <c r="AD43" i="27" s="1"/>
  <c r="AA43" i="27"/>
  <c r="T43" i="27"/>
  <c r="R43" i="27"/>
  <c r="P43" i="27"/>
  <c r="Q43" i="27" s="1"/>
  <c r="I43" i="27"/>
  <c r="K43" i="27" s="1"/>
  <c r="G43" i="27"/>
  <c r="E43" i="27"/>
  <c r="F43" i="27" s="1"/>
  <c r="AP39" i="27"/>
  <c r="AN39" i="27"/>
  <c r="AL39" i="27"/>
  <c r="AM39" i="27" s="1"/>
  <c r="AE39" i="27"/>
  <c r="AC39" i="27"/>
  <c r="AD39" i="27" s="1"/>
  <c r="AH39" i="27" s="1"/>
  <c r="AA39" i="27"/>
  <c r="T39" i="27"/>
  <c r="R39" i="27"/>
  <c r="P39" i="27"/>
  <c r="Q39" i="27" s="1"/>
  <c r="I39" i="27"/>
  <c r="G39" i="27"/>
  <c r="E39" i="27"/>
  <c r="F39" i="27" s="1"/>
  <c r="AP38" i="27"/>
  <c r="AN38" i="27"/>
  <c r="AL38" i="27"/>
  <c r="AE38" i="27"/>
  <c r="AC38" i="27"/>
  <c r="AA38" i="27"/>
  <c r="T38" i="27"/>
  <c r="R38" i="27"/>
  <c r="P38" i="27"/>
  <c r="Q38" i="27" s="1"/>
  <c r="I38" i="27"/>
  <c r="G38" i="27"/>
  <c r="E38" i="27"/>
  <c r="AP37" i="27"/>
  <c r="AR37" i="27" s="1"/>
  <c r="AN37" i="27"/>
  <c r="AL37" i="27"/>
  <c r="AE37" i="27"/>
  <c r="AC37" i="27"/>
  <c r="AG37" i="27" s="1"/>
  <c r="AA37" i="27"/>
  <c r="T37" i="27"/>
  <c r="R37" i="27"/>
  <c r="S37" i="27" s="1"/>
  <c r="P37" i="27"/>
  <c r="I37" i="27"/>
  <c r="G37" i="27"/>
  <c r="H37" i="27" s="1"/>
  <c r="E37" i="27"/>
  <c r="AP36" i="27"/>
  <c r="AN36" i="27"/>
  <c r="AL36" i="27"/>
  <c r="AE36" i="27"/>
  <c r="AC36" i="27"/>
  <c r="AA36" i="27"/>
  <c r="T36" i="27"/>
  <c r="R36" i="27"/>
  <c r="P36" i="27"/>
  <c r="Q36" i="27" s="1"/>
  <c r="I36" i="27"/>
  <c r="K36" i="27" s="1"/>
  <c r="G36" i="27"/>
  <c r="E36" i="27"/>
  <c r="F36" i="27" s="1"/>
  <c r="AP35" i="27"/>
  <c r="AN35" i="27"/>
  <c r="AL35" i="27"/>
  <c r="AE35" i="27"/>
  <c r="AC35" i="27"/>
  <c r="AG35" i="27" s="1"/>
  <c r="AA35" i="27"/>
  <c r="T35" i="27"/>
  <c r="R35" i="27"/>
  <c r="P35" i="27"/>
  <c r="Q35" i="27" s="1"/>
  <c r="I35" i="27"/>
  <c r="G35" i="27"/>
  <c r="E35" i="27"/>
  <c r="AP34" i="27"/>
  <c r="AN34" i="27"/>
  <c r="AO34" i="27" s="1"/>
  <c r="AS34" i="27" s="1"/>
  <c r="AL34" i="27"/>
  <c r="AE34" i="27"/>
  <c r="AG34" i="27" s="1"/>
  <c r="AC34" i="27"/>
  <c r="AA34" i="27"/>
  <c r="T34" i="27"/>
  <c r="R34" i="27"/>
  <c r="P34" i="27"/>
  <c r="I34" i="27"/>
  <c r="G34" i="27"/>
  <c r="K34" i="27" s="1"/>
  <c r="E34" i="27"/>
  <c r="AP33" i="27"/>
  <c r="AR33" i="27" s="1"/>
  <c r="AN33" i="27"/>
  <c r="AL33" i="27"/>
  <c r="AE33" i="27"/>
  <c r="AC33" i="27"/>
  <c r="AD33" i="27" s="1"/>
  <c r="AA33" i="27"/>
  <c r="T33" i="27"/>
  <c r="R33" i="27"/>
  <c r="S33" i="27" s="1"/>
  <c r="W33" i="27" s="1"/>
  <c r="P33" i="27"/>
  <c r="I33" i="27"/>
  <c r="G33" i="27"/>
  <c r="K33" i="27" s="1"/>
  <c r="E33" i="27"/>
  <c r="AP32" i="27"/>
  <c r="AN32" i="27"/>
  <c r="AO32" i="27" s="1"/>
  <c r="AS32" i="27" s="1"/>
  <c r="AL32" i="27"/>
  <c r="AM32" i="27" s="1"/>
  <c r="AE32" i="27"/>
  <c r="AC32" i="27"/>
  <c r="AG32" i="27" s="1"/>
  <c r="AA32" i="27"/>
  <c r="AB32" i="27" s="1"/>
  <c r="T32" i="27"/>
  <c r="R32" i="27"/>
  <c r="P32" i="27"/>
  <c r="Q32" i="27" s="1"/>
  <c r="I32" i="27"/>
  <c r="G32" i="27"/>
  <c r="E32" i="27"/>
  <c r="F32" i="27" s="1"/>
  <c r="AP31" i="27"/>
  <c r="AN31" i="27"/>
  <c r="AL31" i="27"/>
  <c r="AE31" i="27"/>
  <c r="AC31" i="27"/>
  <c r="AA31" i="27"/>
  <c r="AB31" i="27" s="1"/>
  <c r="T31" i="27"/>
  <c r="T24" i="27" s="1"/>
  <c r="R31" i="27"/>
  <c r="P31" i="27"/>
  <c r="I31" i="27"/>
  <c r="G31" i="27"/>
  <c r="E31" i="27"/>
  <c r="AP30" i="27"/>
  <c r="AP23" i="27" s="1"/>
  <c r="AN30" i="27"/>
  <c r="AO30" i="27" s="1"/>
  <c r="AS30" i="27" s="1"/>
  <c r="AL30" i="27"/>
  <c r="AE30" i="27"/>
  <c r="AC30" i="27"/>
  <c r="AA30" i="27"/>
  <c r="T30" i="27"/>
  <c r="R30" i="27"/>
  <c r="P30" i="27"/>
  <c r="I30" i="27"/>
  <c r="G30" i="27"/>
  <c r="K30" i="27" s="1"/>
  <c r="E30" i="27"/>
  <c r="AP29" i="27"/>
  <c r="AN29" i="27"/>
  <c r="AL29" i="27"/>
  <c r="AM29" i="27" s="1"/>
  <c r="AE29" i="27"/>
  <c r="AC29" i="27"/>
  <c r="AG29" i="27" s="1"/>
  <c r="AA29" i="27"/>
  <c r="T29" i="27"/>
  <c r="R29" i="27"/>
  <c r="S29" i="27" s="1"/>
  <c r="W29" i="27" s="1"/>
  <c r="P29" i="27"/>
  <c r="I29" i="27"/>
  <c r="G29" i="27"/>
  <c r="K29" i="27" s="1"/>
  <c r="E29" i="27"/>
  <c r="AP28" i="27"/>
  <c r="AQ30" i="27" s="1"/>
  <c r="AN28" i="27"/>
  <c r="AL28" i="27"/>
  <c r="AM28" i="27" s="1"/>
  <c r="AE28" i="27"/>
  <c r="AE24" i="27" s="1"/>
  <c r="AC28" i="27"/>
  <c r="AA28" i="27"/>
  <c r="T28" i="27"/>
  <c r="U38" i="27" s="1"/>
  <c r="R28" i="27"/>
  <c r="S28" i="27" s="1"/>
  <c r="W28" i="27" s="1"/>
  <c r="P28" i="27"/>
  <c r="P24" i="27" s="1"/>
  <c r="I28" i="27"/>
  <c r="J36" i="27" s="1"/>
  <c r="G28" i="27"/>
  <c r="E28" i="27"/>
  <c r="F28" i="27" s="1"/>
  <c r="F23" i="27" s="1" a="1"/>
  <c r="F23" i="27" s="1"/>
  <c r="AR99" i="27"/>
  <c r="AQ99" i="27"/>
  <c r="AO99" i="27"/>
  <c r="AS99" i="27" s="1"/>
  <c r="AM99" i="27"/>
  <c r="AF99" i="27"/>
  <c r="AG99" i="27"/>
  <c r="AB99" i="27"/>
  <c r="U99" i="27"/>
  <c r="V99" i="27"/>
  <c r="Q99" i="27"/>
  <c r="J99" i="27"/>
  <c r="F99" i="27"/>
  <c r="AQ98" i="27"/>
  <c r="AO98" i="27"/>
  <c r="AR98" i="27"/>
  <c r="AM98" i="27"/>
  <c r="AF98" i="27"/>
  <c r="AB98" i="27"/>
  <c r="U98" i="27"/>
  <c r="S98" i="27"/>
  <c r="V98" i="27"/>
  <c r="Q98" i="27"/>
  <c r="J98" i="27"/>
  <c r="F98" i="27"/>
  <c r="AR97" i="27"/>
  <c r="AQ97" i="27"/>
  <c r="AO97" i="27"/>
  <c r="AM97" i="27"/>
  <c r="AF97" i="27"/>
  <c r="AB97" i="27"/>
  <c r="U97" i="27"/>
  <c r="S97" i="27"/>
  <c r="W97" i="27" s="1"/>
  <c r="V97" i="27"/>
  <c r="Q97" i="27"/>
  <c r="J97" i="27"/>
  <c r="F97" i="27"/>
  <c r="AQ96" i="27"/>
  <c r="AR96" i="27"/>
  <c r="AM96" i="27"/>
  <c r="AF96" i="27"/>
  <c r="AB96" i="27"/>
  <c r="U96" i="27"/>
  <c r="S96" i="27"/>
  <c r="V96" i="27"/>
  <c r="Q96" i="27"/>
  <c r="J96" i="27"/>
  <c r="AR95" i="27"/>
  <c r="AQ95" i="27"/>
  <c r="AO95" i="27"/>
  <c r="AM95" i="27"/>
  <c r="AF95" i="27"/>
  <c r="AB95" i="27"/>
  <c r="U95" i="27"/>
  <c r="V95" i="27"/>
  <c r="Q95" i="27"/>
  <c r="J95" i="27"/>
  <c r="F95" i="27"/>
  <c r="AR94" i="27"/>
  <c r="AM94" i="27"/>
  <c r="AF94" i="27"/>
  <c r="AB94" i="27"/>
  <c r="U94" i="27"/>
  <c r="S94" i="27"/>
  <c r="Q94" i="27"/>
  <c r="J94" i="27"/>
  <c r="F94" i="27"/>
  <c r="AR93" i="27"/>
  <c r="AQ93" i="27"/>
  <c r="AO93" i="27"/>
  <c r="AM93" i="27"/>
  <c r="AF93" i="27"/>
  <c r="AB93" i="27"/>
  <c r="U93" i="27"/>
  <c r="V93" i="27"/>
  <c r="Q93" i="27"/>
  <c r="J93" i="27"/>
  <c r="F93" i="27"/>
  <c r="AQ92" i="27"/>
  <c r="AM92" i="27"/>
  <c r="AF92" i="27"/>
  <c r="AB92" i="27"/>
  <c r="U92" i="27"/>
  <c r="S92" i="27"/>
  <c r="V92" i="27"/>
  <c r="Q92" i="27"/>
  <c r="J92" i="27"/>
  <c r="AR91" i="27"/>
  <c r="AQ91" i="27"/>
  <c r="AO91" i="27"/>
  <c r="AF91" i="27"/>
  <c r="AB91" i="27"/>
  <c r="V91" i="27"/>
  <c r="Q91" i="27"/>
  <c r="J91" i="27"/>
  <c r="F91" i="27"/>
  <c r="AQ90" i="27"/>
  <c r="AR90" i="27"/>
  <c r="AM90" i="27"/>
  <c r="AB90" i="27"/>
  <c r="U90" i="27"/>
  <c r="V90" i="27"/>
  <c r="S90" i="27"/>
  <c r="J90" i="27"/>
  <c r="F90" i="27"/>
  <c r="AR89" i="27"/>
  <c r="AQ89" i="27"/>
  <c r="AO89" i="27"/>
  <c r="AM89" i="27"/>
  <c r="AF89" i="27"/>
  <c r="AB89" i="27"/>
  <c r="U89" i="27"/>
  <c r="V89" i="27"/>
  <c r="Q89" i="27"/>
  <c r="J89" i="27"/>
  <c r="F89" i="27"/>
  <c r="AQ88" i="27"/>
  <c r="AR88" i="27"/>
  <c r="AF88" i="27"/>
  <c r="AB88" i="27"/>
  <c r="U88" i="27"/>
  <c r="V88" i="27"/>
  <c r="S88" i="27"/>
  <c r="Q88" i="27"/>
  <c r="J88" i="27"/>
  <c r="F88" i="27"/>
  <c r="AR84" i="27"/>
  <c r="AQ84" i="27"/>
  <c r="AO84" i="27"/>
  <c r="AF84" i="27"/>
  <c r="AB84" i="27"/>
  <c r="U84" i="27"/>
  <c r="S84" i="27"/>
  <c r="V84" i="27"/>
  <c r="Q84" i="27"/>
  <c r="J84" i="27"/>
  <c r="F84" i="27"/>
  <c r="AQ83" i="27"/>
  <c r="AR83" i="27"/>
  <c r="AM83" i="27"/>
  <c r="AF83" i="27"/>
  <c r="AB83" i="27"/>
  <c r="U83" i="27"/>
  <c r="S83" i="27"/>
  <c r="Q83" i="27"/>
  <c r="J83" i="27"/>
  <c r="F83" i="27"/>
  <c r="AR82" i="27"/>
  <c r="AQ82" i="27"/>
  <c r="AO82" i="27"/>
  <c r="AM82" i="27"/>
  <c r="AF82" i="27"/>
  <c r="AB82" i="27"/>
  <c r="U82" i="27"/>
  <c r="V82" i="27"/>
  <c r="Q82" i="27"/>
  <c r="J82" i="27"/>
  <c r="F82" i="27"/>
  <c r="AR81" i="27"/>
  <c r="AM81" i="27"/>
  <c r="AF81" i="27"/>
  <c r="AB81" i="27"/>
  <c r="U81" i="27"/>
  <c r="V81" i="27"/>
  <c r="S81" i="27"/>
  <c r="Q81" i="27"/>
  <c r="J81" i="27"/>
  <c r="F81" i="27"/>
  <c r="AR80" i="27"/>
  <c r="AQ80" i="27"/>
  <c r="AO80" i="27"/>
  <c r="AM80" i="27"/>
  <c r="AF80" i="27"/>
  <c r="U80" i="27"/>
  <c r="S80" i="27"/>
  <c r="W80" i="27" s="1"/>
  <c r="V80" i="27"/>
  <c r="Q80" i="27"/>
  <c r="J80" i="27"/>
  <c r="F80" i="27"/>
  <c r="AQ79" i="27"/>
  <c r="AO79" i="27"/>
  <c r="AM79" i="27"/>
  <c r="AB79" i="27"/>
  <c r="U79" i="27"/>
  <c r="V79" i="27"/>
  <c r="S79" i="27"/>
  <c r="J79" i="27"/>
  <c r="F79" i="27"/>
  <c r="AR78" i="27"/>
  <c r="AO78" i="27"/>
  <c r="AM78" i="27"/>
  <c r="AF78" i="27"/>
  <c r="AB78" i="27"/>
  <c r="U78" i="27"/>
  <c r="S78" i="27"/>
  <c r="W78" i="27" s="1"/>
  <c r="Q78" i="27"/>
  <c r="J78" i="27"/>
  <c r="F78" i="27"/>
  <c r="AM77" i="27"/>
  <c r="AF77" i="27"/>
  <c r="AB77" i="27"/>
  <c r="U77" i="27"/>
  <c r="S77" i="27"/>
  <c r="V77" i="27"/>
  <c r="J77" i="27"/>
  <c r="AR76" i="27"/>
  <c r="AQ76" i="27"/>
  <c r="AO76" i="27"/>
  <c r="AM76" i="27"/>
  <c r="AF76" i="27"/>
  <c r="S76" i="27"/>
  <c r="V76" i="27"/>
  <c r="Q76" i="27"/>
  <c r="J76" i="27"/>
  <c r="F76" i="27"/>
  <c r="AR75" i="27"/>
  <c r="AM75" i="27"/>
  <c r="AB75" i="27"/>
  <c r="U75" i="27"/>
  <c r="V75" i="27"/>
  <c r="S75" i="27"/>
  <c r="Q75" i="27"/>
  <c r="AR74" i="27"/>
  <c r="AQ74" i="27"/>
  <c r="AO74" i="27"/>
  <c r="AM74" i="27"/>
  <c r="AF74" i="27"/>
  <c r="AB74" i="27"/>
  <c r="U74" i="27"/>
  <c r="Q74" i="27"/>
  <c r="J74" i="27"/>
  <c r="F74" i="27"/>
  <c r="AR73" i="27"/>
  <c r="AO73" i="27"/>
  <c r="AM73" i="27"/>
  <c r="AF73" i="27"/>
  <c r="AB73" i="27"/>
  <c r="U73" i="27"/>
  <c r="V73" i="27"/>
  <c r="S73" i="27"/>
  <c r="J73" i="27"/>
  <c r="AQ69" i="27"/>
  <c r="AO69" i="27"/>
  <c r="AM69" i="27"/>
  <c r="AF69" i="27"/>
  <c r="AB69" i="27"/>
  <c r="S69" i="27"/>
  <c r="J69" i="27"/>
  <c r="F69" i="27"/>
  <c r="AR68" i="27"/>
  <c r="AM68" i="27"/>
  <c r="AB68" i="27"/>
  <c r="V68" i="27"/>
  <c r="S68" i="27"/>
  <c r="Q68" i="27"/>
  <c r="J68" i="27"/>
  <c r="F68" i="27"/>
  <c r="AQ67" i="27"/>
  <c r="AO67" i="27"/>
  <c r="AM67" i="27"/>
  <c r="AF67" i="27"/>
  <c r="AB67" i="27"/>
  <c r="U67" i="27"/>
  <c r="J67" i="27"/>
  <c r="F67" i="27"/>
  <c r="AQ66" i="27"/>
  <c r="AO66" i="27"/>
  <c r="AM66" i="27"/>
  <c r="AF66" i="27"/>
  <c r="AB66" i="27"/>
  <c r="U66" i="27"/>
  <c r="F66" i="27"/>
  <c r="AR65" i="27"/>
  <c r="AO65" i="27"/>
  <c r="AM65" i="27"/>
  <c r="AB65" i="27"/>
  <c r="S65" i="27"/>
  <c r="Q65" i="27"/>
  <c r="J65" i="27"/>
  <c r="F65" i="27"/>
  <c r="AR64" i="27"/>
  <c r="AM64" i="27"/>
  <c r="AB64" i="27"/>
  <c r="U64" i="27"/>
  <c r="S64" i="27"/>
  <c r="J64" i="27"/>
  <c r="F64" i="27"/>
  <c r="AQ63" i="27"/>
  <c r="AR63" i="27"/>
  <c r="AM63" i="27"/>
  <c r="AF63" i="27"/>
  <c r="AB63" i="27"/>
  <c r="Q63" i="27"/>
  <c r="J63" i="27"/>
  <c r="F63" i="27"/>
  <c r="AQ62" i="27"/>
  <c r="AO62" i="27"/>
  <c r="AG62" i="27"/>
  <c r="AF62" i="27"/>
  <c r="AD62" i="27"/>
  <c r="AH62" i="27" s="1"/>
  <c r="AB62" i="27"/>
  <c r="W62" i="27"/>
  <c r="U62" i="27"/>
  <c r="V62" i="27"/>
  <c r="S62" i="27"/>
  <c r="AR61" i="27"/>
  <c r="AO61" i="27"/>
  <c r="AM61" i="27"/>
  <c r="AB61" i="27"/>
  <c r="S61" i="27"/>
  <c r="V61" i="27"/>
  <c r="Q61" i="27"/>
  <c r="J61" i="27"/>
  <c r="F61" i="27"/>
  <c r="AM60" i="27"/>
  <c r="AD60" i="27"/>
  <c r="AB60" i="27"/>
  <c r="V60" i="27"/>
  <c r="S60" i="27"/>
  <c r="K60" i="27"/>
  <c r="J60" i="27"/>
  <c r="H60" i="27"/>
  <c r="F60" i="27"/>
  <c r="AQ59" i="27"/>
  <c r="AM59" i="27"/>
  <c r="AG59" i="27"/>
  <c r="AF59" i="27"/>
  <c r="AB59" i="27"/>
  <c r="U59" i="27"/>
  <c r="J59" i="27"/>
  <c r="H59" i="27"/>
  <c r="F59" i="27"/>
  <c r="AQ58" i="27"/>
  <c r="AG58" i="27"/>
  <c r="AF58" i="27"/>
  <c r="AH58" i="27" s="1"/>
  <c r="AD58" i="27"/>
  <c r="AB58" i="27"/>
  <c r="U58" i="27"/>
  <c r="S58" i="27"/>
  <c r="Q58" i="27"/>
  <c r="K58" i="27"/>
  <c r="J58" i="27"/>
  <c r="H58" i="27"/>
  <c r="L58" i="27" s="1"/>
  <c r="AQ54" i="27"/>
  <c r="AF54" i="27"/>
  <c r="AD54" i="27"/>
  <c r="U54" i="27"/>
  <c r="S54" i="27"/>
  <c r="Q54" i="27"/>
  <c r="J54" i="27"/>
  <c r="K54" i="27"/>
  <c r="H54" i="27"/>
  <c r="F54" i="27"/>
  <c r="AQ53" i="27"/>
  <c r="AM53" i="27"/>
  <c r="AB53" i="27"/>
  <c r="S53" i="27"/>
  <c r="W53" i="27" s="1"/>
  <c r="Q53" i="27"/>
  <c r="J53" i="27"/>
  <c r="F53" i="27"/>
  <c r="AR52" i="27"/>
  <c r="AQ52" i="27"/>
  <c r="AS52" i="27" s="1"/>
  <c r="AO52" i="27"/>
  <c r="AM52" i="27"/>
  <c r="AB52" i="27"/>
  <c r="U52" i="27"/>
  <c r="S52" i="27"/>
  <c r="W52" i="27" s="1"/>
  <c r="Q52" i="27"/>
  <c r="K52" i="27"/>
  <c r="J52" i="27"/>
  <c r="H52" i="27"/>
  <c r="L52" i="27" s="1"/>
  <c r="F52" i="27"/>
  <c r="AQ51" i="27"/>
  <c r="AR51" i="27"/>
  <c r="AF51" i="27"/>
  <c r="AD51" i="27"/>
  <c r="AB51" i="27"/>
  <c r="U51" i="27"/>
  <c r="V51" i="27"/>
  <c r="Q51" i="27"/>
  <c r="J51" i="27"/>
  <c r="H51" i="27"/>
  <c r="AR50" i="27"/>
  <c r="AQ50" i="27"/>
  <c r="AO50" i="27"/>
  <c r="AM50" i="27"/>
  <c r="AF50" i="27"/>
  <c r="U50" i="27"/>
  <c r="S50" i="27"/>
  <c r="J50" i="27"/>
  <c r="H50" i="27"/>
  <c r="AQ49" i="27"/>
  <c r="AM49" i="27"/>
  <c r="AB49" i="27"/>
  <c r="S49" i="27"/>
  <c r="Q49" i="27"/>
  <c r="K49" i="27"/>
  <c r="H49" i="27"/>
  <c r="F49" i="27"/>
  <c r="AQ48" i="27"/>
  <c r="AO48" i="27"/>
  <c r="AM48" i="27"/>
  <c r="AF48" i="27"/>
  <c r="AB48" i="27"/>
  <c r="U48" i="27"/>
  <c r="Q48" i="27"/>
  <c r="K48" i="27"/>
  <c r="J48" i="27"/>
  <c r="H48" i="27"/>
  <c r="L48" i="27" s="1"/>
  <c r="F48" i="27"/>
  <c r="AO47" i="27"/>
  <c r="AF47" i="27"/>
  <c r="AH47" i="27" s="1"/>
  <c r="AD47" i="27"/>
  <c r="AG47" i="27"/>
  <c r="AB47" i="27"/>
  <c r="V47" i="27"/>
  <c r="K47" i="27"/>
  <c r="AQ46" i="27"/>
  <c r="AO46" i="27"/>
  <c r="AS46" i="27" s="1"/>
  <c r="AG46" i="27"/>
  <c r="AF46" i="27"/>
  <c r="AD46" i="27"/>
  <c r="AH46" i="27" s="1"/>
  <c r="AB46" i="27"/>
  <c r="U46" i="27"/>
  <c r="J46" i="27"/>
  <c r="H46" i="27"/>
  <c r="K46" i="27"/>
  <c r="AQ45" i="27"/>
  <c r="AR45" i="27"/>
  <c r="AM45" i="27"/>
  <c r="AB45" i="27"/>
  <c r="V45" i="27"/>
  <c r="S45" i="27"/>
  <c r="H45" i="27"/>
  <c r="F45" i="27"/>
  <c r="AQ44" i="27"/>
  <c r="AS44" i="27" s="1"/>
  <c r="AO44" i="27"/>
  <c r="AM44" i="27"/>
  <c r="AG44" i="27"/>
  <c r="AF44" i="27"/>
  <c r="AD44" i="27"/>
  <c r="AH44" i="27" s="1"/>
  <c r="AB44" i="27"/>
  <c r="U44" i="27"/>
  <c r="Q44" i="27"/>
  <c r="J44" i="27"/>
  <c r="F44" i="27"/>
  <c r="AQ43" i="27"/>
  <c r="AM43" i="27"/>
  <c r="AF43" i="27"/>
  <c r="AG43" i="27"/>
  <c r="AB43" i="27"/>
  <c r="U43" i="27"/>
  <c r="S43" i="27"/>
  <c r="W43" i="27" s="1"/>
  <c r="J43" i="27"/>
  <c r="AQ39" i="27"/>
  <c r="AO39" i="27"/>
  <c r="AS39" i="27" s="1"/>
  <c r="AG39" i="27"/>
  <c r="AF39" i="27"/>
  <c r="AB39" i="27"/>
  <c r="V39" i="27"/>
  <c r="U39" i="27"/>
  <c r="S39" i="27"/>
  <c r="W39" i="27" s="1"/>
  <c r="H39" i="27"/>
  <c r="K39" i="27"/>
  <c r="AR38" i="27"/>
  <c r="AO38" i="27"/>
  <c r="AM38" i="27"/>
  <c r="AG38" i="27"/>
  <c r="AB38" i="27"/>
  <c r="S38" i="27"/>
  <c r="K38" i="27"/>
  <c r="H38" i="27"/>
  <c r="F38" i="27"/>
  <c r="AO37" i="27"/>
  <c r="AM37" i="27"/>
  <c r="AB37" i="27"/>
  <c r="U37" i="27"/>
  <c r="Q37" i="27"/>
  <c r="K37" i="27"/>
  <c r="F37" i="27"/>
  <c r="AO36" i="27"/>
  <c r="AM36" i="27"/>
  <c r="AG36" i="27"/>
  <c r="AB36" i="27"/>
  <c r="S36" i="27"/>
  <c r="AO35" i="27"/>
  <c r="AM35" i="27"/>
  <c r="AF35" i="27"/>
  <c r="AB35" i="27"/>
  <c r="W35" i="27"/>
  <c r="V35" i="27"/>
  <c r="U35" i="27"/>
  <c r="S35" i="27"/>
  <c r="H35" i="27"/>
  <c r="K35" i="27"/>
  <c r="F35" i="27"/>
  <c r="AQ34" i="27"/>
  <c r="AM34" i="27"/>
  <c r="AB34" i="27"/>
  <c r="U34" i="27"/>
  <c r="S34" i="27"/>
  <c r="Q34" i="27"/>
  <c r="H34" i="27"/>
  <c r="F34" i="27"/>
  <c r="AO33" i="27"/>
  <c r="AM33" i="27"/>
  <c r="AG33" i="27"/>
  <c r="AB33" i="27"/>
  <c r="U33" i="27"/>
  <c r="Q33" i="27"/>
  <c r="H33" i="27"/>
  <c r="F33" i="27"/>
  <c r="AQ32" i="27"/>
  <c r="U32" i="27"/>
  <c r="S32" i="27"/>
  <c r="W32" i="27" s="1"/>
  <c r="J32" i="27"/>
  <c r="K32" i="27"/>
  <c r="AO31" i="27"/>
  <c r="AM31" i="27"/>
  <c r="AG31" i="27"/>
  <c r="AF31" i="27"/>
  <c r="AD31" i="27"/>
  <c r="AH31" i="27" s="1"/>
  <c r="U31" i="27"/>
  <c r="S31" i="27"/>
  <c r="W31" i="27" s="1"/>
  <c r="Q31" i="27"/>
  <c r="H31" i="27"/>
  <c r="K31" i="27"/>
  <c r="F31" i="27"/>
  <c r="AM30" i="27"/>
  <c r="AB30" i="27"/>
  <c r="U30" i="27"/>
  <c r="S30" i="27"/>
  <c r="Q30" i="27"/>
  <c r="F30" i="27"/>
  <c r="AR29" i="27"/>
  <c r="AO29" i="27"/>
  <c r="AB29" i="27"/>
  <c r="U29" i="27"/>
  <c r="T23" i="27"/>
  <c r="Q29" i="27"/>
  <c r="G24" i="27"/>
  <c r="F29" i="27"/>
  <c r="AQ37" i="27"/>
  <c r="AS37" i="27" s="1"/>
  <c r="AO28" i="27"/>
  <c r="AG28" i="27"/>
  <c r="AB28" i="27"/>
  <c r="U28" i="27"/>
  <c r="J37" i="27"/>
  <c r="K28" i="27"/>
  <c r="I24" i="27"/>
  <c r="AP99" i="26"/>
  <c r="AN99" i="26"/>
  <c r="AL99" i="26"/>
  <c r="AE99" i="26"/>
  <c r="AC99" i="26"/>
  <c r="AA99" i="26"/>
  <c r="T99" i="26"/>
  <c r="R99" i="26"/>
  <c r="P99" i="26"/>
  <c r="I99" i="26"/>
  <c r="G99" i="26"/>
  <c r="E99" i="26"/>
  <c r="AP98" i="26"/>
  <c r="AN98" i="26"/>
  <c r="AL98" i="26"/>
  <c r="AE98" i="26"/>
  <c r="AC98" i="26"/>
  <c r="AA98" i="26"/>
  <c r="T98" i="26"/>
  <c r="R98" i="26"/>
  <c r="P98" i="26"/>
  <c r="I98" i="26"/>
  <c r="G98" i="26"/>
  <c r="E98" i="26"/>
  <c r="AP97" i="26"/>
  <c r="AN97" i="26"/>
  <c r="AL97" i="26"/>
  <c r="AE97" i="26"/>
  <c r="AC97" i="26"/>
  <c r="AA97" i="26"/>
  <c r="T97" i="26"/>
  <c r="R97" i="26"/>
  <c r="P97" i="26"/>
  <c r="I97" i="26"/>
  <c r="G97" i="26"/>
  <c r="E97" i="26"/>
  <c r="AP96" i="26"/>
  <c r="AN96" i="26"/>
  <c r="AL96" i="26"/>
  <c r="AE96" i="26"/>
  <c r="AC96" i="26"/>
  <c r="AA96" i="26"/>
  <c r="T96" i="26"/>
  <c r="R96" i="26"/>
  <c r="P96" i="26"/>
  <c r="I96" i="26"/>
  <c r="G96" i="26"/>
  <c r="E96" i="26"/>
  <c r="AP95" i="26"/>
  <c r="AN95" i="26"/>
  <c r="AL95" i="26"/>
  <c r="AE95" i="26"/>
  <c r="AC95" i="26"/>
  <c r="AA95" i="26"/>
  <c r="T95" i="26"/>
  <c r="R95" i="26"/>
  <c r="P95" i="26"/>
  <c r="I95" i="26"/>
  <c r="G95" i="26"/>
  <c r="E95" i="26"/>
  <c r="AP94" i="26"/>
  <c r="AN94" i="26"/>
  <c r="AL94" i="26"/>
  <c r="AE94" i="26"/>
  <c r="AC94" i="26"/>
  <c r="AA94" i="26"/>
  <c r="T94" i="26"/>
  <c r="R94" i="26"/>
  <c r="P94" i="26"/>
  <c r="I94" i="26"/>
  <c r="G94" i="26"/>
  <c r="E94" i="26"/>
  <c r="AP93" i="26"/>
  <c r="AN93" i="26"/>
  <c r="AL93" i="26"/>
  <c r="AE93" i="26"/>
  <c r="AC93" i="26"/>
  <c r="AA93" i="26"/>
  <c r="T93" i="26"/>
  <c r="R93" i="26"/>
  <c r="P93" i="26"/>
  <c r="I93" i="26"/>
  <c r="G93" i="26"/>
  <c r="E93" i="26"/>
  <c r="AP92" i="26"/>
  <c r="AN92" i="26"/>
  <c r="AL92" i="26"/>
  <c r="AE92" i="26"/>
  <c r="AC92" i="26"/>
  <c r="AA92" i="26"/>
  <c r="T92" i="26"/>
  <c r="R92" i="26"/>
  <c r="P92" i="26"/>
  <c r="I92" i="26"/>
  <c r="G92" i="26"/>
  <c r="E92" i="26"/>
  <c r="AP91" i="26"/>
  <c r="AN91" i="26"/>
  <c r="AL91" i="26"/>
  <c r="AE91" i="26"/>
  <c r="AC91" i="26"/>
  <c r="AA91" i="26"/>
  <c r="T91" i="26"/>
  <c r="R91" i="26"/>
  <c r="P91" i="26"/>
  <c r="I91" i="26"/>
  <c r="G91" i="26"/>
  <c r="E91" i="26"/>
  <c r="AP90" i="26"/>
  <c r="AN90" i="26"/>
  <c r="AL90" i="26"/>
  <c r="AE90" i="26"/>
  <c r="AC90" i="26"/>
  <c r="AA90" i="26"/>
  <c r="T90" i="26"/>
  <c r="R90" i="26"/>
  <c r="P90" i="26"/>
  <c r="I90" i="26"/>
  <c r="G90" i="26"/>
  <c r="E90" i="26"/>
  <c r="AP89" i="26"/>
  <c r="AN89" i="26"/>
  <c r="AR89" i="26" s="1"/>
  <c r="AL89" i="26"/>
  <c r="AE89" i="26"/>
  <c r="AC89" i="26"/>
  <c r="AA89" i="26"/>
  <c r="T89" i="26"/>
  <c r="R89" i="26"/>
  <c r="P89" i="26"/>
  <c r="I89" i="26"/>
  <c r="G89" i="26"/>
  <c r="E89" i="26"/>
  <c r="AP88" i="26"/>
  <c r="AN88" i="26"/>
  <c r="AL88" i="26"/>
  <c r="AE88" i="26"/>
  <c r="AC88" i="26"/>
  <c r="AA88" i="26"/>
  <c r="T88" i="26"/>
  <c r="R88" i="26"/>
  <c r="P88" i="26"/>
  <c r="I88" i="26"/>
  <c r="G88" i="26"/>
  <c r="E88" i="26"/>
  <c r="AP84" i="26"/>
  <c r="AN84" i="26"/>
  <c r="AL84" i="26"/>
  <c r="AE84" i="26"/>
  <c r="AC84" i="26"/>
  <c r="AA84" i="26"/>
  <c r="T84" i="26"/>
  <c r="R84" i="26"/>
  <c r="P84" i="26"/>
  <c r="I84" i="26"/>
  <c r="G84" i="26"/>
  <c r="E84" i="26"/>
  <c r="AP83" i="26"/>
  <c r="AN83" i="26"/>
  <c r="AL83" i="26"/>
  <c r="AE83" i="26"/>
  <c r="AC83" i="26"/>
  <c r="AA83" i="26"/>
  <c r="T83" i="26"/>
  <c r="R83" i="26"/>
  <c r="P83" i="26"/>
  <c r="I83" i="26"/>
  <c r="G83" i="26"/>
  <c r="E83" i="26"/>
  <c r="AP82" i="26"/>
  <c r="AN82" i="26"/>
  <c r="AO82" i="26" s="1"/>
  <c r="AL82" i="26"/>
  <c r="AE82" i="26"/>
  <c r="AC82" i="26"/>
  <c r="AA82" i="26"/>
  <c r="T82" i="26"/>
  <c r="R82" i="26"/>
  <c r="P82" i="26"/>
  <c r="I82" i="26"/>
  <c r="G82" i="26"/>
  <c r="E82" i="26"/>
  <c r="AP81" i="26"/>
  <c r="AN81" i="26"/>
  <c r="AL81" i="26"/>
  <c r="AE81" i="26"/>
  <c r="AC81" i="26"/>
  <c r="AA81" i="26"/>
  <c r="T81" i="26"/>
  <c r="R81" i="26"/>
  <c r="P81" i="26"/>
  <c r="I81" i="26"/>
  <c r="G81" i="26"/>
  <c r="E81" i="26"/>
  <c r="AP80" i="26"/>
  <c r="AN80" i="26"/>
  <c r="AL80" i="26"/>
  <c r="AE80" i="26"/>
  <c r="AC80" i="26"/>
  <c r="AA80" i="26"/>
  <c r="T80" i="26"/>
  <c r="R80" i="26"/>
  <c r="P80" i="26"/>
  <c r="I80" i="26"/>
  <c r="G80" i="26"/>
  <c r="E80" i="26"/>
  <c r="AP79" i="26"/>
  <c r="AQ79" i="26" s="1"/>
  <c r="AN79" i="26"/>
  <c r="AL79" i="26"/>
  <c r="AE79" i="26"/>
  <c r="AF79" i="26" s="1"/>
  <c r="AC79" i="26"/>
  <c r="AA79" i="26"/>
  <c r="T79" i="26"/>
  <c r="R79" i="26"/>
  <c r="P79" i="26"/>
  <c r="I79" i="26"/>
  <c r="G79" i="26"/>
  <c r="E79" i="26"/>
  <c r="AP78" i="26"/>
  <c r="AN78" i="26"/>
  <c r="AR78" i="26" s="1"/>
  <c r="AL78" i="26"/>
  <c r="AE78" i="26"/>
  <c r="AC78" i="26"/>
  <c r="AA78" i="26"/>
  <c r="T78" i="26"/>
  <c r="U78" i="26" s="1"/>
  <c r="R78" i="26"/>
  <c r="P78" i="26"/>
  <c r="I78" i="26"/>
  <c r="J78" i="26" s="1"/>
  <c r="G78" i="26"/>
  <c r="E78" i="26"/>
  <c r="AP77" i="26"/>
  <c r="AN77" i="26"/>
  <c r="AL77" i="26"/>
  <c r="AE77" i="26"/>
  <c r="AC77" i="26"/>
  <c r="AA77" i="26"/>
  <c r="T77" i="26"/>
  <c r="R77" i="26"/>
  <c r="P77" i="26"/>
  <c r="Q77" i="26" s="1"/>
  <c r="I77" i="26"/>
  <c r="G77" i="26"/>
  <c r="E77" i="26"/>
  <c r="AP76" i="26"/>
  <c r="AQ76" i="26" s="1"/>
  <c r="AN76" i="26"/>
  <c r="AL76" i="26"/>
  <c r="AE76" i="26"/>
  <c r="AF76" i="26" s="1"/>
  <c r="AC76" i="26"/>
  <c r="AA76" i="26"/>
  <c r="T76" i="26"/>
  <c r="R76" i="26"/>
  <c r="P76" i="26"/>
  <c r="I76" i="26"/>
  <c r="G76" i="26"/>
  <c r="E76" i="26"/>
  <c r="F76" i="26" s="1"/>
  <c r="AP75" i="26"/>
  <c r="AQ75" i="26" s="1"/>
  <c r="AN75" i="26"/>
  <c r="AL75" i="26"/>
  <c r="AE75" i="26"/>
  <c r="AC75" i="26"/>
  <c r="AA75" i="26"/>
  <c r="AB75" i="26" s="1"/>
  <c r="T75" i="26"/>
  <c r="R75" i="26"/>
  <c r="P75" i="26"/>
  <c r="I75" i="26"/>
  <c r="G75" i="26"/>
  <c r="E75" i="26"/>
  <c r="AP74" i="26"/>
  <c r="AN74" i="26"/>
  <c r="AL74" i="26"/>
  <c r="AE74" i="26"/>
  <c r="AC74" i="26"/>
  <c r="AA74" i="26"/>
  <c r="T74" i="26"/>
  <c r="U74" i="26" s="1"/>
  <c r="R74" i="26"/>
  <c r="S74" i="26" s="1"/>
  <c r="P74" i="26"/>
  <c r="I74" i="26"/>
  <c r="G74" i="26"/>
  <c r="E74" i="26"/>
  <c r="F74" i="26" s="1"/>
  <c r="AP73" i="26"/>
  <c r="AN73" i="26"/>
  <c r="AL73" i="26"/>
  <c r="AE73" i="26"/>
  <c r="AC73" i="26"/>
  <c r="AA73" i="26"/>
  <c r="T73" i="26"/>
  <c r="R73" i="26"/>
  <c r="P73" i="26"/>
  <c r="Q73" i="26" s="1"/>
  <c r="I73" i="26"/>
  <c r="G73" i="26"/>
  <c r="H73" i="26" s="1"/>
  <c r="L73" i="26" s="1"/>
  <c r="E73" i="26"/>
  <c r="F73" i="26" s="1"/>
  <c r="AP69" i="26"/>
  <c r="AN69" i="26"/>
  <c r="AL69" i="26"/>
  <c r="AE69" i="26"/>
  <c r="AC69" i="26"/>
  <c r="AA69" i="26"/>
  <c r="T69" i="26"/>
  <c r="R69" i="26"/>
  <c r="P69" i="26"/>
  <c r="I69" i="26"/>
  <c r="J69" i="26" s="1"/>
  <c r="G69" i="26"/>
  <c r="E69" i="26"/>
  <c r="F69" i="26" s="1"/>
  <c r="AP68" i="26"/>
  <c r="AQ68" i="26" s="1"/>
  <c r="AN68" i="26"/>
  <c r="AL68" i="26"/>
  <c r="AM68" i="26" s="1"/>
  <c r="AE68" i="26"/>
  <c r="AC68" i="26"/>
  <c r="AD68" i="26" s="1"/>
  <c r="AA68" i="26"/>
  <c r="T68" i="26"/>
  <c r="R68" i="26"/>
  <c r="V68" i="26" s="1"/>
  <c r="P68" i="26"/>
  <c r="I68" i="26"/>
  <c r="G68" i="26"/>
  <c r="E68" i="26"/>
  <c r="AP67" i="26"/>
  <c r="AQ67" i="26" s="1"/>
  <c r="AN67" i="26"/>
  <c r="AR67" i="26" s="1"/>
  <c r="AL67" i="26"/>
  <c r="AE67" i="26"/>
  <c r="AC67" i="26"/>
  <c r="AD67" i="26" s="1"/>
  <c r="AH67" i="26" s="1"/>
  <c r="AA67" i="26"/>
  <c r="T67" i="26"/>
  <c r="U67" i="26" s="1"/>
  <c r="R67" i="26"/>
  <c r="P67" i="26"/>
  <c r="I67" i="26"/>
  <c r="G67" i="26"/>
  <c r="E67" i="26"/>
  <c r="F67" i="26" s="1"/>
  <c r="AP66" i="26"/>
  <c r="AN66" i="26"/>
  <c r="AL66" i="26"/>
  <c r="AE66" i="26"/>
  <c r="AC66" i="26"/>
  <c r="AA66" i="26"/>
  <c r="T66" i="26"/>
  <c r="R66" i="26"/>
  <c r="P66" i="26"/>
  <c r="I66" i="26"/>
  <c r="G66" i="26"/>
  <c r="E66" i="26"/>
  <c r="AP65" i="26"/>
  <c r="AN65" i="26"/>
  <c r="AL65" i="26"/>
  <c r="AE65" i="26"/>
  <c r="AC65" i="26"/>
  <c r="AA65" i="26"/>
  <c r="T65" i="26"/>
  <c r="R65" i="26"/>
  <c r="P65" i="26"/>
  <c r="I65" i="26"/>
  <c r="J65" i="26" s="1"/>
  <c r="G65" i="26"/>
  <c r="E65" i="26"/>
  <c r="AP64" i="26"/>
  <c r="AQ64" i="26" s="1"/>
  <c r="AN64" i="26"/>
  <c r="AL64" i="26"/>
  <c r="AE64" i="26"/>
  <c r="AC64" i="26"/>
  <c r="AA64" i="26"/>
  <c r="AB64" i="26" s="1"/>
  <c r="T64" i="26"/>
  <c r="R64" i="26"/>
  <c r="V64" i="26" s="1"/>
  <c r="P64" i="26"/>
  <c r="I64" i="26"/>
  <c r="G64" i="26"/>
  <c r="E64" i="26"/>
  <c r="AP63" i="26"/>
  <c r="AQ63" i="26" s="1"/>
  <c r="AN63" i="26"/>
  <c r="AL63" i="26"/>
  <c r="AE63" i="26"/>
  <c r="AF63" i="26" s="1"/>
  <c r="AC63" i="26"/>
  <c r="AA63" i="26"/>
  <c r="T63" i="26"/>
  <c r="U63" i="26" s="1"/>
  <c r="R63" i="26"/>
  <c r="V63" i="26" s="1"/>
  <c r="P63" i="26"/>
  <c r="I63" i="26"/>
  <c r="J63" i="26" s="1"/>
  <c r="L63" i="26" s="1"/>
  <c r="G63" i="26"/>
  <c r="E63" i="26"/>
  <c r="AP62" i="26"/>
  <c r="AN62" i="26"/>
  <c r="AL62" i="26"/>
  <c r="AE62" i="26"/>
  <c r="AC62" i="26"/>
  <c r="AA62" i="26"/>
  <c r="AB62" i="26" s="1"/>
  <c r="T62" i="26"/>
  <c r="R62" i="26"/>
  <c r="V62" i="26" s="1"/>
  <c r="P62" i="26"/>
  <c r="Q62" i="26" s="1"/>
  <c r="I62" i="26"/>
  <c r="G62" i="26"/>
  <c r="H62" i="26" s="1"/>
  <c r="L62" i="26" s="1"/>
  <c r="E62" i="26"/>
  <c r="AP61" i="26"/>
  <c r="AN61" i="26"/>
  <c r="AO61" i="26" s="1"/>
  <c r="AS61" i="26" s="1"/>
  <c r="AL61" i="26"/>
  <c r="AE61" i="26"/>
  <c r="AF61" i="26" s="1"/>
  <c r="AH61" i="26" s="1"/>
  <c r="AC61" i="26"/>
  <c r="AA61" i="26"/>
  <c r="T61" i="26"/>
  <c r="R61" i="26"/>
  <c r="P61" i="26"/>
  <c r="Q61" i="26" s="1"/>
  <c r="I61" i="26"/>
  <c r="J61" i="26" s="1"/>
  <c r="G61" i="26"/>
  <c r="E61" i="26"/>
  <c r="F61" i="26" s="1"/>
  <c r="AP60" i="26"/>
  <c r="AN60" i="26"/>
  <c r="AL60" i="26"/>
  <c r="AE60" i="26"/>
  <c r="AC60" i="26"/>
  <c r="AD60" i="26" s="1"/>
  <c r="AH60" i="26" s="1"/>
  <c r="AA60" i="26"/>
  <c r="T60" i="26"/>
  <c r="R60" i="26"/>
  <c r="P60" i="26"/>
  <c r="I60" i="26"/>
  <c r="G60" i="26"/>
  <c r="E60" i="26"/>
  <c r="AP59" i="26"/>
  <c r="AQ59" i="26" s="1"/>
  <c r="AN59" i="26"/>
  <c r="AL59" i="26"/>
  <c r="AE59" i="26"/>
  <c r="AF59" i="26" s="1"/>
  <c r="AC59" i="26"/>
  <c r="AA59" i="26"/>
  <c r="T59" i="26"/>
  <c r="U59" i="26" s="1"/>
  <c r="R59" i="26"/>
  <c r="P59" i="26"/>
  <c r="I59" i="26"/>
  <c r="G59" i="26"/>
  <c r="E59" i="26"/>
  <c r="F59" i="26" s="1"/>
  <c r="AP58" i="26"/>
  <c r="AN58" i="26"/>
  <c r="AL58" i="26"/>
  <c r="AE58" i="26"/>
  <c r="AC58" i="26"/>
  <c r="AD58" i="26" s="1"/>
  <c r="AH58" i="26" s="1"/>
  <c r="AA58" i="26"/>
  <c r="T58" i="26"/>
  <c r="R58" i="26"/>
  <c r="S58" i="26" s="1"/>
  <c r="W58" i="26" s="1"/>
  <c r="P58" i="26"/>
  <c r="I58" i="26"/>
  <c r="G58" i="26"/>
  <c r="H58" i="26" s="1"/>
  <c r="L58" i="26" s="1"/>
  <c r="E58" i="26"/>
  <c r="AP54" i="26"/>
  <c r="AN54" i="26"/>
  <c r="AL54" i="26"/>
  <c r="AE54" i="26"/>
  <c r="AF54" i="26" s="1"/>
  <c r="AC54" i="26"/>
  <c r="AA54" i="26"/>
  <c r="T54" i="26"/>
  <c r="R54" i="26"/>
  <c r="P54" i="26"/>
  <c r="I54" i="26"/>
  <c r="G54" i="26"/>
  <c r="E54" i="26"/>
  <c r="AP53" i="26"/>
  <c r="AR53" i="26" s="1"/>
  <c r="AN53" i="26"/>
  <c r="AL53" i="26"/>
  <c r="AM53" i="26" s="1"/>
  <c r="AE53" i="26"/>
  <c r="AC53" i="26"/>
  <c r="AD53" i="26" s="1"/>
  <c r="AH53" i="26" s="1"/>
  <c r="AA53" i="26"/>
  <c r="T53" i="26"/>
  <c r="R53" i="26"/>
  <c r="S53" i="26" s="1"/>
  <c r="W53" i="26" s="1"/>
  <c r="P53" i="26"/>
  <c r="I53" i="26"/>
  <c r="G53" i="26"/>
  <c r="E53" i="26"/>
  <c r="AP52" i="26"/>
  <c r="AN52" i="26"/>
  <c r="AO52" i="26" s="1"/>
  <c r="AS52" i="26" s="1"/>
  <c r="AL52" i="26"/>
  <c r="AE52" i="26"/>
  <c r="AF52" i="26" s="1"/>
  <c r="AH52" i="26" s="1"/>
  <c r="AC52" i="26"/>
  <c r="AA52" i="26"/>
  <c r="T52" i="26"/>
  <c r="R52" i="26"/>
  <c r="V52" i="26" s="1"/>
  <c r="P52" i="26"/>
  <c r="Q52" i="26" s="1"/>
  <c r="I52" i="26"/>
  <c r="J52" i="26" s="1"/>
  <c r="G52" i="26"/>
  <c r="E52" i="26"/>
  <c r="AP51" i="26"/>
  <c r="AN51" i="26"/>
  <c r="AL51" i="26"/>
  <c r="AE51" i="26"/>
  <c r="AC51" i="26"/>
  <c r="AA51" i="26"/>
  <c r="T51" i="26"/>
  <c r="R51" i="26"/>
  <c r="S51" i="26" s="1"/>
  <c r="W51" i="26" s="1"/>
  <c r="P51" i="26"/>
  <c r="I51" i="26"/>
  <c r="G51" i="26"/>
  <c r="H51" i="26" s="1"/>
  <c r="L51" i="26" s="1"/>
  <c r="E51" i="26"/>
  <c r="F51" i="26" s="1"/>
  <c r="AP50" i="26"/>
  <c r="AQ50" i="26" s="1"/>
  <c r="AN50" i="26"/>
  <c r="AL50" i="26"/>
  <c r="AE50" i="26"/>
  <c r="AG50" i="26" s="1"/>
  <c r="AC50" i="26"/>
  <c r="AA50" i="26"/>
  <c r="T50" i="26"/>
  <c r="R50" i="26"/>
  <c r="P50" i="26"/>
  <c r="I50" i="26"/>
  <c r="K50" i="26" s="1"/>
  <c r="G50" i="26"/>
  <c r="E50" i="26"/>
  <c r="F50" i="26" s="1"/>
  <c r="AP49" i="26"/>
  <c r="AQ49" i="26" s="1"/>
  <c r="AS49" i="26" s="1"/>
  <c r="AN49" i="26"/>
  <c r="AL49" i="26"/>
  <c r="AE49" i="26"/>
  <c r="AC49" i="26"/>
  <c r="AA49" i="26"/>
  <c r="T49" i="26"/>
  <c r="R49" i="26"/>
  <c r="V49" i="26" s="1"/>
  <c r="P49" i="26"/>
  <c r="I49" i="26"/>
  <c r="G49" i="26"/>
  <c r="E49" i="26"/>
  <c r="AP48" i="26"/>
  <c r="AQ48" i="26" s="1"/>
  <c r="AN48" i="26"/>
  <c r="AR48" i="26" s="1"/>
  <c r="AL48" i="26"/>
  <c r="AE48" i="26"/>
  <c r="AC48" i="26"/>
  <c r="AG48" i="26" s="1"/>
  <c r="AA48" i="26"/>
  <c r="T48" i="26"/>
  <c r="R48" i="26"/>
  <c r="V48" i="26" s="1"/>
  <c r="P48" i="26"/>
  <c r="I48" i="26"/>
  <c r="J48" i="26" s="1"/>
  <c r="G48" i="26"/>
  <c r="E48" i="26"/>
  <c r="AP47" i="26"/>
  <c r="AN47" i="26"/>
  <c r="AL47" i="26"/>
  <c r="AE47" i="26"/>
  <c r="AC47" i="26"/>
  <c r="AG47" i="26" s="1"/>
  <c r="AA47" i="26"/>
  <c r="AB47" i="26" s="1"/>
  <c r="T47" i="26"/>
  <c r="R47" i="26"/>
  <c r="P47" i="26"/>
  <c r="Q47" i="26" s="1"/>
  <c r="I47" i="26"/>
  <c r="G47" i="26"/>
  <c r="E47" i="26"/>
  <c r="F47" i="26" s="1"/>
  <c r="AP46" i="26"/>
  <c r="AN46" i="26"/>
  <c r="AR46" i="26" s="1"/>
  <c r="AL46" i="26"/>
  <c r="AE46" i="26"/>
  <c r="AG46" i="26" s="1"/>
  <c r="AC46" i="26"/>
  <c r="AA46" i="26"/>
  <c r="T46" i="26"/>
  <c r="R46" i="26"/>
  <c r="P46" i="26"/>
  <c r="Q46" i="26" s="1"/>
  <c r="I46" i="26"/>
  <c r="J46" i="26" s="1"/>
  <c r="G46" i="26"/>
  <c r="E46" i="26"/>
  <c r="AP45" i="26"/>
  <c r="AQ45" i="26" s="1"/>
  <c r="AN45" i="26"/>
  <c r="AL45" i="26"/>
  <c r="AE45" i="26"/>
  <c r="AF45" i="26" s="1"/>
  <c r="AC45" i="26"/>
  <c r="AA45" i="26"/>
  <c r="AB45" i="26" s="1"/>
  <c r="T45" i="26"/>
  <c r="R45" i="26"/>
  <c r="P45" i="26"/>
  <c r="I45" i="26"/>
  <c r="G45" i="26"/>
  <c r="E45" i="26"/>
  <c r="AP44" i="26"/>
  <c r="AQ44" i="26" s="1"/>
  <c r="AN44" i="26"/>
  <c r="AR44" i="26" s="1"/>
  <c r="AL44" i="26"/>
  <c r="AE44" i="26"/>
  <c r="AC44" i="26"/>
  <c r="AG44" i="26" s="1"/>
  <c r="AA44" i="26"/>
  <c r="T44" i="26"/>
  <c r="R44" i="26"/>
  <c r="V44" i="26" s="1"/>
  <c r="P44" i="26"/>
  <c r="I44" i="26"/>
  <c r="K44" i="26" s="1"/>
  <c r="G44" i="26"/>
  <c r="E44" i="26"/>
  <c r="AP43" i="26"/>
  <c r="AN43" i="26"/>
  <c r="AL43" i="26"/>
  <c r="AE43" i="26"/>
  <c r="AC43" i="26"/>
  <c r="AG43" i="26" s="1"/>
  <c r="AA43" i="26"/>
  <c r="AB43" i="26" s="1"/>
  <c r="T43" i="26"/>
  <c r="R43" i="26"/>
  <c r="P43" i="26"/>
  <c r="Q43" i="26" s="1"/>
  <c r="I43" i="26"/>
  <c r="G43" i="26"/>
  <c r="E43" i="26"/>
  <c r="F43" i="26" s="1"/>
  <c r="AP39" i="26"/>
  <c r="AN39" i="26"/>
  <c r="AL39" i="26"/>
  <c r="AE39" i="26"/>
  <c r="AC39" i="26"/>
  <c r="AA39" i="26"/>
  <c r="T39" i="26"/>
  <c r="R39" i="26"/>
  <c r="P39" i="26"/>
  <c r="I39" i="26"/>
  <c r="K39" i="26" s="1"/>
  <c r="G39" i="26"/>
  <c r="E39" i="26"/>
  <c r="F39" i="26" s="1"/>
  <c r="AP38" i="26"/>
  <c r="AR38" i="26" s="1"/>
  <c r="AN38" i="26"/>
  <c r="AL38" i="26"/>
  <c r="AM38" i="26" s="1"/>
  <c r="AE38" i="26"/>
  <c r="AC38" i="26"/>
  <c r="AA38" i="26"/>
  <c r="T38" i="26"/>
  <c r="R38" i="26"/>
  <c r="V38" i="26" s="1"/>
  <c r="P38" i="26"/>
  <c r="I38" i="26"/>
  <c r="G38" i="26"/>
  <c r="E38" i="26"/>
  <c r="AP37" i="26"/>
  <c r="AN37" i="26"/>
  <c r="AL37" i="26"/>
  <c r="AE37" i="26"/>
  <c r="AC37" i="26"/>
  <c r="AG37" i="26" s="1"/>
  <c r="AA37" i="26"/>
  <c r="T37" i="26"/>
  <c r="R37" i="26"/>
  <c r="V37" i="26" s="1"/>
  <c r="P37" i="26"/>
  <c r="I37" i="26"/>
  <c r="G37" i="26"/>
  <c r="K37" i="26" s="1"/>
  <c r="E37" i="26"/>
  <c r="F37" i="26" s="1"/>
  <c r="AP36" i="26"/>
  <c r="AN36" i="26"/>
  <c r="AL36" i="26"/>
  <c r="AE36" i="26"/>
  <c r="AC36" i="26"/>
  <c r="AA36" i="26"/>
  <c r="T36" i="26"/>
  <c r="R36" i="26"/>
  <c r="V36" i="26" s="1"/>
  <c r="P36" i="26"/>
  <c r="I36" i="26"/>
  <c r="G36" i="26"/>
  <c r="E36" i="26"/>
  <c r="F36" i="26" s="1"/>
  <c r="AP35" i="26"/>
  <c r="AN35" i="26"/>
  <c r="AL35" i="26"/>
  <c r="AE35" i="26"/>
  <c r="AG35" i="26" s="1"/>
  <c r="AC35" i="26"/>
  <c r="AA35" i="26"/>
  <c r="T35" i="26"/>
  <c r="R35" i="26"/>
  <c r="P35" i="26"/>
  <c r="I35" i="26"/>
  <c r="K35" i="26" s="1"/>
  <c r="G35" i="26"/>
  <c r="E35" i="26"/>
  <c r="F35" i="26" s="1"/>
  <c r="AP34" i="26"/>
  <c r="AR34" i="26" s="1"/>
  <c r="AN34" i="26"/>
  <c r="AL34" i="26"/>
  <c r="AM34" i="26" s="1"/>
  <c r="AE34" i="26"/>
  <c r="AC34" i="26"/>
  <c r="AA34" i="26"/>
  <c r="T34" i="26"/>
  <c r="R34" i="26"/>
  <c r="V34" i="26" s="1"/>
  <c r="P34" i="26"/>
  <c r="I34" i="26"/>
  <c r="G34" i="26"/>
  <c r="E34" i="26"/>
  <c r="AP33" i="26"/>
  <c r="AN33" i="26"/>
  <c r="AL33" i="26"/>
  <c r="AE33" i="26"/>
  <c r="AC33" i="26"/>
  <c r="AG33" i="26" s="1"/>
  <c r="AA33" i="26"/>
  <c r="T33" i="26"/>
  <c r="R33" i="26"/>
  <c r="V33" i="26" s="1"/>
  <c r="P33" i="26"/>
  <c r="I33" i="26"/>
  <c r="G33" i="26"/>
  <c r="K33" i="26" s="1"/>
  <c r="E33" i="26"/>
  <c r="F33" i="26" s="1"/>
  <c r="AP32" i="26"/>
  <c r="AN32" i="26"/>
  <c r="AR32" i="26" s="1"/>
  <c r="AL32" i="26"/>
  <c r="AE32" i="26"/>
  <c r="AC32" i="26"/>
  <c r="AA32" i="26"/>
  <c r="T32" i="26"/>
  <c r="R32" i="26"/>
  <c r="V32" i="26" s="1"/>
  <c r="P32" i="26"/>
  <c r="Q32" i="26" s="1"/>
  <c r="I32" i="26"/>
  <c r="G32" i="26"/>
  <c r="E32" i="26"/>
  <c r="F32" i="26" s="1"/>
  <c r="AP31" i="26"/>
  <c r="AN31" i="26"/>
  <c r="AL31" i="26"/>
  <c r="AE31" i="26"/>
  <c r="AG31" i="26" s="1"/>
  <c r="AC31" i="26"/>
  <c r="AA31" i="26"/>
  <c r="T31" i="26"/>
  <c r="R31" i="26"/>
  <c r="P31" i="26"/>
  <c r="Q31" i="26" s="1"/>
  <c r="I31" i="26"/>
  <c r="K31" i="26" s="1"/>
  <c r="G31" i="26"/>
  <c r="E31" i="26"/>
  <c r="F31" i="26" s="1"/>
  <c r="AP30" i="26"/>
  <c r="AR30" i="26" s="1"/>
  <c r="AN30" i="26"/>
  <c r="AL30" i="26"/>
  <c r="AM30" i="26" s="1"/>
  <c r="AE30" i="26"/>
  <c r="AC30" i="26"/>
  <c r="AA30" i="26"/>
  <c r="T30" i="26"/>
  <c r="R30" i="26"/>
  <c r="V30" i="26" s="1"/>
  <c r="P30" i="26"/>
  <c r="I30" i="26"/>
  <c r="G30" i="26"/>
  <c r="E30" i="26"/>
  <c r="F30" i="26" s="1"/>
  <c r="AP29" i="26"/>
  <c r="AP24" i="26" s="1"/>
  <c r="AN29" i="26"/>
  <c r="AR29" i="26" s="1"/>
  <c r="AL29" i="26"/>
  <c r="AE29" i="26"/>
  <c r="AC29" i="26"/>
  <c r="AG29" i="26" s="1"/>
  <c r="AA29" i="26"/>
  <c r="T29" i="26"/>
  <c r="R29" i="26"/>
  <c r="V29" i="26" s="1"/>
  <c r="P29" i="26"/>
  <c r="I29" i="26"/>
  <c r="I23" i="26" s="1"/>
  <c r="G29" i="26"/>
  <c r="K29" i="26" s="1"/>
  <c r="E29" i="26"/>
  <c r="F29" i="26" s="1"/>
  <c r="AP28" i="26"/>
  <c r="AN28" i="26"/>
  <c r="AR28" i="26" s="1"/>
  <c r="AL28" i="26"/>
  <c r="AE28" i="26"/>
  <c r="AE23" i="26" s="1"/>
  <c r="AC28" i="26"/>
  <c r="AC23" i="26" s="1"/>
  <c r="AA28" i="26"/>
  <c r="AB28" i="26" s="1"/>
  <c r="T28" i="26"/>
  <c r="R28" i="26"/>
  <c r="V28" i="26" s="1"/>
  <c r="P28" i="26"/>
  <c r="Q28" i="26" s="1"/>
  <c r="I28" i="26"/>
  <c r="G28" i="26"/>
  <c r="G23" i="26" s="1"/>
  <c r="E28" i="26"/>
  <c r="AR99" i="26"/>
  <c r="AQ99" i="26"/>
  <c r="AO99" i="26"/>
  <c r="AM99" i="26"/>
  <c r="AF99" i="26"/>
  <c r="AB99" i="26"/>
  <c r="U99" i="26"/>
  <c r="S99" i="26"/>
  <c r="Q99" i="26"/>
  <c r="J99" i="26"/>
  <c r="F99" i="26"/>
  <c r="AQ98" i="26"/>
  <c r="AO98" i="26"/>
  <c r="AM98" i="26"/>
  <c r="AF98" i="26"/>
  <c r="AB98" i="26"/>
  <c r="U98" i="26"/>
  <c r="S98" i="26"/>
  <c r="W98" i="26" s="1"/>
  <c r="Q98" i="26"/>
  <c r="J98" i="26"/>
  <c r="F98" i="26"/>
  <c r="AR97" i="26"/>
  <c r="AQ97" i="26"/>
  <c r="AO97" i="26"/>
  <c r="AM97" i="26"/>
  <c r="AF97" i="26"/>
  <c r="AB97" i="26"/>
  <c r="U97" i="26"/>
  <c r="S97" i="26"/>
  <c r="Q97" i="26"/>
  <c r="J97" i="26"/>
  <c r="F97" i="26"/>
  <c r="AQ96" i="26"/>
  <c r="AO96" i="26"/>
  <c r="AM96" i="26"/>
  <c r="AF96" i="26"/>
  <c r="AB96" i="26"/>
  <c r="V96" i="26"/>
  <c r="U96" i="26"/>
  <c r="S96" i="26"/>
  <c r="Q96" i="26"/>
  <c r="J96" i="26"/>
  <c r="F96" i="26"/>
  <c r="AQ95" i="26"/>
  <c r="AO95" i="26"/>
  <c r="AS95" i="26" s="1"/>
  <c r="AM95" i="26"/>
  <c r="AF95" i="26"/>
  <c r="AB95" i="26"/>
  <c r="V95" i="26"/>
  <c r="U95" i="26"/>
  <c r="S95" i="26"/>
  <c r="Q95" i="26"/>
  <c r="J95" i="26"/>
  <c r="F95" i="26"/>
  <c r="AQ94" i="26"/>
  <c r="AR94" i="26"/>
  <c r="AO94" i="26"/>
  <c r="AM94" i="26"/>
  <c r="AF94" i="26"/>
  <c r="AB94" i="26"/>
  <c r="U94" i="26"/>
  <c r="S94" i="26"/>
  <c r="Q94" i="26"/>
  <c r="J94" i="26"/>
  <c r="F94" i="26"/>
  <c r="AQ93" i="26"/>
  <c r="AO93" i="26"/>
  <c r="AM93" i="26"/>
  <c r="AF93" i="26"/>
  <c r="AB93" i="26"/>
  <c r="V93" i="26"/>
  <c r="U93" i="26"/>
  <c r="S93" i="26"/>
  <c r="Q93" i="26"/>
  <c r="J93" i="26"/>
  <c r="F93" i="26"/>
  <c r="AR92" i="26"/>
  <c r="AQ92" i="26"/>
  <c r="AO92" i="26"/>
  <c r="AM92" i="26"/>
  <c r="AF92" i="26"/>
  <c r="AB92" i="26"/>
  <c r="U92" i="26"/>
  <c r="S92" i="26"/>
  <c r="Q92" i="26"/>
  <c r="J92" i="26"/>
  <c r="F92" i="26"/>
  <c r="AQ91" i="26"/>
  <c r="AR91" i="26"/>
  <c r="AO91" i="26"/>
  <c r="AM91" i="26"/>
  <c r="AF91" i="26"/>
  <c r="AB91" i="26"/>
  <c r="U91" i="26"/>
  <c r="S91" i="26"/>
  <c r="Q91" i="26"/>
  <c r="J91" i="26"/>
  <c r="G24" i="26"/>
  <c r="F91" i="26"/>
  <c r="AQ90" i="26"/>
  <c r="AO90" i="26"/>
  <c r="AM90" i="26"/>
  <c r="AF90" i="26"/>
  <c r="AB90" i="26"/>
  <c r="U90" i="26"/>
  <c r="S90" i="26"/>
  <c r="W90" i="26" s="1"/>
  <c r="Q90" i="26"/>
  <c r="J90" i="26"/>
  <c r="F90" i="26"/>
  <c r="AQ89" i="26"/>
  <c r="AO89" i="26"/>
  <c r="AM89" i="26"/>
  <c r="AF89" i="26"/>
  <c r="AB89" i="26"/>
  <c r="U89" i="26"/>
  <c r="S89" i="26"/>
  <c r="Q89" i="26"/>
  <c r="J89" i="26"/>
  <c r="F89" i="26"/>
  <c r="AQ88" i="26"/>
  <c r="AO88" i="26"/>
  <c r="AM88" i="26"/>
  <c r="AF88" i="26"/>
  <c r="AB88" i="26"/>
  <c r="V88" i="26"/>
  <c r="U88" i="26"/>
  <c r="S88" i="26"/>
  <c r="Q88" i="26"/>
  <c r="J88" i="26"/>
  <c r="F88" i="26"/>
  <c r="AQ84" i="26"/>
  <c r="AO84" i="26"/>
  <c r="AM84" i="26"/>
  <c r="AF84" i="26"/>
  <c r="AB84" i="26"/>
  <c r="V84" i="26"/>
  <c r="U84" i="26"/>
  <c r="S84" i="26"/>
  <c r="Q84" i="26"/>
  <c r="J84" i="26"/>
  <c r="F84" i="26"/>
  <c r="AQ83" i="26"/>
  <c r="AR83" i="26"/>
  <c r="AO83" i="26"/>
  <c r="AM83" i="26"/>
  <c r="AF83" i="26"/>
  <c r="AB83" i="26"/>
  <c r="U83" i="26"/>
  <c r="S83" i="26"/>
  <c r="Q83" i="26"/>
  <c r="J83" i="26"/>
  <c r="F83" i="26"/>
  <c r="AQ82" i="26"/>
  <c r="AM82" i="26"/>
  <c r="AF82" i="26"/>
  <c r="AB82" i="26"/>
  <c r="V82" i="26"/>
  <c r="U82" i="26"/>
  <c r="S82" i="26"/>
  <c r="Q82" i="26"/>
  <c r="J82" i="26"/>
  <c r="F82" i="26"/>
  <c r="AR81" i="26"/>
  <c r="AQ81" i="26"/>
  <c r="AO81" i="26"/>
  <c r="AM81" i="26"/>
  <c r="AF81" i="26"/>
  <c r="AB81" i="26"/>
  <c r="U81" i="26"/>
  <c r="S81" i="26"/>
  <c r="Q81" i="26"/>
  <c r="J81" i="26"/>
  <c r="F81" i="26"/>
  <c r="AQ80" i="26"/>
  <c r="AR80" i="26"/>
  <c r="AO80" i="26"/>
  <c r="AM80" i="26"/>
  <c r="AF80" i="26"/>
  <c r="AB80" i="26"/>
  <c r="U80" i="26"/>
  <c r="S80" i="26"/>
  <c r="Q80" i="26"/>
  <c r="J80" i="26"/>
  <c r="F80" i="26"/>
  <c r="AO79" i="26"/>
  <c r="AM79" i="26"/>
  <c r="AB79" i="26"/>
  <c r="U79" i="26"/>
  <c r="S79" i="26"/>
  <c r="W79" i="26" s="1"/>
  <c r="Q79" i="26"/>
  <c r="J79" i="26"/>
  <c r="F79" i="26"/>
  <c r="AQ78" i="26"/>
  <c r="AM78" i="26"/>
  <c r="AF78" i="26"/>
  <c r="AB78" i="26"/>
  <c r="S78" i="26"/>
  <c r="Q78" i="26"/>
  <c r="F78" i="26"/>
  <c r="AQ77" i="26"/>
  <c r="AO77" i="26"/>
  <c r="AM77" i="26"/>
  <c r="AF77" i="26"/>
  <c r="AB77" i="26"/>
  <c r="V77" i="26"/>
  <c r="U77" i="26"/>
  <c r="S77" i="26"/>
  <c r="J77" i="26"/>
  <c r="F77" i="26"/>
  <c r="AO76" i="26"/>
  <c r="AM76" i="26"/>
  <c r="AB76" i="26"/>
  <c r="V76" i="26"/>
  <c r="U76" i="26"/>
  <c r="S76" i="26"/>
  <c r="Q76" i="26"/>
  <c r="J76" i="26"/>
  <c r="AO75" i="26"/>
  <c r="AM75" i="26"/>
  <c r="AF75" i="26"/>
  <c r="U75" i="26"/>
  <c r="S75" i="26"/>
  <c r="Q75" i="26"/>
  <c r="J75" i="26"/>
  <c r="F75" i="26"/>
  <c r="AQ74" i="26"/>
  <c r="AO74" i="26"/>
  <c r="AM74" i="26"/>
  <c r="AF74" i="26"/>
  <c r="AB74" i="26"/>
  <c r="V74" i="26"/>
  <c r="Q74" i="26"/>
  <c r="J74" i="26"/>
  <c r="AR73" i="26"/>
  <c r="AQ73" i="26"/>
  <c r="AO73" i="26"/>
  <c r="AM73" i="26"/>
  <c r="AF73" i="26"/>
  <c r="AD73" i="26"/>
  <c r="AH73" i="26" s="1"/>
  <c r="AB73" i="26"/>
  <c r="U73" i="26"/>
  <c r="S73" i="26"/>
  <c r="W73" i="26" s="1"/>
  <c r="J73" i="26"/>
  <c r="AQ69" i="26"/>
  <c r="AO69" i="26"/>
  <c r="AM69" i="26"/>
  <c r="AF69" i="26"/>
  <c r="AD69" i="26"/>
  <c r="AH69" i="26" s="1"/>
  <c r="AB69" i="26"/>
  <c r="U69" i="26"/>
  <c r="S69" i="26"/>
  <c r="Q69" i="26"/>
  <c r="K69" i="26"/>
  <c r="H69" i="26"/>
  <c r="AO68" i="26"/>
  <c r="AG68" i="26"/>
  <c r="AF68" i="26"/>
  <c r="AB68" i="26"/>
  <c r="U68" i="26"/>
  <c r="S68" i="26"/>
  <c r="Q68" i="26"/>
  <c r="K68" i="26"/>
  <c r="J68" i="26"/>
  <c r="H68" i="26"/>
  <c r="F68" i="26"/>
  <c r="AM67" i="26"/>
  <c r="AG67" i="26"/>
  <c r="AF67" i="26"/>
  <c r="AB67" i="26"/>
  <c r="V67" i="26"/>
  <c r="S67" i="26"/>
  <c r="Q67" i="26"/>
  <c r="J67" i="26"/>
  <c r="H67" i="26"/>
  <c r="L67" i="26" s="1"/>
  <c r="AR66" i="26"/>
  <c r="AQ66" i="26"/>
  <c r="AO66" i="26"/>
  <c r="AM66" i="26"/>
  <c r="AF66" i="26"/>
  <c r="AD66" i="26"/>
  <c r="AH66" i="26" s="1"/>
  <c r="AB66" i="26"/>
  <c r="U66" i="26"/>
  <c r="S66" i="26"/>
  <c r="W66" i="26" s="1"/>
  <c r="Q66" i="26"/>
  <c r="J66" i="26"/>
  <c r="H66" i="26"/>
  <c r="L66" i="26" s="1"/>
  <c r="F66" i="26"/>
  <c r="AQ65" i="26"/>
  <c r="AO65" i="26"/>
  <c r="AM65" i="26"/>
  <c r="AF65" i="26"/>
  <c r="AD65" i="26"/>
  <c r="AB65" i="26"/>
  <c r="V65" i="26"/>
  <c r="U65" i="26"/>
  <c r="S65" i="26"/>
  <c r="Q65" i="26"/>
  <c r="H65" i="26"/>
  <c r="F65" i="26"/>
  <c r="AO64" i="26"/>
  <c r="AM64" i="26"/>
  <c r="AG64" i="26"/>
  <c r="AF64" i="26"/>
  <c r="AD64" i="26"/>
  <c r="AH64" i="26" s="1"/>
  <c r="U64" i="26"/>
  <c r="Q64" i="26"/>
  <c r="J64" i="26"/>
  <c r="H64" i="26"/>
  <c r="F64" i="26"/>
  <c r="AR63" i="26"/>
  <c r="AO63" i="26"/>
  <c r="AM63" i="26"/>
  <c r="AG63" i="26"/>
  <c r="AD63" i="26"/>
  <c r="AB63" i="26"/>
  <c r="Q63" i="26"/>
  <c r="H63" i="26"/>
  <c r="F63" i="26"/>
  <c r="AR62" i="26"/>
  <c r="AQ62" i="26"/>
  <c r="AO62" i="26"/>
  <c r="AM62" i="26"/>
  <c r="AG62" i="26"/>
  <c r="AF62" i="26"/>
  <c r="AD62" i="26"/>
  <c r="AH62" i="26" s="1"/>
  <c r="J62" i="26"/>
  <c r="F62" i="26"/>
  <c r="AQ61" i="26"/>
  <c r="AM61" i="26"/>
  <c r="AD61" i="26"/>
  <c r="AB61" i="26"/>
  <c r="U61" i="26"/>
  <c r="S61" i="26"/>
  <c r="H61" i="26"/>
  <c r="AR60" i="26"/>
  <c r="AQ60" i="26"/>
  <c r="AO60" i="26"/>
  <c r="AM60" i="26"/>
  <c r="AF60" i="26"/>
  <c r="AB60" i="26"/>
  <c r="U60" i="26"/>
  <c r="S60" i="26"/>
  <c r="Q60" i="26"/>
  <c r="K60" i="26"/>
  <c r="J60" i="26"/>
  <c r="H60" i="26"/>
  <c r="L60" i="26" s="1"/>
  <c r="F60" i="26"/>
  <c r="AO59" i="26"/>
  <c r="AM59" i="26"/>
  <c r="AD59" i="26"/>
  <c r="AB59" i="26"/>
  <c r="S59" i="26"/>
  <c r="Q59" i="26"/>
  <c r="J59" i="26"/>
  <c r="H59" i="26"/>
  <c r="L59" i="26" s="1"/>
  <c r="AQ58" i="26"/>
  <c r="AO58" i="26"/>
  <c r="AM58" i="26"/>
  <c r="AF58" i="26"/>
  <c r="AB58" i="26"/>
  <c r="U58" i="26"/>
  <c r="Q58" i="26"/>
  <c r="J58" i="26"/>
  <c r="F58" i="26"/>
  <c r="AQ54" i="26"/>
  <c r="AO54" i="26"/>
  <c r="AM54" i="26"/>
  <c r="AD54" i="26"/>
  <c r="AB54" i="26"/>
  <c r="V54" i="26"/>
  <c r="U54" i="26"/>
  <c r="S54" i="26"/>
  <c r="Q54" i="26"/>
  <c r="J54" i="26"/>
  <c r="H54" i="26"/>
  <c r="F54" i="26"/>
  <c r="AQ53" i="26"/>
  <c r="AS53" i="26" s="1"/>
  <c r="AO53" i="26"/>
  <c r="AF53" i="26"/>
  <c r="AB53" i="26"/>
  <c r="U53" i="26"/>
  <c r="Q53" i="26"/>
  <c r="J53" i="26"/>
  <c r="H53" i="26"/>
  <c r="L53" i="26" s="1"/>
  <c r="K53" i="26"/>
  <c r="F53" i="26"/>
  <c r="AR52" i="26"/>
  <c r="AQ52" i="26"/>
  <c r="AM52" i="26"/>
  <c r="AD52" i="26"/>
  <c r="AA24" i="26"/>
  <c r="U52" i="26"/>
  <c r="H52" i="26"/>
  <c r="K52" i="26"/>
  <c r="F52" i="26"/>
  <c r="AR51" i="26"/>
  <c r="AQ51" i="26"/>
  <c r="AO51" i="26"/>
  <c r="AS51" i="26" s="1"/>
  <c r="AM51" i="26"/>
  <c r="AF51" i="26"/>
  <c r="AD51" i="26"/>
  <c r="AB51" i="26"/>
  <c r="U51" i="26"/>
  <c r="Q51" i="26"/>
  <c r="J51" i="26"/>
  <c r="AO50" i="26"/>
  <c r="AR50" i="26"/>
  <c r="AM50" i="26"/>
  <c r="AF50" i="26"/>
  <c r="AH50" i="26" s="1"/>
  <c r="AD50" i="26"/>
  <c r="AB50" i="26"/>
  <c r="U50" i="26"/>
  <c r="V50" i="26"/>
  <c r="Q50" i="26"/>
  <c r="J50" i="26"/>
  <c r="H50" i="26"/>
  <c r="AO49" i="26"/>
  <c r="AR49" i="26"/>
  <c r="AM49" i="26"/>
  <c r="AD49" i="26"/>
  <c r="AB49" i="26"/>
  <c r="U49" i="26"/>
  <c r="Q49" i="26"/>
  <c r="J49" i="26"/>
  <c r="H49" i="26"/>
  <c r="K49" i="26"/>
  <c r="F49" i="26"/>
  <c r="AM48" i="26"/>
  <c r="AF48" i="26"/>
  <c r="AB48" i="26"/>
  <c r="U48" i="26"/>
  <c r="Q48" i="26"/>
  <c r="K48" i="26"/>
  <c r="F48" i="26"/>
  <c r="AQ47" i="26"/>
  <c r="AR47" i="26"/>
  <c r="AM47" i="26"/>
  <c r="AF47" i="26"/>
  <c r="U47" i="26"/>
  <c r="V47" i="26"/>
  <c r="J47" i="26"/>
  <c r="K47" i="26"/>
  <c r="AQ46" i="26"/>
  <c r="AM46" i="26"/>
  <c r="AF46" i="26"/>
  <c r="AB46" i="26"/>
  <c r="U46" i="26"/>
  <c r="V46" i="26"/>
  <c r="F46" i="26"/>
  <c r="AR45" i="26"/>
  <c r="AM45" i="26"/>
  <c r="AG45" i="26"/>
  <c r="U45" i="26"/>
  <c r="V45" i="26"/>
  <c r="Q45" i="26"/>
  <c r="J45" i="26"/>
  <c r="K45" i="26"/>
  <c r="F45" i="26"/>
  <c r="AM44" i="26"/>
  <c r="AF44" i="26"/>
  <c r="AB44" i="26"/>
  <c r="U44" i="26"/>
  <c r="Q44" i="26"/>
  <c r="F44" i="26"/>
  <c r="AQ43" i="26"/>
  <c r="AR43" i="26"/>
  <c r="AM43" i="26"/>
  <c r="AF43" i="26"/>
  <c r="U43" i="26"/>
  <c r="V43" i="26"/>
  <c r="J43" i="26"/>
  <c r="K43" i="26"/>
  <c r="AR39" i="26"/>
  <c r="AM39" i="26"/>
  <c r="AG39" i="26"/>
  <c r="AB39" i="26"/>
  <c r="V39" i="26"/>
  <c r="Q39" i="26"/>
  <c r="AG38" i="26"/>
  <c r="AB38" i="26"/>
  <c r="Q38" i="26"/>
  <c r="K38" i="26"/>
  <c r="F38" i="26"/>
  <c r="AR37" i="26"/>
  <c r="AM37" i="26"/>
  <c r="AB37" i="26"/>
  <c r="Q37" i="26"/>
  <c r="AR36" i="26"/>
  <c r="AM36" i="26"/>
  <c r="AG36" i="26"/>
  <c r="AB36" i="26"/>
  <c r="Q36" i="26"/>
  <c r="K36" i="26"/>
  <c r="AR35" i="26"/>
  <c r="AM35" i="26"/>
  <c r="AB35" i="26"/>
  <c r="V35" i="26"/>
  <c r="Q35" i="26"/>
  <c r="AG34" i="26"/>
  <c r="AB34" i="26"/>
  <c r="Q34" i="26"/>
  <c r="K34" i="26"/>
  <c r="F34" i="26"/>
  <c r="AR33" i="26"/>
  <c r="AM33" i="26"/>
  <c r="AB33" i="26"/>
  <c r="Q33" i="26"/>
  <c r="AM32" i="26"/>
  <c r="AG32" i="26"/>
  <c r="AB32" i="26"/>
  <c r="K32" i="26"/>
  <c r="AR31" i="26"/>
  <c r="AM31" i="26"/>
  <c r="AB31" i="26"/>
  <c r="V31" i="26"/>
  <c r="AG30" i="26"/>
  <c r="AB30" i="26"/>
  <c r="Q30" i="26"/>
  <c r="K30" i="26"/>
  <c r="AM29" i="26"/>
  <c r="AB29" i="26"/>
  <c r="Q29" i="26"/>
  <c r="AM28" i="26"/>
  <c r="AF39" i="26"/>
  <c r="T24" i="26"/>
  <c r="F28" i="26"/>
  <c r="R23" i="26"/>
  <c r="AP99" i="25"/>
  <c r="AN99" i="25"/>
  <c r="AL99" i="25"/>
  <c r="AE99" i="25"/>
  <c r="AC99" i="25"/>
  <c r="AA99" i="25"/>
  <c r="T99" i="25"/>
  <c r="R99" i="25"/>
  <c r="P99" i="25"/>
  <c r="I99" i="25"/>
  <c r="G99" i="25"/>
  <c r="E99" i="25"/>
  <c r="AP98" i="25"/>
  <c r="AN98" i="25"/>
  <c r="AL98" i="25"/>
  <c r="AE98" i="25"/>
  <c r="AC98" i="25"/>
  <c r="AA98" i="25"/>
  <c r="T98" i="25"/>
  <c r="R98" i="25"/>
  <c r="P98" i="25"/>
  <c r="I98" i="25"/>
  <c r="G98" i="25"/>
  <c r="E98" i="25"/>
  <c r="AP97" i="25"/>
  <c r="AN97" i="25"/>
  <c r="AL97" i="25"/>
  <c r="AE97" i="25"/>
  <c r="AC97" i="25"/>
  <c r="AA97" i="25"/>
  <c r="T97" i="25"/>
  <c r="R97" i="25"/>
  <c r="P97" i="25"/>
  <c r="I97" i="25"/>
  <c r="G97" i="25"/>
  <c r="E97" i="25"/>
  <c r="AP96" i="25"/>
  <c r="AN96" i="25"/>
  <c r="AL96" i="25"/>
  <c r="AE96" i="25"/>
  <c r="AC96" i="25"/>
  <c r="AA96" i="25"/>
  <c r="T96" i="25"/>
  <c r="R96" i="25"/>
  <c r="P96" i="25"/>
  <c r="I96" i="25"/>
  <c r="G96" i="25"/>
  <c r="E96" i="25"/>
  <c r="AP95" i="25"/>
  <c r="AN95" i="25"/>
  <c r="AL95" i="25"/>
  <c r="AE95" i="25"/>
  <c r="AC95" i="25"/>
  <c r="AA95" i="25"/>
  <c r="T95" i="25"/>
  <c r="R95" i="25"/>
  <c r="P95" i="25"/>
  <c r="I95" i="25"/>
  <c r="G95" i="25"/>
  <c r="E95" i="25"/>
  <c r="AP94" i="25"/>
  <c r="AN94" i="25"/>
  <c r="AL94" i="25"/>
  <c r="AE94" i="25"/>
  <c r="AC94" i="25"/>
  <c r="AA94" i="25"/>
  <c r="T94" i="25"/>
  <c r="R94" i="25"/>
  <c r="P94" i="25"/>
  <c r="I94" i="25"/>
  <c r="G94" i="25"/>
  <c r="E94" i="25"/>
  <c r="AP93" i="25"/>
  <c r="AN93" i="25"/>
  <c r="AL93" i="25"/>
  <c r="AE93" i="25"/>
  <c r="AC93" i="25"/>
  <c r="AA93" i="25"/>
  <c r="T93" i="25"/>
  <c r="R93" i="25"/>
  <c r="P93" i="25"/>
  <c r="I93" i="25"/>
  <c r="G93" i="25"/>
  <c r="E93" i="25"/>
  <c r="AP92" i="25"/>
  <c r="AN92" i="25"/>
  <c r="AL92" i="25"/>
  <c r="AE92" i="25"/>
  <c r="AC92" i="25"/>
  <c r="AA92" i="25"/>
  <c r="T92" i="25"/>
  <c r="R92" i="25"/>
  <c r="P92" i="25"/>
  <c r="I92" i="25"/>
  <c r="G92" i="25"/>
  <c r="E92" i="25"/>
  <c r="AP91" i="25"/>
  <c r="AN91" i="25"/>
  <c r="AL91" i="25"/>
  <c r="AE91" i="25"/>
  <c r="AC91" i="25"/>
  <c r="AA91" i="25"/>
  <c r="T91" i="25"/>
  <c r="R91" i="25"/>
  <c r="P91" i="25"/>
  <c r="I91" i="25"/>
  <c r="G91" i="25"/>
  <c r="E91" i="25"/>
  <c r="AP90" i="25"/>
  <c r="AN90" i="25"/>
  <c r="AL90" i="25"/>
  <c r="AE90" i="25"/>
  <c r="AC90" i="25"/>
  <c r="AA90" i="25"/>
  <c r="T90" i="25"/>
  <c r="U90" i="25" s="1"/>
  <c r="R90" i="25"/>
  <c r="P90" i="25"/>
  <c r="I90" i="25"/>
  <c r="G90" i="25"/>
  <c r="E90" i="25"/>
  <c r="AP89" i="25"/>
  <c r="AN89" i="25"/>
  <c r="AL89" i="25"/>
  <c r="AE89" i="25"/>
  <c r="AC89" i="25"/>
  <c r="AA89" i="25"/>
  <c r="T89" i="25"/>
  <c r="R89" i="25"/>
  <c r="P89" i="25"/>
  <c r="I89" i="25"/>
  <c r="G89" i="25"/>
  <c r="H89" i="25" s="1"/>
  <c r="E89" i="25"/>
  <c r="AP88" i="25"/>
  <c r="AN88" i="25"/>
  <c r="AL88" i="25"/>
  <c r="AE88" i="25"/>
  <c r="AC88" i="25"/>
  <c r="AA88" i="25"/>
  <c r="T88" i="25"/>
  <c r="R88" i="25"/>
  <c r="P88" i="25"/>
  <c r="I88" i="25"/>
  <c r="G88" i="25"/>
  <c r="E88" i="25"/>
  <c r="AP84" i="25"/>
  <c r="AN84" i="25"/>
  <c r="AL84" i="25"/>
  <c r="AE84" i="25"/>
  <c r="AC84" i="25"/>
  <c r="AA84" i="25"/>
  <c r="T84" i="25"/>
  <c r="R84" i="25"/>
  <c r="P84" i="25"/>
  <c r="I84" i="25"/>
  <c r="G84" i="25"/>
  <c r="E84" i="25"/>
  <c r="AP83" i="25"/>
  <c r="AN83" i="25"/>
  <c r="AL83" i="25"/>
  <c r="AE83" i="25"/>
  <c r="AC83" i="25"/>
  <c r="AA83" i="25"/>
  <c r="T83" i="25"/>
  <c r="U83" i="25" s="1"/>
  <c r="R83" i="25"/>
  <c r="P83" i="25"/>
  <c r="I83" i="25"/>
  <c r="G83" i="25"/>
  <c r="E83" i="25"/>
  <c r="AP82" i="25"/>
  <c r="AN82" i="25"/>
  <c r="AL82" i="25"/>
  <c r="AE82" i="25"/>
  <c r="AC82" i="25"/>
  <c r="AA82" i="25"/>
  <c r="T82" i="25"/>
  <c r="R82" i="25"/>
  <c r="P82" i="25"/>
  <c r="I82" i="25"/>
  <c r="G82" i="25"/>
  <c r="E82" i="25"/>
  <c r="AP81" i="25"/>
  <c r="AR81" i="25" s="1"/>
  <c r="AN81" i="25"/>
  <c r="AL81" i="25"/>
  <c r="AE81" i="25"/>
  <c r="AC81" i="25"/>
  <c r="AA81" i="25"/>
  <c r="T81" i="25"/>
  <c r="R81" i="25"/>
  <c r="P81" i="25"/>
  <c r="I81" i="25"/>
  <c r="G81" i="25"/>
  <c r="E81" i="25"/>
  <c r="AP80" i="25"/>
  <c r="AN80" i="25"/>
  <c r="AL80" i="25"/>
  <c r="AM80" i="25" s="1"/>
  <c r="AE80" i="25"/>
  <c r="AC80" i="25"/>
  <c r="AA80" i="25"/>
  <c r="T80" i="25"/>
  <c r="R80" i="25"/>
  <c r="P80" i="25"/>
  <c r="I80" i="25"/>
  <c r="G80" i="25"/>
  <c r="E80" i="25"/>
  <c r="AP79" i="25"/>
  <c r="AN79" i="25"/>
  <c r="AL79" i="25"/>
  <c r="AM79" i="25" s="1"/>
  <c r="AE79" i="25"/>
  <c r="AC79" i="25"/>
  <c r="AA79" i="25"/>
  <c r="T79" i="25"/>
  <c r="V79" i="25" s="1"/>
  <c r="R79" i="25"/>
  <c r="P79" i="25"/>
  <c r="Q79" i="25" s="1"/>
  <c r="I79" i="25"/>
  <c r="G79" i="25"/>
  <c r="E79" i="25"/>
  <c r="AP78" i="25"/>
  <c r="AN78" i="25"/>
  <c r="AL78" i="25"/>
  <c r="AE78" i="25"/>
  <c r="AC78" i="25"/>
  <c r="AA78" i="25"/>
  <c r="T78" i="25"/>
  <c r="V78" i="25" s="1"/>
  <c r="R78" i="25"/>
  <c r="P78" i="25"/>
  <c r="I78" i="25"/>
  <c r="G78" i="25"/>
  <c r="H78" i="25" s="1"/>
  <c r="E78" i="25"/>
  <c r="AP77" i="25"/>
  <c r="AN77" i="25"/>
  <c r="AO77" i="25" s="1"/>
  <c r="AL77" i="25"/>
  <c r="AM77" i="25" s="1"/>
  <c r="AE77" i="25"/>
  <c r="AC77" i="25"/>
  <c r="AA77" i="25"/>
  <c r="T77" i="25"/>
  <c r="R77" i="25"/>
  <c r="P77" i="25"/>
  <c r="I77" i="25"/>
  <c r="G77" i="25"/>
  <c r="H77" i="25" s="1"/>
  <c r="L77" i="25" s="1"/>
  <c r="E77" i="25"/>
  <c r="AP76" i="25"/>
  <c r="AN76" i="25"/>
  <c r="AL76" i="25"/>
  <c r="AE76" i="25"/>
  <c r="AC76" i="25"/>
  <c r="AA76" i="25"/>
  <c r="AB76" i="25" s="1"/>
  <c r="T76" i="25"/>
  <c r="R76" i="25"/>
  <c r="P76" i="25"/>
  <c r="I76" i="25"/>
  <c r="G76" i="25"/>
  <c r="E76" i="25"/>
  <c r="AP75" i="25"/>
  <c r="AQ75" i="25" s="1"/>
  <c r="AN75" i="25"/>
  <c r="AL75" i="25"/>
  <c r="AE75" i="25"/>
  <c r="AC75" i="25"/>
  <c r="AA75" i="25"/>
  <c r="T75" i="25"/>
  <c r="U75" i="25" s="1"/>
  <c r="R75" i="25"/>
  <c r="P75" i="25"/>
  <c r="Q75" i="25" s="1"/>
  <c r="I75" i="25"/>
  <c r="G75" i="25"/>
  <c r="E75" i="25"/>
  <c r="AP74" i="25"/>
  <c r="AN74" i="25"/>
  <c r="AL74" i="25"/>
  <c r="AE74" i="25"/>
  <c r="AC74" i="25"/>
  <c r="AD74" i="25" s="1"/>
  <c r="AH74" i="25" s="1"/>
  <c r="AA74" i="25"/>
  <c r="T74" i="25"/>
  <c r="V74" i="25" s="1"/>
  <c r="R74" i="25"/>
  <c r="P74" i="25"/>
  <c r="I74" i="25"/>
  <c r="G74" i="25"/>
  <c r="H74" i="25" s="1"/>
  <c r="E74" i="25"/>
  <c r="AP73" i="25"/>
  <c r="AN73" i="25"/>
  <c r="AL73" i="25"/>
  <c r="AE73" i="25"/>
  <c r="AC73" i="25"/>
  <c r="AA73" i="25"/>
  <c r="T73" i="25"/>
  <c r="R73" i="25"/>
  <c r="V73" i="25" s="1"/>
  <c r="P73" i="25"/>
  <c r="Q73" i="25" s="1"/>
  <c r="I73" i="25"/>
  <c r="G73" i="25"/>
  <c r="E73" i="25"/>
  <c r="AP69" i="25"/>
  <c r="AN69" i="25"/>
  <c r="AL69" i="25"/>
  <c r="AE69" i="25"/>
  <c r="AC69" i="25"/>
  <c r="AA69" i="25"/>
  <c r="T69" i="25"/>
  <c r="R69" i="25"/>
  <c r="P69" i="25"/>
  <c r="I69" i="25"/>
  <c r="G69" i="25"/>
  <c r="E69" i="25"/>
  <c r="AP68" i="25"/>
  <c r="AR68" i="25" s="1"/>
  <c r="AN68" i="25"/>
  <c r="AL68" i="25"/>
  <c r="AE68" i="25"/>
  <c r="AC68" i="25"/>
  <c r="AA68" i="25"/>
  <c r="T68" i="25"/>
  <c r="R68" i="25"/>
  <c r="P68" i="25"/>
  <c r="I68" i="25"/>
  <c r="G68" i="25"/>
  <c r="E68" i="25"/>
  <c r="AP67" i="25"/>
  <c r="AN67" i="25"/>
  <c r="AR67" i="25" s="1"/>
  <c r="AL67" i="25"/>
  <c r="AE67" i="25"/>
  <c r="AC67" i="25"/>
  <c r="AG67" i="25" s="1"/>
  <c r="AA67" i="25"/>
  <c r="T67" i="25"/>
  <c r="R67" i="25"/>
  <c r="P67" i="25"/>
  <c r="I67" i="25"/>
  <c r="G67" i="25"/>
  <c r="E67" i="25"/>
  <c r="AP66" i="25"/>
  <c r="AR66" i="25" s="1"/>
  <c r="AN66" i="25"/>
  <c r="AO66" i="25" s="1"/>
  <c r="AL66" i="25"/>
  <c r="AE66" i="25"/>
  <c r="AC66" i="25"/>
  <c r="AA66" i="25"/>
  <c r="T66" i="25"/>
  <c r="R66" i="25"/>
  <c r="P66" i="25"/>
  <c r="Q66" i="25" s="1"/>
  <c r="I66" i="25"/>
  <c r="G66" i="25"/>
  <c r="E66" i="25"/>
  <c r="AP65" i="25"/>
  <c r="AN65" i="25"/>
  <c r="AL65" i="25"/>
  <c r="AE65" i="25"/>
  <c r="AF65" i="25" s="1"/>
  <c r="AC65" i="25"/>
  <c r="AG65" i="25" s="1"/>
  <c r="AA65" i="25"/>
  <c r="T65" i="25"/>
  <c r="V65" i="25" s="1"/>
  <c r="R65" i="25"/>
  <c r="P65" i="25"/>
  <c r="I65" i="25"/>
  <c r="J65" i="25" s="1"/>
  <c r="G65" i="25"/>
  <c r="E65" i="25"/>
  <c r="F65" i="25" s="1"/>
  <c r="AP64" i="25"/>
  <c r="AN64" i="25"/>
  <c r="AL64" i="25"/>
  <c r="AE64" i="25"/>
  <c r="AC64" i="25"/>
  <c r="AA64" i="25"/>
  <c r="T64" i="25"/>
  <c r="U64" i="25" s="1"/>
  <c r="R64" i="25"/>
  <c r="P64" i="25"/>
  <c r="I64" i="25"/>
  <c r="J64" i="25" s="1"/>
  <c r="G64" i="25"/>
  <c r="E64" i="25"/>
  <c r="AP63" i="25"/>
  <c r="AN63" i="25"/>
  <c r="AR63" i="25" s="1"/>
  <c r="AL63" i="25"/>
  <c r="AE63" i="25"/>
  <c r="AC63" i="25"/>
  <c r="AA63" i="25"/>
  <c r="T63" i="25"/>
  <c r="R63" i="25"/>
  <c r="P63" i="25"/>
  <c r="I63" i="25"/>
  <c r="G63" i="25"/>
  <c r="H63" i="25" s="1"/>
  <c r="E63" i="25"/>
  <c r="AP62" i="25"/>
  <c r="AQ62" i="25" s="1"/>
  <c r="AN62" i="25"/>
  <c r="AL62" i="25"/>
  <c r="AM62" i="25" s="1"/>
  <c r="AE62" i="25"/>
  <c r="AC62" i="25"/>
  <c r="AA62" i="25"/>
  <c r="AB62" i="25" s="1"/>
  <c r="T62" i="25"/>
  <c r="R62" i="25"/>
  <c r="V62" i="25" s="1"/>
  <c r="P62" i="25"/>
  <c r="I62" i="25"/>
  <c r="G62" i="25"/>
  <c r="E62" i="25"/>
  <c r="AP61" i="25"/>
  <c r="AN61" i="25"/>
  <c r="AR61" i="25" s="1"/>
  <c r="AL61" i="25"/>
  <c r="AM61" i="25" s="1"/>
  <c r="AE61" i="25"/>
  <c r="AC61" i="25"/>
  <c r="AA61" i="25"/>
  <c r="AB61" i="25" s="1"/>
  <c r="T61" i="25"/>
  <c r="V61" i="25" s="1"/>
  <c r="R61" i="25"/>
  <c r="P61" i="25"/>
  <c r="I61" i="25"/>
  <c r="G61" i="25"/>
  <c r="E61" i="25"/>
  <c r="AP60" i="25"/>
  <c r="AN60" i="25"/>
  <c r="AL60" i="25"/>
  <c r="AM60" i="25" s="1"/>
  <c r="AE60" i="25"/>
  <c r="AC60" i="25"/>
  <c r="AA60" i="25"/>
  <c r="AB60" i="25" s="1"/>
  <c r="T60" i="25"/>
  <c r="R60" i="25"/>
  <c r="P60" i="25"/>
  <c r="Q60" i="25" s="1"/>
  <c r="I60" i="25"/>
  <c r="G60" i="25"/>
  <c r="H60" i="25" s="1"/>
  <c r="L60" i="25" s="1"/>
  <c r="E60" i="25"/>
  <c r="AP59" i="25"/>
  <c r="AN59" i="25"/>
  <c r="AL59" i="25"/>
  <c r="AE59" i="25"/>
  <c r="AF59" i="25" s="1"/>
  <c r="AC59" i="25"/>
  <c r="AD59" i="25" s="1"/>
  <c r="AH59" i="25" s="1"/>
  <c r="AA59" i="25"/>
  <c r="T59" i="25"/>
  <c r="U59" i="25" s="1"/>
  <c r="R59" i="25"/>
  <c r="P59" i="25"/>
  <c r="I59" i="25"/>
  <c r="G59" i="25"/>
  <c r="H59" i="25" s="1"/>
  <c r="E59" i="25"/>
  <c r="AP58" i="25"/>
  <c r="AR58" i="25" s="1"/>
  <c r="AN58" i="25"/>
  <c r="AO58" i="25" s="1"/>
  <c r="AL58" i="25"/>
  <c r="AE58" i="25"/>
  <c r="AC58" i="25"/>
  <c r="AA58" i="25"/>
  <c r="T58" i="25"/>
  <c r="R58" i="25"/>
  <c r="S58" i="25" s="1"/>
  <c r="W58" i="25" s="1"/>
  <c r="P58" i="25"/>
  <c r="Q58" i="25" s="1"/>
  <c r="I58" i="25"/>
  <c r="G58" i="25"/>
  <c r="H58" i="25" s="1"/>
  <c r="L58" i="25" s="1"/>
  <c r="E58" i="25"/>
  <c r="AP54" i="25"/>
  <c r="AN54" i="25"/>
  <c r="AL54" i="25"/>
  <c r="AM54" i="25" s="1"/>
  <c r="AE54" i="25"/>
  <c r="AF54" i="25" s="1"/>
  <c r="AC54" i="25"/>
  <c r="AG54" i="25" s="1"/>
  <c r="AA54" i="25"/>
  <c r="T54" i="25"/>
  <c r="R54" i="25"/>
  <c r="P54" i="25"/>
  <c r="I54" i="25"/>
  <c r="J54" i="25" s="1"/>
  <c r="G54" i="25"/>
  <c r="E54" i="25"/>
  <c r="AP53" i="25"/>
  <c r="AQ53" i="25" s="1"/>
  <c r="AN53" i="25"/>
  <c r="AL53" i="25"/>
  <c r="AM53" i="25" s="1"/>
  <c r="AE53" i="25"/>
  <c r="AC53" i="25"/>
  <c r="AG53" i="25" s="1"/>
  <c r="AA53" i="25"/>
  <c r="T53" i="25"/>
  <c r="U53" i="25" s="1"/>
  <c r="R53" i="25"/>
  <c r="P53" i="25"/>
  <c r="I53" i="25"/>
  <c r="G53" i="25"/>
  <c r="E53" i="25"/>
  <c r="AP52" i="25"/>
  <c r="AQ52" i="25" s="1"/>
  <c r="AN52" i="25"/>
  <c r="AL52" i="25"/>
  <c r="AE52" i="25"/>
  <c r="AC52" i="25"/>
  <c r="AD52" i="25" s="1"/>
  <c r="AH52" i="25" s="1"/>
  <c r="AA52" i="25"/>
  <c r="T52" i="25"/>
  <c r="V52" i="25" s="1"/>
  <c r="R52" i="25"/>
  <c r="P52" i="25"/>
  <c r="I52" i="25"/>
  <c r="G52" i="25"/>
  <c r="E52" i="25"/>
  <c r="AP51" i="25"/>
  <c r="AN51" i="25"/>
  <c r="AL51" i="25"/>
  <c r="AE51" i="25"/>
  <c r="AC51" i="25"/>
  <c r="AA51" i="25"/>
  <c r="T51" i="25"/>
  <c r="R51" i="25"/>
  <c r="V51" i="25" s="1"/>
  <c r="P51" i="25"/>
  <c r="I51" i="25"/>
  <c r="G51" i="25"/>
  <c r="E51" i="25"/>
  <c r="AP50" i="25"/>
  <c r="AN50" i="25"/>
  <c r="AR50" i="25" s="1"/>
  <c r="AL50" i="25"/>
  <c r="AE50" i="25"/>
  <c r="AC50" i="25"/>
  <c r="AA50" i="25"/>
  <c r="T50" i="25"/>
  <c r="R50" i="25"/>
  <c r="P50" i="25"/>
  <c r="I50" i="25"/>
  <c r="G50" i="25"/>
  <c r="E50" i="25"/>
  <c r="AP49" i="25"/>
  <c r="AN49" i="25"/>
  <c r="AL49" i="25"/>
  <c r="AE49" i="25"/>
  <c r="AC49" i="25"/>
  <c r="AA49" i="25"/>
  <c r="AB49" i="25" s="1"/>
  <c r="T49" i="25"/>
  <c r="U49" i="25" s="1"/>
  <c r="R49" i="25"/>
  <c r="P49" i="25"/>
  <c r="I49" i="25"/>
  <c r="G49" i="25"/>
  <c r="E49" i="25"/>
  <c r="AP48" i="25"/>
  <c r="AN48" i="25"/>
  <c r="AO48" i="25" s="1"/>
  <c r="AL48" i="25"/>
  <c r="AE48" i="25"/>
  <c r="AC48" i="25"/>
  <c r="AG48" i="25" s="1"/>
  <c r="AA48" i="25"/>
  <c r="T48" i="25"/>
  <c r="V48" i="25" s="1"/>
  <c r="R48" i="25"/>
  <c r="P48" i="25"/>
  <c r="I48" i="25"/>
  <c r="G48" i="25"/>
  <c r="K48" i="25" s="1"/>
  <c r="E48" i="25"/>
  <c r="AP47" i="25"/>
  <c r="AN47" i="25"/>
  <c r="AL47" i="25"/>
  <c r="AM47" i="25" s="1"/>
  <c r="AE47" i="25"/>
  <c r="AC47" i="25"/>
  <c r="AD47" i="25" s="1"/>
  <c r="AA47" i="25"/>
  <c r="T47" i="25"/>
  <c r="R47" i="25"/>
  <c r="V47" i="25" s="1"/>
  <c r="P47" i="25"/>
  <c r="I47" i="25"/>
  <c r="G47" i="25"/>
  <c r="K47" i="25" s="1"/>
  <c r="E47" i="25"/>
  <c r="AP46" i="25"/>
  <c r="AN46" i="25"/>
  <c r="AL46" i="25"/>
  <c r="AE46" i="25"/>
  <c r="AF46" i="25" s="1"/>
  <c r="AF24" i="25" s="1"/>
  <c r="AC46" i="25"/>
  <c r="AD46" i="25" s="1"/>
  <c r="AA46" i="25"/>
  <c r="T46" i="25"/>
  <c r="U46" i="25" s="1"/>
  <c r="R46" i="25"/>
  <c r="P46" i="25"/>
  <c r="I46" i="25"/>
  <c r="K46" i="25" s="1"/>
  <c r="G46" i="25"/>
  <c r="E46" i="25"/>
  <c r="F46" i="25" s="1"/>
  <c r="AP45" i="25"/>
  <c r="AN45" i="25"/>
  <c r="AL45" i="25"/>
  <c r="AE45" i="25"/>
  <c r="AC45" i="25"/>
  <c r="AA45" i="25"/>
  <c r="AB45" i="25" s="1"/>
  <c r="T45" i="25"/>
  <c r="U45" i="25" s="1"/>
  <c r="R45" i="25"/>
  <c r="P45" i="25"/>
  <c r="Q45" i="25" s="1"/>
  <c r="I45" i="25"/>
  <c r="G45" i="25"/>
  <c r="H45" i="25" s="1"/>
  <c r="L45" i="25" s="1"/>
  <c r="E45" i="25"/>
  <c r="AP44" i="25"/>
  <c r="AQ44" i="25" s="1"/>
  <c r="AN44" i="25"/>
  <c r="AR44" i="25" s="1"/>
  <c r="AL44" i="25"/>
  <c r="AE44" i="25"/>
  <c r="AC44" i="25"/>
  <c r="AA44" i="25"/>
  <c r="T44" i="25"/>
  <c r="V44" i="25" s="1"/>
  <c r="R44" i="25"/>
  <c r="P44" i="25"/>
  <c r="I44" i="25"/>
  <c r="J44" i="25" s="1"/>
  <c r="G44" i="25"/>
  <c r="K44" i="25" s="1"/>
  <c r="E44" i="25"/>
  <c r="AP43" i="25"/>
  <c r="AQ43" i="25" s="1"/>
  <c r="AN43" i="25"/>
  <c r="AL43" i="25"/>
  <c r="AM43" i="25" s="1"/>
  <c r="AE43" i="25"/>
  <c r="AC43" i="25"/>
  <c r="AA43" i="25"/>
  <c r="T43" i="25"/>
  <c r="R43" i="25"/>
  <c r="P43" i="25"/>
  <c r="I43" i="25"/>
  <c r="G43" i="25"/>
  <c r="K43" i="25" s="1"/>
  <c r="E43" i="25"/>
  <c r="AP39" i="25"/>
  <c r="AN39" i="25"/>
  <c r="AL39" i="25"/>
  <c r="AE39" i="25"/>
  <c r="AC39" i="25"/>
  <c r="AG39" i="25" s="1"/>
  <c r="AA39" i="25"/>
  <c r="AB39" i="25" s="1"/>
  <c r="T39" i="25"/>
  <c r="V39" i="25" s="1"/>
  <c r="R39" i="25"/>
  <c r="P39" i="25"/>
  <c r="I39" i="25"/>
  <c r="G39" i="25"/>
  <c r="E39" i="25"/>
  <c r="AP38" i="25"/>
  <c r="AR38" i="25" s="1"/>
  <c r="AN38" i="25"/>
  <c r="AL38" i="25"/>
  <c r="AM38" i="25" s="1"/>
  <c r="AE38" i="25"/>
  <c r="AC38" i="25"/>
  <c r="AA38" i="25"/>
  <c r="T38" i="25"/>
  <c r="R38" i="25"/>
  <c r="V38" i="25" s="1"/>
  <c r="P38" i="25"/>
  <c r="I38" i="25"/>
  <c r="G38" i="25"/>
  <c r="H38" i="25" s="1"/>
  <c r="L38" i="25" s="1"/>
  <c r="E38" i="25"/>
  <c r="AP37" i="25"/>
  <c r="AN37" i="25"/>
  <c r="AL37" i="25"/>
  <c r="AE37" i="25"/>
  <c r="AC37" i="25"/>
  <c r="AD37" i="25" s="1"/>
  <c r="AA37" i="25"/>
  <c r="T37" i="25"/>
  <c r="V37" i="25" s="1"/>
  <c r="R37" i="25"/>
  <c r="P37" i="25"/>
  <c r="Q37" i="25" s="1"/>
  <c r="I37" i="25"/>
  <c r="G37" i="25"/>
  <c r="K37" i="25" s="1"/>
  <c r="E37" i="25"/>
  <c r="AP36" i="25"/>
  <c r="AN36" i="25"/>
  <c r="AR36" i="25" s="1"/>
  <c r="AL36" i="25"/>
  <c r="AM36" i="25" s="1"/>
  <c r="AE36" i="25"/>
  <c r="AC36" i="25"/>
  <c r="AA36" i="25"/>
  <c r="T36" i="25"/>
  <c r="R36" i="25"/>
  <c r="P36" i="25"/>
  <c r="I36" i="25"/>
  <c r="G36" i="25"/>
  <c r="K36" i="25" s="1"/>
  <c r="E36" i="25"/>
  <c r="AP35" i="25"/>
  <c r="AN35" i="25"/>
  <c r="AL35" i="25"/>
  <c r="AM35" i="25" s="1"/>
  <c r="AE35" i="25"/>
  <c r="AC35" i="25"/>
  <c r="AG35" i="25" s="1"/>
  <c r="AA35" i="25"/>
  <c r="AB35" i="25" s="1"/>
  <c r="T35" i="25"/>
  <c r="V35" i="25" s="1"/>
  <c r="R35" i="25"/>
  <c r="P35" i="25"/>
  <c r="I35" i="25"/>
  <c r="G35" i="25"/>
  <c r="E35" i="25"/>
  <c r="AP34" i="25"/>
  <c r="AN34" i="25"/>
  <c r="AR34" i="25" s="1"/>
  <c r="AL34" i="25"/>
  <c r="AM34" i="25" s="1"/>
  <c r="AE34" i="25"/>
  <c r="AC34" i="25"/>
  <c r="AA34" i="25"/>
  <c r="T34" i="25"/>
  <c r="R34" i="25"/>
  <c r="V34" i="25" s="1"/>
  <c r="P34" i="25"/>
  <c r="I34" i="25"/>
  <c r="G34" i="25"/>
  <c r="H34" i="25" s="1"/>
  <c r="L34" i="25" s="1"/>
  <c r="E34" i="25"/>
  <c r="AP33" i="25"/>
  <c r="AN33" i="25"/>
  <c r="AL33" i="25"/>
  <c r="AE33" i="25"/>
  <c r="AC33" i="25"/>
  <c r="AD33" i="25" s="1"/>
  <c r="AA33" i="25"/>
  <c r="T33" i="25"/>
  <c r="V33" i="25" s="1"/>
  <c r="R33" i="25"/>
  <c r="P33" i="25"/>
  <c r="Q33" i="25" s="1"/>
  <c r="I33" i="25"/>
  <c r="G33" i="25"/>
  <c r="K33" i="25" s="1"/>
  <c r="E33" i="25"/>
  <c r="AP32" i="25"/>
  <c r="AN32" i="25"/>
  <c r="AR32" i="25" s="1"/>
  <c r="AL32" i="25"/>
  <c r="AM32" i="25" s="1"/>
  <c r="AE32" i="25"/>
  <c r="AC32" i="25"/>
  <c r="AA32" i="25"/>
  <c r="T32" i="25"/>
  <c r="R32" i="25"/>
  <c r="P32" i="25"/>
  <c r="I32" i="25"/>
  <c r="G32" i="25"/>
  <c r="K32" i="25" s="1"/>
  <c r="E32" i="25"/>
  <c r="AP31" i="25"/>
  <c r="AN31" i="25"/>
  <c r="AL31" i="25"/>
  <c r="AM31" i="25" s="1"/>
  <c r="AE31" i="25"/>
  <c r="AC31" i="25"/>
  <c r="AD31" i="25" s="1"/>
  <c r="AH31" i="25" s="1"/>
  <c r="AA31" i="25"/>
  <c r="T31" i="25"/>
  <c r="R31" i="25"/>
  <c r="P31" i="25"/>
  <c r="I31" i="25"/>
  <c r="G31" i="25"/>
  <c r="E31" i="25"/>
  <c r="F31" i="25" s="1"/>
  <c r="AP30" i="25"/>
  <c r="AR30" i="25" s="1"/>
  <c r="AN30" i="25"/>
  <c r="AL30" i="25"/>
  <c r="AM30" i="25" s="1"/>
  <c r="AE30" i="25"/>
  <c r="AC30" i="25"/>
  <c r="AD30" i="25" s="1"/>
  <c r="AH30" i="25" s="1"/>
  <c r="AA30" i="25"/>
  <c r="T30" i="25"/>
  <c r="R30" i="25"/>
  <c r="V30" i="25" s="1"/>
  <c r="P30" i="25"/>
  <c r="Q30" i="25" s="1"/>
  <c r="I30" i="25"/>
  <c r="G30" i="25"/>
  <c r="E30" i="25"/>
  <c r="AP29" i="25"/>
  <c r="AN29" i="25"/>
  <c r="AL29" i="25"/>
  <c r="AM29" i="25" s="1"/>
  <c r="AE29" i="25"/>
  <c r="AE23" i="25" s="1"/>
  <c r="AC29" i="25"/>
  <c r="AG29" i="25" s="1"/>
  <c r="AA29" i="25"/>
  <c r="T29" i="25"/>
  <c r="R29" i="25"/>
  <c r="P29" i="25"/>
  <c r="Q29" i="25" s="1"/>
  <c r="I29" i="25"/>
  <c r="G29" i="25"/>
  <c r="H29" i="25" s="1"/>
  <c r="L29" i="25" s="1"/>
  <c r="E29" i="25"/>
  <c r="F29" i="25" s="1"/>
  <c r="AP28" i="25"/>
  <c r="AN28" i="25"/>
  <c r="AR28" i="25" s="1"/>
  <c r="AL28" i="25"/>
  <c r="AE28" i="25"/>
  <c r="AC28" i="25"/>
  <c r="AA28" i="25"/>
  <c r="AB28" i="25" s="1"/>
  <c r="T28" i="25"/>
  <c r="R28" i="25"/>
  <c r="P28" i="25"/>
  <c r="P23" i="25" s="1"/>
  <c r="I28" i="25"/>
  <c r="J29" i="25" s="1"/>
  <c r="G28" i="25"/>
  <c r="H28" i="25" s="1"/>
  <c r="E28" i="25"/>
  <c r="AQ99" i="25"/>
  <c r="AR99" i="25"/>
  <c r="AM99" i="25"/>
  <c r="AF99" i="25"/>
  <c r="AD99" i="25"/>
  <c r="AH99" i="25" s="1"/>
  <c r="AB99" i="25"/>
  <c r="U99" i="25"/>
  <c r="S99" i="25"/>
  <c r="Q99" i="25"/>
  <c r="J99" i="25"/>
  <c r="K99" i="25"/>
  <c r="F99" i="25"/>
  <c r="AQ98" i="25"/>
  <c r="AO98" i="25"/>
  <c r="AM98" i="25"/>
  <c r="AF98" i="25"/>
  <c r="AG98" i="25"/>
  <c r="AB98" i="25"/>
  <c r="V98" i="25"/>
  <c r="S98" i="25"/>
  <c r="Q98" i="25"/>
  <c r="J98" i="25"/>
  <c r="F98" i="25"/>
  <c r="AQ97" i="25"/>
  <c r="AR97" i="25"/>
  <c r="AM97" i="25"/>
  <c r="AF97" i="25"/>
  <c r="AB97" i="25"/>
  <c r="U97" i="25"/>
  <c r="S97" i="25"/>
  <c r="V97" i="25"/>
  <c r="Q97" i="25"/>
  <c r="J97" i="25"/>
  <c r="H97" i="25"/>
  <c r="F97" i="25"/>
  <c r="AQ96" i="25"/>
  <c r="AO96" i="25"/>
  <c r="AS96" i="25" s="1"/>
  <c r="AR96" i="25"/>
  <c r="AM96" i="25"/>
  <c r="AF96" i="25"/>
  <c r="AD96" i="25"/>
  <c r="AB96" i="25"/>
  <c r="V96" i="25"/>
  <c r="U96" i="25"/>
  <c r="S96" i="25"/>
  <c r="W96" i="25" s="1"/>
  <c r="Q96" i="25"/>
  <c r="J96" i="25"/>
  <c r="F96" i="25"/>
  <c r="AQ95" i="25"/>
  <c r="AR95" i="25"/>
  <c r="AM95" i="25"/>
  <c r="AF95" i="25"/>
  <c r="AB95" i="25"/>
  <c r="U95" i="25"/>
  <c r="S95" i="25"/>
  <c r="V95" i="25"/>
  <c r="Q95" i="25"/>
  <c r="J95" i="25"/>
  <c r="H95" i="25"/>
  <c r="F95" i="25"/>
  <c r="AQ94" i="25"/>
  <c r="AO94" i="25"/>
  <c r="AR94" i="25"/>
  <c r="AM94" i="25"/>
  <c r="AF94" i="25"/>
  <c r="AD94" i="25"/>
  <c r="AB94" i="25"/>
  <c r="V94" i="25"/>
  <c r="U94" i="25"/>
  <c r="S94" i="25"/>
  <c r="Q94" i="25"/>
  <c r="J94" i="25"/>
  <c r="F94" i="25"/>
  <c r="AQ93" i="25"/>
  <c r="AO93" i="25"/>
  <c r="AR93" i="25"/>
  <c r="AM93" i="25"/>
  <c r="AF93" i="25"/>
  <c r="AB93" i="25"/>
  <c r="U93" i="25"/>
  <c r="S93" i="25"/>
  <c r="V93" i="25"/>
  <c r="Q93" i="25"/>
  <c r="J93" i="25"/>
  <c r="H93" i="25"/>
  <c r="F93" i="25"/>
  <c r="AQ92" i="25"/>
  <c r="AO92" i="25"/>
  <c r="AR92" i="25"/>
  <c r="AM92" i="25"/>
  <c r="AF92" i="25"/>
  <c r="AD92" i="25"/>
  <c r="AB92" i="25"/>
  <c r="V92" i="25"/>
  <c r="U92" i="25"/>
  <c r="S92" i="25"/>
  <c r="Q92" i="25"/>
  <c r="J92" i="25"/>
  <c r="F92" i="25"/>
  <c r="AQ91" i="25"/>
  <c r="AR91" i="25"/>
  <c r="AM91" i="25"/>
  <c r="AF91" i="25"/>
  <c r="AB91" i="25"/>
  <c r="U91" i="25"/>
  <c r="S91" i="25"/>
  <c r="V91" i="25"/>
  <c r="Q91" i="25"/>
  <c r="J91" i="25"/>
  <c r="H91" i="25"/>
  <c r="F91" i="25"/>
  <c r="AQ90" i="25"/>
  <c r="AO90" i="25"/>
  <c r="AR90" i="25"/>
  <c r="AM90" i="25"/>
  <c r="AF90" i="25"/>
  <c r="AD90" i="25"/>
  <c r="AB90" i="25"/>
  <c r="V90" i="25"/>
  <c r="S90" i="25"/>
  <c r="Q90" i="25"/>
  <c r="J90" i="25"/>
  <c r="F90" i="25"/>
  <c r="AQ89" i="25"/>
  <c r="AO89" i="25"/>
  <c r="AR89" i="25"/>
  <c r="AM89" i="25"/>
  <c r="AF89" i="25"/>
  <c r="AB89" i="25"/>
  <c r="U89" i="25"/>
  <c r="S89" i="25"/>
  <c r="V89" i="25"/>
  <c r="Q89" i="25"/>
  <c r="J89" i="25"/>
  <c r="F89" i="25"/>
  <c r="AQ88" i="25"/>
  <c r="AO88" i="25"/>
  <c r="AR88" i="25"/>
  <c r="AM88" i="25"/>
  <c r="AF88" i="25"/>
  <c r="AD88" i="25"/>
  <c r="AB88" i="25"/>
  <c r="V88" i="25"/>
  <c r="U88" i="25"/>
  <c r="S88" i="25"/>
  <c r="W88" i="25" s="1"/>
  <c r="Q88" i="25"/>
  <c r="J88" i="25"/>
  <c r="F88" i="25"/>
  <c r="AQ84" i="25"/>
  <c r="AR84" i="25"/>
  <c r="AM84" i="25"/>
  <c r="AF84" i="25"/>
  <c r="AB84" i="25"/>
  <c r="U84" i="25"/>
  <c r="S84" i="25"/>
  <c r="V84" i="25"/>
  <c r="Q84" i="25"/>
  <c r="J84" i="25"/>
  <c r="H84" i="25"/>
  <c r="F84" i="25"/>
  <c r="AQ83" i="25"/>
  <c r="AO83" i="25"/>
  <c r="AR83" i="25"/>
  <c r="AM83" i="25"/>
  <c r="AF83" i="25"/>
  <c r="AD83" i="25"/>
  <c r="AB83" i="25"/>
  <c r="V83" i="25"/>
  <c r="S83" i="25"/>
  <c r="Q83" i="25"/>
  <c r="J83" i="25"/>
  <c r="F83" i="25"/>
  <c r="AQ82" i="25"/>
  <c r="AR82" i="25"/>
  <c r="AM82" i="25"/>
  <c r="AF82" i="25"/>
  <c r="AB82" i="25"/>
  <c r="U82" i="25"/>
  <c r="S82" i="25"/>
  <c r="V82" i="25"/>
  <c r="Q82" i="25"/>
  <c r="J82" i="25"/>
  <c r="H82" i="25"/>
  <c r="F82" i="25"/>
  <c r="AQ81" i="25"/>
  <c r="AO81" i="25"/>
  <c r="AM81" i="25"/>
  <c r="AF81" i="25"/>
  <c r="AD81" i="25"/>
  <c r="AB81" i="25"/>
  <c r="V81" i="25"/>
  <c r="U81" i="25"/>
  <c r="S81" i="25"/>
  <c r="W81" i="25" s="1"/>
  <c r="Q81" i="25"/>
  <c r="J81" i="25"/>
  <c r="F81" i="25"/>
  <c r="AQ80" i="25"/>
  <c r="AO80" i="25"/>
  <c r="AF80" i="25"/>
  <c r="AB80" i="25"/>
  <c r="U80" i="25"/>
  <c r="S80" i="25"/>
  <c r="V80" i="25"/>
  <c r="Q80" i="25"/>
  <c r="J80" i="25"/>
  <c r="H80" i="25"/>
  <c r="L80" i="25" s="1"/>
  <c r="F80" i="25"/>
  <c r="AQ79" i="25"/>
  <c r="AO79" i="25"/>
  <c r="AR79" i="25"/>
  <c r="AF79" i="25"/>
  <c r="AD79" i="25"/>
  <c r="U79" i="25"/>
  <c r="S79" i="25"/>
  <c r="J79" i="25"/>
  <c r="F79" i="25"/>
  <c r="AQ78" i="25"/>
  <c r="AR78" i="25"/>
  <c r="AM78" i="25"/>
  <c r="AF78" i="25"/>
  <c r="AB78" i="25"/>
  <c r="U78" i="25"/>
  <c r="S78" i="25"/>
  <c r="Q78" i="25"/>
  <c r="J78" i="25"/>
  <c r="F78" i="25"/>
  <c r="AQ77" i="25"/>
  <c r="AR77" i="25"/>
  <c r="AF77" i="25"/>
  <c r="AB77" i="25"/>
  <c r="V77" i="25"/>
  <c r="U77" i="25"/>
  <c r="S77" i="25"/>
  <c r="W77" i="25" s="1"/>
  <c r="Q77" i="25"/>
  <c r="J77" i="25"/>
  <c r="F77" i="25"/>
  <c r="AR76" i="25"/>
  <c r="AQ76" i="25"/>
  <c r="AO76" i="25"/>
  <c r="AM76" i="25"/>
  <c r="AF76" i="25"/>
  <c r="AG76" i="25"/>
  <c r="U76" i="25"/>
  <c r="V76" i="25"/>
  <c r="S76" i="25"/>
  <c r="Q76" i="25"/>
  <c r="J76" i="25"/>
  <c r="H76" i="25"/>
  <c r="F76" i="25"/>
  <c r="AR75" i="25"/>
  <c r="AM75" i="25"/>
  <c r="AF75" i="25"/>
  <c r="AG75" i="25"/>
  <c r="AB75" i="25"/>
  <c r="V75" i="25"/>
  <c r="J75" i="25"/>
  <c r="H75" i="25"/>
  <c r="L75" i="25" s="1"/>
  <c r="F75" i="25"/>
  <c r="AQ74" i="25"/>
  <c r="AO74" i="25"/>
  <c r="AR74" i="25"/>
  <c r="AM74" i="25"/>
  <c r="AG74" i="25"/>
  <c r="AF74" i="25"/>
  <c r="AB74" i="25"/>
  <c r="U74" i="25"/>
  <c r="Q74" i="25"/>
  <c r="F74" i="25"/>
  <c r="AQ73" i="25"/>
  <c r="AO73" i="25"/>
  <c r="AR73" i="25"/>
  <c r="AM73" i="25"/>
  <c r="AF73" i="25"/>
  <c r="AB73" i="25"/>
  <c r="U73" i="25"/>
  <c r="S73" i="25"/>
  <c r="W73" i="25" s="1"/>
  <c r="J73" i="25"/>
  <c r="H73" i="25"/>
  <c r="L73" i="25" s="1"/>
  <c r="F73" i="25"/>
  <c r="AR69" i="25"/>
  <c r="AQ69" i="25"/>
  <c r="AO69" i="25"/>
  <c r="AS69" i="25" s="1"/>
  <c r="AM69" i="25"/>
  <c r="AF69" i="25"/>
  <c r="AG69" i="25"/>
  <c r="AB69" i="25"/>
  <c r="U69" i="25"/>
  <c r="V69" i="25"/>
  <c r="S69" i="25"/>
  <c r="Q69" i="25"/>
  <c r="J69" i="25"/>
  <c r="H69" i="25"/>
  <c r="F69" i="25"/>
  <c r="AQ68" i="25"/>
  <c r="AM68" i="25"/>
  <c r="AF68" i="25"/>
  <c r="AG68" i="25"/>
  <c r="AB68" i="25"/>
  <c r="U68" i="25"/>
  <c r="V68" i="25"/>
  <c r="Q68" i="25"/>
  <c r="J68" i="25"/>
  <c r="H68" i="25"/>
  <c r="F68" i="25"/>
  <c r="AQ67" i="25"/>
  <c r="AO67" i="25"/>
  <c r="AM67" i="25"/>
  <c r="AF67" i="25"/>
  <c r="AB67" i="25"/>
  <c r="U67" i="25"/>
  <c r="V67" i="25"/>
  <c r="Q67" i="25"/>
  <c r="H67" i="25"/>
  <c r="F67" i="25"/>
  <c r="AQ66" i="25"/>
  <c r="AM66" i="25"/>
  <c r="AF66" i="25"/>
  <c r="AB66" i="25"/>
  <c r="V66" i="25"/>
  <c r="U66" i="25"/>
  <c r="S66" i="25"/>
  <c r="W66" i="25" s="1"/>
  <c r="J66" i="25"/>
  <c r="H66" i="25"/>
  <c r="L66" i="25" s="1"/>
  <c r="F66" i="25"/>
  <c r="AR65" i="25"/>
  <c r="AQ65" i="25"/>
  <c r="AO65" i="25"/>
  <c r="AM65" i="25"/>
  <c r="AB65" i="25"/>
  <c r="S65" i="25"/>
  <c r="Q65" i="25"/>
  <c r="H65" i="25"/>
  <c r="AQ64" i="25"/>
  <c r="AO64" i="25"/>
  <c r="AS64" i="25" s="1"/>
  <c r="AR64" i="25"/>
  <c r="AM64" i="25"/>
  <c r="AF64" i="25"/>
  <c r="AG64" i="25"/>
  <c r="AB64" i="25"/>
  <c r="Q64" i="25"/>
  <c r="H64" i="25"/>
  <c r="F64" i="25"/>
  <c r="AQ63" i="25"/>
  <c r="AO63" i="25"/>
  <c r="AM63" i="25"/>
  <c r="AG63" i="25"/>
  <c r="AF63" i="25"/>
  <c r="AD63" i="25"/>
  <c r="AB63" i="25"/>
  <c r="U63" i="25"/>
  <c r="V63" i="25"/>
  <c r="Q63" i="25"/>
  <c r="F63" i="25"/>
  <c r="AO62" i="25"/>
  <c r="AR62" i="25"/>
  <c r="AF62" i="25"/>
  <c r="U62" i="25"/>
  <c r="S62" i="25"/>
  <c r="W62" i="25" s="1"/>
  <c r="Q62" i="25"/>
  <c r="J62" i="25"/>
  <c r="H62" i="25"/>
  <c r="F62" i="25"/>
  <c r="AQ61" i="25"/>
  <c r="AO61" i="25"/>
  <c r="AS61" i="25" s="1"/>
  <c r="AF61" i="25"/>
  <c r="AG61" i="25"/>
  <c r="U61" i="25"/>
  <c r="S61" i="25"/>
  <c r="Q61" i="25"/>
  <c r="J61" i="25"/>
  <c r="H61" i="25"/>
  <c r="F61" i="25"/>
  <c r="AQ60" i="25"/>
  <c r="AR60" i="25"/>
  <c r="AF60" i="25"/>
  <c r="AG60" i="25"/>
  <c r="U60" i="25"/>
  <c r="V60" i="25"/>
  <c r="J60" i="25"/>
  <c r="F60" i="25"/>
  <c r="AQ59" i="25"/>
  <c r="AO59" i="25"/>
  <c r="AR59" i="25"/>
  <c r="AM59" i="25"/>
  <c r="AG59" i="25"/>
  <c r="AB59" i="25"/>
  <c r="V59" i="25"/>
  <c r="Q59" i="25"/>
  <c r="F59" i="25"/>
  <c r="AM58" i="25"/>
  <c r="AF58" i="25"/>
  <c r="AB58" i="25"/>
  <c r="V58" i="25"/>
  <c r="U58" i="25"/>
  <c r="J58" i="25"/>
  <c r="F58" i="25"/>
  <c r="AR54" i="25"/>
  <c r="AQ54" i="25"/>
  <c r="AO54" i="25"/>
  <c r="AS54" i="25" s="1"/>
  <c r="AB54" i="25"/>
  <c r="U54" i="25"/>
  <c r="V54" i="25"/>
  <c r="S54" i="25"/>
  <c r="Q54" i="25"/>
  <c r="H54" i="25"/>
  <c r="F54" i="25"/>
  <c r="AO53" i="25"/>
  <c r="AR53" i="25"/>
  <c r="AF53" i="25"/>
  <c r="AB53" i="25"/>
  <c r="V53" i="25"/>
  <c r="Q53" i="25"/>
  <c r="J53" i="25"/>
  <c r="H53" i="25"/>
  <c r="F53" i="25"/>
  <c r="AO52" i="25"/>
  <c r="AR52" i="25"/>
  <c r="AM52" i="25"/>
  <c r="AG52" i="25"/>
  <c r="AF52" i="25"/>
  <c r="AB52" i="25"/>
  <c r="Q52" i="25"/>
  <c r="H52" i="25"/>
  <c r="F52" i="25"/>
  <c r="AR51" i="25"/>
  <c r="AO51" i="25"/>
  <c r="AM51" i="25"/>
  <c r="AF51" i="25"/>
  <c r="AB51" i="25"/>
  <c r="U51" i="25"/>
  <c r="S51" i="25"/>
  <c r="W51" i="25" s="1"/>
  <c r="Q51" i="25"/>
  <c r="J51" i="25"/>
  <c r="H51" i="25"/>
  <c r="L51" i="25" s="1"/>
  <c r="AQ50" i="25"/>
  <c r="AO50" i="25"/>
  <c r="AS50" i="25" s="1"/>
  <c r="AM50" i="25"/>
  <c r="AF50" i="25"/>
  <c r="AG50" i="25"/>
  <c r="AB50" i="25"/>
  <c r="U50" i="25"/>
  <c r="S50" i="25"/>
  <c r="Q50" i="25"/>
  <c r="J50" i="25"/>
  <c r="H50" i="25"/>
  <c r="F50" i="25"/>
  <c r="AM49" i="25"/>
  <c r="AF49" i="25"/>
  <c r="AG49" i="25"/>
  <c r="Q49" i="25"/>
  <c r="J49" i="25"/>
  <c r="H49" i="25"/>
  <c r="L49" i="25" s="1"/>
  <c r="F49" i="25"/>
  <c r="AQ48" i="25"/>
  <c r="AM48" i="25"/>
  <c r="AF48" i="25"/>
  <c r="AD48" i="25"/>
  <c r="AH48" i="25" s="1"/>
  <c r="AB48" i="25"/>
  <c r="U48" i="25"/>
  <c r="Q48" i="25"/>
  <c r="J48" i="25"/>
  <c r="H48" i="25"/>
  <c r="F48" i="25"/>
  <c r="AQ47" i="25"/>
  <c r="AR47" i="25"/>
  <c r="AG47" i="25"/>
  <c r="AF47" i="25"/>
  <c r="AB47" i="25"/>
  <c r="U47" i="25"/>
  <c r="Q47" i="25"/>
  <c r="J47" i="25"/>
  <c r="H47" i="25"/>
  <c r="F47" i="25"/>
  <c r="AQ46" i="25"/>
  <c r="AR46" i="25"/>
  <c r="AM46" i="25"/>
  <c r="AG46" i="25"/>
  <c r="AB46" i="25"/>
  <c r="V46" i="25"/>
  <c r="Q46" i="25"/>
  <c r="J46" i="25"/>
  <c r="H46" i="25"/>
  <c r="AQ45" i="25"/>
  <c r="AR45" i="25"/>
  <c r="AM45" i="25"/>
  <c r="AG45" i="25"/>
  <c r="AF45" i="25"/>
  <c r="AD45" i="25"/>
  <c r="K45" i="25"/>
  <c r="J45" i="25"/>
  <c r="F45" i="25"/>
  <c r="AM44" i="25"/>
  <c r="AG44" i="25"/>
  <c r="AF44" i="25"/>
  <c r="AD44" i="25"/>
  <c r="AH44" i="25" s="1"/>
  <c r="AB44" i="25"/>
  <c r="U44" i="25"/>
  <c r="Q44" i="25"/>
  <c r="F44" i="25"/>
  <c r="AR43" i="25"/>
  <c r="AG43" i="25"/>
  <c r="AF43" i="25"/>
  <c r="AD43" i="25"/>
  <c r="AH43" i="25" s="1"/>
  <c r="AB43" i="25"/>
  <c r="U43" i="25"/>
  <c r="V43" i="25"/>
  <c r="Q43" i="25"/>
  <c r="J43" i="25"/>
  <c r="H43" i="25"/>
  <c r="L43" i="25" s="1"/>
  <c r="F43" i="25"/>
  <c r="AR39" i="25"/>
  <c r="AM39" i="25"/>
  <c r="AF39" i="25"/>
  <c r="Q39" i="25"/>
  <c r="K39" i="25"/>
  <c r="J39" i="25"/>
  <c r="H39" i="25"/>
  <c r="F39" i="25"/>
  <c r="AG38" i="25"/>
  <c r="AF38" i="25"/>
  <c r="AD38" i="25"/>
  <c r="AB38" i="25"/>
  <c r="Q38" i="25"/>
  <c r="J38" i="25"/>
  <c r="F38" i="25"/>
  <c r="AR37" i="25"/>
  <c r="AM37" i="25"/>
  <c r="AG37" i="25"/>
  <c r="AF37" i="25"/>
  <c r="AB37" i="25"/>
  <c r="J37" i="25"/>
  <c r="F37" i="25"/>
  <c r="AG36" i="25"/>
  <c r="AF36" i="25"/>
  <c r="AD36" i="25"/>
  <c r="AB36" i="25"/>
  <c r="V36" i="25"/>
  <c r="Q36" i="25"/>
  <c r="J36" i="25"/>
  <c r="F36" i="25"/>
  <c r="AR35" i="25"/>
  <c r="AF35" i="25"/>
  <c r="Q35" i="25"/>
  <c r="K35" i="25"/>
  <c r="J35" i="25"/>
  <c r="H35" i="25"/>
  <c r="F35" i="25"/>
  <c r="AG34" i="25"/>
  <c r="AF34" i="25"/>
  <c r="AD34" i="25"/>
  <c r="AB34" i="25"/>
  <c r="Q34" i="25"/>
  <c r="J34" i="25"/>
  <c r="F34" i="25"/>
  <c r="AR33" i="25"/>
  <c r="AM33" i="25"/>
  <c r="AG33" i="25"/>
  <c r="AF33" i="25"/>
  <c r="AB33" i="25"/>
  <c r="J33" i="25"/>
  <c r="F33" i="25"/>
  <c r="AG32" i="25"/>
  <c r="AF32" i="25"/>
  <c r="AD32" i="25"/>
  <c r="AB32" i="25"/>
  <c r="V32" i="25"/>
  <c r="Q32" i="25"/>
  <c r="J32" i="25"/>
  <c r="F32" i="25"/>
  <c r="AR31" i="25"/>
  <c r="AF31" i="25"/>
  <c r="AB31" i="25"/>
  <c r="V31" i="25"/>
  <c r="Q31" i="25"/>
  <c r="K31" i="25"/>
  <c r="J31" i="25"/>
  <c r="L31" i="25" s="1"/>
  <c r="H31" i="25"/>
  <c r="AG30" i="25"/>
  <c r="AF30" i="25"/>
  <c r="AB30" i="25"/>
  <c r="K30" i="25"/>
  <c r="J30" i="25"/>
  <c r="H30" i="25"/>
  <c r="L30" i="25" s="1"/>
  <c r="F30" i="25"/>
  <c r="AR29" i="25"/>
  <c r="AF29" i="25"/>
  <c r="AB29" i="25"/>
  <c r="V29" i="25"/>
  <c r="AQ39" i="25"/>
  <c r="AM28" i="25"/>
  <c r="AH28" i="25"/>
  <c r="AG28" i="25"/>
  <c r="AF28" i="25"/>
  <c r="AD28" i="25"/>
  <c r="U39" i="25"/>
  <c r="R23" i="25"/>
  <c r="K28" i="25"/>
  <c r="F28" i="25"/>
  <c r="AE24" i="25"/>
  <c r="AL23" i="25" a="1"/>
  <c r="AL23" i="25" s="1"/>
  <c r="AA23" i="25"/>
  <c r="AP99" i="24"/>
  <c r="AN99" i="24"/>
  <c r="AL99" i="24"/>
  <c r="AE99" i="24"/>
  <c r="AC99" i="24"/>
  <c r="AA99" i="24"/>
  <c r="T99" i="24"/>
  <c r="R99" i="24"/>
  <c r="P99" i="24"/>
  <c r="I99" i="24"/>
  <c r="G99" i="24"/>
  <c r="E99" i="24"/>
  <c r="AP98" i="24"/>
  <c r="AN98" i="24"/>
  <c r="AL98" i="24"/>
  <c r="AM98" i="24" s="1"/>
  <c r="AE98" i="24"/>
  <c r="AF98" i="24" s="1"/>
  <c r="AC98" i="24"/>
  <c r="AA98" i="24"/>
  <c r="T98" i="24"/>
  <c r="R98" i="24"/>
  <c r="P98" i="24"/>
  <c r="I98" i="24"/>
  <c r="G98" i="24"/>
  <c r="E98" i="24"/>
  <c r="AP97" i="24"/>
  <c r="AN97" i="24"/>
  <c r="AL97" i="24"/>
  <c r="AE97" i="24"/>
  <c r="AC97" i="24"/>
  <c r="AA97" i="24"/>
  <c r="T97" i="24"/>
  <c r="R97" i="24"/>
  <c r="P97" i="24"/>
  <c r="I97" i="24"/>
  <c r="G97" i="24"/>
  <c r="E97" i="24"/>
  <c r="AP96" i="24"/>
  <c r="AN96" i="24"/>
  <c r="AL96" i="24"/>
  <c r="AE96" i="24"/>
  <c r="AC96" i="24"/>
  <c r="AA96" i="24"/>
  <c r="T96" i="24"/>
  <c r="R96" i="24"/>
  <c r="P96" i="24"/>
  <c r="I96" i="24"/>
  <c r="G96" i="24"/>
  <c r="E96" i="24"/>
  <c r="AP95" i="24"/>
  <c r="AN95" i="24"/>
  <c r="AL95" i="24"/>
  <c r="AE95" i="24"/>
  <c r="AC95" i="24"/>
  <c r="AA95" i="24"/>
  <c r="T95" i="24"/>
  <c r="R95" i="24"/>
  <c r="P95" i="24"/>
  <c r="I95" i="24"/>
  <c r="G95" i="24"/>
  <c r="E95" i="24"/>
  <c r="AP94" i="24"/>
  <c r="AN94" i="24"/>
  <c r="AL94" i="24"/>
  <c r="AM94" i="24" s="1"/>
  <c r="AE94" i="24"/>
  <c r="AF94" i="24" s="1"/>
  <c r="AC94" i="24"/>
  <c r="AA94" i="24"/>
  <c r="T94" i="24"/>
  <c r="R94" i="24"/>
  <c r="P94" i="24"/>
  <c r="I94" i="24"/>
  <c r="G94" i="24"/>
  <c r="E94" i="24"/>
  <c r="AP93" i="24"/>
  <c r="AN93" i="24"/>
  <c r="AL93" i="24"/>
  <c r="AE93" i="24"/>
  <c r="AC93" i="24"/>
  <c r="AA93" i="24"/>
  <c r="T93" i="24"/>
  <c r="U93" i="24" s="1"/>
  <c r="R93" i="24"/>
  <c r="S93" i="24" s="1"/>
  <c r="P93" i="24"/>
  <c r="I93" i="24"/>
  <c r="G93" i="24"/>
  <c r="E93" i="24"/>
  <c r="AP92" i="24"/>
  <c r="AN92" i="24"/>
  <c r="AL92" i="24"/>
  <c r="AE92" i="24"/>
  <c r="AC92" i="24"/>
  <c r="AA92" i="24"/>
  <c r="T92" i="24"/>
  <c r="R92" i="24"/>
  <c r="P92" i="24"/>
  <c r="I92" i="24"/>
  <c r="G92" i="24"/>
  <c r="H92" i="24" s="1"/>
  <c r="L92" i="24" s="1"/>
  <c r="E92" i="24"/>
  <c r="F92" i="24" s="1"/>
  <c r="AP91" i="24"/>
  <c r="AN91" i="24"/>
  <c r="AL91" i="24"/>
  <c r="AE91" i="24"/>
  <c r="AC91" i="24"/>
  <c r="AA91" i="24"/>
  <c r="T91" i="24"/>
  <c r="R91" i="24"/>
  <c r="P91" i="24"/>
  <c r="I91" i="24"/>
  <c r="G91" i="24"/>
  <c r="E91" i="24"/>
  <c r="AP90" i="24"/>
  <c r="AN90" i="24"/>
  <c r="AL90" i="24"/>
  <c r="AM90" i="24" s="1"/>
  <c r="AE90" i="24"/>
  <c r="AF90" i="24" s="1"/>
  <c r="AC90" i="24"/>
  <c r="AA90" i="24"/>
  <c r="T90" i="24"/>
  <c r="R90" i="24"/>
  <c r="P90" i="24"/>
  <c r="I90" i="24"/>
  <c r="G90" i="24"/>
  <c r="E90" i="24"/>
  <c r="AP89" i="24"/>
  <c r="AN89" i="24"/>
  <c r="AL89" i="24"/>
  <c r="AE89" i="24"/>
  <c r="AC89" i="24"/>
  <c r="AA89" i="24"/>
  <c r="T89" i="24"/>
  <c r="U89" i="24" s="1"/>
  <c r="R89" i="24"/>
  <c r="S89" i="24" s="1"/>
  <c r="P89" i="24"/>
  <c r="I89" i="24"/>
  <c r="G89" i="24"/>
  <c r="E89" i="24"/>
  <c r="AP88" i="24"/>
  <c r="AN88" i="24"/>
  <c r="AL88" i="24"/>
  <c r="AE88" i="24"/>
  <c r="AC88" i="24"/>
  <c r="AA88" i="24"/>
  <c r="T88" i="24"/>
  <c r="R88" i="24"/>
  <c r="P88" i="24"/>
  <c r="I88" i="24"/>
  <c r="G88" i="24"/>
  <c r="H88" i="24" s="1"/>
  <c r="E88" i="24"/>
  <c r="F88" i="24" s="1"/>
  <c r="AP84" i="24"/>
  <c r="AN84" i="24"/>
  <c r="AL84" i="24"/>
  <c r="AE84" i="24"/>
  <c r="AC84" i="24"/>
  <c r="AA84" i="24"/>
  <c r="T84" i="24"/>
  <c r="R84" i="24"/>
  <c r="P84" i="24"/>
  <c r="I84" i="24"/>
  <c r="G84" i="24"/>
  <c r="E84" i="24"/>
  <c r="AP83" i="24"/>
  <c r="AN83" i="24"/>
  <c r="AL83" i="24"/>
  <c r="AM83" i="24" s="1"/>
  <c r="AE83" i="24"/>
  <c r="AF83" i="24" s="1"/>
  <c r="AC83" i="24"/>
  <c r="AA83" i="24"/>
  <c r="T83" i="24"/>
  <c r="R83" i="24"/>
  <c r="P83" i="24"/>
  <c r="I83" i="24"/>
  <c r="G83" i="24"/>
  <c r="E83" i="24"/>
  <c r="AP82" i="24"/>
  <c r="AN82" i="24"/>
  <c r="AL82" i="24"/>
  <c r="AE82" i="24"/>
  <c r="AC82" i="24"/>
  <c r="AA82" i="24"/>
  <c r="T82" i="24"/>
  <c r="U82" i="24" s="1"/>
  <c r="R82" i="24"/>
  <c r="S82" i="24" s="1"/>
  <c r="W82" i="24" s="1"/>
  <c r="P82" i="24"/>
  <c r="I82" i="24"/>
  <c r="G82" i="24"/>
  <c r="E82" i="24"/>
  <c r="AP81" i="24"/>
  <c r="AN81" i="24"/>
  <c r="AL81" i="24"/>
  <c r="AE81" i="24"/>
  <c r="AC81" i="24"/>
  <c r="AA81" i="24"/>
  <c r="T81" i="24"/>
  <c r="R81" i="24"/>
  <c r="P81" i="24"/>
  <c r="I81" i="24"/>
  <c r="G81" i="24"/>
  <c r="H81" i="24" s="1"/>
  <c r="L81" i="24" s="1"/>
  <c r="E81" i="24"/>
  <c r="F81" i="24" s="1"/>
  <c r="AP80" i="24"/>
  <c r="AN80" i="24"/>
  <c r="AL80" i="24"/>
  <c r="AE80" i="24"/>
  <c r="AC80" i="24"/>
  <c r="AA80" i="24"/>
  <c r="T80" i="24"/>
  <c r="R80" i="24"/>
  <c r="P80" i="24"/>
  <c r="I80" i="24"/>
  <c r="G80" i="24"/>
  <c r="E80" i="24"/>
  <c r="AP79" i="24"/>
  <c r="AN79" i="24"/>
  <c r="AL79" i="24"/>
  <c r="AM79" i="24" s="1"/>
  <c r="AE79" i="24"/>
  <c r="AF79" i="24" s="1"/>
  <c r="AC79" i="24"/>
  <c r="AA79" i="24"/>
  <c r="T79" i="24"/>
  <c r="R79" i="24"/>
  <c r="P79" i="24"/>
  <c r="I79" i="24"/>
  <c r="G79" i="24"/>
  <c r="E79" i="24"/>
  <c r="AP78" i="24"/>
  <c r="AN78" i="24"/>
  <c r="AL78" i="24"/>
  <c r="AE78" i="24"/>
  <c r="AC78" i="24"/>
  <c r="AA78" i="24"/>
  <c r="T78" i="24"/>
  <c r="U78" i="24" s="1"/>
  <c r="R78" i="24"/>
  <c r="S78" i="24" s="1"/>
  <c r="P78" i="24"/>
  <c r="I78" i="24"/>
  <c r="G78" i="24"/>
  <c r="E78" i="24"/>
  <c r="AP77" i="24"/>
  <c r="AN77" i="24"/>
  <c r="AL77" i="24"/>
  <c r="AE77" i="24"/>
  <c r="AC77" i="24"/>
  <c r="AA77" i="24"/>
  <c r="T77" i="24"/>
  <c r="R77" i="24"/>
  <c r="P77" i="24"/>
  <c r="I77" i="24"/>
  <c r="G77" i="24"/>
  <c r="H77" i="24" s="1"/>
  <c r="E77" i="24"/>
  <c r="F77" i="24" s="1"/>
  <c r="AP76" i="24"/>
  <c r="AN76" i="24"/>
  <c r="AL76" i="24"/>
  <c r="AM76" i="24" s="1"/>
  <c r="AE76" i="24"/>
  <c r="AC76" i="24"/>
  <c r="AA76" i="24"/>
  <c r="T76" i="24"/>
  <c r="R76" i="24"/>
  <c r="P76" i="24"/>
  <c r="I76" i="24"/>
  <c r="G76" i="24"/>
  <c r="E76" i="24"/>
  <c r="AP75" i="24"/>
  <c r="AN75" i="24"/>
  <c r="AL75" i="24"/>
  <c r="AM75" i="24" s="1"/>
  <c r="AE75" i="24"/>
  <c r="AF75" i="24" s="1"/>
  <c r="AC75" i="24"/>
  <c r="AA75" i="24"/>
  <c r="T75" i="24"/>
  <c r="R75" i="24"/>
  <c r="P75" i="24"/>
  <c r="I75" i="24"/>
  <c r="G75" i="24"/>
  <c r="E75" i="24"/>
  <c r="AP74" i="24"/>
  <c r="AN74" i="24"/>
  <c r="AL74" i="24"/>
  <c r="AE74" i="24"/>
  <c r="AC74" i="24"/>
  <c r="AA74" i="24"/>
  <c r="T74" i="24"/>
  <c r="U74" i="24" s="1"/>
  <c r="R74" i="24"/>
  <c r="S74" i="24" s="1"/>
  <c r="W74" i="24" s="1"/>
  <c r="P74" i="24"/>
  <c r="I74" i="24"/>
  <c r="G74" i="24"/>
  <c r="K74" i="24" s="1"/>
  <c r="E74" i="24"/>
  <c r="AP73" i="24"/>
  <c r="AN73" i="24"/>
  <c r="AL73" i="24"/>
  <c r="AE73" i="24"/>
  <c r="AC73" i="24"/>
  <c r="AA73" i="24"/>
  <c r="T73" i="24"/>
  <c r="R73" i="24"/>
  <c r="P73" i="24"/>
  <c r="I73" i="24"/>
  <c r="G73" i="24"/>
  <c r="H73" i="24" s="1"/>
  <c r="L73" i="24" s="1"/>
  <c r="E73" i="24"/>
  <c r="F73" i="24" s="1"/>
  <c r="AP69" i="24"/>
  <c r="AN69" i="24"/>
  <c r="AR69" i="24" s="1"/>
  <c r="AL69" i="24"/>
  <c r="AE69" i="24"/>
  <c r="AC69" i="24"/>
  <c r="AA69" i="24"/>
  <c r="T69" i="24"/>
  <c r="R69" i="24"/>
  <c r="P69" i="24"/>
  <c r="I69" i="24"/>
  <c r="G69" i="24"/>
  <c r="E69" i="24"/>
  <c r="AP68" i="24"/>
  <c r="AN68" i="24"/>
  <c r="AL68" i="24"/>
  <c r="AM68" i="24" s="1"/>
  <c r="AE68" i="24"/>
  <c r="AF68" i="24" s="1"/>
  <c r="AC68" i="24"/>
  <c r="AA68" i="24"/>
  <c r="T68" i="24"/>
  <c r="R68" i="24"/>
  <c r="P68" i="24"/>
  <c r="I68" i="24"/>
  <c r="G68" i="24"/>
  <c r="E68" i="24"/>
  <c r="AP67" i="24"/>
  <c r="AN67" i="24"/>
  <c r="AL67" i="24"/>
  <c r="AE67" i="24"/>
  <c r="AC67" i="24"/>
  <c r="AA67" i="24"/>
  <c r="T67" i="24"/>
  <c r="U67" i="24" s="1"/>
  <c r="R67" i="24"/>
  <c r="S67" i="24" s="1"/>
  <c r="W67" i="24" s="1"/>
  <c r="P67" i="24"/>
  <c r="I67" i="24"/>
  <c r="J67" i="24" s="1"/>
  <c r="G67" i="24"/>
  <c r="E67" i="24"/>
  <c r="AP66" i="24"/>
  <c r="AN66" i="24"/>
  <c r="AL66" i="24"/>
  <c r="AE66" i="24"/>
  <c r="AC66" i="24"/>
  <c r="AA66" i="24"/>
  <c r="T66" i="24"/>
  <c r="R66" i="24"/>
  <c r="P66" i="24"/>
  <c r="Q66" i="24" s="1"/>
  <c r="I66" i="24"/>
  <c r="G66" i="24"/>
  <c r="H66" i="24" s="1"/>
  <c r="L66" i="24" s="1"/>
  <c r="E66" i="24"/>
  <c r="F66" i="24" s="1"/>
  <c r="AP65" i="24"/>
  <c r="AN65" i="24"/>
  <c r="AL65" i="24"/>
  <c r="AE65" i="24"/>
  <c r="AC65" i="24"/>
  <c r="AA65" i="24"/>
  <c r="T65" i="24"/>
  <c r="R65" i="24"/>
  <c r="P65" i="24"/>
  <c r="I65" i="24"/>
  <c r="G65" i="24"/>
  <c r="E65" i="24"/>
  <c r="AP64" i="24"/>
  <c r="AN64" i="24"/>
  <c r="AL64" i="24"/>
  <c r="AM64" i="24" s="1"/>
  <c r="AE64" i="24"/>
  <c r="AG64" i="24" s="1"/>
  <c r="AC64" i="24"/>
  <c r="AA64" i="24"/>
  <c r="T64" i="24"/>
  <c r="U64" i="24" s="1"/>
  <c r="R64" i="24"/>
  <c r="P64" i="24"/>
  <c r="I64" i="24"/>
  <c r="G64" i="24"/>
  <c r="E64" i="24"/>
  <c r="AP63" i="24"/>
  <c r="AN63" i="24"/>
  <c r="AL63" i="24"/>
  <c r="AE63" i="24"/>
  <c r="AC63" i="24"/>
  <c r="AA63" i="24"/>
  <c r="T63" i="24"/>
  <c r="U63" i="24" s="1"/>
  <c r="R63" i="24"/>
  <c r="V63" i="24" s="1"/>
  <c r="P63" i="24"/>
  <c r="I63" i="24"/>
  <c r="G63" i="24"/>
  <c r="H63" i="24" s="1"/>
  <c r="L63" i="24" s="1"/>
  <c r="E63" i="24"/>
  <c r="AP62" i="24"/>
  <c r="AN62" i="24"/>
  <c r="AL62" i="24"/>
  <c r="AE62" i="24"/>
  <c r="AC62" i="24"/>
  <c r="AA62" i="24"/>
  <c r="T62" i="24"/>
  <c r="R62" i="24"/>
  <c r="P62" i="24"/>
  <c r="I62" i="24"/>
  <c r="G62" i="24"/>
  <c r="H62" i="24" s="1"/>
  <c r="E62" i="24"/>
  <c r="F62" i="24" s="1"/>
  <c r="AP61" i="24"/>
  <c r="AN61" i="24"/>
  <c r="AO61" i="24" s="1"/>
  <c r="AS61" i="24" s="1"/>
  <c r="AL61" i="24"/>
  <c r="AM61" i="24" s="1"/>
  <c r="AE61" i="24"/>
  <c r="AC61" i="24"/>
  <c r="AA61" i="24"/>
  <c r="T61" i="24"/>
  <c r="R61" i="24"/>
  <c r="P61" i="24"/>
  <c r="I61" i="24"/>
  <c r="G61" i="24"/>
  <c r="E61" i="24"/>
  <c r="F61" i="24" s="1"/>
  <c r="AP60" i="24"/>
  <c r="AR60" i="24" s="1"/>
  <c r="AN60" i="24"/>
  <c r="AL60" i="24"/>
  <c r="AM60" i="24" s="1"/>
  <c r="AE60" i="24"/>
  <c r="AF60" i="24" s="1"/>
  <c r="AC60" i="24"/>
  <c r="AA60" i="24"/>
  <c r="T60" i="24"/>
  <c r="R60" i="24"/>
  <c r="P60" i="24"/>
  <c r="I60" i="24"/>
  <c r="G60" i="24"/>
  <c r="E60" i="24"/>
  <c r="AP59" i="24"/>
  <c r="AN59" i="24"/>
  <c r="AL59" i="24"/>
  <c r="AE59" i="24"/>
  <c r="AF59" i="24" s="1"/>
  <c r="AC59" i="24"/>
  <c r="AA59" i="24"/>
  <c r="T59" i="24"/>
  <c r="U59" i="24" s="1"/>
  <c r="R59" i="24"/>
  <c r="V59" i="24" s="1"/>
  <c r="P59" i="24"/>
  <c r="I59" i="24"/>
  <c r="J59" i="24" s="1"/>
  <c r="G59" i="24"/>
  <c r="E59" i="24"/>
  <c r="AP58" i="24"/>
  <c r="AN58" i="24"/>
  <c r="AL58" i="24"/>
  <c r="AE58" i="24"/>
  <c r="AC58" i="24"/>
  <c r="AA58" i="24"/>
  <c r="T58" i="24"/>
  <c r="R58" i="24"/>
  <c r="S58" i="24" s="1"/>
  <c r="W58" i="24" s="1"/>
  <c r="P58" i="24"/>
  <c r="Q58" i="24" s="1"/>
  <c r="I58" i="24"/>
  <c r="G58" i="24"/>
  <c r="H58" i="24" s="1"/>
  <c r="L58" i="24" s="1"/>
  <c r="E58" i="24"/>
  <c r="F58" i="24" s="1"/>
  <c r="AP54" i="24"/>
  <c r="AN54" i="24"/>
  <c r="AO54" i="24" s="1"/>
  <c r="AL54" i="24"/>
  <c r="AE54" i="24"/>
  <c r="AC54" i="24"/>
  <c r="AA54" i="24"/>
  <c r="T54" i="24"/>
  <c r="R54" i="24"/>
  <c r="P54" i="24"/>
  <c r="I54" i="24"/>
  <c r="G54" i="24"/>
  <c r="E54" i="24"/>
  <c r="F54" i="24" s="1"/>
  <c r="AP53" i="24"/>
  <c r="AN53" i="24"/>
  <c r="AL53" i="24"/>
  <c r="AE53" i="24"/>
  <c r="AF53" i="24" s="1"/>
  <c r="AH53" i="24" s="1"/>
  <c r="AC53" i="24"/>
  <c r="AA53" i="24"/>
  <c r="T53" i="24"/>
  <c r="V53" i="24" s="1"/>
  <c r="R53" i="24"/>
  <c r="P53" i="24"/>
  <c r="I53" i="24"/>
  <c r="G53" i="24"/>
  <c r="E53" i="24"/>
  <c r="F53" i="24" s="1"/>
  <c r="AP52" i="24"/>
  <c r="AN52" i="24"/>
  <c r="AL52" i="24"/>
  <c r="AE52" i="24"/>
  <c r="AF52" i="24" s="1"/>
  <c r="AC52" i="24"/>
  <c r="AA52" i="24"/>
  <c r="T52" i="24"/>
  <c r="U52" i="24" s="1"/>
  <c r="R52" i="24"/>
  <c r="V52" i="24" s="1"/>
  <c r="P52" i="24"/>
  <c r="I52" i="24"/>
  <c r="J52" i="24" s="1"/>
  <c r="G52" i="24"/>
  <c r="K52" i="24" s="1"/>
  <c r="E52" i="24"/>
  <c r="AP51" i="24"/>
  <c r="AQ51" i="24" s="1"/>
  <c r="AN51" i="24"/>
  <c r="AL51" i="24"/>
  <c r="AE51" i="24"/>
  <c r="AF51" i="24" s="1"/>
  <c r="AH51" i="24" s="1"/>
  <c r="AC51" i="24"/>
  <c r="AA51" i="24"/>
  <c r="T51" i="24"/>
  <c r="R51" i="24"/>
  <c r="P51" i="24"/>
  <c r="I51" i="24"/>
  <c r="G51" i="24"/>
  <c r="K51" i="24" s="1"/>
  <c r="E51" i="24"/>
  <c r="F51" i="24" s="1"/>
  <c r="AP50" i="24"/>
  <c r="AN50" i="24"/>
  <c r="AO50" i="24" s="1"/>
  <c r="AS50" i="24" s="1"/>
  <c r="AL50" i="24"/>
  <c r="AM50" i="24" s="1"/>
  <c r="AE50" i="24"/>
  <c r="AC50" i="24"/>
  <c r="AA50" i="24"/>
  <c r="T50" i="24"/>
  <c r="R50" i="24"/>
  <c r="V50" i="24" s="1"/>
  <c r="P50" i="24"/>
  <c r="I50" i="24"/>
  <c r="G50" i="24"/>
  <c r="E50" i="24"/>
  <c r="F50" i="24" s="1"/>
  <c r="AP49" i="24"/>
  <c r="AN49" i="24"/>
  <c r="AL49" i="24"/>
  <c r="AM49" i="24" s="1"/>
  <c r="AE49" i="24"/>
  <c r="AF49" i="24" s="1"/>
  <c r="AC49" i="24"/>
  <c r="AA49" i="24"/>
  <c r="T49" i="24"/>
  <c r="U49" i="24" s="1"/>
  <c r="R49" i="24"/>
  <c r="P49" i="24"/>
  <c r="I49" i="24"/>
  <c r="G49" i="24"/>
  <c r="E49" i="24"/>
  <c r="F49" i="24" s="1"/>
  <c r="AP48" i="24"/>
  <c r="AN48" i="24"/>
  <c r="AL48" i="24"/>
  <c r="AE48" i="24"/>
  <c r="AF48" i="24" s="1"/>
  <c r="AC48" i="24"/>
  <c r="AA48" i="24"/>
  <c r="T48" i="24"/>
  <c r="U48" i="24" s="1"/>
  <c r="R48" i="24"/>
  <c r="V48" i="24" s="1"/>
  <c r="P48" i="24"/>
  <c r="I48" i="24"/>
  <c r="G48" i="24"/>
  <c r="K48" i="24" s="1"/>
  <c r="E48" i="24"/>
  <c r="AP47" i="24"/>
  <c r="AN47" i="24"/>
  <c r="AL47" i="24"/>
  <c r="AE47" i="24"/>
  <c r="AF47" i="24" s="1"/>
  <c r="AC47" i="24"/>
  <c r="AA47" i="24"/>
  <c r="T47" i="24"/>
  <c r="R47" i="24"/>
  <c r="V47" i="24" s="1"/>
  <c r="P47" i="24"/>
  <c r="I47" i="24"/>
  <c r="G47" i="24"/>
  <c r="K47" i="24" s="1"/>
  <c r="E47" i="24"/>
  <c r="AP46" i="24"/>
  <c r="AN46" i="24"/>
  <c r="AR46" i="24" s="1"/>
  <c r="AL46" i="24"/>
  <c r="AM46" i="24" s="1"/>
  <c r="AE46" i="24"/>
  <c r="AC46" i="24"/>
  <c r="AA46" i="24"/>
  <c r="T46" i="24"/>
  <c r="R46" i="24"/>
  <c r="S46" i="24" s="1"/>
  <c r="W46" i="24" s="1"/>
  <c r="P46" i="24"/>
  <c r="I46" i="24"/>
  <c r="J46" i="24" s="1"/>
  <c r="G46" i="24"/>
  <c r="E46" i="24"/>
  <c r="F46" i="24" s="1"/>
  <c r="AP45" i="24"/>
  <c r="AN45" i="24"/>
  <c r="AL45" i="24"/>
  <c r="AM45" i="24" s="1"/>
  <c r="AE45" i="24"/>
  <c r="AF45" i="24" s="1"/>
  <c r="AH45" i="24" s="1"/>
  <c r="AC45" i="24"/>
  <c r="AA45" i="24"/>
  <c r="AB45" i="24" s="1"/>
  <c r="T45" i="24"/>
  <c r="R45" i="24"/>
  <c r="P45" i="24"/>
  <c r="I45" i="24"/>
  <c r="G45" i="24"/>
  <c r="E45" i="24"/>
  <c r="AP44" i="24"/>
  <c r="AN44" i="24"/>
  <c r="AL44" i="24"/>
  <c r="AE44" i="24"/>
  <c r="AF44" i="24" s="1"/>
  <c r="AC44" i="24"/>
  <c r="AA44" i="24"/>
  <c r="T44" i="24"/>
  <c r="U44" i="24" s="1"/>
  <c r="R44" i="24"/>
  <c r="V44" i="24" s="1"/>
  <c r="P44" i="24"/>
  <c r="I44" i="24"/>
  <c r="J44" i="24" s="1"/>
  <c r="G44" i="24"/>
  <c r="E44" i="24"/>
  <c r="AP43" i="24"/>
  <c r="AQ43" i="24" s="1"/>
  <c r="AN43" i="24"/>
  <c r="AL43" i="24"/>
  <c r="AE43" i="24"/>
  <c r="AG43" i="24" s="1"/>
  <c r="AC43" i="24"/>
  <c r="AA43" i="24"/>
  <c r="T43" i="24"/>
  <c r="R43" i="24"/>
  <c r="S43" i="24" s="1"/>
  <c r="W43" i="24" s="1"/>
  <c r="P43" i="24"/>
  <c r="Q43" i="24" s="1"/>
  <c r="I43" i="24"/>
  <c r="G43" i="24"/>
  <c r="K43" i="24" s="1"/>
  <c r="E43" i="24"/>
  <c r="F43" i="24" s="1"/>
  <c r="AP39" i="24"/>
  <c r="AN39" i="24"/>
  <c r="AR39" i="24" s="1"/>
  <c r="AL39" i="24"/>
  <c r="AE39" i="24"/>
  <c r="AC39" i="24"/>
  <c r="AD39" i="24" s="1"/>
  <c r="AA39" i="24"/>
  <c r="T39" i="24"/>
  <c r="R39" i="24"/>
  <c r="V39" i="24" s="1"/>
  <c r="P39" i="24"/>
  <c r="I39" i="24"/>
  <c r="K39" i="24" s="1"/>
  <c r="G39" i="24"/>
  <c r="E39" i="24"/>
  <c r="F39" i="24" s="1"/>
  <c r="AP38" i="24"/>
  <c r="AR38" i="24" s="1"/>
  <c r="AN38" i="24"/>
  <c r="AL38" i="24"/>
  <c r="AM38" i="24" s="1"/>
  <c r="AE38" i="24"/>
  <c r="AG38" i="24" s="1"/>
  <c r="AC38" i="24"/>
  <c r="AA38" i="24"/>
  <c r="AB38" i="24" s="1"/>
  <c r="T38" i="24"/>
  <c r="R38" i="24"/>
  <c r="P38" i="24"/>
  <c r="Q38" i="24" s="1"/>
  <c r="I38" i="24"/>
  <c r="G38" i="24"/>
  <c r="E38" i="24"/>
  <c r="AP37" i="24"/>
  <c r="AN37" i="24"/>
  <c r="AL37" i="24"/>
  <c r="AE37" i="24"/>
  <c r="AC37" i="24"/>
  <c r="AA37" i="24"/>
  <c r="T37" i="24"/>
  <c r="R37" i="24"/>
  <c r="V37" i="24" s="1"/>
  <c r="P37" i="24"/>
  <c r="I37" i="24"/>
  <c r="G37" i="24"/>
  <c r="K37" i="24" s="1"/>
  <c r="E37" i="24"/>
  <c r="AP36" i="24"/>
  <c r="AR36" i="24" s="1"/>
  <c r="AN36" i="24"/>
  <c r="AL36" i="24"/>
  <c r="AM36" i="24" s="1"/>
  <c r="AE36" i="24"/>
  <c r="AC36" i="24"/>
  <c r="AA36" i="24"/>
  <c r="AB36" i="24" s="1"/>
  <c r="T36" i="24"/>
  <c r="R36" i="24"/>
  <c r="P36" i="24"/>
  <c r="Q36" i="24" s="1"/>
  <c r="I36" i="24"/>
  <c r="G36" i="24"/>
  <c r="K36" i="24" s="1"/>
  <c r="E36" i="24"/>
  <c r="F36" i="24" s="1"/>
  <c r="AP35" i="24"/>
  <c r="AN35" i="24"/>
  <c r="AR35" i="24" s="1"/>
  <c r="AL35" i="24"/>
  <c r="AM35" i="24" s="1"/>
  <c r="AE35" i="24"/>
  <c r="AC35" i="24"/>
  <c r="AG35" i="24" s="1"/>
  <c r="AA35" i="24"/>
  <c r="T35" i="24"/>
  <c r="R35" i="24"/>
  <c r="S35" i="24" s="1"/>
  <c r="P35" i="24"/>
  <c r="I35" i="24"/>
  <c r="G35" i="24"/>
  <c r="E35" i="24"/>
  <c r="AP34" i="24"/>
  <c r="AN34" i="24"/>
  <c r="AL34" i="24"/>
  <c r="AM34" i="24" s="1"/>
  <c r="AE34" i="24"/>
  <c r="AC34" i="24"/>
  <c r="AG34" i="24" s="1"/>
  <c r="AA34" i="24"/>
  <c r="AB34" i="24" s="1"/>
  <c r="T34" i="24"/>
  <c r="V34" i="24" s="1"/>
  <c r="R34" i="24"/>
  <c r="P34" i="24"/>
  <c r="Q34" i="24" s="1"/>
  <c r="I34" i="24"/>
  <c r="G34" i="24"/>
  <c r="K34" i="24" s="1"/>
  <c r="E34" i="24"/>
  <c r="F34" i="24" s="1"/>
  <c r="AP33" i="24"/>
  <c r="AN33" i="24"/>
  <c r="AL33" i="24"/>
  <c r="AE33" i="24"/>
  <c r="AC33" i="24"/>
  <c r="AG33" i="24" s="1"/>
  <c r="AA33" i="24"/>
  <c r="T33" i="24"/>
  <c r="R33" i="24"/>
  <c r="P33" i="24"/>
  <c r="I33" i="24"/>
  <c r="K33" i="24" s="1"/>
  <c r="G33" i="24"/>
  <c r="E33" i="24"/>
  <c r="AP32" i="24"/>
  <c r="AN32" i="24"/>
  <c r="AR32" i="24" s="1"/>
  <c r="AL32" i="24"/>
  <c r="AM32" i="24" s="1"/>
  <c r="AE32" i="24"/>
  <c r="AG32" i="24" s="1"/>
  <c r="AC32" i="24"/>
  <c r="AA32" i="24"/>
  <c r="AB32" i="24" s="1"/>
  <c r="T32" i="24"/>
  <c r="R32" i="24"/>
  <c r="V32" i="24" s="1"/>
  <c r="P32" i="24"/>
  <c r="I32" i="24"/>
  <c r="G32" i="24"/>
  <c r="K32" i="24" s="1"/>
  <c r="E32" i="24"/>
  <c r="F32" i="24" s="1"/>
  <c r="AP31" i="24"/>
  <c r="AN31" i="24"/>
  <c r="AO31" i="24" s="1"/>
  <c r="AL31" i="24"/>
  <c r="AE31" i="24"/>
  <c r="AC31" i="24"/>
  <c r="AG31" i="24" s="1"/>
  <c r="AA31" i="24"/>
  <c r="T31" i="24"/>
  <c r="R31" i="24"/>
  <c r="S31" i="24" s="1"/>
  <c r="P31" i="24"/>
  <c r="I31" i="24"/>
  <c r="G31" i="24"/>
  <c r="E31" i="24"/>
  <c r="F31" i="24" s="1"/>
  <c r="AP30" i="24"/>
  <c r="AN30" i="24"/>
  <c r="AL30" i="24"/>
  <c r="AM30" i="24" s="1"/>
  <c r="AE30" i="24"/>
  <c r="AC30" i="24"/>
  <c r="AA30" i="24"/>
  <c r="AA24" i="24" s="1"/>
  <c r="T30" i="24"/>
  <c r="V30" i="24" s="1"/>
  <c r="R30" i="24"/>
  <c r="P30" i="24"/>
  <c r="I30" i="24"/>
  <c r="G30" i="24"/>
  <c r="K30" i="24" s="1"/>
  <c r="E30" i="24"/>
  <c r="F30" i="24" s="1"/>
  <c r="AP29" i="24"/>
  <c r="AN29" i="24"/>
  <c r="AL29" i="24"/>
  <c r="AE29" i="24"/>
  <c r="AC29" i="24"/>
  <c r="AC24" i="24" s="1"/>
  <c r="AA29" i="24"/>
  <c r="T29" i="24"/>
  <c r="T24" i="24" s="1"/>
  <c r="R29" i="24"/>
  <c r="V29" i="24" s="1"/>
  <c r="P29" i="24"/>
  <c r="Q29" i="24" s="1"/>
  <c r="I29" i="24"/>
  <c r="I23" i="24" s="1"/>
  <c r="G29" i="24"/>
  <c r="E29" i="24"/>
  <c r="AP28" i="24"/>
  <c r="AR28" i="24" s="1"/>
  <c r="AN28" i="24"/>
  <c r="AL28" i="24"/>
  <c r="AE28" i="24"/>
  <c r="AE24" i="24" s="1"/>
  <c r="AC28" i="24"/>
  <c r="AD28" i="24" s="1"/>
  <c r="AA28" i="24"/>
  <c r="T28" i="24"/>
  <c r="R28" i="24"/>
  <c r="V28" i="24" s="1"/>
  <c r="P28" i="24"/>
  <c r="P23" i="24" s="1"/>
  <c r="I28" i="24"/>
  <c r="G28" i="24"/>
  <c r="K28" i="24" s="1"/>
  <c r="E28" i="24"/>
  <c r="F28" i="24" s="1"/>
  <c r="AQ99" i="24"/>
  <c r="AR99" i="24"/>
  <c r="AM99" i="24"/>
  <c r="AF99" i="24"/>
  <c r="AD99" i="24"/>
  <c r="AH99" i="24" s="1"/>
  <c r="AG99" i="24"/>
  <c r="AB99" i="24"/>
  <c r="U99" i="24"/>
  <c r="S99" i="24"/>
  <c r="V99" i="24"/>
  <c r="Q99" i="24"/>
  <c r="J99" i="24"/>
  <c r="K99" i="24"/>
  <c r="F99" i="24"/>
  <c r="AQ98" i="24"/>
  <c r="AO98" i="24"/>
  <c r="AR98" i="24"/>
  <c r="AB98" i="24"/>
  <c r="U98" i="24"/>
  <c r="Q98" i="24"/>
  <c r="J98" i="24"/>
  <c r="K98" i="24"/>
  <c r="F98" i="24"/>
  <c r="AQ97" i="24"/>
  <c r="AR97" i="24"/>
  <c r="AM97" i="24"/>
  <c r="AF97" i="24"/>
  <c r="AB97" i="24"/>
  <c r="U97" i="24"/>
  <c r="S97" i="24"/>
  <c r="Q97" i="24"/>
  <c r="J97" i="24"/>
  <c r="H97" i="24"/>
  <c r="F97" i="24"/>
  <c r="AQ96" i="24"/>
  <c r="AR96" i="24"/>
  <c r="AM96" i="24"/>
  <c r="AF96" i="24"/>
  <c r="AG96" i="24"/>
  <c r="AB96" i="24"/>
  <c r="U96" i="24"/>
  <c r="V96" i="24"/>
  <c r="Q96" i="24"/>
  <c r="J96" i="24"/>
  <c r="H96" i="24"/>
  <c r="F96" i="24"/>
  <c r="AQ95" i="24"/>
  <c r="AM95" i="24"/>
  <c r="AF95" i="24"/>
  <c r="AG95" i="24"/>
  <c r="AB95" i="24"/>
  <c r="U95" i="24"/>
  <c r="S95" i="24"/>
  <c r="Q95" i="24"/>
  <c r="J95" i="24"/>
  <c r="K95" i="24"/>
  <c r="F95" i="24"/>
  <c r="AQ94" i="24"/>
  <c r="AB94" i="24"/>
  <c r="U94" i="24"/>
  <c r="Q94" i="24"/>
  <c r="J94" i="24"/>
  <c r="H94" i="24"/>
  <c r="F94" i="24"/>
  <c r="AQ93" i="24"/>
  <c r="AO93" i="24"/>
  <c r="AR93" i="24"/>
  <c r="AM93" i="24"/>
  <c r="AF93" i="24"/>
  <c r="AB93" i="24"/>
  <c r="Q93" i="24"/>
  <c r="J93" i="24"/>
  <c r="F93" i="24"/>
  <c r="AQ92" i="24"/>
  <c r="AM92" i="24"/>
  <c r="AF92" i="24"/>
  <c r="AD92" i="24"/>
  <c r="AG92" i="24"/>
  <c r="AB92" i="24"/>
  <c r="U92" i="24"/>
  <c r="V92" i="24"/>
  <c r="Q92" i="24"/>
  <c r="J92" i="24"/>
  <c r="AQ91" i="24"/>
  <c r="AO91" i="24"/>
  <c r="AS91" i="24" s="1"/>
  <c r="AM91" i="24"/>
  <c r="AF91" i="24"/>
  <c r="AB91" i="24"/>
  <c r="U91" i="24"/>
  <c r="Q91" i="24"/>
  <c r="J91" i="24"/>
  <c r="K91" i="24"/>
  <c r="F91" i="24"/>
  <c r="AQ90" i="24"/>
  <c r="AS90" i="24" s="1"/>
  <c r="AO90" i="24"/>
  <c r="AD90" i="24"/>
  <c r="AB90" i="24"/>
  <c r="U90" i="24"/>
  <c r="S90" i="24"/>
  <c r="Q90" i="24"/>
  <c r="J90" i="24"/>
  <c r="F90" i="24"/>
  <c r="AQ89" i="24"/>
  <c r="AM89" i="24"/>
  <c r="AF89" i="24"/>
  <c r="AD89" i="24"/>
  <c r="AH89" i="24" s="1"/>
  <c r="AB89" i="24"/>
  <c r="Q89" i="24"/>
  <c r="J89" i="24"/>
  <c r="H89" i="24"/>
  <c r="F89" i="24"/>
  <c r="AQ88" i="24"/>
  <c r="AO88" i="24"/>
  <c r="AM88" i="24"/>
  <c r="AF88" i="24"/>
  <c r="AG88" i="24"/>
  <c r="AB88" i="24"/>
  <c r="U88" i="24"/>
  <c r="V88" i="24"/>
  <c r="Q88" i="24"/>
  <c r="J88" i="24"/>
  <c r="AQ84" i="24"/>
  <c r="AM84" i="24"/>
  <c r="AF84" i="24"/>
  <c r="AD84" i="24"/>
  <c r="AH84" i="24" s="1"/>
  <c r="AB84" i="24"/>
  <c r="U84" i="24"/>
  <c r="Q84" i="24"/>
  <c r="J84" i="24"/>
  <c r="K84" i="24"/>
  <c r="F84" i="24"/>
  <c r="AQ83" i="24"/>
  <c r="AB83" i="24"/>
  <c r="U83" i="24"/>
  <c r="Q83" i="24"/>
  <c r="J83" i="24"/>
  <c r="K83" i="24"/>
  <c r="F83" i="24"/>
  <c r="AQ82" i="24"/>
  <c r="AO82" i="24"/>
  <c r="AR82" i="24"/>
  <c r="AM82" i="24"/>
  <c r="AF82" i="24"/>
  <c r="AB82" i="24"/>
  <c r="Q82" i="24"/>
  <c r="J82" i="24"/>
  <c r="F82" i="24"/>
  <c r="AQ81" i="24"/>
  <c r="AM81" i="24"/>
  <c r="AF81" i="24"/>
  <c r="AD81" i="24"/>
  <c r="AH81" i="24" s="1"/>
  <c r="AG81" i="24"/>
  <c r="AB81" i="24"/>
  <c r="U81" i="24"/>
  <c r="Q81" i="24"/>
  <c r="J81" i="24"/>
  <c r="AQ80" i="24"/>
  <c r="AO80" i="24"/>
  <c r="AR80" i="24"/>
  <c r="AM80" i="24"/>
  <c r="AF80" i="24"/>
  <c r="AG80" i="24"/>
  <c r="AB80" i="24"/>
  <c r="U80" i="24"/>
  <c r="Q80" i="24"/>
  <c r="J80" i="24"/>
  <c r="F80" i="24"/>
  <c r="AQ79" i="24"/>
  <c r="AS79" i="24" s="1"/>
  <c r="AO79" i="24"/>
  <c r="AD79" i="24"/>
  <c r="AB79" i="24"/>
  <c r="U79" i="24"/>
  <c r="S79" i="24"/>
  <c r="Q79" i="24"/>
  <c r="J79" i="24"/>
  <c r="K79" i="24"/>
  <c r="F79" i="24"/>
  <c r="AQ78" i="24"/>
  <c r="AR78" i="24"/>
  <c r="AM78" i="24"/>
  <c r="AF78" i="24"/>
  <c r="AD78" i="24"/>
  <c r="AB78" i="24"/>
  <c r="Q78" i="24"/>
  <c r="J78" i="24"/>
  <c r="H78" i="24"/>
  <c r="L78" i="24" s="1"/>
  <c r="F78" i="24"/>
  <c r="AQ77" i="24"/>
  <c r="AR77" i="24"/>
  <c r="AM77" i="24"/>
  <c r="AF77" i="24"/>
  <c r="AG77" i="24"/>
  <c r="AB77" i="24"/>
  <c r="U77" i="24"/>
  <c r="Q77" i="24"/>
  <c r="J77" i="24"/>
  <c r="AQ76" i="24"/>
  <c r="AF76" i="24"/>
  <c r="AB76" i="24"/>
  <c r="U76" i="24"/>
  <c r="V76" i="24"/>
  <c r="Q76" i="24"/>
  <c r="J76" i="24"/>
  <c r="F76" i="24"/>
  <c r="AQ75" i="24"/>
  <c r="AS75" i="24" s="1"/>
  <c r="AO75" i="24"/>
  <c r="AB75" i="24"/>
  <c r="U75" i="24"/>
  <c r="S75" i="24"/>
  <c r="Q75" i="24"/>
  <c r="J75" i="24"/>
  <c r="H75" i="24"/>
  <c r="L75" i="24" s="1"/>
  <c r="K75" i="24"/>
  <c r="F75" i="24"/>
  <c r="AQ74" i="24"/>
  <c r="AS74" i="24" s="1"/>
  <c r="AO74" i="24"/>
  <c r="AR74" i="24"/>
  <c r="AM74" i="24"/>
  <c r="AF74" i="24"/>
  <c r="AD74" i="24"/>
  <c r="AH74" i="24" s="1"/>
  <c r="AB74" i="24"/>
  <c r="Q74" i="24"/>
  <c r="J74" i="24"/>
  <c r="H74" i="24"/>
  <c r="F74" i="24"/>
  <c r="AQ73" i="24"/>
  <c r="AR73" i="24"/>
  <c r="AM73" i="24"/>
  <c r="AF73" i="24"/>
  <c r="AD73" i="24"/>
  <c r="AG73" i="24"/>
  <c r="AB73" i="24"/>
  <c r="U73" i="24"/>
  <c r="Q73" i="24"/>
  <c r="J73" i="24"/>
  <c r="AQ69" i="24"/>
  <c r="AM69" i="24"/>
  <c r="AF69" i="24"/>
  <c r="AB69" i="24"/>
  <c r="U69" i="24"/>
  <c r="V69" i="24"/>
  <c r="J69" i="24"/>
  <c r="F69" i="24"/>
  <c r="AQ68" i="24"/>
  <c r="AO68" i="24"/>
  <c r="AD68" i="24"/>
  <c r="AB68" i="24"/>
  <c r="U68" i="24"/>
  <c r="S68" i="24"/>
  <c r="Q68" i="24"/>
  <c r="J68" i="24"/>
  <c r="K68" i="24"/>
  <c r="F68" i="24"/>
  <c r="AQ67" i="24"/>
  <c r="AO67" i="24"/>
  <c r="AM67" i="24"/>
  <c r="AF67" i="24"/>
  <c r="AG67" i="24"/>
  <c r="AB67" i="24"/>
  <c r="Q67" i="24"/>
  <c r="H67" i="24"/>
  <c r="L67" i="24" s="1"/>
  <c r="K67" i="24"/>
  <c r="F67" i="24"/>
  <c r="AQ66" i="24"/>
  <c r="AR66" i="24"/>
  <c r="AM66" i="24"/>
  <c r="AF66" i="24"/>
  <c r="AD66" i="24"/>
  <c r="AB66" i="24"/>
  <c r="V66" i="24"/>
  <c r="U66" i="24"/>
  <c r="S66" i="24"/>
  <c r="J66" i="24"/>
  <c r="AQ65" i="24"/>
  <c r="AS65" i="24" s="1"/>
  <c r="AR65" i="24"/>
  <c r="AO65" i="24"/>
  <c r="AM65" i="24"/>
  <c r="AF65" i="24"/>
  <c r="AD65" i="24"/>
  <c r="AH65" i="24" s="1"/>
  <c r="AG65" i="24"/>
  <c r="AB65" i="24"/>
  <c r="V65" i="24"/>
  <c r="U65" i="24"/>
  <c r="S65" i="24"/>
  <c r="W65" i="24" s="1"/>
  <c r="Q65" i="24"/>
  <c r="K65" i="24"/>
  <c r="J65" i="24"/>
  <c r="H65" i="24"/>
  <c r="L65" i="24" s="1"/>
  <c r="F65" i="24"/>
  <c r="AR64" i="24"/>
  <c r="AQ64" i="24"/>
  <c r="AO64" i="24"/>
  <c r="AD64" i="24"/>
  <c r="AB64" i="24"/>
  <c r="V64" i="24"/>
  <c r="S64" i="24"/>
  <c r="Q64" i="24"/>
  <c r="J64" i="24"/>
  <c r="K64" i="24"/>
  <c r="F64" i="24"/>
  <c r="AQ63" i="24"/>
  <c r="AM63" i="24"/>
  <c r="AF63" i="24"/>
  <c r="AG63" i="24"/>
  <c r="AB63" i="24"/>
  <c r="Q63" i="24"/>
  <c r="J63" i="24"/>
  <c r="F63" i="24"/>
  <c r="AR62" i="24"/>
  <c r="AQ62" i="24"/>
  <c r="AO62" i="24"/>
  <c r="AM62" i="24"/>
  <c r="AH62" i="24"/>
  <c r="AF62" i="24"/>
  <c r="AD62" i="24"/>
  <c r="AB62" i="24"/>
  <c r="U62" i="24"/>
  <c r="Q62" i="24"/>
  <c r="J62" i="24"/>
  <c r="AQ61" i="24"/>
  <c r="AF61" i="24"/>
  <c r="AD61" i="24"/>
  <c r="AB61" i="24"/>
  <c r="U61" i="24"/>
  <c r="V61" i="24"/>
  <c r="Q61" i="24"/>
  <c r="J61" i="24"/>
  <c r="L61" i="24" s="1"/>
  <c r="H61" i="24"/>
  <c r="AQ60" i="24"/>
  <c r="AO60" i="24"/>
  <c r="AS60" i="24" s="1"/>
  <c r="AB60" i="24"/>
  <c r="V60" i="24"/>
  <c r="S60" i="24"/>
  <c r="Q60" i="24"/>
  <c r="J60" i="24"/>
  <c r="H60" i="24"/>
  <c r="K60" i="24"/>
  <c r="F60" i="24"/>
  <c r="AQ59" i="24"/>
  <c r="AO59" i="24"/>
  <c r="AS59" i="24" s="1"/>
  <c r="AR59" i="24"/>
  <c r="AM59" i="24"/>
  <c r="AB59" i="24"/>
  <c r="Q59" i="24"/>
  <c r="K59" i="24"/>
  <c r="F59" i="24"/>
  <c r="AR58" i="24"/>
  <c r="AQ58" i="24"/>
  <c r="AO58" i="24"/>
  <c r="AM58" i="24"/>
  <c r="AF58" i="24"/>
  <c r="AD58" i="24"/>
  <c r="AB58" i="24"/>
  <c r="U58" i="24"/>
  <c r="J58" i="24"/>
  <c r="AR54" i="24"/>
  <c r="AQ54" i="24"/>
  <c r="AM54" i="24"/>
  <c r="AF54" i="24"/>
  <c r="AG54" i="24"/>
  <c r="AB54" i="24"/>
  <c r="U54" i="24"/>
  <c r="V54" i="24"/>
  <c r="Q54" i="24"/>
  <c r="J54" i="24"/>
  <c r="H54" i="24"/>
  <c r="L54" i="24" s="1"/>
  <c r="AR53" i="24"/>
  <c r="AQ53" i="24"/>
  <c r="AO53" i="24"/>
  <c r="AM53" i="24"/>
  <c r="AD53" i="24"/>
  <c r="AB53" i="24"/>
  <c r="S53" i="24"/>
  <c r="Q53" i="24"/>
  <c r="K53" i="24"/>
  <c r="J53" i="24"/>
  <c r="H53" i="24"/>
  <c r="AQ52" i="24"/>
  <c r="AR52" i="24"/>
  <c r="AM52" i="24"/>
  <c r="AD52" i="24"/>
  <c r="AG52" i="24"/>
  <c r="AB52" i="24"/>
  <c r="Q52" i="24"/>
  <c r="H52" i="24"/>
  <c r="L52" i="24" s="1"/>
  <c r="F52" i="24"/>
  <c r="AR51" i="24"/>
  <c r="AO51" i="24"/>
  <c r="AM51" i="24"/>
  <c r="AD51" i="24"/>
  <c r="AB51" i="24"/>
  <c r="U51" i="24"/>
  <c r="Q51" i="24"/>
  <c r="J51" i="24"/>
  <c r="AR50" i="24"/>
  <c r="AQ50" i="24"/>
  <c r="AG50" i="24"/>
  <c r="AF50" i="24"/>
  <c r="AD50" i="24"/>
  <c r="AH50" i="24" s="1"/>
  <c r="AB50" i="24"/>
  <c r="U50" i="24"/>
  <c r="S50" i="24"/>
  <c r="Q50" i="24"/>
  <c r="J50" i="24"/>
  <c r="K50" i="24"/>
  <c r="AQ49" i="24"/>
  <c r="AO49" i="24"/>
  <c r="AB49" i="24"/>
  <c r="V49" i="24"/>
  <c r="S49" i="24"/>
  <c r="Q49" i="24"/>
  <c r="J49" i="24"/>
  <c r="H49" i="24"/>
  <c r="AQ48" i="24"/>
  <c r="AM48" i="24"/>
  <c r="AG48" i="24"/>
  <c r="AB48" i="24"/>
  <c r="Q48" i="24"/>
  <c r="J48" i="24"/>
  <c r="F48" i="24"/>
  <c r="AR47" i="24"/>
  <c r="AQ47" i="24"/>
  <c r="AO47" i="24"/>
  <c r="AS47" i="24" s="1"/>
  <c r="AM47" i="24"/>
  <c r="AG47" i="24"/>
  <c r="AD47" i="24"/>
  <c r="AB47" i="24"/>
  <c r="U47" i="24"/>
  <c r="Q47" i="24"/>
  <c r="J47" i="24"/>
  <c r="H47" i="24"/>
  <c r="L47" i="24" s="1"/>
  <c r="F47" i="24"/>
  <c r="AQ46" i="24"/>
  <c r="AO46" i="24"/>
  <c r="AG46" i="24"/>
  <c r="AF46" i="24"/>
  <c r="AD46" i="24"/>
  <c r="AH46" i="24" s="1"/>
  <c r="AB46" i="24"/>
  <c r="U46" i="24"/>
  <c r="Q46" i="24"/>
  <c r="H46" i="24"/>
  <c r="L46" i="24" s="1"/>
  <c r="K46" i="24"/>
  <c r="AQ45" i="24"/>
  <c r="AR45" i="24"/>
  <c r="AD45" i="24"/>
  <c r="U45" i="24"/>
  <c r="S45" i="24"/>
  <c r="Q45" i="24"/>
  <c r="J45" i="24"/>
  <c r="K45" i="24"/>
  <c r="F45" i="24"/>
  <c r="AQ44" i="24"/>
  <c r="AR44" i="24"/>
  <c r="AM44" i="24"/>
  <c r="AG44" i="24"/>
  <c r="AB44" i="24"/>
  <c r="Q44" i="24"/>
  <c r="K44" i="24"/>
  <c r="F44" i="24"/>
  <c r="AR43" i="24"/>
  <c r="AO43" i="24"/>
  <c r="AM43" i="24"/>
  <c r="AF43" i="24"/>
  <c r="AD43" i="24"/>
  <c r="AH43" i="24" s="1"/>
  <c r="AB43" i="24"/>
  <c r="V43" i="24"/>
  <c r="U43" i="24"/>
  <c r="J43" i="24"/>
  <c r="AM39" i="24"/>
  <c r="AG39" i="24"/>
  <c r="AB39" i="24"/>
  <c r="S39" i="24"/>
  <c r="Q39" i="24"/>
  <c r="H39" i="24"/>
  <c r="AO38" i="24"/>
  <c r="AD38" i="24"/>
  <c r="V38" i="24"/>
  <c r="S38" i="24"/>
  <c r="K38" i="24"/>
  <c r="F38" i="24"/>
  <c r="AR37" i="24"/>
  <c r="AM37" i="24"/>
  <c r="AG37" i="24"/>
  <c r="AB37" i="24"/>
  <c r="Q37" i="24"/>
  <c r="F37" i="24"/>
  <c r="AO36" i="24"/>
  <c r="AG36" i="24"/>
  <c r="AD36" i="24"/>
  <c r="V36" i="24"/>
  <c r="S36" i="24"/>
  <c r="AD35" i="24"/>
  <c r="AB35" i="24"/>
  <c r="V35" i="24"/>
  <c r="Q35" i="24"/>
  <c r="H35" i="24"/>
  <c r="K35" i="24"/>
  <c r="F35" i="24"/>
  <c r="AO34" i="24"/>
  <c r="AR34" i="24"/>
  <c r="AD34" i="24"/>
  <c r="S34" i="24"/>
  <c r="AR33" i="24"/>
  <c r="AM33" i="24"/>
  <c r="AB33" i="24"/>
  <c r="V33" i="24"/>
  <c r="Q33" i="24"/>
  <c r="F33" i="24"/>
  <c r="AO32" i="24"/>
  <c r="AD32" i="24"/>
  <c r="Q32" i="24"/>
  <c r="AR31" i="24"/>
  <c r="AM31" i="24"/>
  <c r="AD31" i="24"/>
  <c r="AB31" i="24"/>
  <c r="Q31" i="24"/>
  <c r="H31" i="24"/>
  <c r="K31" i="24"/>
  <c r="AR30" i="24"/>
  <c r="AD30" i="24"/>
  <c r="AB30" i="24"/>
  <c r="S30" i="24"/>
  <c r="Q30" i="24"/>
  <c r="AR29" i="24"/>
  <c r="AM29" i="24"/>
  <c r="AB29" i="24"/>
  <c r="G24" i="24"/>
  <c r="AO28" i="24"/>
  <c r="AG28" i="24"/>
  <c r="AP99" i="23"/>
  <c r="AN99" i="23"/>
  <c r="AL99" i="23"/>
  <c r="AE99" i="23"/>
  <c r="AC99" i="23"/>
  <c r="AA99" i="23"/>
  <c r="T99" i="23"/>
  <c r="R99" i="23"/>
  <c r="P99" i="23"/>
  <c r="I99" i="23"/>
  <c r="G99" i="23"/>
  <c r="E99" i="23"/>
  <c r="AP98" i="23"/>
  <c r="AN98" i="23"/>
  <c r="AL98" i="23"/>
  <c r="AE98" i="23"/>
  <c r="AC98" i="23"/>
  <c r="AA98" i="23"/>
  <c r="T98" i="23"/>
  <c r="R98" i="23"/>
  <c r="P98" i="23"/>
  <c r="I98" i="23"/>
  <c r="G98" i="23"/>
  <c r="E98" i="23"/>
  <c r="AP97" i="23"/>
  <c r="AN97" i="23"/>
  <c r="AL97" i="23"/>
  <c r="AE97" i="23"/>
  <c r="AC97" i="23"/>
  <c r="AA97" i="23"/>
  <c r="T97" i="23"/>
  <c r="R97" i="23"/>
  <c r="P97" i="23"/>
  <c r="I97" i="23"/>
  <c r="G97" i="23"/>
  <c r="E97" i="23"/>
  <c r="AP96" i="23"/>
  <c r="AN96" i="23"/>
  <c r="AL96" i="23"/>
  <c r="AE96" i="23"/>
  <c r="AC96" i="23"/>
  <c r="AA96" i="23"/>
  <c r="T96" i="23"/>
  <c r="R96" i="23"/>
  <c r="P96" i="23"/>
  <c r="I96" i="23"/>
  <c r="G96" i="23"/>
  <c r="E96" i="23"/>
  <c r="AP95" i="23"/>
  <c r="AN95" i="23"/>
  <c r="AL95" i="23"/>
  <c r="AE95" i="23"/>
  <c r="AC95" i="23"/>
  <c r="AA95" i="23"/>
  <c r="T95" i="23"/>
  <c r="R95" i="23"/>
  <c r="P95" i="23"/>
  <c r="I95" i="23"/>
  <c r="G95" i="23"/>
  <c r="E95" i="23"/>
  <c r="AP94" i="23"/>
  <c r="AN94" i="23"/>
  <c r="AL94" i="23"/>
  <c r="AE94" i="23"/>
  <c r="AC94" i="23"/>
  <c r="AA94" i="23"/>
  <c r="T94" i="23"/>
  <c r="R94" i="23"/>
  <c r="P94" i="23"/>
  <c r="I94" i="23"/>
  <c r="G94" i="23"/>
  <c r="E94" i="23"/>
  <c r="AP93" i="23"/>
  <c r="AN93" i="23"/>
  <c r="AL93" i="23"/>
  <c r="AE93" i="23"/>
  <c r="AC93" i="23"/>
  <c r="AA93" i="23"/>
  <c r="T93" i="23"/>
  <c r="R93" i="23"/>
  <c r="S93" i="23" s="1"/>
  <c r="W93" i="23" s="1"/>
  <c r="P93" i="23"/>
  <c r="I93" i="23"/>
  <c r="G93" i="23"/>
  <c r="E93" i="23"/>
  <c r="AP92" i="23"/>
  <c r="AN92" i="23"/>
  <c r="AL92" i="23"/>
  <c r="AE92" i="23"/>
  <c r="AC92" i="23"/>
  <c r="AA92" i="23"/>
  <c r="T92" i="23"/>
  <c r="R92" i="23"/>
  <c r="P92" i="23"/>
  <c r="I92" i="23"/>
  <c r="G92" i="23"/>
  <c r="E92" i="23"/>
  <c r="AP91" i="23"/>
  <c r="AN91" i="23"/>
  <c r="AL91" i="23"/>
  <c r="AE91" i="23"/>
  <c r="AC91" i="23"/>
  <c r="AA91" i="23"/>
  <c r="T91" i="23"/>
  <c r="R91" i="23"/>
  <c r="P91" i="23"/>
  <c r="I91" i="23"/>
  <c r="G91" i="23"/>
  <c r="E91" i="23"/>
  <c r="AP90" i="23"/>
  <c r="AN90" i="23"/>
  <c r="AL90" i="23"/>
  <c r="AE90" i="23"/>
  <c r="AC90" i="23"/>
  <c r="AA90" i="23"/>
  <c r="T90" i="23"/>
  <c r="R90" i="23"/>
  <c r="P90" i="23"/>
  <c r="I90" i="23"/>
  <c r="G90" i="23"/>
  <c r="E90" i="23"/>
  <c r="AP89" i="23"/>
  <c r="AN89" i="23"/>
  <c r="AL89" i="23"/>
  <c r="AE89" i="23"/>
  <c r="AC89" i="23"/>
  <c r="AA89" i="23"/>
  <c r="T89" i="23"/>
  <c r="R89" i="23"/>
  <c r="S89" i="23" s="1"/>
  <c r="W89" i="23" s="1"/>
  <c r="P89" i="23"/>
  <c r="I89" i="23"/>
  <c r="G89" i="23"/>
  <c r="E89" i="23"/>
  <c r="AP88" i="23"/>
  <c r="AN88" i="23"/>
  <c r="AL88" i="23"/>
  <c r="AE88" i="23"/>
  <c r="AC88" i="23"/>
  <c r="AA88" i="23"/>
  <c r="T88" i="23"/>
  <c r="R88" i="23"/>
  <c r="P88" i="23"/>
  <c r="I88" i="23"/>
  <c r="G88" i="23"/>
  <c r="E88" i="23"/>
  <c r="AP84" i="23"/>
  <c r="AN84" i="23"/>
  <c r="AL84" i="23"/>
  <c r="AE84" i="23"/>
  <c r="AC84" i="23"/>
  <c r="AA84" i="23"/>
  <c r="T84" i="23"/>
  <c r="R84" i="23"/>
  <c r="P84" i="23"/>
  <c r="I84" i="23"/>
  <c r="G84" i="23"/>
  <c r="E84" i="23"/>
  <c r="AP83" i="23"/>
  <c r="AN83" i="23"/>
  <c r="AL83" i="23"/>
  <c r="AE83" i="23"/>
  <c r="AC83" i="23"/>
  <c r="AA83" i="23"/>
  <c r="T83" i="23"/>
  <c r="R83" i="23"/>
  <c r="P83" i="23"/>
  <c r="I83" i="23"/>
  <c r="G83" i="23"/>
  <c r="E83" i="23"/>
  <c r="AP82" i="23"/>
  <c r="AN82" i="23"/>
  <c r="AL82" i="23"/>
  <c r="AE82" i="23"/>
  <c r="AC82" i="23"/>
  <c r="AA82" i="23"/>
  <c r="T82" i="23"/>
  <c r="R82" i="23"/>
  <c r="S82" i="23" s="1"/>
  <c r="W82" i="23" s="1"/>
  <c r="P82" i="23"/>
  <c r="I82" i="23"/>
  <c r="G82" i="23"/>
  <c r="E82" i="23"/>
  <c r="AP81" i="23"/>
  <c r="AN81" i="23"/>
  <c r="AL81" i="23"/>
  <c r="AE81" i="23"/>
  <c r="AC81" i="23"/>
  <c r="AA81" i="23"/>
  <c r="T81" i="23"/>
  <c r="R81" i="23"/>
  <c r="P81" i="23"/>
  <c r="I81" i="23"/>
  <c r="G81" i="23"/>
  <c r="E81" i="23"/>
  <c r="AP80" i="23"/>
  <c r="AN80" i="23"/>
  <c r="AL80" i="23"/>
  <c r="AE80" i="23"/>
  <c r="AC80" i="23"/>
  <c r="AA80" i="23"/>
  <c r="T80" i="23"/>
  <c r="R80" i="23"/>
  <c r="P80" i="23"/>
  <c r="I80" i="23"/>
  <c r="G80" i="23"/>
  <c r="E80" i="23"/>
  <c r="AP79" i="23"/>
  <c r="AN79" i="23"/>
  <c r="AL79" i="23"/>
  <c r="AE79" i="23"/>
  <c r="AC79" i="23"/>
  <c r="AA79" i="23"/>
  <c r="T79" i="23"/>
  <c r="R79" i="23"/>
  <c r="P79" i="23"/>
  <c r="I79" i="23"/>
  <c r="G79" i="23"/>
  <c r="E79" i="23"/>
  <c r="AP78" i="23"/>
  <c r="AN78" i="23"/>
  <c r="AL78" i="23"/>
  <c r="AE78" i="23"/>
  <c r="AC78" i="23"/>
  <c r="AA78" i="23"/>
  <c r="AB78" i="23" s="1"/>
  <c r="T78" i="23"/>
  <c r="R78" i="23"/>
  <c r="V78" i="23" s="1"/>
  <c r="P78" i="23"/>
  <c r="I78" i="23"/>
  <c r="G78" i="23"/>
  <c r="E78" i="23"/>
  <c r="AP77" i="23"/>
  <c r="AQ77" i="23" s="1"/>
  <c r="AN77" i="23"/>
  <c r="AL77" i="23"/>
  <c r="AE77" i="23"/>
  <c r="AC77" i="23"/>
  <c r="AA77" i="23"/>
  <c r="T77" i="23"/>
  <c r="R77" i="23"/>
  <c r="P77" i="23"/>
  <c r="I77" i="23"/>
  <c r="J77" i="23" s="1"/>
  <c r="G77" i="23"/>
  <c r="E77" i="23"/>
  <c r="F77" i="23" s="1"/>
  <c r="AP76" i="23"/>
  <c r="AN76" i="23"/>
  <c r="AL76" i="23"/>
  <c r="AE76" i="23"/>
  <c r="AC76" i="23"/>
  <c r="AA76" i="23"/>
  <c r="T76" i="23"/>
  <c r="R76" i="23"/>
  <c r="P76" i="23"/>
  <c r="I76" i="23"/>
  <c r="G76" i="23"/>
  <c r="E76" i="23"/>
  <c r="AP75" i="23"/>
  <c r="AN75" i="23"/>
  <c r="AL75" i="23"/>
  <c r="AE75" i="23"/>
  <c r="AF75" i="23" s="1"/>
  <c r="AC75" i="23"/>
  <c r="AG75" i="23" s="1"/>
  <c r="AA75" i="23"/>
  <c r="T75" i="23"/>
  <c r="R75" i="23"/>
  <c r="P75" i="23"/>
  <c r="I75" i="23"/>
  <c r="G75" i="23"/>
  <c r="E75" i="23"/>
  <c r="AP74" i="23"/>
  <c r="AN74" i="23"/>
  <c r="AL74" i="23"/>
  <c r="AE74" i="23"/>
  <c r="AC74" i="23"/>
  <c r="AA74" i="23"/>
  <c r="AB74" i="23" s="1"/>
  <c r="T74" i="23"/>
  <c r="R74" i="23"/>
  <c r="P74" i="23"/>
  <c r="I74" i="23"/>
  <c r="G74" i="23"/>
  <c r="E74" i="23"/>
  <c r="AP73" i="23"/>
  <c r="AQ73" i="23" s="1"/>
  <c r="AN73" i="23"/>
  <c r="AL73" i="23"/>
  <c r="AE73" i="23"/>
  <c r="AC73" i="23"/>
  <c r="AA73" i="23"/>
  <c r="T73" i="23"/>
  <c r="R73" i="23"/>
  <c r="S73" i="23" s="1"/>
  <c r="W73" i="23" s="1"/>
  <c r="P73" i="23"/>
  <c r="Q73" i="23" s="1"/>
  <c r="I73" i="23"/>
  <c r="G73" i="23"/>
  <c r="E73" i="23"/>
  <c r="F73" i="23" s="1"/>
  <c r="AP69" i="23"/>
  <c r="AN69" i="23"/>
  <c r="AL69" i="23"/>
  <c r="AE69" i="23"/>
  <c r="AC69" i="23"/>
  <c r="AA69" i="23"/>
  <c r="T69" i="23"/>
  <c r="R69" i="23"/>
  <c r="P69" i="23"/>
  <c r="I69" i="23"/>
  <c r="G69" i="23"/>
  <c r="E69" i="23"/>
  <c r="F69" i="23" s="1"/>
  <c r="AP68" i="23"/>
  <c r="AN68" i="23"/>
  <c r="AL68" i="23"/>
  <c r="AE68" i="23"/>
  <c r="AC68" i="23"/>
  <c r="AA68" i="23"/>
  <c r="AB68" i="23" s="1"/>
  <c r="T68" i="23"/>
  <c r="R68" i="23"/>
  <c r="P68" i="23"/>
  <c r="I68" i="23"/>
  <c r="G68" i="23"/>
  <c r="E68" i="23"/>
  <c r="AP67" i="23"/>
  <c r="AN67" i="23"/>
  <c r="AO67" i="23" s="1"/>
  <c r="AS67" i="23" s="1"/>
  <c r="AL67" i="23"/>
  <c r="AE67" i="23"/>
  <c r="AC67" i="23"/>
  <c r="AD67" i="23" s="1"/>
  <c r="AA67" i="23"/>
  <c r="T67" i="23"/>
  <c r="R67" i="23"/>
  <c r="S67" i="23" s="1"/>
  <c r="W67" i="23" s="1"/>
  <c r="P67" i="23"/>
  <c r="I67" i="23"/>
  <c r="G67" i="23"/>
  <c r="E67" i="23"/>
  <c r="AP66" i="23"/>
  <c r="AN66" i="23"/>
  <c r="AL66" i="23"/>
  <c r="AE66" i="23"/>
  <c r="AC66" i="23"/>
  <c r="AD66" i="23" s="1"/>
  <c r="AA66" i="23"/>
  <c r="T66" i="23"/>
  <c r="R66" i="23"/>
  <c r="V66" i="23" s="1"/>
  <c r="P66" i="23"/>
  <c r="I66" i="23"/>
  <c r="G66" i="23"/>
  <c r="E66" i="23"/>
  <c r="F66" i="23" s="1"/>
  <c r="AP65" i="23"/>
  <c r="AN65" i="23"/>
  <c r="AL65" i="23"/>
  <c r="AE65" i="23"/>
  <c r="AC65" i="23"/>
  <c r="AA65" i="23"/>
  <c r="T65" i="23"/>
  <c r="R65" i="23"/>
  <c r="P65" i="23"/>
  <c r="Q65" i="23" s="1"/>
  <c r="I65" i="23"/>
  <c r="G65" i="23"/>
  <c r="E65" i="23"/>
  <c r="F65" i="23" s="1"/>
  <c r="AP64" i="23"/>
  <c r="AN64" i="23"/>
  <c r="AL64" i="23"/>
  <c r="AE64" i="23"/>
  <c r="AC64" i="23"/>
  <c r="AG64" i="23" s="1"/>
  <c r="AA64" i="23"/>
  <c r="T64" i="23"/>
  <c r="R64" i="23"/>
  <c r="P64" i="23"/>
  <c r="I64" i="23"/>
  <c r="G64" i="23"/>
  <c r="E64" i="23"/>
  <c r="AP63" i="23"/>
  <c r="AQ63" i="23" s="1"/>
  <c r="AN63" i="23"/>
  <c r="AL63" i="23"/>
  <c r="AE63" i="23"/>
  <c r="AC63" i="23"/>
  <c r="AG63" i="23" s="1"/>
  <c r="AA63" i="23"/>
  <c r="T63" i="23"/>
  <c r="R63" i="23"/>
  <c r="P63" i="23"/>
  <c r="I63" i="23"/>
  <c r="G63" i="23"/>
  <c r="E63" i="23"/>
  <c r="AP62" i="23"/>
  <c r="AN62" i="23"/>
  <c r="AO62" i="23" s="1"/>
  <c r="AS62" i="23" s="1"/>
  <c r="AL62" i="23"/>
  <c r="AE62" i="23"/>
  <c r="AC62" i="23"/>
  <c r="AA62" i="23"/>
  <c r="AB62" i="23" s="1"/>
  <c r="T62" i="23"/>
  <c r="R62" i="23"/>
  <c r="P62" i="23"/>
  <c r="Q62" i="23" s="1"/>
  <c r="I62" i="23"/>
  <c r="G62" i="23"/>
  <c r="E62" i="23"/>
  <c r="AP61" i="23"/>
  <c r="AR61" i="23" s="1"/>
  <c r="AN61" i="23"/>
  <c r="AL61" i="23"/>
  <c r="AE61" i="23"/>
  <c r="AC61" i="23"/>
  <c r="AG61" i="23" s="1"/>
  <c r="AA61" i="23"/>
  <c r="T61" i="23"/>
  <c r="R61" i="23"/>
  <c r="P61" i="23"/>
  <c r="Q61" i="23" s="1"/>
  <c r="I61" i="23"/>
  <c r="G61" i="23"/>
  <c r="E61" i="23"/>
  <c r="F61" i="23" s="1"/>
  <c r="AP60" i="23"/>
  <c r="AN60" i="23"/>
  <c r="AL60" i="23"/>
  <c r="AE60" i="23"/>
  <c r="AC60" i="23"/>
  <c r="AG60" i="23" s="1"/>
  <c r="AA60" i="23"/>
  <c r="T60" i="23"/>
  <c r="R60" i="23"/>
  <c r="V60" i="23" s="1"/>
  <c r="P60" i="23"/>
  <c r="I60" i="23"/>
  <c r="G60" i="23"/>
  <c r="E60" i="23"/>
  <c r="AP59" i="23"/>
  <c r="AN59" i="23"/>
  <c r="AR59" i="23" s="1"/>
  <c r="AL59" i="23"/>
  <c r="AE59" i="23"/>
  <c r="AC59" i="23"/>
  <c r="AA59" i="23"/>
  <c r="AB59" i="23" s="1"/>
  <c r="T59" i="23"/>
  <c r="R59" i="23"/>
  <c r="P59" i="23"/>
  <c r="Q59" i="23" s="1"/>
  <c r="I59" i="23"/>
  <c r="K59" i="23" s="1"/>
  <c r="G59" i="23"/>
  <c r="E59" i="23"/>
  <c r="AP58" i="23"/>
  <c r="AQ58" i="23" s="1"/>
  <c r="AN58" i="23"/>
  <c r="AL58" i="23"/>
  <c r="AE58" i="23"/>
  <c r="AC58" i="23"/>
  <c r="AA58" i="23"/>
  <c r="T58" i="23"/>
  <c r="R58" i="23"/>
  <c r="P58" i="23"/>
  <c r="I58" i="23"/>
  <c r="K58" i="23" s="1"/>
  <c r="G58" i="23"/>
  <c r="E58" i="23"/>
  <c r="F58" i="23" s="1"/>
  <c r="AP54" i="23"/>
  <c r="AN54" i="23"/>
  <c r="AL54" i="23"/>
  <c r="AE54" i="23"/>
  <c r="AC54" i="23"/>
  <c r="AA54" i="23"/>
  <c r="T54" i="23"/>
  <c r="R54" i="23"/>
  <c r="P54" i="23"/>
  <c r="I54" i="23"/>
  <c r="G54" i="23"/>
  <c r="E54" i="23"/>
  <c r="AP53" i="23"/>
  <c r="AN53" i="23"/>
  <c r="AR53" i="23" s="1"/>
  <c r="AL53" i="23"/>
  <c r="AE53" i="23"/>
  <c r="AC53" i="23"/>
  <c r="AA53" i="23"/>
  <c r="AB53" i="23" s="1"/>
  <c r="T53" i="23"/>
  <c r="R53" i="23"/>
  <c r="P53" i="23"/>
  <c r="I53" i="23"/>
  <c r="J53" i="23" s="1"/>
  <c r="G53" i="23"/>
  <c r="E53" i="23"/>
  <c r="AP52" i="23"/>
  <c r="AN52" i="23"/>
  <c r="AR52" i="23" s="1"/>
  <c r="AL52" i="23"/>
  <c r="AE52" i="23"/>
  <c r="AC52" i="23"/>
  <c r="AD52" i="23" s="1"/>
  <c r="AH52" i="23" s="1"/>
  <c r="AA52" i="23"/>
  <c r="AB52" i="23" s="1"/>
  <c r="T52" i="23"/>
  <c r="R52" i="23"/>
  <c r="P52" i="23"/>
  <c r="Q52" i="23" s="1"/>
  <c r="I52" i="23"/>
  <c r="G52" i="23"/>
  <c r="E52" i="23"/>
  <c r="AP51" i="23"/>
  <c r="AN51" i="23"/>
  <c r="AR51" i="23" s="1"/>
  <c r="AL51" i="23"/>
  <c r="AE51" i="23"/>
  <c r="AC51" i="23"/>
  <c r="AA51" i="23"/>
  <c r="T51" i="23"/>
  <c r="R51" i="23"/>
  <c r="S51" i="23" s="1"/>
  <c r="W51" i="23" s="1"/>
  <c r="P51" i="23"/>
  <c r="Q51" i="23" s="1"/>
  <c r="I51" i="23"/>
  <c r="G51" i="23"/>
  <c r="E51" i="23"/>
  <c r="AP50" i="23"/>
  <c r="AN50" i="23"/>
  <c r="AL50" i="23"/>
  <c r="AE50" i="23"/>
  <c r="AF50" i="23" s="1"/>
  <c r="AC50" i="23"/>
  <c r="AA50" i="23"/>
  <c r="T50" i="23"/>
  <c r="R50" i="23"/>
  <c r="P50" i="23"/>
  <c r="I50" i="23"/>
  <c r="G50" i="23"/>
  <c r="K50" i="23" s="1"/>
  <c r="E50" i="23"/>
  <c r="AP49" i="23"/>
  <c r="AQ49" i="23" s="1"/>
  <c r="AN49" i="23"/>
  <c r="AO49" i="23" s="1"/>
  <c r="AL49" i="23"/>
  <c r="AE49" i="23"/>
  <c r="AC49" i="23"/>
  <c r="AA49" i="23"/>
  <c r="AB49" i="23" s="1"/>
  <c r="T49" i="23"/>
  <c r="R49" i="23"/>
  <c r="P49" i="23"/>
  <c r="I49" i="23"/>
  <c r="K49" i="23" s="1"/>
  <c r="G49" i="23"/>
  <c r="E49" i="23"/>
  <c r="AP48" i="23"/>
  <c r="AN48" i="23"/>
  <c r="AO48" i="23" s="1"/>
  <c r="AL48" i="23"/>
  <c r="AM48" i="23" s="1"/>
  <c r="AE48" i="23"/>
  <c r="AC48" i="23"/>
  <c r="AG48" i="23" s="1"/>
  <c r="AA48" i="23"/>
  <c r="AB48" i="23" s="1"/>
  <c r="T48" i="23"/>
  <c r="R48" i="23"/>
  <c r="P48" i="23"/>
  <c r="Q48" i="23" s="1"/>
  <c r="I48" i="23"/>
  <c r="G48" i="23"/>
  <c r="E48" i="23"/>
  <c r="AP47" i="23"/>
  <c r="AQ47" i="23" s="1"/>
  <c r="AN47" i="23"/>
  <c r="AR47" i="23" s="1"/>
  <c r="AL47" i="23"/>
  <c r="AE47" i="23"/>
  <c r="AC47" i="23"/>
  <c r="AG47" i="23" s="1"/>
  <c r="AA47" i="23"/>
  <c r="T47" i="23"/>
  <c r="R47" i="23"/>
  <c r="V47" i="23" s="1"/>
  <c r="P47" i="23"/>
  <c r="Q47" i="23" s="1"/>
  <c r="I47" i="23"/>
  <c r="G47" i="23"/>
  <c r="E47" i="23"/>
  <c r="F47" i="23" s="1"/>
  <c r="AP46" i="23"/>
  <c r="AQ46" i="23" s="1"/>
  <c r="AN46" i="23"/>
  <c r="AL46" i="23"/>
  <c r="AE46" i="23"/>
  <c r="AF46" i="23" s="1"/>
  <c r="AC46" i="23"/>
  <c r="AG46" i="23" s="1"/>
  <c r="AA46" i="23"/>
  <c r="T46" i="23"/>
  <c r="R46" i="23"/>
  <c r="P46" i="23"/>
  <c r="Q46" i="23" s="1"/>
  <c r="I46" i="23"/>
  <c r="G46" i="23"/>
  <c r="E46" i="23"/>
  <c r="F46" i="23" s="1"/>
  <c r="AP45" i="23"/>
  <c r="AQ45" i="23" s="1"/>
  <c r="AN45" i="23"/>
  <c r="AL45" i="23"/>
  <c r="AE45" i="23"/>
  <c r="AF45" i="23" s="1"/>
  <c r="AC45" i="23"/>
  <c r="AG45" i="23" s="1"/>
  <c r="AA45" i="23"/>
  <c r="T45" i="23"/>
  <c r="R45" i="23"/>
  <c r="V45" i="23" s="1"/>
  <c r="P45" i="23"/>
  <c r="Q45" i="23" s="1"/>
  <c r="I45" i="23"/>
  <c r="G45" i="23"/>
  <c r="E45" i="23"/>
  <c r="AP44" i="23"/>
  <c r="AQ44" i="23" s="1"/>
  <c r="AN44" i="23"/>
  <c r="AL44" i="23"/>
  <c r="AE44" i="23"/>
  <c r="AF44" i="23" s="1"/>
  <c r="AC44" i="23"/>
  <c r="AG44" i="23" s="1"/>
  <c r="AA44" i="23"/>
  <c r="T44" i="23"/>
  <c r="R44" i="23"/>
  <c r="V44" i="23" s="1"/>
  <c r="P44" i="23"/>
  <c r="Q44" i="23" s="1"/>
  <c r="I44" i="23"/>
  <c r="G44" i="23"/>
  <c r="E44" i="23"/>
  <c r="F44" i="23" s="1"/>
  <c r="AP43" i="23"/>
  <c r="AQ43" i="23" s="1"/>
  <c r="AN43" i="23"/>
  <c r="AL43" i="23"/>
  <c r="AE43" i="23"/>
  <c r="AC43" i="23"/>
  <c r="AG43" i="23" s="1"/>
  <c r="AA43" i="23"/>
  <c r="T43" i="23"/>
  <c r="R43" i="23"/>
  <c r="V43" i="23" s="1"/>
  <c r="P43" i="23"/>
  <c r="Q43" i="23" s="1"/>
  <c r="I43" i="23"/>
  <c r="G43" i="23"/>
  <c r="E43" i="23"/>
  <c r="F43" i="23" s="1"/>
  <c r="AP39" i="23"/>
  <c r="AN39" i="23"/>
  <c r="AL39" i="23"/>
  <c r="AE39" i="23"/>
  <c r="AC39" i="23"/>
  <c r="AG39" i="23" s="1"/>
  <c r="AA39" i="23"/>
  <c r="T39" i="23"/>
  <c r="R39" i="23"/>
  <c r="P39" i="23"/>
  <c r="Q39" i="23" s="1"/>
  <c r="I39" i="23"/>
  <c r="G39" i="23"/>
  <c r="K39" i="23" s="1"/>
  <c r="E39" i="23"/>
  <c r="F39" i="23" s="1"/>
  <c r="AP38" i="23"/>
  <c r="AN38" i="23"/>
  <c r="AR38" i="23" s="1"/>
  <c r="AL38" i="23"/>
  <c r="AE38" i="23"/>
  <c r="AC38" i="23"/>
  <c r="AA38" i="23"/>
  <c r="T38" i="23"/>
  <c r="R38" i="23"/>
  <c r="V38" i="23" s="1"/>
  <c r="P38" i="23"/>
  <c r="I38" i="23"/>
  <c r="K38" i="23" s="1"/>
  <c r="G38" i="23"/>
  <c r="E38" i="23"/>
  <c r="AP37" i="23"/>
  <c r="AN37" i="23"/>
  <c r="AL37" i="23"/>
  <c r="AE37" i="23"/>
  <c r="AC37" i="23"/>
  <c r="AG37" i="23" s="1"/>
  <c r="AA37" i="23"/>
  <c r="AB37" i="23" s="1"/>
  <c r="T37" i="23"/>
  <c r="R37" i="23"/>
  <c r="P37" i="23"/>
  <c r="Q37" i="23" s="1"/>
  <c r="I37" i="23"/>
  <c r="G37" i="23"/>
  <c r="E37" i="23"/>
  <c r="AP36" i="23"/>
  <c r="AN36" i="23"/>
  <c r="AR36" i="23" s="1"/>
  <c r="AL36" i="23"/>
  <c r="AE36" i="23"/>
  <c r="AC36" i="23"/>
  <c r="AA36" i="23"/>
  <c r="T36" i="23"/>
  <c r="R36" i="23"/>
  <c r="P36" i="23"/>
  <c r="I36" i="23"/>
  <c r="G36" i="23"/>
  <c r="E36" i="23"/>
  <c r="F36" i="23" s="1"/>
  <c r="AP35" i="23"/>
  <c r="AR35" i="23" s="1"/>
  <c r="AN35" i="23"/>
  <c r="AL35" i="23"/>
  <c r="AE35" i="23"/>
  <c r="AC35" i="23"/>
  <c r="AG35" i="23" s="1"/>
  <c r="AA35" i="23"/>
  <c r="AB35" i="23" s="1"/>
  <c r="T35" i="23"/>
  <c r="R35" i="23"/>
  <c r="P35" i="23"/>
  <c r="Q35" i="23" s="1"/>
  <c r="I35" i="23"/>
  <c r="G35" i="23"/>
  <c r="E35" i="23"/>
  <c r="AP34" i="23"/>
  <c r="AN34" i="23"/>
  <c r="AR34" i="23" s="1"/>
  <c r="AL34" i="23"/>
  <c r="AE34" i="23"/>
  <c r="AC34" i="23"/>
  <c r="AA34" i="23"/>
  <c r="T34" i="23"/>
  <c r="R34" i="23"/>
  <c r="V34" i="23" s="1"/>
  <c r="P34" i="23"/>
  <c r="Q34" i="23" s="1"/>
  <c r="I34" i="23"/>
  <c r="K34" i="23" s="1"/>
  <c r="G34" i="23"/>
  <c r="E34" i="23"/>
  <c r="AP33" i="23"/>
  <c r="AN33" i="23"/>
  <c r="AL33" i="23"/>
  <c r="AE33" i="23"/>
  <c r="AC33" i="23"/>
  <c r="AG33" i="23" s="1"/>
  <c r="AA33" i="23"/>
  <c r="AB33" i="23" s="1"/>
  <c r="T33" i="23"/>
  <c r="R33" i="23"/>
  <c r="P33" i="23"/>
  <c r="Q33" i="23" s="1"/>
  <c r="I33" i="23"/>
  <c r="G33" i="23"/>
  <c r="E33" i="23"/>
  <c r="AP32" i="23"/>
  <c r="AN32" i="23"/>
  <c r="AR32" i="23" s="1"/>
  <c r="AL32" i="23"/>
  <c r="AE32" i="23"/>
  <c r="AC32" i="23"/>
  <c r="AA32" i="23"/>
  <c r="T32" i="23"/>
  <c r="R32" i="23"/>
  <c r="P32" i="23"/>
  <c r="I32" i="23"/>
  <c r="G32" i="23"/>
  <c r="E32" i="23"/>
  <c r="F32" i="23" s="1"/>
  <c r="AP31" i="23"/>
  <c r="AN31" i="23"/>
  <c r="AL31" i="23"/>
  <c r="AE31" i="23"/>
  <c r="AC31" i="23"/>
  <c r="AG31" i="23" s="1"/>
  <c r="AA31" i="23"/>
  <c r="AB31" i="23" s="1"/>
  <c r="T31" i="23"/>
  <c r="R31" i="23"/>
  <c r="P31" i="23"/>
  <c r="Q31" i="23" s="1"/>
  <c r="I31" i="23"/>
  <c r="G31" i="23"/>
  <c r="E31" i="23"/>
  <c r="F31" i="23" s="1"/>
  <c r="AP30" i="23"/>
  <c r="AN30" i="23"/>
  <c r="AR30" i="23" s="1"/>
  <c r="AL30" i="23"/>
  <c r="AE30" i="23"/>
  <c r="AC30" i="23"/>
  <c r="AA30" i="23"/>
  <c r="T30" i="23"/>
  <c r="R30" i="23"/>
  <c r="V30" i="23" s="1"/>
  <c r="P30" i="23"/>
  <c r="Q30" i="23" s="1"/>
  <c r="I30" i="23"/>
  <c r="K30" i="23" s="1"/>
  <c r="G30" i="23"/>
  <c r="E30" i="23"/>
  <c r="AP29" i="23"/>
  <c r="AN29" i="23"/>
  <c r="AL29" i="23"/>
  <c r="AE29" i="23"/>
  <c r="AC29" i="23"/>
  <c r="AC23" i="23" s="1"/>
  <c r="AA29" i="23"/>
  <c r="AB29" i="23" s="1"/>
  <c r="T29" i="23"/>
  <c r="R29" i="23"/>
  <c r="P29" i="23"/>
  <c r="Q29" i="23" s="1"/>
  <c r="I29" i="23"/>
  <c r="G29" i="23"/>
  <c r="K29" i="23" s="1"/>
  <c r="E29" i="23"/>
  <c r="AP28" i="23"/>
  <c r="AQ34" i="23" s="1"/>
  <c r="AN28" i="23"/>
  <c r="AL28" i="23"/>
  <c r="AE28" i="23"/>
  <c r="AC28" i="23"/>
  <c r="AG28" i="23" s="1"/>
  <c r="AA28" i="23"/>
  <c r="T28" i="23"/>
  <c r="U34" i="23" s="1"/>
  <c r="R28" i="23"/>
  <c r="P28" i="23"/>
  <c r="I28" i="23"/>
  <c r="I23" i="23" s="1"/>
  <c r="G28" i="23"/>
  <c r="E28" i="23"/>
  <c r="AQ99" i="23"/>
  <c r="AR99" i="23"/>
  <c r="AM99" i="23"/>
  <c r="AF99" i="23"/>
  <c r="AB99" i="23"/>
  <c r="U99" i="23"/>
  <c r="Q99" i="23"/>
  <c r="J99" i="23"/>
  <c r="F99" i="23"/>
  <c r="AQ98" i="23"/>
  <c r="AM98" i="23"/>
  <c r="AF98" i="23"/>
  <c r="AB98" i="23"/>
  <c r="U98" i="23"/>
  <c r="Q98" i="23"/>
  <c r="J98" i="23"/>
  <c r="F98" i="23"/>
  <c r="AQ97" i="23"/>
  <c r="AM97" i="23"/>
  <c r="AF97" i="23"/>
  <c r="AB97" i="23"/>
  <c r="U97" i="23"/>
  <c r="Q97" i="23"/>
  <c r="J97" i="23"/>
  <c r="F97" i="23"/>
  <c r="AQ96" i="23"/>
  <c r="AO96" i="23"/>
  <c r="AM96" i="23"/>
  <c r="AF96" i="23"/>
  <c r="AB96" i="23"/>
  <c r="U96" i="23"/>
  <c r="S96" i="23"/>
  <c r="W96" i="23" s="1"/>
  <c r="Q96" i="23"/>
  <c r="J96" i="23"/>
  <c r="F96" i="23"/>
  <c r="AR95" i="23"/>
  <c r="AQ95" i="23"/>
  <c r="AO95" i="23"/>
  <c r="AM95" i="23"/>
  <c r="AF95" i="23"/>
  <c r="AB95" i="23"/>
  <c r="U95" i="23"/>
  <c r="S95" i="23"/>
  <c r="Q95" i="23"/>
  <c r="J95" i="23"/>
  <c r="F95" i="23"/>
  <c r="AQ94" i="23"/>
  <c r="AO94" i="23"/>
  <c r="AM94" i="23"/>
  <c r="AF94" i="23"/>
  <c r="AB94" i="23"/>
  <c r="U94" i="23"/>
  <c r="Q94" i="23"/>
  <c r="J94" i="23"/>
  <c r="F94" i="23"/>
  <c r="AQ93" i="23"/>
  <c r="AO93" i="23"/>
  <c r="AR93" i="23"/>
  <c r="AM93" i="23"/>
  <c r="AF93" i="23"/>
  <c r="AB93" i="23"/>
  <c r="U93" i="23"/>
  <c r="Q93" i="23"/>
  <c r="J93" i="23"/>
  <c r="F93" i="23"/>
  <c r="AQ92" i="23"/>
  <c r="AR92" i="23"/>
  <c r="AM92" i="23"/>
  <c r="AF92" i="23"/>
  <c r="AB92" i="23"/>
  <c r="U92" i="23"/>
  <c r="V92" i="23"/>
  <c r="Q92" i="23"/>
  <c r="J92" i="23"/>
  <c r="F92" i="23"/>
  <c r="AQ91" i="23"/>
  <c r="AM91" i="23"/>
  <c r="AF91" i="23"/>
  <c r="AB91" i="23"/>
  <c r="U91" i="23"/>
  <c r="V91" i="23"/>
  <c r="Q91" i="23"/>
  <c r="J91" i="23"/>
  <c r="F91" i="23"/>
  <c r="AR90" i="23"/>
  <c r="AQ90" i="23"/>
  <c r="AO90" i="23"/>
  <c r="AM90" i="23"/>
  <c r="AF90" i="23"/>
  <c r="AB90" i="23"/>
  <c r="U90" i="23"/>
  <c r="Q90" i="23"/>
  <c r="J90" i="23"/>
  <c r="F90" i="23"/>
  <c r="AQ89" i="23"/>
  <c r="AO89" i="23"/>
  <c r="AR89" i="23"/>
  <c r="AM89" i="23"/>
  <c r="AF89" i="23"/>
  <c r="AB89" i="23"/>
  <c r="U89" i="23"/>
  <c r="Q89" i="23"/>
  <c r="J89" i="23"/>
  <c r="F89" i="23"/>
  <c r="AQ88" i="23"/>
  <c r="AR88" i="23"/>
  <c r="AM88" i="23"/>
  <c r="AF88" i="23"/>
  <c r="AB88" i="23"/>
  <c r="U88" i="23"/>
  <c r="V88" i="23"/>
  <c r="Q88" i="23"/>
  <c r="J88" i="23"/>
  <c r="F88" i="23"/>
  <c r="AQ84" i="23"/>
  <c r="AR84" i="23"/>
  <c r="AM84" i="23"/>
  <c r="AF84" i="23"/>
  <c r="AB84" i="23"/>
  <c r="U84" i="23"/>
  <c r="V84" i="23"/>
  <c r="Q84" i="23"/>
  <c r="J84" i="23"/>
  <c r="F84" i="23"/>
  <c r="AR83" i="23"/>
  <c r="AQ83" i="23"/>
  <c r="AO83" i="23"/>
  <c r="AS83" i="23" s="1"/>
  <c r="AM83" i="23"/>
  <c r="AF83" i="23"/>
  <c r="AB83" i="23"/>
  <c r="U83" i="23"/>
  <c r="Q83" i="23"/>
  <c r="J83" i="23"/>
  <c r="F83" i="23"/>
  <c r="AQ82" i="23"/>
  <c r="AR82" i="23"/>
  <c r="AM82" i="23"/>
  <c r="AF82" i="23"/>
  <c r="AB82" i="23"/>
  <c r="U82" i="23"/>
  <c r="Q82" i="23"/>
  <c r="J82" i="23"/>
  <c r="F82" i="23"/>
  <c r="AQ81" i="23"/>
  <c r="AR81" i="23"/>
  <c r="AM81" i="23"/>
  <c r="AF81" i="23"/>
  <c r="AB81" i="23"/>
  <c r="V81" i="23"/>
  <c r="U81" i="23"/>
  <c r="S81" i="23"/>
  <c r="W81" i="23" s="1"/>
  <c r="Q81" i="23"/>
  <c r="J81" i="23"/>
  <c r="F81" i="23"/>
  <c r="AS80" i="23"/>
  <c r="AQ80" i="23"/>
  <c r="AO80" i="23"/>
  <c r="AM80" i="23"/>
  <c r="AF80" i="23"/>
  <c r="AB80" i="23"/>
  <c r="V80" i="23"/>
  <c r="U80" i="23"/>
  <c r="S80" i="23"/>
  <c r="Q80" i="23"/>
  <c r="J80" i="23"/>
  <c r="F80" i="23"/>
  <c r="AQ79" i="23"/>
  <c r="AR79" i="23"/>
  <c r="AM79" i="23"/>
  <c r="AF79" i="23"/>
  <c r="AB79" i="23"/>
  <c r="U79" i="23"/>
  <c r="S79" i="23"/>
  <c r="W79" i="23" s="1"/>
  <c r="Q79" i="23"/>
  <c r="J79" i="23"/>
  <c r="F79" i="23"/>
  <c r="AQ78" i="23"/>
  <c r="AM78" i="23"/>
  <c r="AF78" i="23"/>
  <c r="U78" i="23"/>
  <c r="S78" i="23"/>
  <c r="W78" i="23" s="1"/>
  <c r="Q78" i="23"/>
  <c r="J78" i="23"/>
  <c r="F78" i="23"/>
  <c r="AR77" i="23"/>
  <c r="AO77" i="23"/>
  <c r="AM77" i="23"/>
  <c r="AF77" i="23"/>
  <c r="AB77" i="23"/>
  <c r="U77" i="23"/>
  <c r="S77" i="23"/>
  <c r="W77" i="23" s="1"/>
  <c r="Q77" i="23"/>
  <c r="AQ76" i="23"/>
  <c r="AR76" i="23"/>
  <c r="AM76" i="23"/>
  <c r="AF76" i="23"/>
  <c r="AB76" i="23"/>
  <c r="U76" i="23"/>
  <c r="V76" i="23"/>
  <c r="Q76" i="23"/>
  <c r="J76" i="23"/>
  <c r="H76" i="23"/>
  <c r="F76" i="23"/>
  <c r="AQ75" i="23"/>
  <c r="AO75" i="23"/>
  <c r="AS75" i="23" s="1"/>
  <c r="AM75" i="23"/>
  <c r="AD75" i="23"/>
  <c r="AB75" i="23"/>
  <c r="U75" i="23"/>
  <c r="Q75" i="23"/>
  <c r="J75" i="23"/>
  <c r="H75" i="23"/>
  <c r="F75" i="23"/>
  <c r="AR74" i="23"/>
  <c r="AQ74" i="23"/>
  <c r="AO74" i="23"/>
  <c r="AM74" i="23"/>
  <c r="AG74" i="23"/>
  <c r="AF74" i="23"/>
  <c r="AD74" i="23"/>
  <c r="U74" i="23"/>
  <c r="V74" i="23"/>
  <c r="Q74" i="23"/>
  <c r="J74" i="23"/>
  <c r="H74" i="23"/>
  <c r="F74" i="23"/>
  <c r="AR73" i="23"/>
  <c r="AO73" i="23"/>
  <c r="AM73" i="23"/>
  <c r="AF73" i="23"/>
  <c r="AD73" i="23"/>
  <c r="AB73" i="23"/>
  <c r="V73" i="23"/>
  <c r="U73" i="23"/>
  <c r="J73" i="23"/>
  <c r="H73" i="23"/>
  <c r="L73" i="23" s="1"/>
  <c r="AR69" i="23"/>
  <c r="AQ69" i="23"/>
  <c r="AO69" i="23"/>
  <c r="AM69" i="23"/>
  <c r="AG69" i="23"/>
  <c r="AD69" i="23"/>
  <c r="AB69" i="23"/>
  <c r="U69" i="23"/>
  <c r="Q69" i="23"/>
  <c r="K69" i="23"/>
  <c r="J69" i="23"/>
  <c r="H69" i="23"/>
  <c r="AQ68" i="23"/>
  <c r="AO68" i="23"/>
  <c r="AS68" i="23" s="1"/>
  <c r="AM68" i="23"/>
  <c r="AG68" i="23"/>
  <c r="AF68" i="23"/>
  <c r="AD68" i="23"/>
  <c r="U68" i="23"/>
  <c r="V68" i="23"/>
  <c r="Q68" i="23"/>
  <c r="J68" i="23"/>
  <c r="F68" i="23"/>
  <c r="AQ67" i="23"/>
  <c r="AM67" i="23"/>
  <c r="AG67" i="23"/>
  <c r="AB67" i="23"/>
  <c r="U67" i="23"/>
  <c r="Q67" i="23"/>
  <c r="J67" i="23"/>
  <c r="H67" i="23"/>
  <c r="F67" i="23"/>
  <c r="AQ66" i="23"/>
  <c r="AO66" i="23"/>
  <c r="AS66" i="23" s="1"/>
  <c r="AM66" i="23"/>
  <c r="AF66" i="23"/>
  <c r="AB66" i="23"/>
  <c r="U66" i="23"/>
  <c r="Q66" i="23"/>
  <c r="J66" i="23"/>
  <c r="H66" i="23"/>
  <c r="AR65" i="23"/>
  <c r="AQ65" i="23"/>
  <c r="AO65" i="23"/>
  <c r="AM65" i="23"/>
  <c r="AD65" i="23"/>
  <c r="AB65" i="23"/>
  <c r="U65" i="23"/>
  <c r="V65" i="23"/>
  <c r="J65" i="23"/>
  <c r="H65" i="23"/>
  <c r="AQ64" i="23"/>
  <c r="AO64" i="23"/>
  <c r="AS64" i="23" s="1"/>
  <c r="AM64" i="23"/>
  <c r="AF64" i="23"/>
  <c r="AD64" i="23"/>
  <c r="AB64" i="23"/>
  <c r="U64" i="23"/>
  <c r="Q64" i="23"/>
  <c r="J64" i="23"/>
  <c r="H64" i="23"/>
  <c r="F64" i="23"/>
  <c r="AR63" i="23"/>
  <c r="AM63" i="23"/>
  <c r="AF63" i="23"/>
  <c r="AD63" i="23"/>
  <c r="AB63" i="23"/>
  <c r="U63" i="23"/>
  <c r="V63" i="23"/>
  <c r="Q63" i="23"/>
  <c r="J63" i="23"/>
  <c r="H63" i="23"/>
  <c r="F63" i="23"/>
  <c r="AR62" i="23"/>
  <c r="AQ62" i="23"/>
  <c r="AM62" i="23"/>
  <c r="AF62" i="23"/>
  <c r="AD62" i="23"/>
  <c r="V62" i="23"/>
  <c r="U62" i="23"/>
  <c r="S62" i="23"/>
  <c r="J62" i="23"/>
  <c r="H62" i="23"/>
  <c r="F62" i="23"/>
  <c r="AQ61" i="23"/>
  <c r="AO61" i="23"/>
  <c r="AS61" i="23" s="1"/>
  <c r="AM61" i="23"/>
  <c r="AB61" i="23"/>
  <c r="U61" i="23"/>
  <c r="K61" i="23"/>
  <c r="J61" i="23"/>
  <c r="H61" i="23"/>
  <c r="AQ60" i="23"/>
  <c r="AO60" i="23"/>
  <c r="AS60" i="23" s="1"/>
  <c r="AM60" i="23"/>
  <c r="AF60" i="23"/>
  <c r="AD60" i="23"/>
  <c r="AB60" i="23"/>
  <c r="U60" i="23"/>
  <c r="Q60" i="23"/>
  <c r="J60" i="23"/>
  <c r="F60" i="23"/>
  <c r="AQ59" i="23"/>
  <c r="AO59" i="23"/>
  <c r="AS59" i="23" s="1"/>
  <c r="AM59" i="23"/>
  <c r="AF59" i="23"/>
  <c r="AG59" i="23"/>
  <c r="V59" i="23"/>
  <c r="U59" i="23"/>
  <c r="S59" i="23"/>
  <c r="H59" i="23"/>
  <c r="F59" i="23"/>
  <c r="AO58" i="23"/>
  <c r="AM58" i="23"/>
  <c r="AG58" i="23"/>
  <c r="AF58" i="23"/>
  <c r="AD58" i="23"/>
  <c r="AH58" i="23" s="1"/>
  <c r="AB58" i="23"/>
  <c r="V58" i="23"/>
  <c r="U58" i="23"/>
  <c r="S58" i="23"/>
  <c r="W58" i="23" s="1"/>
  <c r="Q58" i="23"/>
  <c r="J58" i="23"/>
  <c r="AQ54" i="23"/>
  <c r="AO54" i="23"/>
  <c r="AM54" i="23"/>
  <c r="AG54" i="23"/>
  <c r="AD54" i="23"/>
  <c r="AB54" i="23"/>
  <c r="V54" i="23"/>
  <c r="Q54" i="23"/>
  <c r="J54" i="23"/>
  <c r="K54" i="23"/>
  <c r="H54" i="23"/>
  <c r="F54" i="23"/>
  <c r="AQ53" i="23"/>
  <c r="AO53" i="23"/>
  <c r="AM53" i="23"/>
  <c r="AF53" i="23"/>
  <c r="AG53" i="23"/>
  <c r="U53" i="23"/>
  <c r="Q53" i="23"/>
  <c r="K53" i="23"/>
  <c r="H53" i="23"/>
  <c r="F53" i="23"/>
  <c r="AQ52" i="23"/>
  <c r="AM52" i="23"/>
  <c r="AG52" i="23"/>
  <c r="AF52" i="23"/>
  <c r="U52" i="23"/>
  <c r="V52" i="23"/>
  <c r="J52" i="23"/>
  <c r="H52" i="23"/>
  <c r="F52" i="23"/>
  <c r="AO51" i="23"/>
  <c r="AM51" i="23"/>
  <c r="AG51" i="23"/>
  <c r="AF51" i="23"/>
  <c r="AD51" i="23"/>
  <c r="AB51" i="23"/>
  <c r="V51" i="23"/>
  <c r="U51" i="23"/>
  <c r="J51" i="23"/>
  <c r="H51" i="23"/>
  <c r="F51" i="23"/>
  <c r="AQ50" i="23"/>
  <c r="AR50" i="23"/>
  <c r="AM50" i="23"/>
  <c r="AG50" i="23"/>
  <c r="AB50" i="23"/>
  <c r="V50" i="23"/>
  <c r="S50" i="23"/>
  <c r="Q50" i="23"/>
  <c r="J50" i="23"/>
  <c r="H50" i="23"/>
  <c r="F50" i="23"/>
  <c r="AM49" i="23"/>
  <c r="AF49" i="23"/>
  <c r="V49" i="23"/>
  <c r="Q49" i="23"/>
  <c r="J49" i="23"/>
  <c r="F49" i="23"/>
  <c r="AR48" i="23"/>
  <c r="AQ48" i="23"/>
  <c r="AF48" i="23"/>
  <c r="V48" i="23"/>
  <c r="U48" i="23"/>
  <c r="S48" i="23"/>
  <c r="J48" i="23"/>
  <c r="K48" i="23"/>
  <c r="F48" i="23"/>
  <c r="AO47" i="23"/>
  <c r="AM47" i="23"/>
  <c r="AF47" i="23"/>
  <c r="AB47" i="23"/>
  <c r="U47" i="23"/>
  <c r="J47" i="23"/>
  <c r="K47" i="23"/>
  <c r="AR46" i="23"/>
  <c r="AM46" i="23"/>
  <c r="AB46" i="23"/>
  <c r="U46" i="23"/>
  <c r="V46" i="23"/>
  <c r="J46" i="23"/>
  <c r="K46" i="23"/>
  <c r="AR45" i="23"/>
  <c r="AM45" i="23"/>
  <c r="AB45" i="23"/>
  <c r="U45" i="23"/>
  <c r="J45" i="23"/>
  <c r="K45" i="23"/>
  <c r="F45" i="23"/>
  <c r="AR44" i="23"/>
  <c r="AM44" i="23"/>
  <c r="AB44" i="23"/>
  <c r="U44" i="23"/>
  <c r="J44" i="23"/>
  <c r="K44" i="23"/>
  <c r="AR43" i="23"/>
  <c r="AM43" i="23"/>
  <c r="AF43" i="23"/>
  <c r="AB43" i="23"/>
  <c r="U43" i="23"/>
  <c r="J43" i="23"/>
  <c r="K43" i="23"/>
  <c r="AR39" i="23"/>
  <c r="AM39" i="23"/>
  <c r="AB39" i="23"/>
  <c r="U39" i="23"/>
  <c r="V39" i="23"/>
  <c r="AM38" i="23"/>
  <c r="AG38" i="23"/>
  <c r="AB38" i="23"/>
  <c r="Q38" i="23"/>
  <c r="F38" i="23"/>
  <c r="AR37" i="23"/>
  <c r="AM37" i="23"/>
  <c r="U37" i="23"/>
  <c r="V37" i="23"/>
  <c r="K37" i="23"/>
  <c r="F37" i="23"/>
  <c r="AM36" i="23"/>
  <c r="AG36" i="23"/>
  <c r="AB36" i="23"/>
  <c r="U36" i="23"/>
  <c r="V36" i="23"/>
  <c r="Q36" i="23"/>
  <c r="K36" i="23"/>
  <c r="AM35" i="23"/>
  <c r="U35" i="23"/>
  <c r="V35" i="23"/>
  <c r="K35" i="23"/>
  <c r="F35" i="23"/>
  <c r="AM34" i="23"/>
  <c r="AG34" i="23"/>
  <c r="AB34" i="23"/>
  <c r="F34" i="23"/>
  <c r="AR33" i="23"/>
  <c r="AM33" i="23"/>
  <c r="U33" i="23"/>
  <c r="V33" i="23"/>
  <c r="K33" i="23"/>
  <c r="F33" i="23"/>
  <c r="AM32" i="23"/>
  <c r="AG32" i="23"/>
  <c r="AB32" i="23"/>
  <c r="U32" i="23"/>
  <c r="V32" i="23"/>
  <c r="Q32" i="23"/>
  <c r="K32" i="23"/>
  <c r="AR31" i="23"/>
  <c r="AM31" i="23"/>
  <c r="U31" i="23"/>
  <c r="V31" i="23"/>
  <c r="AM30" i="23"/>
  <c r="AG30" i="23"/>
  <c r="AB30" i="23"/>
  <c r="F30" i="23"/>
  <c r="AR29" i="23"/>
  <c r="AM29" i="23"/>
  <c r="V29" i="23"/>
  <c r="F29" i="23"/>
  <c r="AQ28" i="23"/>
  <c r="U28" i="23"/>
  <c r="V28" i="23"/>
  <c r="G23" i="23"/>
  <c r="E24" i="23"/>
  <c r="AN23" i="23"/>
  <c r="AP99" i="22"/>
  <c r="AN99" i="22"/>
  <c r="AL99" i="22"/>
  <c r="AE99" i="22"/>
  <c r="AC99" i="22"/>
  <c r="AA99" i="22"/>
  <c r="T99" i="22"/>
  <c r="R99" i="22"/>
  <c r="P99" i="22"/>
  <c r="I99" i="22"/>
  <c r="G99" i="22"/>
  <c r="E99" i="22"/>
  <c r="AP98" i="22"/>
  <c r="AN98" i="22"/>
  <c r="AL98" i="22"/>
  <c r="AE98" i="22"/>
  <c r="AF98" i="22" s="1"/>
  <c r="AC98" i="22"/>
  <c r="AA98" i="22"/>
  <c r="T98" i="22"/>
  <c r="R98" i="22"/>
  <c r="P98" i="22"/>
  <c r="I98" i="22"/>
  <c r="G98" i="22"/>
  <c r="E98" i="22"/>
  <c r="AP97" i="22"/>
  <c r="AN97" i="22"/>
  <c r="AL97" i="22"/>
  <c r="AE97" i="22"/>
  <c r="AC97" i="22"/>
  <c r="AA97" i="22"/>
  <c r="T97" i="22"/>
  <c r="R97" i="22"/>
  <c r="P97" i="22"/>
  <c r="I97" i="22"/>
  <c r="G97" i="22"/>
  <c r="E97" i="22"/>
  <c r="AP96" i="22"/>
  <c r="AN96" i="22"/>
  <c r="AL96" i="22"/>
  <c r="AE96" i="22"/>
  <c r="AC96" i="22"/>
  <c r="AA96" i="22"/>
  <c r="T96" i="22"/>
  <c r="R96" i="22"/>
  <c r="P96" i="22"/>
  <c r="I96" i="22"/>
  <c r="G96" i="22"/>
  <c r="E96" i="22"/>
  <c r="AP95" i="22"/>
  <c r="AN95" i="22"/>
  <c r="AL95" i="22"/>
  <c r="AE95" i="22"/>
  <c r="AC95" i="22"/>
  <c r="AA95" i="22"/>
  <c r="T95" i="22"/>
  <c r="R95" i="22"/>
  <c r="P95" i="22"/>
  <c r="I95" i="22"/>
  <c r="G95" i="22"/>
  <c r="E95" i="22"/>
  <c r="AP94" i="22"/>
  <c r="AN94" i="22"/>
  <c r="AL94" i="22"/>
  <c r="AE94" i="22"/>
  <c r="AF94" i="22" s="1"/>
  <c r="AC94" i="22"/>
  <c r="AA94" i="22"/>
  <c r="T94" i="22"/>
  <c r="R94" i="22"/>
  <c r="P94" i="22"/>
  <c r="I94" i="22"/>
  <c r="G94" i="22"/>
  <c r="E94" i="22"/>
  <c r="AP93" i="22"/>
  <c r="AN93" i="22"/>
  <c r="AL93" i="22"/>
  <c r="AE93" i="22"/>
  <c r="AC93" i="22"/>
  <c r="AA93" i="22"/>
  <c r="T93" i="22"/>
  <c r="R93" i="22"/>
  <c r="P93" i="22"/>
  <c r="I93" i="22"/>
  <c r="G93" i="22"/>
  <c r="E93" i="22"/>
  <c r="AP92" i="22"/>
  <c r="AN92" i="22"/>
  <c r="AL92" i="22"/>
  <c r="AE92" i="22"/>
  <c r="AC92" i="22"/>
  <c r="AA92" i="22"/>
  <c r="T92" i="22"/>
  <c r="R92" i="22"/>
  <c r="P92" i="22"/>
  <c r="I92" i="22"/>
  <c r="G92" i="22"/>
  <c r="E92" i="22"/>
  <c r="AP91" i="22"/>
  <c r="AN91" i="22"/>
  <c r="AL91" i="22"/>
  <c r="AE91" i="22"/>
  <c r="AC91" i="22"/>
  <c r="AA91" i="22"/>
  <c r="T91" i="22"/>
  <c r="R91" i="22"/>
  <c r="P91" i="22"/>
  <c r="I91" i="22"/>
  <c r="G91" i="22"/>
  <c r="E91" i="22"/>
  <c r="AP90" i="22"/>
  <c r="AN90" i="22"/>
  <c r="AL90" i="22"/>
  <c r="AE90" i="22"/>
  <c r="AF90" i="22" s="1"/>
  <c r="AC90" i="22"/>
  <c r="AA90" i="22"/>
  <c r="T90" i="22"/>
  <c r="R90" i="22"/>
  <c r="P90" i="22"/>
  <c r="I90" i="22"/>
  <c r="G90" i="22"/>
  <c r="E90" i="22"/>
  <c r="AP89" i="22"/>
  <c r="AN89" i="22"/>
  <c r="AL89" i="22"/>
  <c r="AE89" i="22"/>
  <c r="AC89" i="22"/>
  <c r="AA89" i="22"/>
  <c r="T89" i="22"/>
  <c r="R89" i="22"/>
  <c r="P89" i="22"/>
  <c r="I89" i="22"/>
  <c r="G89" i="22"/>
  <c r="E89" i="22"/>
  <c r="AP88" i="22"/>
  <c r="AN88" i="22"/>
  <c r="AL88" i="22"/>
  <c r="AE88" i="22"/>
  <c r="AC88" i="22"/>
  <c r="AA88" i="22"/>
  <c r="T88" i="22"/>
  <c r="R88" i="22"/>
  <c r="P88" i="22"/>
  <c r="I88" i="22"/>
  <c r="G88" i="22"/>
  <c r="E88" i="22"/>
  <c r="AP84" i="22"/>
  <c r="AN84" i="22"/>
  <c r="AL84" i="22"/>
  <c r="AE84" i="22"/>
  <c r="AC84" i="22"/>
  <c r="AA84" i="22"/>
  <c r="T84" i="22"/>
  <c r="R84" i="22"/>
  <c r="P84" i="22"/>
  <c r="I84" i="22"/>
  <c r="J84" i="22" s="1"/>
  <c r="G84" i="22"/>
  <c r="E84" i="22"/>
  <c r="AP83" i="22"/>
  <c r="AN83" i="22"/>
  <c r="AL83" i="22"/>
  <c r="AE83" i="22"/>
  <c r="AF83" i="22" s="1"/>
  <c r="AC83" i="22"/>
  <c r="AA83" i="22"/>
  <c r="T83" i="22"/>
  <c r="U83" i="22" s="1"/>
  <c r="R83" i="22"/>
  <c r="P83" i="22"/>
  <c r="I83" i="22"/>
  <c r="G83" i="22"/>
  <c r="E83" i="22"/>
  <c r="AP82" i="22"/>
  <c r="AN82" i="22"/>
  <c r="AL82" i="22"/>
  <c r="AE82" i="22"/>
  <c r="AC82" i="22"/>
  <c r="AA82" i="22"/>
  <c r="T82" i="22"/>
  <c r="R82" i="22"/>
  <c r="P82" i="22"/>
  <c r="I82" i="22"/>
  <c r="J82" i="22" s="1"/>
  <c r="G82" i="22"/>
  <c r="E82" i="22"/>
  <c r="AP81" i="22"/>
  <c r="AN81" i="22"/>
  <c r="AL81" i="22"/>
  <c r="AE81" i="22"/>
  <c r="AC81" i="22"/>
  <c r="AA81" i="22"/>
  <c r="T81" i="22"/>
  <c r="R81" i="22"/>
  <c r="P81" i="22"/>
  <c r="I81" i="22"/>
  <c r="G81" i="22"/>
  <c r="E81" i="22"/>
  <c r="AP80" i="22"/>
  <c r="AN80" i="22"/>
  <c r="AL80" i="22"/>
  <c r="AE80" i="22"/>
  <c r="AC80" i="22"/>
  <c r="AA80" i="22"/>
  <c r="T80" i="22"/>
  <c r="R80" i="22"/>
  <c r="P80" i="22"/>
  <c r="I80" i="22"/>
  <c r="J80" i="22" s="1"/>
  <c r="G80" i="22"/>
  <c r="E80" i="22"/>
  <c r="AP79" i="22"/>
  <c r="AN79" i="22"/>
  <c r="AL79" i="22"/>
  <c r="AE79" i="22"/>
  <c r="AF79" i="22" s="1"/>
  <c r="AC79" i="22"/>
  <c r="AA79" i="22"/>
  <c r="T79" i="22"/>
  <c r="U79" i="22" s="1"/>
  <c r="R79" i="22"/>
  <c r="P79" i="22"/>
  <c r="I79" i="22"/>
  <c r="G79" i="22"/>
  <c r="E79" i="22"/>
  <c r="AP78" i="22"/>
  <c r="AN78" i="22"/>
  <c r="AL78" i="22"/>
  <c r="AE78" i="22"/>
  <c r="AC78" i="22"/>
  <c r="AA78" i="22"/>
  <c r="T78" i="22"/>
  <c r="R78" i="22"/>
  <c r="P78" i="22"/>
  <c r="I78" i="22"/>
  <c r="J78" i="22" s="1"/>
  <c r="G78" i="22"/>
  <c r="E78" i="22"/>
  <c r="AP77" i="22"/>
  <c r="AN77" i="22"/>
  <c r="AL77" i="22"/>
  <c r="AE77" i="22"/>
  <c r="AC77" i="22"/>
  <c r="AA77" i="22"/>
  <c r="T77" i="22"/>
  <c r="R77" i="22"/>
  <c r="P77" i="22"/>
  <c r="I77" i="22"/>
  <c r="G77" i="22"/>
  <c r="E77" i="22"/>
  <c r="AP76" i="22"/>
  <c r="AN76" i="22"/>
  <c r="AL76" i="22"/>
  <c r="AE76" i="22"/>
  <c r="AC76" i="22"/>
  <c r="AA76" i="22"/>
  <c r="T76" i="22"/>
  <c r="R76" i="22"/>
  <c r="P76" i="22"/>
  <c r="I76" i="22"/>
  <c r="J76" i="22" s="1"/>
  <c r="G76" i="22"/>
  <c r="E76" i="22"/>
  <c r="AP75" i="22"/>
  <c r="AN75" i="22"/>
  <c r="AL75" i="22"/>
  <c r="AM75" i="22" s="1"/>
  <c r="AE75" i="22"/>
  <c r="AF75" i="22" s="1"/>
  <c r="AC75" i="22"/>
  <c r="AA75" i="22"/>
  <c r="T75" i="22"/>
  <c r="U75" i="22" s="1"/>
  <c r="R75" i="22"/>
  <c r="P75" i="22"/>
  <c r="I75" i="22"/>
  <c r="G75" i="22"/>
  <c r="E75" i="22"/>
  <c r="AP74" i="22"/>
  <c r="AN74" i="22"/>
  <c r="AL74" i="22"/>
  <c r="AE74" i="22"/>
  <c r="AC74" i="22"/>
  <c r="AA74" i="22"/>
  <c r="T74" i="22"/>
  <c r="R74" i="22"/>
  <c r="P74" i="22"/>
  <c r="I74" i="22"/>
  <c r="J74" i="22" s="1"/>
  <c r="G74" i="22"/>
  <c r="E74" i="22"/>
  <c r="AP73" i="22"/>
  <c r="AN73" i="22"/>
  <c r="AL73" i="22"/>
  <c r="AE73" i="22"/>
  <c r="AC73" i="22"/>
  <c r="AA73" i="22"/>
  <c r="T73" i="22"/>
  <c r="R73" i="22"/>
  <c r="P73" i="22"/>
  <c r="I73" i="22"/>
  <c r="G73" i="22"/>
  <c r="E73" i="22"/>
  <c r="AP69" i="22"/>
  <c r="AN69" i="22"/>
  <c r="AL69" i="22"/>
  <c r="AE69" i="22"/>
  <c r="AC69" i="22"/>
  <c r="AA69" i="22"/>
  <c r="T69" i="22"/>
  <c r="R69" i="22"/>
  <c r="P69" i="22"/>
  <c r="I69" i="22"/>
  <c r="J69" i="22" s="1"/>
  <c r="G69" i="22"/>
  <c r="E69" i="22"/>
  <c r="AP68" i="22"/>
  <c r="AN68" i="22"/>
  <c r="AL68" i="22"/>
  <c r="AM68" i="22" s="1"/>
  <c r="AE68" i="22"/>
  <c r="AG68" i="22" s="1"/>
  <c r="AC68" i="22"/>
  <c r="AA68" i="22"/>
  <c r="AB68" i="22" s="1"/>
  <c r="T68" i="22"/>
  <c r="R68" i="22"/>
  <c r="P68" i="22"/>
  <c r="I68" i="22"/>
  <c r="G68" i="22"/>
  <c r="E68" i="22"/>
  <c r="AP67" i="22"/>
  <c r="AQ67" i="22" s="1"/>
  <c r="AN67" i="22"/>
  <c r="AL67" i="22"/>
  <c r="AE67" i="22"/>
  <c r="AC67" i="22"/>
  <c r="AA67" i="22"/>
  <c r="T67" i="22"/>
  <c r="R67" i="22"/>
  <c r="P67" i="22"/>
  <c r="I67" i="22"/>
  <c r="J67" i="22" s="1"/>
  <c r="G67" i="22"/>
  <c r="E67" i="22"/>
  <c r="AP66" i="22"/>
  <c r="AN66" i="22"/>
  <c r="AL66" i="22"/>
  <c r="AE66" i="22"/>
  <c r="AC66" i="22"/>
  <c r="AA66" i="22"/>
  <c r="T66" i="22"/>
  <c r="R66" i="22"/>
  <c r="P66" i="22"/>
  <c r="Q66" i="22" s="1"/>
  <c r="I66" i="22"/>
  <c r="G66" i="22"/>
  <c r="K66" i="22" s="1"/>
  <c r="E66" i="22"/>
  <c r="F66" i="22" s="1"/>
  <c r="AP65" i="22"/>
  <c r="AQ65" i="22" s="1"/>
  <c r="AN65" i="22"/>
  <c r="AL65" i="22"/>
  <c r="AE65" i="22"/>
  <c r="AC65" i="22"/>
  <c r="AG65" i="22" s="1"/>
  <c r="AA65" i="22"/>
  <c r="T65" i="22"/>
  <c r="R65" i="22"/>
  <c r="P65" i="22"/>
  <c r="Q65" i="22" s="1"/>
  <c r="I65" i="22"/>
  <c r="G65" i="22"/>
  <c r="E65" i="22"/>
  <c r="AP64" i="22"/>
  <c r="AN64" i="22"/>
  <c r="AL64" i="22"/>
  <c r="AE64" i="22"/>
  <c r="AF64" i="22" s="1"/>
  <c r="AC64" i="22"/>
  <c r="AA64" i="22"/>
  <c r="AB64" i="22" s="1"/>
  <c r="T64" i="22"/>
  <c r="R64" i="22"/>
  <c r="P64" i="22"/>
  <c r="I64" i="22"/>
  <c r="G64" i="22"/>
  <c r="H64" i="22" s="1"/>
  <c r="L64" i="22" s="1"/>
  <c r="E64" i="22"/>
  <c r="AP63" i="22"/>
  <c r="AN63" i="22"/>
  <c r="AL63" i="22"/>
  <c r="AE63" i="22"/>
  <c r="AC63" i="22"/>
  <c r="AA63" i="22"/>
  <c r="T63" i="22"/>
  <c r="R63" i="22"/>
  <c r="P63" i="22"/>
  <c r="Q63" i="22" s="1"/>
  <c r="I63" i="22"/>
  <c r="J63" i="22" s="1"/>
  <c r="G63" i="22"/>
  <c r="H63" i="22" s="1"/>
  <c r="E63" i="22"/>
  <c r="AP62" i="22"/>
  <c r="AN62" i="22"/>
  <c r="AL62" i="22"/>
  <c r="AE62" i="22"/>
  <c r="AC62" i="22"/>
  <c r="AD62" i="22" s="1"/>
  <c r="AA62" i="22"/>
  <c r="AB62" i="22" s="1"/>
  <c r="T62" i="22"/>
  <c r="R62" i="22"/>
  <c r="P62" i="22"/>
  <c r="Q62" i="22" s="1"/>
  <c r="I62" i="22"/>
  <c r="G62" i="22"/>
  <c r="E62" i="22"/>
  <c r="AP61" i="22"/>
  <c r="AN61" i="22"/>
  <c r="AL61" i="22"/>
  <c r="AM61" i="22" s="1"/>
  <c r="AE61" i="22"/>
  <c r="AC61" i="22"/>
  <c r="AD61" i="22" s="1"/>
  <c r="AH61" i="22" s="1"/>
  <c r="AA61" i="22"/>
  <c r="T61" i="22"/>
  <c r="R61" i="22"/>
  <c r="P61" i="22"/>
  <c r="I61" i="22"/>
  <c r="J61" i="22" s="1"/>
  <c r="G61" i="22"/>
  <c r="E61" i="22"/>
  <c r="F61" i="22" s="1"/>
  <c r="AP60" i="22"/>
  <c r="AN60" i="22"/>
  <c r="AL60" i="22"/>
  <c r="AE60" i="22"/>
  <c r="AC60" i="22"/>
  <c r="AA60" i="22"/>
  <c r="AB60" i="22" s="1"/>
  <c r="T60" i="22"/>
  <c r="U60" i="22" s="1"/>
  <c r="R60" i="22"/>
  <c r="P60" i="22"/>
  <c r="Q60" i="22" s="1"/>
  <c r="I60" i="22"/>
  <c r="G60" i="22"/>
  <c r="E60" i="22"/>
  <c r="AP59" i="22"/>
  <c r="AN59" i="22"/>
  <c r="AL59" i="22"/>
  <c r="AE59" i="22"/>
  <c r="AC59" i="22"/>
  <c r="AA59" i="22"/>
  <c r="T59" i="22"/>
  <c r="R59" i="22"/>
  <c r="P59" i="22"/>
  <c r="I59" i="22"/>
  <c r="G59" i="22"/>
  <c r="E59" i="22"/>
  <c r="AP58" i="22"/>
  <c r="AQ58" i="22" s="1"/>
  <c r="AN58" i="22"/>
  <c r="AL58" i="22"/>
  <c r="AE58" i="22"/>
  <c r="AC58" i="22"/>
  <c r="AA58" i="22"/>
  <c r="AB58" i="22" s="1"/>
  <c r="T58" i="22"/>
  <c r="R58" i="22"/>
  <c r="P58" i="22"/>
  <c r="Q58" i="22" s="1"/>
  <c r="I58" i="22"/>
  <c r="G58" i="22"/>
  <c r="E58" i="22"/>
  <c r="AP54" i="22"/>
  <c r="AN54" i="22"/>
  <c r="AL54" i="22"/>
  <c r="AM54" i="22" s="1"/>
  <c r="AE54" i="22"/>
  <c r="AC54" i="22"/>
  <c r="AD54" i="22" s="1"/>
  <c r="AH54" i="22" s="1"/>
  <c r="AA54" i="22"/>
  <c r="T54" i="22"/>
  <c r="R54" i="22"/>
  <c r="P54" i="22"/>
  <c r="Q54" i="22" s="1"/>
  <c r="I54" i="22"/>
  <c r="K54" i="22" s="1"/>
  <c r="G54" i="22"/>
  <c r="E54" i="22"/>
  <c r="AP53" i="22"/>
  <c r="AN53" i="22"/>
  <c r="AL53" i="22"/>
  <c r="AM53" i="22" s="1"/>
  <c r="AE53" i="22"/>
  <c r="AF53" i="22" s="1"/>
  <c r="AC53" i="22"/>
  <c r="AG53" i="22" s="1"/>
  <c r="AA53" i="22"/>
  <c r="T53" i="22"/>
  <c r="R53" i="22"/>
  <c r="P53" i="22"/>
  <c r="I53" i="22"/>
  <c r="G53" i="22"/>
  <c r="K53" i="22" s="1"/>
  <c r="E53" i="22"/>
  <c r="AP52" i="22"/>
  <c r="AN52" i="22"/>
  <c r="AL52" i="22"/>
  <c r="AE52" i="22"/>
  <c r="AF52" i="22" s="1"/>
  <c r="AC52" i="22"/>
  <c r="AG52" i="22" s="1"/>
  <c r="AA52" i="22"/>
  <c r="T52" i="22"/>
  <c r="R52" i="22"/>
  <c r="P52" i="22"/>
  <c r="Q52" i="22" s="1"/>
  <c r="I52" i="22"/>
  <c r="J52" i="22" s="1"/>
  <c r="G52" i="22"/>
  <c r="E52" i="22"/>
  <c r="AP51" i="22"/>
  <c r="AN51" i="22"/>
  <c r="AL51" i="22"/>
  <c r="AE51" i="22"/>
  <c r="AC51" i="22"/>
  <c r="AD51" i="22" s="1"/>
  <c r="AH51" i="22" s="1"/>
  <c r="AA51" i="22"/>
  <c r="AB51" i="22" s="1"/>
  <c r="T51" i="22"/>
  <c r="R51" i="22"/>
  <c r="P51" i="22"/>
  <c r="I51" i="22"/>
  <c r="G51" i="22"/>
  <c r="E51" i="22"/>
  <c r="F51" i="22" s="1"/>
  <c r="AP50" i="22"/>
  <c r="AN50" i="22"/>
  <c r="AO50" i="22" s="1"/>
  <c r="AS50" i="22" s="1"/>
  <c r="AL50" i="22"/>
  <c r="AM50" i="22" s="1"/>
  <c r="AE50" i="22"/>
  <c r="AC50" i="22"/>
  <c r="AA50" i="22"/>
  <c r="T50" i="22"/>
  <c r="V50" i="22" s="1"/>
  <c r="R50" i="22"/>
  <c r="P50" i="22"/>
  <c r="I50" i="22"/>
  <c r="G50" i="22"/>
  <c r="E50" i="22"/>
  <c r="AP49" i="22"/>
  <c r="AR49" i="22" s="1"/>
  <c r="AN49" i="22"/>
  <c r="AL49" i="22"/>
  <c r="AE49" i="22"/>
  <c r="AC49" i="22"/>
  <c r="AA49" i="22"/>
  <c r="AB49" i="22" s="1"/>
  <c r="T49" i="22"/>
  <c r="V49" i="22" s="1"/>
  <c r="R49" i="22"/>
  <c r="P49" i="22"/>
  <c r="I49" i="22"/>
  <c r="G49" i="22"/>
  <c r="K49" i="22" s="1"/>
  <c r="E49" i="22"/>
  <c r="AP48" i="22"/>
  <c r="AQ48" i="22" s="1"/>
  <c r="AN48" i="22"/>
  <c r="AL48" i="22"/>
  <c r="AE48" i="22"/>
  <c r="AC48" i="22"/>
  <c r="AA48" i="22"/>
  <c r="T48" i="22"/>
  <c r="R48" i="22"/>
  <c r="P48" i="22"/>
  <c r="Q48" i="22" s="1"/>
  <c r="I48" i="22"/>
  <c r="G48" i="22"/>
  <c r="K48" i="22" s="1"/>
  <c r="E48" i="22"/>
  <c r="AP47" i="22"/>
  <c r="AQ47" i="22" s="1"/>
  <c r="AN47" i="22"/>
  <c r="AL47" i="22"/>
  <c r="AE47" i="22"/>
  <c r="AC47" i="22"/>
  <c r="AG47" i="22" s="1"/>
  <c r="AA47" i="22"/>
  <c r="T47" i="22"/>
  <c r="R47" i="22"/>
  <c r="P47" i="22"/>
  <c r="I47" i="22"/>
  <c r="G47" i="22"/>
  <c r="E47" i="22"/>
  <c r="AP46" i="22"/>
  <c r="AQ46" i="22" s="1"/>
  <c r="AN46" i="22"/>
  <c r="AR46" i="22" s="1"/>
  <c r="AL46" i="22"/>
  <c r="AM46" i="22" s="1"/>
  <c r="AE46" i="22"/>
  <c r="AC46" i="22"/>
  <c r="AD46" i="22" s="1"/>
  <c r="AA46" i="22"/>
  <c r="T46" i="22"/>
  <c r="U46" i="22" s="1"/>
  <c r="R46" i="22"/>
  <c r="P46" i="22"/>
  <c r="I46" i="22"/>
  <c r="J46" i="22" s="1"/>
  <c r="L46" i="22" s="1"/>
  <c r="G46" i="22"/>
  <c r="E46" i="22"/>
  <c r="AP45" i="22"/>
  <c r="AN45" i="22"/>
  <c r="AL45" i="22"/>
  <c r="AM45" i="22" s="1"/>
  <c r="AE45" i="22"/>
  <c r="AF45" i="22" s="1"/>
  <c r="AH45" i="22" s="1"/>
  <c r="AC45" i="22"/>
  <c r="AD45" i="22" s="1"/>
  <c r="AA45" i="22"/>
  <c r="AB45" i="22" s="1"/>
  <c r="T45" i="22"/>
  <c r="R45" i="22"/>
  <c r="P45" i="22"/>
  <c r="Q45" i="22" s="1"/>
  <c r="I45" i="22"/>
  <c r="G45" i="22"/>
  <c r="E45" i="22"/>
  <c r="AP44" i="22"/>
  <c r="AQ44" i="22" s="1"/>
  <c r="AN44" i="22"/>
  <c r="AL44" i="22"/>
  <c r="AE44" i="22"/>
  <c r="AC44" i="22"/>
  <c r="AA44" i="22"/>
  <c r="T44" i="22"/>
  <c r="R44" i="22"/>
  <c r="V44" i="22" s="1"/>
  <c r="P44" i="22"/>
  <c r="Q44" i="22" s="1"/>
  <c r="I44" i="22"/>
  <c r="J44" i="22" s="1"/>
  <c r="G44" i="22"/>
  <c r="K44" i="22" s="1"/>
  <c r="E44" i="22"/>
  <c r="AP43" i="22"/>
  <c r="AQ43" i="22" s="1"/>
  <c r="AN43" i="22"/>
  <c r="AL43" i="22"/>
  <c r="AE43" i="22"/>
  <c r="AF43" i="22" s="1"/>
  <c r="AC43" i="22"/>
  <c r="AG43" i="22" s="1"/>
  <c r="AA43" i="22"/>
  <c r="T43" i="22"/>
  <c r="R43" i="22"/>
  <c r="P43" i="22"/>
  <c r="I43" i="22"/>
  <c r="G43" i="22"/>
  <c r="E43" i="22"/>
  <c r="F43" i="22" s="1"/>
  <c r="AP39" i="22"/>
  <c r="AN39" i="22"/>
  <c r="AR39" i="22" s="1"/>
  <c r="AL39" i="22"/>
  <c r="AM39" i="22" s="1"/>
  <c r="AE39" i="22"/>
  <c r="AC39" i="22"/>
  <c r="AA39" i="22"/>
  <c r="T39" i="22"/>
  <c r="R39" i="22"/>
  <c r="V39" i="22" s="1"/>
  <c r="P39" i="22"/>
  <c r="Q39" i="22" s="1"/>
  <c r="I39" i="22"/>
  <c r="K39" i="22" s="1"/>
  <c r="G39" i="22"/>
  <c r="E39" i="22"/>
  <c r="F39" i="22" s="1"/>
  <c r="AP38" i="22"/>
  <c r="AN38" i="22"/>
  <c r="AL38" i="22"/>
  <c r="AE38" i="22"/>
  <c r="AC38" i="22"/>
  <c r="AA38" i="22"/>
  <c r="T38" i="22"/>
  <c r="V38" i="22" s="1"/>
  <c r="R38" i="22"/>
  <c r="P38" i="22"/>
  <c r="I38" i="22"/>
  <c r="G38" i="22"/>
  <c r="K38" i="22" s="1"/>
  <c r="E38" i="22"/>
  <c r="AP37" i="22"/>
  <c r="AN37" i="22"/>
  <c r="AR37" i="22" s="1"/>
  <c r="AL37" i="22"/>
  <c r="AE37" i="22"/>
  <c r="AC37" i="22"/>
  <c r="AA37" i="22"/>
  <c r="T37" i="22"/>
  <c r="R37" i="22"/>
  <c r="V37" i="22" s="1"/>
  <c r="P37" i="22"/>
  <c r="I37" i="22"/>
  <c r="G37" i="22"/>
  <c r="K37" i="22" s="1"/>
  <c r="E37" i="22"/>
  <c r="AP36" i="22"/>
  <c r="AN36" i="22"/>
  <c r="AL36" i="22"/>
  <c r="AE36" i="22"/>
  <c r="AC36" i="22"/>
  <c r="AA36" i="22"/>
  <c r="AB36" i="22" s="1"/>
  <c r="T36" i="22"/>
  <c r="R36" i="22"/>
  <c r="P36" i="22"/>
  <c r="Q36" i="22" s="1"/>
  <c r="I36" i="22"/>
  <c r="G36" i="22"/>
  <c r="E36" i="22"/>
  <c r="F36" i="22" s="1"/>
  <c r="AP35" i="22"/>
  <c r="AN35" i="22"/>
  <c r="AR35" i="22" s="1"/>
  <c r="AL35" i="22"/>
  <c r="AE35" i="22"/>
  <c r="AC35" i="22"/>
  <c r="AA35" i="22"/>
  <c r="T35" i="22"/>
  <c r="R35" i="22"/>
  <c r="V35" i="22" s="1"/>
  <c r="P35" i="22"/>
  <c r="Q35" i="22" s="1"/>
  <c r="I35" i="22"/>
  <c r="G35" i="22"/>
  <c r="E35" i="22"/>
  <c r="AP34" i="22"/>
  <c r="AN34" i="22"/>
  <c r="AL34" i="22"/>
  <c r="AE34" i="22"/>
  <c r="AC34" i="22"/>
  <c r="AG34" i="22" s="1"/>
  <c r="AA34" i="22"/>
  <c r="AB34" i="22" s="1"/>
  <c r="T34" i="22"/>
  <c r="V34" i="22" s="1"/>
  <c r="R34" i="22"/>
  <c r="P34" i="22"/>
  <c r="I34" i="22"/>
  <c r="G34" i="22"/>
  <c r="K34" i="22" s="1"/>
  <c r="E34" i="22"/>
  <c r="AP33" i="22"/>
  <c r="AN33" i="22"/>
  <c r="AL33" i="22"/>
  <c r="AE33" i="22"/>
  <c r="AC33" i="22"/>
  <c r="AG33" i="22" s="1"/>
  <c r="AA33" i="22"/>
  <c r="T33" i="22"/>
  <c r="R33" i="22"/>
  <c r="V33" i="22" s="1"/>
  <c r="P33" i="22"/>
  <c r="Q33" i="22" s="1"/>
  <c r="I33" i="22"/>
  <c r="K33" i="22" s="1"/>
  <c r="G33" i="22"/>
  <c r="E33" i="22"/>
  <c r="AP32" i="22"/>
  <c r="AN32" i="22"/>
  <c r="AL32" i="22"/>
  <c r="AE32" i="22"/>
  <c r="AC32" i="22"/>
  <c r="AG32" i="22" s="1"/>
  <c r="AA32" i="22"/>
  <c r="AB32" i="22" s="1"/>
  <c r="T32" i="22"/>
  <c r="R32" i="22"/>
  <c r="P32" i="22"/>
  <c r="Q32" i="22" s="1"/>
  <c r="I32" i="22"/>
  <c r="G32" i="22"/>
  <c r="E32" i="22"/>
  <c r="AP31" i="22"/>
  <c r="AN31" i="22"/>
  <c r="AR31" i="22" s="1"/>
  <c r="AL31" i="22"/>
  <c r="AM31" i="22" s="1"/>
  <c r="AE31" i="22"/>
  <c r="AC31" i="22"/>
  <c r="AA31" i="22"/>
  <c r="T31" i="22"/>
  <c r="R31" i="22"/>
  <c r="P31" i="22"/>
  <c r="I31" i="22"/>
  <c r="K31" i="22" s="1"/>
  <c r="G31" i="22"/>
  <c r="E31" i="22"/>
  <c r="AP30" i="22"/>
  <c r="AN30" i="22"/>
  <c r="AL30" i="22"/>
  <c r="AM30" i="22" s="1"/>
  <c r="AE30" i="22"/>
  <c r="AC30" i="22"/>
  <c r="AG30" i="22" s="1"/>
  <c r="AA30" i="22"/>
  <c r="AB30" i="22" s="1"/>
  <c r="T30" i="22"/>
  <c r="V30" i="22" s="1"/>
  <c r="R30" i="22"/>
  <c r="P30" i="22"/>
  <c r="Q30" i="22" s="1"/>
  <c r="I30" i="22"/>
  <c r="G30" i="22"/>
  <c r="E30" i="22"/>
  <c r="AP29" i="22"/>
  <c r="AP24" i="22" s="1"/>
  <c r="AN29" i="22"/>
  <c r="AR29" i="22" s="1"/>
  <c r="AL29" i="22"/>
  <c r="AE29" i="22"/>
  <c r="AC29" i="22"/>
  <c r="AA29" i="22"/>
  <c r="T29" i="22"/>
  <c r="T23" i="22" s="1"/>
  <c r="R29" i="22"/>
  <c r="V29" i="22" s="1"/>
  <c r="P29" i="22"/>
  <c r="I29" i="22"/>
  <c r="K29" i="22" s="1"/>
  <c r="G29" i="22"/>
  <c r="G24" i="22" s="1"/>
  <c r="E29" i="22"/>
  <c r="AP28" i="22"/>
  <c r="AN28" i="22"/>
  <c r="AR28" i="22" s="1"/>
  <c r="AL28" i="22"/>
  <c r="AL23" i="22" s="1" a="1"/>
  <c r="AL23" i="22" s="1"/>
  <c r="AE28" i="22"/>
  <c r="AE24" i="22" s="1"/>
  <c r="AC28" i="22"/>
  <c r="AG28" i="22" s="1"/>
  <c r="AA28" i="22"/>
  <c r="AA23" i="22" s="1"/>
  <c r="T28" i="22"/>
  <c r="R28" i="22"/>
  <c r="R23" i="22" s="1"/>
  <c r="P28" i="22"/>
  <c r="P23" i="22" s="1"/>
  <c r="I28" i="22"/>
  <c r="G28" i="22"/>
  <c r="E28" i="22"/>
  <c r="E23" i="22" s="1"/>
  <c r="AQ99" i="22"/>
  <c r="AR99" i="22"/>
  <c r="AM99" i="22"/>
  <c r="AF99" i="22"/>
  <c r="AB99" i="22"/>
  <c r="U99" i="22"/>
  <c r="Q99" i="22"/>
  <c r="J99" i="22"/>
  <c r="F99" i="22"/>
  <c r="AQ98" i="22"/>
  <c r="AM98" i="22"/>
  <c r="AB98" i="22"/>
  <c r="U98" i="22"/>
  <c r="Q98" i="22"/>
  <c r="J98" i="22"/>
  <c r="F98" i="22"/>
  <c r="AQ97" i="22"/>
  <c r="AM97" i="22"/>
  <c r="AF97" i="22"/>
  <c r="AB97" i="22"/>
  <c r="U97" i="22"/>
  <c r="Q97" i="22"/>
  <c r="J97" i="22"/>
  <c r="F97" i="22"/>
  <c r="AQ96" i="22"/>
  <c r="AM96" i="22"/>
  <c r="AF96" i="22"/>
  <c r="AB96" i="22"/>
  <c r="U96" i="22"/>
  <c r="Q96" i="22"/>
  <c r="J96" i="22"/>
  <c r="F96" i="22"/>
  <c r="AQ95" i="22"/>
  <c r="AM95" i="22"/>
  <c r="AF95" i="22"/>
  <c r="AB95" i="22"/>
  <c r="U95" i="22"/>
  <c r="Q95" i="22"/>
  <c r="J95" i="22"/>
  <c r="F95" i="22"/>
  <c r="AQ94" i="22"/>
  <c r="AM94" i="22"/>
  <c r="AB94" i="22"/>
  <c r="U94" i="22"/>
  <c r="Q94" i="22"/>
  <c r="J94" i="22"/>
  <c r="F94" i="22"/>
  <c r="AQ93" i="22"/>
  <c r="AM93" i="22"/>
  <c r="AF93" i="22"/>
  <c r="AB93" i="22"/>
  <c r="U93" i="22"/>
  <c r="Q93" i="22"/>
  <c r="J93" i="22"/>
  <c r="F93" i="22"/>
  <c r="AQ92" i="22"/>
  <c r="AM92" i="22"/>
  <c r="AF92" i="22"/>
  <c r="AB92" i="22"/>
  <c r="U92" i="22"/>
  <c r="Q92" i="22"/>
  <c r="J92" i="22"/>
  <c r="F92" i="22"/>
  <c r="AQ91" i="22"/>
  <c r="AM91" i="22"/>
  <c r="AF91" i="22"/>
  <c r="AB91" i="22"/>
  <c r="U91" i="22"/>
  <c r="Q91" i="22"/>
  <c r="J91" i="22"/>
  <c r="F91" i="22"/>
  <c r="AQ90" i="22"/>
  <c r="AM90" i="22"/>
  <c r="AB90" i="22"/>
  <c r="U90" i="22"/>
  <c r="Q90" i="22"/>
  <c r="J90" i="22"/>
  <c r="F90" i="22"/>
  <c r="AQ89" i="22"/>
  <c r="AM89" i="22"/>
  <c r="AF89" i="22"/>
  <c r="AB89" i="22"/>
  <c r="U89" i="22"/>
  <c r="Q89" i="22"/>
  <c r="J89" i="22"/>
  <c r="F89" i="22"/>
  <c r="AQ88" i="22"/>
  <c r="AM88" i="22"/>
  <c r="AF88" i="22"/>
  <c r="AB88" i="22"/>
  <c r="U88" i="22"/>
  <c r="Q88" i="22"/>
  <c r="J88" i="22"/>
  <c r="F88" i="22"/>
  <c r="AQ84" i="22"/>
  <c r="AM84" i="22"/>
  <c r="AF84" i="22"/>
  <c r="AB84" i="22"/>
  <c r="U84" i="22"/>
  <c r="Q84" i="22"/>
  <c r="F84" i="22"/>
  <c r="AQ83" i="22"/>
  <c r="AM83" i="22"/>
  <c r="AB83" i="22"/>
  <c r="Q83" i="22"/>
  <c r="J83" i="22"/>
  <c r="F83" i="22"/>
  <c r="AQ82" i="22"/>
  <c r="AM82" i="22"/>
  <c r="AF82" i="22"/>
  <c r="AB82" i="22"/>
  <c r="U82" i="22"/>
  <c r="Q82" i="22"/>
  <c r="F82" i="22"/>
  <c r="AQ81" i="22"/>
  <c r="AM81" i="22"/>
  <c r="AF81" i="22"/>
  <c r="AB81" i="22"/>
  <c r="U81" i="22"/>
  <c r="Q81" i="22"/>
  <c r="J81" i="22"/>
  <c r="F81" i="22"/>
  <c r="AQ80" i="22"/>
  <c r="AM80" i="22"/>
  <c r="AF80" i="22"/>
  <c r="AB80" i="22"/>
  <c r="U80" i="22"/>
  <c r="Q80" i="22"/>
  <c r="F80" i="22"/>
  <c r="AQ79" i="22"/>
  <c r="AM79" i="22"/>
  <c r="AB79" i="22"/>
  <c r="Q79" i="22"/>
  <c r="J79" i="22"/>
  <c r="F79" i="22"/>
  <c r="AQ78" i="22"/>
  <c r="AM78" i="22"/>
  <c r="AF78" i="22"/>
  <c r="AB78" i="22"/>
  <c r="U78" i="22"/>
  <c r="Q78" i="22"/>
  <c r="F78" i="22"/>
  <c r="AQ77" i="22"/>
  <c r="AM77" i="22"/>
  <c r="AF77" i="22"/>
  <c r="AB77" i="22"/>
  <c r="U77" i="22"/>
  <c r="Q77" i="22"/>
  <c r="J77" i="22"/>
  <c r="F77" i="22"/>
  <c r="AQ76" i="22"/>
  <c r="AM76" i="22"/>
  <c r="AF76" i="22"/>
  <c r="AB76" i="22"/>
  <c r="U76" i="22"/>
  <c r="Q76" i="22"/>
  <c r="F76" i="22"/>
  <c r="AQ75" i="22"/>
  <c r="AB75" i="22"/>
  <c r="Q75" i="22"/>
  <c r="J75" i="22"/>
  <c r="F75" i="22"/>
  <c r="AQ74" i="22"/>
  <c r="AM74" i="22"/>
  <c r="AF74" i="22"/>
  <c r="AB74" i="22"/>
  <c r="U74" i="22"/>
  <c r="Q74" i="22"/>
  <c r="F74" i="22"/>
  <c r="AQ73" i="22"/>
  <c r="AM73" i="22"/>
  <c r="AF73" i="22"/>
  <c r="AB73" i="22"/>
  <c r="U73" i="22"/>
  <c r="Q73" i="22"/>
  <c r="J73" i="22"/>
  <c r="F73" i="22"/>
  <c r="AQ69" i="22"/>
  <c r="AM69" i="22"/>
  <c r="AF69" i="22"/>
  <c r="AB69" i="22"/>
  <c r="U69" i="22"/>
  <c r="Q69" i="22"/>
  <c r="F69" i="22"/>
  <c r="AQ68" i="22"/>
  <c r="U68" i="22"/>
  <c r="Q68" i="22"/>
  <c r="J68" i="22"/>
  <c r="K68" i="22"/>
  <c r="F68" i="22"/>
  <c r="AM67" i="22"/>
  <c r="AF67" i="22"/>
  <c r="AG67" i="22"/>
  <c r="AB67" i="22"/>
  <c r="U67" i="22"/>
  <c r="Q67" i="22"/>
  <c r="K67" i="22"/>
  <c r="F67" i="22"/>
  <c r="AQ66" i="22"/>
  <c r="AM66" i="22"/>
  <c r="AF66" i="22"/>
  <c r="AG66" i="22"/>
  <c r="AB66" i="22"/>
  <c r="U66" i="22"/>
  <c r="J66" i="22"/>
  <c r="AM65" i="22"/>
  <c r="AF65" i="22"/>
  <c r="AB65" i="22"/>
  <c r="U65" i="22"/>
  <c r="J65" i="22"/>
  <c r="K65" i="22"/>
  <c r="F65" i="22"/>
  <c r="AQ64" i="22"/>
  <c r="AM64" i="22"/>
  <c r="U64" i="22"/>
  <c r="Q64" i="22"/>
  <c r="K64" i="22"/>
  <c r="J64" i="22"/>
  <c r="F64" i="22"/>
  <c r="AQ63" i="22"/>
  <c r="AM63" i="22"/>
  <c r="AG63" i="22"/>
  <c r="AF63" i="22"/>
  <c r="AD63" i="22"/>
  <c r="AB63" i="22"/>
  <c r="U63" i="22"/>
  <c r="F63" i="22"/>
  <c r="AQ62" i="22"/>
  <c r="AM62" i="22"/>
  <c r="AF62" i="22"/>
  <c r="U62" i="22"/>
  <c r="J62" i="22"/>
  <c r="H62" i="22"/>
  <c r="L62" i="22" s="1"/>
  <c r="K62" i="22"/>
  <c r="F62" i="22"/>
  <c r="AQ61" i="22"/>
  <c r="AF61" i="22"/>
  <c r="AG61" i="22"/>
  <c r="AB61" i="22"/>
  <c r="U61" i="22"/>
  <c r="Q61" i="22"/>
  <c r="H61" i="22"/>
  <c r="K61" i="22"/>
  <c r="AQ60" i="22"/>
  <c r="AM60" i="22"/>
  <c r="AG60" i="22"/>
  <c r="AF60" i="22"/>
  <c r="AD60" i="22"/>
  <c r="J60" i="22"/>
  <c r="H60" i="22"/>
  <c r="F60" i="22"/>
  <c r="AQ59" i="22"/>
  <c r="AM59" i="22"/>
  <c r="AF59" i="22"/>
  <c r="AB59" i="22"/>
  <c r="U59" i="22"/>
  <c r="S59" i="22"/>
  <c r="W59" i="22" s="1"/>
  <c r="Q59" i="22"/>
  <c r="J59" i="22"/>
  <c r="K59" i="22"/>
  <c r="AO58" i="22"/>
  <c r="AS58" i="22" s="1"/>
  <c r="AM58" i="22"/>
  <c r="AF58" i="22"/>
  <c r="AD58" i="22"/>
  <c r="AH58" i="22" s="1"/>
  <c r="U58" i="22"/>
  <c r="S58" i="22"/>
  <c r="W58" i="22" s="1"/>
  <c r="J58" i="22"/>
  <c r="H58" i="22"/>
  <c r="L58" i="22" s="1"/>
  <c r="F58" i="22"/>
  <c r="AQ54" i="22"/>
  <c r="AO54" i="22"/>
  <c r="AF54" i="22"/>
  <c r="AB54" i="22"/>
  <c r="V54" i="22"/>
  <c r="U54" i="22"/>
  <c r="W54" i="22" s="1"/>
  <c r="S54" i="22"/>
  <c r="J54" i="22"/>
  <c r="H54" i="22"/>
  <c r="F54" i="22"/>
  <c r="AR53" i="22"/>
  <c r="AQ53" i="22"/>
  <c r="AS53" i="22" s="1"/>
  <c r="AO53" i="22"/>
  <c r="V53" i="22"/>
  <c r="U53" i="22"/>
  <c r="S53" i="22"/>
  <c r="Q53" i="22"/>
  <c r="J53" i="22"/>
  <c r="H53" i="22"/>
  <c r="L53" i="22" s="1"/>
  <c r="E24" i="22"/>
  <c r="AQ52" i="22"/>
  <c r="AO52" i="22"/>
  <c r="AM52" i="22"/>
  <c r="AB52" i="22"/>
  <c r="U52" i="22"/>
  <c r="S52" i="22"/>
  <c r="K52" i="22"/>
  <c r="F52" i="22"/>
  <c r="AQ51" i="22"/>
  <c r="AO51" i="22"/>
  <c r="AS51" i="22" s="1"/>
  <c r="AM51" i="22"/>
  <c r="AF51" i="22"/>
  <c r="U51" i="22"/>
  <c r="S51" i="22"/>
  <c r="W51" i="22" s="1"/>
  <c r="Q51" i="22"/>
  <c r="J51" i="22"/>
  <c r="AQ50" i="22"/>
  <c r="AF50" i="22"/>
  <c r="AD50" i="22"/>
  <c r="AH50" i="22" s="1"/>
  <c r="AG50" i="22"/>
  <c r="AB50" i="22"/>
  <c r="W50" i="22"/>
  <c r="U50" i="22"/>
  <c r="S50" i="22"/>
  <c r="Q50" i="22"/>
  <c r="J50" i="22"/>
  <c r="H50" i="22"/>
  <c r="F50" i="22"/>
  <c r="AQ49" i="22"/>
  <c r="AM49" i="22"/>
  <c r="AG49" i="22"/>
  <c r="AF49" i="22"/>
  <c r="AD49" i="22"/>
  <c r="AH49" i="22" s="1"/>
  <c r="S49" i="22"/>
  <c r="Q49" i="22"/>
  <c r="J49" i="22"/>
  <c r="H49" i="22"/>
  <c r="L49" i="22" s="1"/>
  <c r="F49" i="22"/>
  <c r="AO48" i="22"/>
  <c r="AM48" i="22"/>
  <c r="AF48" i="22"/>
  <c r="AD48" i="22"/>
  <c r="AH48" i="22" s="1"/>
  <c r="AB48" i="22"/>
  <c r="U48" i="22"/>
  <c r="V48" i="22"/>
  <c r="F48" i="22"/>
  <c r="AR47" i="22"/>
  <c r="AM47" i="22"/>
  <c r="AB47" i="22"/>
  <c r="U47" i="22"/>
  <c r="V47" i="22"/>
  <c r="Q47" i="22"/>
  <c r="K47" i="22"/>
  <c r="H47" i="22"/>
  <c r="F47" i="22"/>
  <c r="AF46" i="22"/>
  <c r="AG46" i="22"/>
  <c r="AB46" i="22"/>
  <c r="V46" i="22"/>
  <c r="Q46" i="22"/>
  <c r="H46" i="22"/>
  <c r="K46" i="22"/>
  <c r="F46" i="22"/>
  <c r="AQ45" i="22"/>
  <c r="AR45" i="22"/>
  <c r="U45" i="22"/>
  <c r="V45" i="22"/>
  <c r="J45" i="22"/>
  <c r="K45" i="22"/>
  <c r="F45" i="22"/>
  <c r="AR44" i="22"/>
  <c r="AM44" i="22"/>
  <c r="AF44" i="22"/>
  <c r="AG44" i="22"/>
  <c r="AB44" i="22"/>
  <c r="U44" i="22"/>
  <c r="F44" i="22"/>
  <c r="AR43" i="22"/>
  <c r="AM43" i="22"/>
  <c r="AB43" i="22"/>
  <c r="U43" i="22"/>
  <c r="V43" i="22"/>
  <c r="Q43" i="22"/>
  <c r="J43" i="22"/>
  <c r="K43" i="22"/>
  <c r="AG39" i="22"/>
  <c r="AB39" i="22"/>
  <c r="AR38" i="22"/>
  <c r="AM38" i="22"/>
  <c r="AG38" i="22"/>
  <c r="AB38" i="22"/>
  <c r="Q38" i="22"/>
  <c r="F38" i="22"/>
  <c r="AM37" i="22"/>
  <c r="AG37" i="22"/>
  <c r="AB37" i="22"/>
  <c r="Q37" i="22"/>
  <c r="F37" i="22"/>
  <c r="AR36" i="22"/>
  <c r="AM36" i="22"/>
  <c r="AG36" i="22"/>
  <c r="V36" i="22"/>
  <c r="K36" i="22"/>
  <c r="AM35" i="22"/>
  <c r="AG35" i="22"/>
  <c r="AB35" i="22"/>
  <c r="K35" i="22"/>
  <c r="F35" i="22"/>
  <c r="AR34" i="22"/>
  <c r="AM34" i="22"/>
  <c r="Q34" i="22"/>
  <c r="F34" i="22"/>
  <c r="AR33" i="22"/>
  <c r="AM33" i="22"/>
  <c r="AB33" i="22"/>
  <c r="F33" i="22"/>
  <c r="AR32" i="22"/>
  <c r="AM32" i="22"/>
  <c r="V32" i="22"/>
  <c r="K32" i="22"/>
  <c r="F32" i="22"/>
  <c r="AG31" i="22"/>
  <c r="AB31" i="22"/>
  <c r="V31" i="22"/>
  <c r="Q31" i="22"/>
  <c r="F31" i="22"/>
  <c r="AR30" i="22"/>
  <c r="K30" i="22"/>
  <c r="F30" i="22"/>
  <c r="AM29" i="22"/>
  <c r="AG29" i="22"/>
  <c r="AB29" i="22"/>
  <c r="Q29" i="22"/>
  <c r="F29" i="22"/>
  <c r="AQ39" i="22"/>
  <c r="AM28" i="22"/>
  <c r="AF39" i="22"/>
  <c r="U39" i="22"/>
  <c r="J39" i="22"/>
  <c r="F28" i="22"/>
  <c r="AP99" i="21"/>
  <c r="AN99" i="21"/>
  <c r="AL99" i="21"/>
  <c r="AE99" i="21"/>
  <c r="AC99" i="21"/>
  <c r="AA99" i="21"/>
  <c r="T99" i="21"/>
  <c r="R99" i="21"/>
  <c r="P99" i="21"/>
  <c r="I99" i="21"/>
  <c r="G99" i="21"/>
  <c r="E99" i="21"/>
  <c r="AP98" i="21"/>
  <c r="AN98" i="21"/>
  <c r="AL98" i="21"/>
  <c r="AE98" i="21"/>
  <c r="AC98" i="21"/>
  <c r="AA98" i="21"/>
  <c r="T98" i="21"/>
  <c r="R98" i="21"/>
  <c r="P98" i="21"/>
  <c r="I98" i="21"/>
  <c r="G98" i="21"/>
  <c r="E98" i="21"/>
  <c r="AP97" i="21"/>
  <c r="AN97" i="21"/>
  <c r="AL97" i="21"/>
  <c r="AE97" i="21"/>
  <c r="AC97" i="21"/>
  <c r="AA97" i="21"/>
  <c r="T97" i="21"/>
  <c r="R97" i="21"/>
  <c r="P97" i="21"/>
  <c r="I97" i="21"/>
  <c r="G97" i="21"/>
  <c r="E97" i="21"/>
  <c r="AP96" i="21"/>
  <c r="AN96" i="21"/>
  <c r="AL96" i="21"/>
  <c r="AE96" i="21"/>
  <c r="AC96" i="21"/>
  <c r="AA96" i="21"/>
  <c r="T96" i="21"/>
  <c r="R96" i="21"/>
  <c r="P96" i="21"/>
  <c r="I96" i="21"/>
  <c r="G96" i="21"/>
  <c r="E96" i="21"/>
  <c r="AP95" i="21"/>
  <c r="AN95" i="21"/>
  <c r="AL95" i="21"/>
  <c r="AE95" i="21"/>
  <c r="AC95" i="21"/>
  <c r="AA95" i="21"/>
  <c r="T95" i="21"/>
  <c r="R95" i="21"/>
  <c r="P95" i="21"/>
  <c r="I95" i="21"/>
  <c r="G95" i="21"/>
  <c r="E95" i="21"/>
  <c r="AP94" i="21"/>
  <c r="AN94" i="21"/>
  <c r="AL94" i="21"/>
  <c r="AE94" i="21"/>
  <c r="AC94" i="21"/>
  <c r="AA94" i="21"/>
  <c r="T94" i="21"/>
  <c r="R94" i="21"/>
  <c r="P94" i="21"/>
  <c r="I94" i="21"/>
  <c r="G94" i="21"/>
  <c r="E94" i="21"/>
  <c r="AP93" i="21"/>
  <c r="AN93" i="21"/>
  <c r="AL93" i="21"/>
  <c r="AE93" i="21"/>
  <c r="AC93" i="21"/>
  <c r="AA93" i="21"/>
  <c r="T93" i="21"/>
  <c r="R93" i="21"/>
  <c r="P93" i="21"/>
  <c r="I93" i="21"/>
  <c r="G93" i="21"/>
  <c r="E93" i="21"/>
  <c r="AP92" i="21"/>
  <c r="AN92" i="21"/>
  <c r="AL92" i="21"/>
  <c r="AE92" i="21"/>
  <c r="AC92" i="21"/>
  <c r="AA92" i="21"/>
  <c r="T92" i="21"/>
  <c r="R92" i="21"/>
  <c r="P92" i="21"/>
  <c r="I92" i="21"/>
  <c r="G92" i="21"/>
  <c r="E92" i="21"/>
  <c r="AP91" i="21"/>
  <c r="AN91" i="21"/>
  <c r="AL91" i="21"/>
  <c r="AE91" i="21"/>
  <c r="AC91" i="21"/>
  <c r="AA91" i="21"/>
  <c r="T91" i="21"/>
  <c r="R91" i="21"/>
  <c r="P91" i="21"/>
  <c r="I91" i="21"/>
  <c r="G91" i="21"/>
  <c r="E91" i="21"/>
  <c r="AP90" i="21"/>
  <c r="AN90" i="21"/>
  <c r="AL90" i="21"/>
  <c r="AE90" i="21"/>
  <c r="AC90" i="21"/>
  <c r="AA90" i="21"/>
  <c r="T90" i="21"/>
  <c r="R90" i="21"/>
  <c r="P90" i="21"/>
  <c r="I90" i="21"/>
  <c r="G90" i="21"/>
  <c r="E90" i="21"/>
  <c r="AP89" i="21"/>
  <c r="AN89" i="21"/>
  <c r="AL89" i="21"/>
  <c r="AE89" i="21"/>
  <c r="AC89" i="21"/>
  <c r="AA89" i="21"/>
  <c r="T89" i="21"/>
  <c r="R89" i="21"/>
  <c r="P89" i="21"/>
  <c r="I89" i="21"/>
  <c r="G89" i="21"/>
  <c r="E89" i="21"/>
  <c r="AP88" i="21"/>
  <c r="AN88" i="21"/>
  <c r="AL88" i="21"/>
  <c r="AE88" i="21"/>
  <c r="AC88" i="21"/>
  <c r="AA88" i="21"/>
  <c r="T88" i="21"/>
  <c r="R88" i="21"/>
  <c r="P88" i="21"/>
  <c r="I88" i="21"/>
  <c r="G88" i="21"/>
  <c r="E88" i="21"/>
  <c r="AP84" i="21"/>
  <c r="AN84" i="21"/>
  <c r="AL84" i="21"/>
  <c r="AE84" i="21"/>
  <c r="AC84" i="21"/>
  <c r="AA84" i="21"/>
  <c r="T84" i="21"/>
  <c r="R84" i="21"/>
  <c r="P84" i="21"/>
  <c r="I84" i="21"/>
  <c r="G84" i="21"/>
  <c r="E84" i="21"/>
  <c r="AP83" i="21"/>
  <c r="AN83" i="21"/>
  <c r="AL83" i="21"/>
  <c r="AE83" i="21"/>
  <c r="AC83" i="21"/>
  <c r="AA83" i="21"/>
  <c r="T83" i="21"/>
  <c r="R83" i="21"/>
  <c r="P83" i="21"/>
  <c r="I83" i="21"/>
  <c r="G83" i="21"/>
  <c r="E83" i="21"/>
  <c r="AP82" i="21"/>
  <c r="AN82" i="21"/>
  <c r="AL82" i="21"/>
  <c r="AE82" i="21"/>
  <c r="AC82" i="21"/>
  <c r="AA82" i="21"/>
  <c r="T82" i="21"/>
  <c r="R82" i="21"/>
  <c r="P82" i="21"/>
  <c r="I82" i="21"/>
  <c r="G82" i="21"/>
  <c r="E82" i="21"/>
  <c r="AP81" i="21"/>
  <c r="AN81" i="21"/>
  <c r="AL81" i="21"/>
  <c r="AE81" i="21"/>
  <c r="AC81" i="21"/>
  <c r="AA81" i="21"/>
  <c r="T81" i="21"/>
  <c r="R81" i="21"/>
  <c r="P81" i="21"/>
  <c r="I81" i="21"/>
  <c r="G81" i="21"/>
  <c r="E81" i="21"/>
  <c r="AP80" i="21"/>
  <c r="AN80" i="21"/>
  <c r="AL80" i="21"/>
  <c r="AE80" i="21"/>
  <c r="AC80" i="21"/>
  <c r="AA80" i="21"/>
  <c r="T80" i="21"/>
  <c r="R80" i="21"/>
  <c r="P80" i="21"/>
  <c r="I80" i="21"/>
  <c r="G80" i="21"/>
  <c r="E80" i="21"/>
  <c r="AP79" i="21"/>
  <c r="AN79" i="21"/>
  <c r="AL79" i="21"/>
  <c r="AE79" i="21"/>
  <c r="AC79" i="21"/>
  <c r="AA79" i="21"/>
  <c r="T79" i="21"/>
  <c r="R79" i="21"/>
  <c r="P79" i="21"/>
  <c r="I79" i="21"/>
  <c r="G79" i="21"/>
  <c r="E79" i="21"/>
  <c r="AP78" i="21"/>
  <c r="AN78" i="21"/>
  <c r="AL78" i="21"/>
  <c r="AE78" i="21"/>
  <c r="AC78" i="21"/>
  <c r="AA78" i="21"/>
  <c r="T78" i="21"/>
  <c r="R78" i="21"/>
  <c r="P78" i="21"/>
  <c r="I78" i="21"/>
  <c r="G78" i="21"/>
  <c r="E78" i="21"/>
  <c r="AP77" i="21"/>
  <c r="AN77" i="21"/>
  <c r="AL77" i="21"/>
  <c r="AE77" i="21"/>
  <c r="AC77" i="21"/>
  <c r="AA77" i="21"/>
  <c r="T77" i="21"/>
  <c r="R77" i="21"/>
  <c r="P77" i="21"/>
  <c r="I77" i="21"/>
  <c r="G77" i="21"/>
  <c r="E77" i="21"/>
  <c r="AP76" i="21"/>
  <c r="AN76" i="21"/>
  <c r="AL76" i="21"/>
  <c r="AE76" i="21"/>
  <c r="AC76" i="21"/>
  <c r="AA76" i="21"/>
  <c r="T76" i="21"/>
  <c r="R76" i="21"/>
  <c r="P76" i="21"/>
  <c r="I76" i="21"/>
  <c r="G76" i="21"/>
  <c r="E76" i="21"/>
  <c r="AP75" i="21"/>
  <c r="AN75" i="21"/>
  <c r="AL75" i="21"/>
  <c r="AE75" i="21"/>
  <c r="AC75" i="21"/>
  <c r="AA75" i="21"/>
  <c r="T75" i="21"/>
  <c r="R75" i="21"/>
  <c r="P75" i="21"/>
  <c r="I75" i="21"/>
  <c r="G75" i="21"/>
  <c r="E75" i="21"/>
  <c r="AP74" i="21"/>
  <c r="AN74" i="21"/>
  <c r="AL74" i="21"/>
  <c r="AE74" i="21"/>
  <c r="AC74" i="21"/>
  <c r="AA74" i="21"/>
  <c r="T74" i="21"/>
  <c r="R74" i="21"/>
  <c r="P74" i="21"/>
  <c r="I74" i="21"/>
  <c r="G74" i="21"/>
  <c r="E74" i="21"/>
  <c r="AP73" i="21"/>
  <c r="AN73" i="21"/>
  <c r="AL73" i="21"/>
  <c r="AE73" i="21"/>
  <c r="AC73" i="21"/>
  <c r="AA73" i="21"/>
  <c r="T73" i="21"/>
  <c r="R73" i="21"/>
  <c r="P73" i="21"/>
  <c r="I73" i="21"/>
  <c r="G73" i="21"/>
  <c r="E73" i="21"/>
  <c r="AP69" i="21"/>
  <c r="AN69" i="21"/>
  <c r="AL69" i="21"/>
  <c r="AE69" i="21"/>
  <c r="AC69" i="21"/>
  <c r="AA69" i="21"/>
  <c r="T69" i="21"/>
  <c r="R69" i="21"/>
  <c r="P69" i="21"/>
  <c r="I69" i="21"/>
  <c r="G69" i="21"/>
  <c r="E69" i="21"/>
  <c r="AP68" i="21"/>
  <c r="AN68" i="21"/>
  <c r="AL68" i="21"/>
  <c r="AE68" i="21"/>
  <c r="AC68" i="21"/>
  <c r="AA68" i="21"/>
  <c r="T68" i="21"/>
  <c r="R68" i="21"/>
  <c r="P68" i="21"/>
  <c r="I68" i="21"/>
  <c r="G68" i="21"/>
  <c r="E68" i="21"/>
  <c r="AP67" i="21"/>
  <c r="AN67" i="21"/>
  <c r="AL67" i="21"/>
  <c r="AE67" i="21"/>
  <c r="AC67" i="21"/>
  <c r="AA67" i="21"/>
  <c r="T67" i="21"/>
  <c r="R67" i="21"/>
  <c r="P67" i="21"/>
  <c r="I67" i="21"/>
  <c r="G67" i="21"/>
  <c r="E67" i="21"/>
  <c r="AP66" i="21"/>
  <c r="AN66" i="21"/>
  <c r="AL66" i="21"/>
  <c r="AE66" i="21"/>
  <c r="AC66" i="21"/>
  <c r="AA66" i="21"/>
  <c r="T66" i="21"/>
  <c r="R66" i="21"/>
  <c r="P66" i="21"/>
  <c r="I66" i="21"/>
  <c r="G66" i="21"/>
  <c r="E66" i="21"/>
  <c r="AP65" i="21"/>
  <c r="AN65" i="21"/>
  <c r="AL65" i="21"/>
  <c r="AE65" i="21"/>
  <c r="AC65" i="21"/>
  <c r="AA65" i="21"/>
  <c r="T65" i="21"/>
  <c r="R65" i="21"/>
  <c r="P65" i="21"/>
  <c r="I65" i="21"/>
  <c r="G65" i="21"/>
  <c r="E65" i="21"/>
  <c r="AP64" i="21"/>
  <c r="AN64" i="21"/>
  <c r="AL64" i="21"/>
  <c r="AE64" i="21"/>
  <c r="AC64" i="21"/>
  <c r="AA64" i="21"/>
  <c r="T64" i="21"/>
  <c r="R64" i="21"/>
  <c r="P64" i="21"/>
  <c r="I64" i="21"/>
  <c r="G64" i="21"/>
  <c r="E64" i="21"/>
  <c r="AP63" i="21"/>
  <c r="AQ63" i="21" s="1"/>
  <c r="AS63" i="21" s="1"/>
  <c r="AN63" i="21"/>
  <c r="AL63" i="21"/>
  <c r="AE63" i="21"/>
  <c r="AC63" i="21"/>
  <c r="AA63" i="21"/>
  <c r="T63" i="21"/>
  <c r="R63" i="21"/>
  <c r="P63" i="21"/>
  <c r="I63" i="21"/>
  <c r="G63" i="21"/>
  <c r="E63" i="21"/>
  <c r="AP62" i="21"/>
  <c r="AN62" i="21"/>
  <c r="AO62" i="21" s="1"/>
  <c r="AS62" i="21" s="1"/>
  <c r="AL62" i="21"/>
  <c r="AE62" i="21"/>
  <c r="AC62" i="21"/>
  <c r="AD62" i="21" s="1"/>
  <c r="AH62" i="21" s="1"/>
  <c r="AA62" i="21"/>
  <c r="T62" i="21"/>
  <c r="R62" i="21"/>
  <c r="P62" i="21"/>
  <c r="I62" i="21"/>
  <c r="G62" i="21"/>
  <c r="E62" i="21"/>
  <c r="AP61" i="21"/>
  <c r="AN61" i="21"/>
  <c r="AL61" i="21"/>
  <c r="AE61" i="21"/>
  <c r="AC61" i="21"/>
  <c r="AA61" i="21"/>
  <c r="T61" i="21"/>
  <c r="R61" i="21"/>
  <c r="P61" i="21"/>
  <c r="I61" i="21"/>
  <c r="G61" i="21"/>
  <c r="E61" i="21"/>
  <c r="AP60" i="21"/>
  <c r="AN60" i="21"/>
  <c r="AL60" i="21"/>
  <c r="AE60" i="21"/>
  <c r="AC60" i="21"/>
  <c r="AA60" i="21"/>
  <c r="T60" i="21"/>
  <c r="R60" i="21"/>
  <c r="P60" i="21"/>
  <c r="I60" i="21"/>
  <c r="G60" i="21"/>
  <c r="E60" i="21"/>
  <c r="AP59" i="21"/>
  <c r="AN59" i="21"/>
  <c r="AL59" i="21"/>
  <c r="AE59" i="21"/>
  <c r="AC59" i="21"/>
  <c r="AA59" i="21"/>
  <c r="T59" i="21"/>
  <c r="R59" i="21"/>
  <c r="P59" i="21"/>
  <c r="I59" i="21"/>
  <c r="G59" i="21"/>
  <c r="E59" i="21"/>
  <c r="AP58" i="21"/>
  <c r="AN58" i="21"/>
  <c r="AL58" i="21"/>
  <c r="AE58" i="21"/>
  <c r="AC58" i="21"/>
  <c r="AG58" i="21" s="1"/>
  <c r="AA58" i="21"/>
  <c r="T58" i="21"/>
  <c r="R58" i="21"/>
  <c r="P58" i="21"/>
  <c r="I58" i="21"/>
  <c r="G58" i="21"/>
  <c r="E58" i="21"/>
  <c r="AP54" i="21"/>
  <c r="AN54" i="21"/>
  <c r="AL54" i="21"/>
  <c r="AE54" i="21"/>
  <c r="AC54" i="21"/>
  <c r="AA54" i="21"/>
  <c r="T54" i="21"/>
  <c r="U54" i="21" s="1"/>
  <c r="R54" i="21"/>
  <c r="P54" i="21"/>
  <c r="Q54" i="21" s="1"/>
  <c r="I54" i="21"/>
  <c r="G54" i="21"/>
  <c r="E54" i="21"/>
  <c r="AP53" i="21"/>
  <c r="AN53" i="21"/>
  <c r="AL53" i="21"/>
  <c r="AE53" i="21"/>
  <c r="AC53" i="21"/>
  <c r="AA53" i="21"/>
  <c r="T53" i="21"/>
  <c r="R53" i="21"/>
  <c r="P53" i="21"/>
  <c r="I53" i="21"/>
  <c r="J53" i="21" s="1"/>
  <c r="G53" i="21"/>
  <c r="H53" i="21" s="1"/>
  <c r="L53" i="21" s="1"/>
  <c r="E53" i="21"/>
  <c r="AP52" i="21"/>
  <c r="AR52" i="21" s="1"/>
  <c r="AN52" i="21"/>
  <c r="AL52" i="21"/>
  <c r="AE52" i="21"/>
  <c r="AC52" i="21"/>
  <c r="AA52" i="21"/>
  <c r="T52" i="21"/>
  <c r="R52" i="21"/>
  <c r="P52" i="21"/>
  <c r="I52" i="21"/>
  <c r="G52" i="21"/>
  <c r="E52" i="21"/>
  <c r="AP51" i="21"/>
  <c r="AN51" i="21"/>
  <c r="AR51" i="21" s="1"/>
  <c r="AL51" i="21"/>
  <c r="AM51" i="21" s="1"/>
  <c r="AE51" i="21"/>
  <c r="AC51" i="21"/>
  <c r="AD51" i="21" s="1"/>
  <c r="AH51" i="21" s="1"/>
  <c r="AA51" i="21"/>
  <c r="T51" i="21"/>
  <c r="R51" i="21"/>
  <c r="P51" i="21"/>
  <c r="I51" i="21"/>
  <c r="G51" i="21"/>
  <c r="E51" i="21"/>
  <c r="AP50" i="21"/>
  <c r="AN50" i="21"/>
  <c r="AL50" i="21"/>
  <c r="AE50" i="21"/>
  <c r="AC50" i="21"/>
  <c r="AA50" i="21"/>
  <c r="T50" i="21"/>
  <c r="U50" i="21" s="1"/>
  <c r="R50" i="21"/>
  <c r="P50" i="21"/>
  <c r="I50" i="21"/>
  <c r="G50" i="21"/>
  <c r="E50" i="21"/>
  <c r="AP49" i="21"/>
  <c r="AN49" i="21"/>
  <c r="AL49" i="21"/>
  <c r="AE49" i="21"/>
  <c r="AC49" i="21"/>
  <c r="AA49" i="21"/>
  <c r="T49" i="21"/>
  <c r="R49" i="21"/>
  <c r="P49" i="21"/>
  <c r="I49" i="21"/>
  <c r="J49" i="21" s="1"/>
  <c r="G49" i="21"/>
  <c r="E49" i="21"/>
  <c r="AP48" i="21"/>
  <c r="AR48" i="21" s="1"/>
  <c r="AN48" i="21"/>
  <c r="AL48" i="21"/>
  <c r="AE48" i="21"/>
  <c r="AC48" i="21"/>
  <c r="AA48" i="21"/>
  <c r="T48" i="21"/>
  <c r="R48" i="21"/>
  <c r="P48" i="21"/>
  <c r="I48" i="21"/>
  <c r="G48" i="21"/>
  <c r="E48" i="21"/>
  <c r="AP47" i="21"/>
  <c r="AN47" i="21"/>
  <c r="AL47" i="21"/>
  <c r="AM47" i="21" s="1"/>
  <c r="AE47" i="21"/>
  <c r="AC47" i="21"/>
  <c r="AG47" i="21" s="1"/>
  <c r="AA47" i="21"/>
  <c r="T47" i="21"/>
  <c r="R47" i="21"/>
  <c r="P47" i="21"/>
  <c r="I47" i="21"/>
  <c r="G47" i="21"/>
  <c r="E47" i="21"/>
  <c r="AP46" i="21"/>
  <c r="AQ46" i="21" s="1"/>
  <c r="AN46" i="21"/>
  <c r="AL46" i="21"/>
  <c r="AE46" i="21"/>
  <c r="AC46" i="21"/>
  <c r="AA46" i="21"/>
  <c r="AB46" i="21" s="1"/>
  <c r="T46" i="21"/>
  <c r="V46" i="21" s="1"/>
  <c r="R46" i="21"/>
  <c r="P46" i="21"/>
  <c r="Q46" i="21" s="1"/>
  <c r="I46" i="21"/>
  <c r="G46" i="21"/>
  <c r="E46" i="21"/>
  <c r="AP45" i="21"/>
  <c r="AN45" i="21"/>
  <c r="AL45" i="21"/>
  <c r="AE45" i="21"/>
  <c r="AG45" i="21" s="1"/>
  <c r="AC45" i="21"/>
  <c r="AA45" i="21"/>
  <c r="T45" i="21"/>
  <c r="R45" i="21"/>
  <c r="P45" i="21"/>
  <c r="I45" i="21"/>
  <c r="G45" i="21"/>
  <c r="H45" i="21" s="1"/>
  <c r="E45" i="21"/>
  <c r="AP44" i="21"/>
  <c r="AQ44" i="21" s="1"/>
  <c r="AN44" i="21"/>
  <c r="AL44" i="21"/>
  <c r="AE44" i="21"/>
  <c r="AC44" i="21"/>
  <c r="AA44" i="21"/>
  <c r="T44" i="21"/>
  <c r="R44" i="21"/>
  <c r="V44" i="21" s="1"/>
  <c r="P44" i="21"/>
  <c r="I44" i="21"/>
  <c r="G44" i="21"/>
  <c r="E44" i="21"/>
  <c r="AP43" i="21"/>
  <c r="AN43" i="21"/>
  <c r="AR43" i="21" s="1"/>
  <c r="AL43" i="21"/>
  <c r="AM43" i="21" s="1"/>
  <c r="AE43" i="21"/>
  <c r="AC43" i="21"/>
  <c r="AG43" i="21" s="1"/>
  <c r="AA43" i="21"/>
  <c r="T43" i="21"/>
  <c r="R43" i="21"/>
  <c r="P43" i="21"/>
  <c r="I43" i="21"/>
  <c r="G43" i="21"/>
  <c r="E43" i="21"/>
  <c r="F43" i="21" s="1"/>
  <c r="AP39" i="21"/>
  <c r="AN39" i="21"/>
  <c r="AO39" i="21" s="1"/>
  <c r="AL39" i="21"/>
  <c r="AE39" i="21"/>
  <c r="AG39" i="21" s="1"/>
  <c r="AC39" i="21"/>
  <c r="AA39" i="21"/>
  <c r="AB39" i="21" s="1"/>
  <c r="T39" i="21"/>
  <c r="R39" i="21"/>
  <c r="P39" i="21"/>
  <c r="Q39" i="21" s="1"/>
  <c r="I39" i="21"/>
  <c r="G39" i="21"/>
  <c r="E39" i="21"/>
  <c r="AP38" i="21"/>
  <c r="AN38" i="21"/>
  <c r="AL38" i="21"/>
  <c r="AE38" i="21"/>
  <c r="AG38" i="21" s="1"/>
  <c r="AC38" i="21"/>
  <c r="AA38" i="21"/>
  <c r="AB38" i="21" s="1"/>
  <c r="T38" i="21"/>
  <c r="R38" i="21"/>
  <c r="V38" i="21" s="1"/>
  <c r="P38" i="21"/>
  <c r="I38" i="21"/>
  <c r="G38" i="21"/>
  <c r="K38" i="21" s="1"/>
  <c r="E38" i="21"/>
  <c r="AP37" i="21"/>
  <c r="AR37" i="21" s="1"/>
  <c r="AN37" i="21"/>
  <c r="AL37" i="21"/>
  <c r="AE37" i="21"/>
  <c r="AC37" i="21"/>
  <c r="AA37" i="21"/>
  <c r="T37" i="21"/>
  <c r="R37" i="21"/>
  <c r="V37" i="21" s="1"/>
  <c r="P37" i="21"/>
  <c r="I37" i="21"/>
  <c r="G37" i="21"/>
  <c r="K37" i="21" s="1"/>
  <c r="E37" i="21"/>
  <c r="F37" i="21" s="1"/>
  <c r="AP36" i="21"/>
  <c r="AN36" i="21"/>
  <c r="AR36" i="21" s="1"/>
  <c r="AL36" i="21"/>
  <c r="AE36" i="21"/>
  <c r="AC36" i="21"/>
  <c r="AG36" i="21" s="1"/>
  <c r="AA36" i="21"/>
  <c r="T36" i="21"/>
  <c r="R36" i="21"/>
  <c r="P36" i="21"/>
  <c r="I36" i="21"/>
  <c r="G36" i="21"/>
  <c r="E36" i="21"/>
  <c r="F36" i="21" s="1"/>
  <c r="AP35" i="21"/>
  <c r="AN35" i="21"/>
  <c r="AO35" i="21" s="1"/>
  <c r="AL35" i="21"/>
  <c r="AE35" i="21"/>
  <c r="AG35" i="21" s="1"/>
  <c r="AC35" i="21"/>
  <c r="AA35" i="21"/>
  <c r="AB35" i="21" s="1"/>
  <c r="T35" i="21"/>
  <c r="R35" i="21"/>
  <c r="P35" i="21"/>
  <c r="Q35" i="21" s="1"/>
  <c r="I35" i="21"/>
  <c r="G35" i="21"/>
  <c r="E35" i="21"/>
  <c r="AP34" i="21"/>
  <c r="AN34" i="21"/>
  <c r="AL34" i="21"/>
  <c r="AE34" i="21"/>
  <c r="AG34" i="21" s="1"/>
  <c r="AC34" i="21"/>
  <c r="AA34" i="21"/>
  <c r="AB34" i="21" s="1"/>
  <c r="T34" i="21"/>
  <c r="R34" i="21"/>
  <c r="V34" i="21" s="1"/>
  <c r="P34" i="21"/>
  <c r="I34" i="21"/>
  <c r="G34" i="21"/>
  <c r="K34" i="21" s="1"/>
  <c r="E34" i="21"/>
  <c r="AP33" i="21"/>
  <c r="AR33" i="21" s="1"/>
  <c r="AN33" i="21"/>
  <c r="AL33" i="21"/>
  <c r="AE33" i="21"/>
  <c r="AC33" i="21"/>
  <c r="AA33" i="21"/>
  <c r="T33" i="21"/>
  <c r="R33" i="21"/>
  <c r="V33" i="21" s="1"/>
  <c r="P33" i="21"/>
  <c r="I33" i="21"/>
  <c r="G33" i="21"/>
  <c r="K33" i="21" s="1"/>
  <c r="E33" i="21"/>
  <c r="F33" i="21" s="1"/>
  <c r="AP32" i="21"/>
  <c r="AN32" i="21"/>
  <c r="AR32" i="21" s="1"/>
  <c r="AL32" i="21"/>
  <c r="AE32" i="21"/>
  <c r="AC32" i="21"/>
  <c r="AG32" i="21" s="1"/>
  <c r="AA32" i="21"/>
  <c r="T32" i="21"/>
  <c r="R32" i="21"/>
  <c r="S32" i="21" s="1"/>
  <c r="P32" i="21"/>
  <c r="I32" i="21"/>
  <c r="G32" i="21"/>
  <c r="E32" i="21"/>
  <c r="F32" i="21" s="1"/>
  <c r="AP31" i="21"/>
  <c r="AN31" i="21"/>
  <c r="AO31" i="21" s="1"/>
  <c r="AL31" i="21"/>
  <c r="AE31" i="21"/>
  <c r="AG31" i="21" s="1"/>
  <c r="AC31" i="21"/>
  <c r="AA31" i="21"/>
  <c r="AB31" i="21" s="1"/>
  <c r="T31" i="21"/>
  <c r="R31" i="21"/>
  <c r="P31" i="21"/>
  <c r="Q31" i="21" s="1"/>
  <c r="I31" i="21"/>
  <c r="G31" i="21"/>
  <c r="E31" i="21"/>
  <c r="F31" i="21" s="1"/>
  <c r="AP30" i="21"/>
  <c r="AN30" i="21"/>
  <c r="AL30" i="21"/>
  <c r="AE30" i="21"/>
  <c r="AG30" i="21" s="1"/>
  <c r="AC30" i="21"/>
  <c r="AA30" i="21"/>
  <c r="AB30" i="21" s="1"/>
  <c r="T30" i="21"/>
  <c r="R30" i="21"/>
  <c r="V30" i="21" s="1"/>
  <c r="P30" i="21"/>
  <c r="I30" i="21"/>
  <c r="G30" i="21"/>
  <c r="G23" i="21" s="1"/>
  <c r="E30" i="21"/>
  <c r="AP29" i="21"/>
  <c r="AR29" i="21" s="1"/>
  <c r="AN29" i="21"/>
  <c r="AL29" i="21"/>
  <c r="AE29" i="21"/>
  <c r="AG29" i="21" s="1"/>
  <c r="AC29" i="21"/>
  <c r="AA29" i="21"/>
  <c r="T29" i="21"/>
  <c r="R29" i="21"/>
  <c r="V29" i="21" s="1"/>
  <c r="P29" i="21"/>
  <c r="I29" i="21"/>
  <c r="G29" i="21"/>
  <c r="K29" i="21" s="1"/>
  <c r="E29" i="21"/>
  <c r="F29" i="21" s="1"/>
  <c r="AP28" i="21"/>
  <c r="AN28" i="21"/>
  <c r="AN23" i="21" s="1"/>
  <c r="AL28" i="21"/>
  <c r="AM28" i="21" s="1"/>
  <c r="AE28" i="21"/>
  <c r="AC28" i="21"/>
  <c r="AA28" i="21"/>
  <c r="AB28" i="21" s="1"/>
  <c r="T28" i="21"/>
  <c r="R28" i="21"/>
  <c r="S28" i="21" s="1"/>
  <c r="P28" i="21"/>
  <c r="I28" i="21"/>
  <c r="J39" i="21" s="1"/>
  <c r="L39" i="21" s="1"/>
  <c r="G28" i="21"/>
  <c r="E28" i="21"/>
  <c r="E23" i="21" s="1"/>
  <c r="AQ99" i="21"/>
  <c r="AM99" i="21"/>
  <c r="AF99" i="21"/>
  <c r="AD99" i="21"/>
  <c r="AH99" i="21" s="1"/>
  <c r="AB99" i="21"/>
  <c r="U99" i="21"/>
  <c r="Q99" i="21"/>
  <c r="J99" i="21"/>
  <c r="H99" i="21"/>
  <c r="L99" i="21" s="1"/>
  <c r="K99" i="21"/>
  <c r="F99" i="21"/>
  <c r="AQ98" i="21"/>
  <c r="AM98" i="21"/>
  <c r="AF98" i="21"/>
  <c r="AD98" i="21"/>
  <c r="AB98" i="21"/>
  <c r="U98" i="21"/>
  <c r="Q98" i="21"/>
  <c r="J98" i="21"/>
  <c r="F98" i="21"/>
  <c r="AQ97" i="21"/>
  <c r="AM97" i="21"/>
  <c r="AF97" i="21"/>
  <c r="AG97" i="21"/>
  <c r="AB97" i="21"/>
  <c r="U97" i="21"/>
  <c r="Q97" i="21"/>
  <c r="J97" i="21"/>
  <c r="H97" i="21"/>
  <c r="F97" i="21"/>
  <c r="AQ96" i="21"/>
  <c r="AM96" i="21"/>
  <c r="AF96" i="21"/>
  <c r="AB96" i="21"/>
  <c r="U96" i="21"/>
  <c r="Q96" i="21"/>
  <c r="J96" i="21"/>
  <c r="H96" i="21"/>
  <c r="L96" i="21" s="1"/>
  <c r="K96" i="21"/>
  <c r="F96" i="21"/>
  <c r="AQ95" i="21"/>
  <c r="AM95" i="21"/>
  <c r="AF95" i="21"/>
  <c r="AG95" i="21"/>
  <c r="AB95" i="21"/>
  <c r="U95" i="21"/>
  <c r="Q95" i="21"/>
  <c r="J95" i="21"/>
  <c r="F95" i="21"/>
  <c r="AQ94" i="21"/>
  <c r="AM94" i="21"/>
  <c r="AF94" i="21"/>
  <c r="AD94" i="21"/>
  <c r="AB94" i="21"/>
  <c r="U94" i="21"/>
  <c r="Q94" i="21"/>
  <c r="J94" i="21"/>
  <c r="F94" i="21"/>
  <c r="AQ93" i="21"/>
  <c r="AM93" i="21"/>
  <c r="AF93" i="21"/>
  <c r="AG93" i="21"/>
  <c r="AB93" i="21"/>
  <c r="U93" i="21"/>
  <c r="Q93" i="21"/>
  <c r="J93" i="21"/>
  <c r="H93" i="21"/>
  <c r="F93" i="21"/>
  <c r="AQ92" i="21"/>
  <c r="AM92" i="21"/>
  <c r="AF92" i="21"/>
  <c r="AG92" i="21"/>
  <c r="AB92" i="21"/>
  <c r="U92" i="21"/>
  <c r="Q92" i="21"/>
  <c r="L92" i="21"/>
  <c r="J92" i="21"/>
  <c r="H92" i="21"/>
  <c r="K92" i="21"/>
  <c r="F92" i="21"/>
  <c r="AQ91" i="21"/>
  <c r="AM91" i="21"/>
  <c r="AF91" i="21"/>
  <c r="AD91" i="21"/>
  <c r="AH91" i="21" s="1"/>
  <c r="AB91" i="21"/>
  <c r="U91" i="21"/>
  <c r="Q91" i="21"/>
  <c r="J91" i="21"/>
  <c r="H91" i="21"/>
  <c r="L91" i="21" s="1"/>
  <c r="K91" i="21"/>
  <c r="F91" i="21"/>
  <c r="AQ90" i="21"/>
  <c r="AM90" i="21"/>
  <c r="AF90" i="21"/>
  <c r="AD90" i="21"/>
  <c r="AH90" i="21" s="1"/>
  <c r="AB90" i="21"/>
  <c r="U90" i="21"/>
  <c r="Q90" i="21"/>
  <c r="J90" i="21"/>
  <c r="F90" i="21"/>
  <c r="AQ89" i="21"/>
  <c r="AM89" i="21"/>
  <c r="AF89" i="21"/>
  <c r="AG89" i="21"/>
  <c r="AB89" i="21"/>
  <c r="U89" i="21"/>
  <c r="Q89" i="21"/>
  <c r="J89" i="21"/>
  <c r="H89" i="21"/>
  <c r="L89" i="21" s="1"/>
  <c r="F89" i="21"/>
  <c r="AQ88" i="21"/>
  <c r="AM88" i="21"/>
  <c r="AF88" i="21"/>
  <c r="AB88" i="21"/>
  <c r="U88" i="21"/>
  <c r="Q88" i="21"/>
  <c r="J88" i="21"/>
  <c r="H88" i="21"/>
  <c r="L88" i="21" s="1"/>
  <c r="K88" i="21"/>
  <c r="F88" i="21"/>
  <c r="AQ84" i="21"/>
  <c r="AM84" i="21"/>
  <c r="AF84" i="21"/>
  <c r="AG84" i="21"/>
  <c r="AB84" i="21"/>
  <c r="U84" i="21"/>
  <c r="Q84" i="21"/>
  <c r="J84" i="21"/>
  <c r="F84" i="21"/>
  <c r="AQ83" i="21"/>
  <c r="AM83" i="21"/>
  <c r="AF83" i="21"/>
  <c r="AD83" i="21"/>
  <c r="AH83" i="21" s="1"/>
  <c r="AB83" i="21"/>
  <c r="U83" i="21"/>
  <c r="Q83" i="21"/>
  <c r="J83" i="21"/>
  <c r="F83" i="21"/>
  <c r="AQ82" i="21"/>
  <c r="AM82" i="21"/>
  <c r="AF82" i="21"/>
  <c r="AG82" i="21"/>
  <c r="AB82" i="21"/>
  <c r="U82" i="21"/>
  <c r="Q82" i="21"/>
  <c r="J82" i="21"/>
  <c r="H82" i="21"/>
  <c r="L82" i="21" s="1"/>
  <c r="F82" i="21"/>
  <c r="AQ81" i="21"/>
  <c r="AM81" i="21"/>
  <c r="AF81" i="21"/>
  <c r="AG81" i="21"/>
  <c r="AB81" i="21"/>
  <c r="U81" i="21"/>
  <c r="Q81" i="21"/>
  <c r="J81" i="21"/>
  <c r="L81" i="21" s="1"/>
  <c r="H81" i="21"/>
  <c r="K81" i="21"/>
  <c r="F81" i="21"/>
  <c r="AQ80" i="21"/>
  <c r="AM80" i="21"/>
  <c r="AF80" i="21"/>
  <c r="AD80" i="21"/>
  <c r="AB80" i="21"/>
  <c r="U80" i="21"/>
  <c r="Q80" i="21"/>
  <c r="J80" i="21"/>
  <c r="H80" i="21"/>
  <c r="F80" i="21"/>
  <c r="AQ79" i="21"/>
  <c r="AM79" i="21"/>
  <c r="AF79" i="21"/>
  <c r="AG79" i="21"/>
  <c r="AB79" i="21"/>
  <c r="U79" i="21"/>
  <c r="Q79" i="21"/>
  <c r="J79" i="21"/>
  <c r="K79" i="21"/>
  <c r="F79" i="21"/>
  <c r="AQ78" i="21"/>
  <c r="AM78" i="21"/>
  <c r="AF78" i="21"/>
  <c r="AG78" i="21"/>
  <c r="AB78" i="21"/>
  <c r="U78" i="21"/>
  <c r="Q78" i="21"/>
  <c r="J78" i="21"/>
  <c r="L78" i="21" s="1"/>
  <c r="H78" i="21"/>
  <c r="F78" i="21"/>
  <c r="AQ77" i="21"/>
  <c r="AM77" i="21"/>
  <c r="AF77" i="21"/>
  <c r="AG77" i="21"/>
  <c r="AB77" i="21"/>
  <c r="U77" i="21"/>
  <c r="Q77" i="21"/>
  <c r="J77" i="21"/>
  <c r="F77" i="21"/>
  <c r="AQ76" i="21"/>
  <c r="AM76" i="21"/>
  <c r="AF76" i="21"/>
  <c r="AD76" i="21"/>
  <c r="AB76" i="21"/>
  <c r="U76" i="21"/>
  <c r="Q76" i="21"/>
  <c r="J76" i="21"/>
  <c r="H76" i="21"/>
  <c r="L76" i="21" s="1"/>
  <c r="F76" i="21"/>
  <c r="AQ75" i="21"/>
  <c r="AM75" i="21"/>
  <c r="AF75" i="21"/>
  <c r="AD75" i="21"/>
  <c r="AH75" i="21" s="1"/>
  <c r="AB75" i="21"/>
  <c r="U75" i="21"/>
  <c r="Q75" i="21"/>
  <c r="J75" i="21"/>
  <c r="H75" i="21"/>
  <c r="L75" i="21" s="1"/>
  <c r="F75" i="21"/>
  <c r="AQ74" i="21"/>
  <c r="AM74" i="21"/>
  <c r="AF74" i="21"/>
  <c r="AB74" i="21"/>
  <c r="U74" i="21"/>
  <c r="Q74" i="21"/>
  <c r="J74" i="21"/>
  <c r="F74" i="21"/>
  <c r="AQ73" i="21"/>
  <c r="AM73" i="21"/>
  <c r="AF73" i="21"/>
  <c r="AB73" i="21"/>
  <c r="U73" i="21"/>
  <c r="Q73" i="21"/>
  <c r="J73" i="21"/>
  <c r="K73" i="21"/>
  <c r="F73" i="21"/>
  <c r="AQ69" i="21"/>
  <c r="AM69" i="21"/>
  <c r="AF69" i="21"/>
  <c r="AD69" i="21"/>
  <c r="AH69" i="21" s="1"/>
  <c r="AB69" i="21"/>
  <c r="U69" i="21"/>
  <c r="Q69" i="21"/>
  <c r="L69" i="21"/>
  <c r="J69" i="21"/>
  <c r="H69" i="21"/>
  <c r="F69" i="21"/>
  <c r="AQ68" i="21"/>
  <c r="AM68" i="21"/>
  <c r="AF68" i="21"/>
  <c r="AD68" i="21"/>
  <c r="AH68" i="21" s="1"/>
  <c r="AB68" i="21"/>
  <c r="U68" i="21"/>
  <c r="Q68" i="21"/>
  <c r="J68" i="21"/>
  <c r="K68" i="21"/>
  <c r="F68" i="21"/>
  <c r="AQ67" i="21"/>
  <c r="AM67" i="21"/>
  <c r="AF67" i="21"/>
  <c r="AH67" i="21" s="1"/>
  <c r="AD67" i="21"/>
  <c r="AB67" i="21"/>
  <c r="U67" i="21"/>
  <c r="Q67" i="21"/>
  <c r="J67" i="21"/>
  <c r="K67" i="21"/>
  <c r="F67" i="21"/>
  <c r="AQ66" i="21"/>
  <c r="AO66" i="21"/>
  <c r="AS66" i="21" s="1"/>
  <c r="AM66" i="21"/>
  <c r="AG66" i="21"/>
  <c r="AF66" i="21"/>
  <c r="AD66" i="21"/>
  <c r="AH66" i="21" s="1"/>
  <c r="AB66" i="21"/>
  <c r="W66" i="21"/>
  <c r="V66" i="21"/>
  <c r="U66" i="21"/>
  <c r="S66" i="21"/>
  <c r="Q66" i="21"/>
  <c r="J66" i="21"/>
  <c r="K66" i="21"/>
  <c r="F66" i="21"/>
  <c r="AQ65" i="21"/>
  <c r="AO65" i="21"/>
  <c r="AM65" i="21"/>
  <c r="AF65" i="21"/>
  <c r="AD65" i="21"/>
  <c r="AH65" i="21" s="1"/>
  <c r="AG65" i="21"/>
  <c r="AB65" i="21"/>
  <c r="V65" i="21"/>
  <c r="U65" i="21"/>
  <c r="W65" i="21" s="1"/>
  <c r="S65" i="21"/>
  <c r="Q65" i="21"/>
  <c r="L65" i="21"/>
  <c r="K65" i="21"/>
  <c r="J65" i="21"/>
  <c r="H65" i="21"/>
  <c r="F65" i="21"/>
  <c r="AQ64" i="21"/>
  <c r="AO64" i="21"/>
  <c r="AS64" i="21" s="1"/>
  <c r="AM64" i="21"/>
  <c r="AG64" i="21"/>
  <c r="AF64" i="21"/>
  <c r="AD64" i="21"/>
  <c r="AH64" i="21" s="1"/>
  <c r="AB64" i="21"/>
  <c r="U64" i="21"/>
  <c r="S64" i="21"/>
  <c r="W64" i="21" s="1"/>
  <c r="Q64" i="21"/>
  <c r="J64" i="21"/>
  <c r="K64" i="21"/>
  <c r="F64" i="21"/>
  <c r="AO63" i="21"/>
  <c r="AM63" i="21"/>
  <c r="AF63" i="21"/>
  <c r="AD63" i="21"/>
  <c r="AG63" i="21"/>
  <c r="AB63" i="21"/>
  <c r="U63" i="21"/>
  <c r="W63" i="21" s="1"/>
  <c r="S63" i="21"/>
  <c r="Q63" i="21"/>
  <c r="J63" i="21"/>
  <c r="K63" i="21"/>
  <c r="F63" i="21"/>
  <c r="AQ62" i="21"/>
  <c r="AM62" i="21"/>
  <c r="AF62" i="21"/>
  <c r="AB62" i="21"/>
  <c r="U62" i="21"/>
  <c r="S62" i="21"/>
  <c r="W62" i="21" s="1"/>
  <c r="Q62" i="21"/>
  <c r="J62" i="21"/>
  <c r="L62" i="21" s="1"/>
  <c r="H62" i="21"/>
  <c r="K62" i="21"/>
  <c r="F62" i="21"/>
  <c r="AR61" i="21"/>
  <c r="AQ61" i="21"/>
  <c r="AO61" i="21"/>
  <c r="AM61" i="21"/>
  <c r="AF61" i="21"/>
  <c r="AD61" i="21"/>
  <c r="AB61" i="21"/>
  <c r="V61" i="21"/>
  <c r="U61" i="21"/>
  <c r="S61" i="21"/>
  <c r="W61" i="21" s="1"/>
  <c r="Q61" i="21"/>
  <c r="J61" i="21"/>
  <c r="H61" i="21"/>
  <c r="K61" i="21"/>
  <c r="F61" i="21"/>
  <c r="AR60" i="21"/>
  <c r="AQ60" i="21"/>
  <c r="AO60" i="21"/>
  <c r="AM60" i="21"/>
  <c r="AG60" i="21"/>
  <c r="AF60" i="21"/>
  <c r="AD60" i="21"/>
  <c r="AH60" i="21" s="1"/>
  <c r="AB60" i="21"/>
  <c r="U60" i="21"/>
  <c r="W60" i="21" s="1"/>
  <c r="S60" i="21"/>
  <c r="Q60" i="21"/>
  <c r="J60" i="21"/>
  <c r="K60" i="21"/>
  <c r="F60" i="21"/>
  <c r="AR59" i="21"/>
  <c r="AQ59" i="21"/>
  <c r="AO59" i="21"/>
  <c r="AM59" i="21"/>
  <c r="AG59" i="21"/>
  <c r="AF59" i="21"/>
  <c r="AD59" i="21"/>
  <c r="AH59" i="21" s="1"/>
  <c r="AB59" i="21"/>
  <c r="U59" i="21"/>
  <c r="S59" i="21"/>
  <c r="W59" i="21" s="1"/>
  <c r="Q59" i="21"/>
  <c r="J59" i="21"/>
  <c r="K59" i="21"/>
  <c r="F59" i="21"/>
  <c r="AQ58" i="21"/>
  <c r="AO58" i="21"/>
  <c r="AS58" i="21" s="1"/>
  <c r="AM58" i="21"/>
  <c r="AF58" i="21"/>
  <c r="AD58" i="21"/>
  <c r="AB58" i="21"/>
  <c r="W58" i="21"/>
  <c r="V58" i="21"/>
  <c r="U58" i="21"/>
  <c r="S58" i="21"/>
  <c r="Q58" i="21"/>
  <c r="J58" i="21"/>
  <c r="K58" i="21"/>
  <c r="F58" i="21"/>
  <c r="AQ54" i="21"/>
  <c r="AO54" i="21"/>
  <c r="AM54" i="21"/>
  <c r="AF54" i="21"/>
  <c r="AD54" i="21"/>
  <c r="AG54" i="21"/>
  <c r="AB54" i="21"/>
  <c r="V54" i="21"/>
  <c r="J54" i="21"/>
  <c r="H54" i="21"/>
  <c r="F54" i="21"/>
  <c r="AQ53" i="21"/>
  <c r="AO53" i="21"/>
  <c r="AS53" i="21" s="1"/>
  <c r="AR53" i="21"/>
  <c r="AM53" i="21"/>
  <c r="AG53" i="21"/>
  <c r="AF53" i="21"/>
  <c r="AD53" i="21"/>
  <c r="AH53" i="21" s="1"/>
  <c r="AB53" i="21"/>
  <c r="U53" i="21"/>
  <c r="V53" i="21"/>
  <c r="Q53" i="21"/>
  <c r="K53" i="21"/>
  <c r="F53" i="21"/>
  <c r="AQ52" i="21"/>
  <c r="AM52" i="21"/>
  <c r="AF52" i="21"/>
  <c r="AD52" i="21"/>
  <c r="AH52" i="21" s="1"/>
  <c r="AB52" i="21"/>
  <c r="U52" i="21"/>
  <c r="V52" i="21"/>
  <c r="Q52" i="21"/>
  <c r="K52" i="21"/>
  <c r="J52" i="21"/>
  <c r="H52" i="21"/>
  <c r="F52" i="21"/>
  <c r="AQ51" i="21"/>
  <c r="AO51" i="21"/>
  <c r="AS51" i="21" s="1"/>
  <c r="AF51" i="21"/>
  <c r="AG51" i="21"/>
  <c r="AB51" i="21"/>
  <c r="U51" i="21"/>
  <c r="W51" i="21" s="1"/>
  <c r="S51" i="21"/>
  <c r="V51" i="21"/>
  <c r="Q51" i="21"/>
  <c r="K51" i="21"/>
  <c r="J51" i="21"/>
  <c r="H51" i="21"/>
  <c r="L51" i="21" s="1"/>
  <c r="F51" i="21"/>
  <c r="AQ50" i="21"/>
  <c r="AR50" i="21"/>
  <c r="AM50" i="21"/>
  <c r="AF50" i="21"/>
  <c r="AD50" i="21"/>
  <c r="AH50" i="21" s="1"/>
  <c r="AG50" i="21"/>
  <c r="AB50" i="21"/>
  <c r="V50" i="21"/>
  <c r="Q50" i="21"/>
  <c r="J50" i="21"/>
  <c r="H50" i="21"/>
  <c r="L50" i="21" s="1"/>
  <c r="F50" i="21"/>
  <c r="AQ49" i="21"/>
  <c r="AO49" i="21"/>
  <c r="AR49" i="21"/>
  <c r="AM49" i="21"/>
  <c r="AG49" i="21"/>
  <c r="AF49" i="21"/>
  <c r="AB49" i="21"/>
  <c r="U49" i="21"/>
  <c r="V49" i="21"/>
  <c r="Q49" i="21"/>
  <c r="K49" i="21"/>
  <c r="H49" i="21"/>
  <c r="F49" i="21"/>
  <c r="AQ48" i="21"/>
  <c r="AM48" i="21"/>
  <c r="AF48" i="21"/>
  <c r="AD48" i="21"/>
  <c r="AH48" i="21" s="1"/>
  <c r="AB48" i="21"/>
  <c r="V48" i="21"/>
  <c r="U48" i="21"/>
  <c r="S48" i="21"/>
  <c r="Q48" i="21"/>
  <c r="K48" i="21"/>
  <c r="J48" i="21"/>
  <c r="L48" i="21" s="1"/>
  <c r="H48" i="21"/>
  <c r="F48" i="21"/>
  <c r="AR47" i="21"/>
  <c r="AQ47" i="21"/>
  <c r="AO47" i="21"/>
  <c r="AF47" i="21"/>
  <c r="AD47" i="21"/>
  <c r="AB47" i="21"/>
  <c r="V47" i="21"/>
  <c r="U47" i="21"/>
  <c r="S47" i="21"/>
  <c r="Q47" i="21"/>
  <c r="K47" i="21"/>
  <c r="J47" i="21"/>
  <c r="L47" i="21" s="1"/>
  <c r="H47" i="21"/>
  <c r="F47" i="21"/>
  <c r="AR46" i="21"/>
  <c r="AO46" i="21"/>
  <c r="AM46" i="21"/>
  <c r="AG46" i="21"/>
  <c r="AF46" i="21"/>
  <c r="AD46" i="21"/>
  <c r="S46" i="21"/>
  <c r="K46" i="21"/>
  <c r="J46" i="21"/>
  <c r="L46" i="21" s="1"/>
  <c r="H46" i="21"/>
  <c r="F46" i="21"/>
  <c r="AR45" i="21"/>
  <c r="AQ45" i="21"/>
  <c r="AO45" i="21"/>
  <c r="AS45" i="21" s="1"/>
  <c r="AM45" i="21"/>
  <c r="AD45" i="21"/>
  <c r="AB45" i="21"/>
  <c r="V45" i="21"/>
  <c r="U45" i="21"/>
  <c r="S45" i="21"/>
  <c r="Q45" i="21"/>
  <c r="K45" i="21"/>
  <c r="J45" i="21"/>
  <c r="F45" i="21"/>
  <c r="AR44" i="21"/>
  <c r="AO44" i="21"/>
  <c r="AM44" i="21"/>
  <c r="AG44" i="21"/>
  <c r="AF44" i="21"/>
  <c r="AD44" i="21"/>
  <c r="AB44" i="21"/>
  <c r="U44" i="21"/>
  <c r="S44" i="21"/>
  <c r="W44" i="21" s="1"/>
  <c r="Q44" i="21"/>
  <c r="K44" i="21"/>
  <c r="J44" i="21"/>
  <c r="L44" i="21" s="1"/>
  <c r="H44" i="21"/>
  <c r="F44" i="21"/>
  <c r="AQ43" i="21"/>
  <c r="AF43" i="21"/>
  <c r="AD43" i="21"/>
  <c r="AB43" i="21"/>
  <c r="V43" i="21"/>
  <c r="U43" i="21"/>
  <c r="S43" i="21"/>
  <c r="Q43" i="21"/>
  <c r="K43" i="21"/>
  <c r="J43" i="21"/>
  <c r="L43" i="21" s="1"/>
  <c r="H43" i="21"/>
  <c r="AR39" i="21"/>
  <c r="AM39" i="21"/>
  <c r="AD39" i="21"/>
  <c r="V39" i="21"/>
  <c r="S39" i="21"/>
  <c r="K39" i="21"/>
  <c r="H39" i="21"/>
  <c r="F39" i="21"/>
  <c r="AR38" i="21"/>
  <c r="AO38" i="21"/>
  <c r="AM38" i="21"/>
  <c r="AD38" i="21"/>
  <c r="Q38" i="21"/>
  <c r="H38" i="21"/>
  <c r="F38" i="21"/>
  <c r="AO37" i="21"/>
  <c r="AM37" i="21"/>
  <c r="AG37" i="21"/>
  <c r="AD37" i="21"/>
  <c r="AB37" i="21"/>
  <c r="Q37" i="21"/>
  <c r="H37" i="21"/>
  <c r="AM36" i="21"/>
  <c r="AB36" i="21"/>
  <c r="V36" i="21"/>
  <c r="S36" i="21"/>
  <c r="Q36" i="21"/>
  <c r="K36" i="21"/>
  <c r="H36" i="21"/>
  <c r="AR35" i="21"/>
  <c r="AM35" i="21"/>
  <c r="AD35" i="21"/>
  <c r="V35" i="21"/>
  <c r="S35" i="21"/>
  <c r="K35" i="21"/>
  <c r="H35" i="21"/>
  <c r="F35" i="21"/>
  <c r="AR34" i="21"/>
  <c r="AO34" i="21"/>
  <c r="AM34" i="21"/>
  <c r="AD34" i="21"/>
  <c r="Q34" i="21"/>
  <c r="H34" i="21"/>
  <c r="F34" i="21"/>
  <c r="AO33" i="21"/>
  <c r="AM33" i="21"/>
  <c r="AG33" i="21"/>
  <c r="AD33" i="21"/>
  <c r="AB33" i="21"/>
  <c r="Q33" i="21"/>
  <c r="H33" i="21"/>
  <c r="AM32" i="21"/>
  <c r="AB32" i="21"/>
  <c r="V32" i="21"/>
  <c r="Q32" i="21"/>
  <c r="K32" i="21"/>
  <c r="H32" i="21"/>
  <c r="AR31" i="21"/>
  <c r="AM31" i="21"/>
  <c r="AD31" i="21"/>
  <c r="V31" i="21"/>
  <c r="S31" i="21"/>
  <c r="K31" i="21"/>
  <c r="H31" i="21"/>
  <c r="AR30" i="21"/>
  <c r="AO30" i="21"/>
  <c r="AM30" i="21"/>
  <c r="AD30" i="21"/>
  <c r="Q30" i="21"/>
  <c r="H30" i="21"/>
  <c r="F30" i="21"/>
  <c r="AO29" i="21"/>
  <c r="AM29" i="21"/>
  <c r="AD29" i="21"/>
  <c r="AB29" i="21"/>
  <c r="Q29" i="21"/>
  <c r="H29" i="21"/>
  <c r="AQ39" i="21"/>
  <c r="AO28" i="21"/>
  <c r="AG28" i="21"/>
  <c r="AF39" i="21"/>
  <c r="AD28" i="21"/>
  <c r="AC23" i="21"/>
  <c r="V28" i="21"/>
  <c r="U39" i="21"/>
  <c r="Q28" i="21"/>
  <c r="K28" i="21"/>
  <c r="H28" i="21"/>
  <c r="AP99" i="20"/>
  <c r="AN99" i="20"/>
  <c r="AL99" i="20"/>
  <c r="AE99" i="20"/>
  <c r="AC99" i="20"/>
  <c r="AA99" i="20"/>
  <c r="T99" i="20"/>
  <c r="R99" i="20"/>
  <c r="P99" i="20"/>
  <c r="I99" i="20"/>
  <c r="G99" i="20"/>
  <c r="E99" i="20"/>
  <c r="AP98" i="20"/>
  <c r="AN98" i="20"/>
  <c r="AL98" i="20"/>
  <c r="AE98" i="20"/>
  <c r="AC98" i="20"/>
  <c r="AA98" i="20"/>
  <c r="T98" i="20"/>
  <c r="R98" i="20"/>
  <c r="P98" i="20"/>
  <c r="I98" i="20"/>
  <c r="G98" i="20"/>
  <c r="E98" i="20"/>
  <c r="AP97" i="20"/>
  <c r="AN97" i="20"/>
  <c r="AL97" i="20"/>
  <c r="AE97" i="20"/>
  <c r="AC97" i="20"/>
  <c r="AA97" i="20"/>
  <c r="T97" i="20"/>
  <c r="R97" i="20"/>
  <c r="P97" i="20"/>
  <c r="I97" i="20"/>
  <c r="G97" i="20"/>
  <c r="E97" i="20"/>
  <c r="AP96" i="20"/>
  <c r="AN96" i="20"/>
  <c r="AL96" i="20"/>
  <c r="AE96" i="20"/>
  <c r="AC96" i="20"/>
  <c r="AA96" i="20"/>
  <c r="T96" i="20"/>
  <c r="R96" i="20"/>
  <c r="P96" i="20"/>
  <c r="I96" i="20"/>
  <c r="G96" i="20"/>
  <c r="E96" i="20"/>
  <c r="AP95" i="20"/>
  <c r="AN95" i="20"/>
  <c r="AL95" i="20"/>
  <c r="AE95" i="20"/>
  <c r="AC95" i="20"/>
  <c r="AA95" i="20"/>
  <c r="T95" i="20"/>
  <c r="R95" i="20"/>
  <c r="P95" i="20"/>
  <c r="I95" i="20"/>
  <c r="G95" i="20"/>
  <c r="E95" i="20"/>
  <c r="AP94" i="20"/>
  <c r="AN94" i="20"/>
  <c r="AL94" i="20"/>
  <c r="AE94" i="20"/>
  <c r="AC94" i="20"/>
  <c r="AA94" i="20"/>
  <c r="T94" i="20"/>
  <c r="R94" i="20"/>
  <c r="P94" i="20"/>
  <c r="I94" i="20"/>
  <c r="G94" i="20"/>
  <c r="E94" i="20"/>
  <c r="AP93" i="20"/>
  <c r="AN93" i="20"/>
  <c r="AL93" i="20"/>
  <c r="AE93" i="20"/>
  <c r="AC93" i="20"/>
  <c r="AA93" i="20"/>
  <c r="T93" i="20"/>
  <c r="R93" i="20"/>
  <c r="P93" i="20"/>
  <c r="I93" i="20"/>
  <c r="G93" i="20"/>
  <c r="E93" i="20"/>
  <c r="AP92" i="20"/>
  <c r="AN92" i="20"/>
  <c r="AL92" i="20"/>
  <c r="AE92" i="20"/>
  <c r="AC92" i="20"/>
  <c r="AA92" i="20"/>
  <c r="T92" i="20"/>
  <c r="R92" i="20"/>
  <c r="P92" i="20"/>
  <c r="I92" i="20"/>
  <c r="G92" i="20"/>
  <c r="E92" i="20"/>
  <c r="AP91" i="20"/>
  <c r="AN91" i="20"/>
  <c r="AL91" i="20"/>
  <c r="AE91" i="20"/>
  <c r="AC91" i="20"/>
  <c r="AA91" i="20"/>
  <c r="T91" i="20"/>
  <c r="R91" i="20"/>
  <c r="P91" i="20"/>
  <c r="I91" i="20"/>
  <c r="G91" i="20"/>
  <c r="E91" i="20"/>
  <c r="AP90" i="20"/>
  <c r="AN90" i="20"/>
  <c r="AL90" i="20"/>
  <c r="AE90" i="20"/>
  <c r="AC90" i="20"/>
  <c r="AA90" i="20"/>
  <c r="T90" i="20"/>
  <c r="R90" i="20"/>
  <c r="P90" i="20"/>
  <c r="I90" i="20"/>
  <c r="G90" i="20"/>
  <c r="E90" i="20"/>
  <c r="AP89" i="20"/>
  <c r="AN89" i="20"/>
  <c r="AL89" i="20"/>
  <c r="AE89" i="20"/>
  <c r="AC89" i="20"/>
  <c r="AA89" i="20"/>
  <c r="T89" i="20"/>
  <c r="R89" i="20"/>
  <c r="P89" i="20"/>
  <c r="I89" i="20"/>
  <c r="G89" i="20"/>
  <c r="E89" i="20"/>
  <c r="AP88" i="20"/>
  <c r="AN88" i="20"/>
  <c r="AL88" i="20"/>
  <c r="AE88" i="20"/>
  <c r="AC88" i="20"/>
  <c r="AA88" i="20"/>
  <c r="T88" i="20"/>
  <c r="R88" i="20"/>
  <c r="P88" i="20"/>
  <c r="I88" i="20"/>
  <c r="G88" i="20"/>
  <c r="E88" i="20"/>
  <c r="AP84" i="20"/>
  <c r="AN84" i="20"/>
  <c r="AL84" i="20"/>
  <c r="AE84" i="20"/>
  <c r="AC84" i="20"/>
  <c r="AA84" i="20"/>
  <c r="T84" i="20"/>
  <c r="R84" i="20"/>
  <c r="P84" i="20"/>
  <c r="I84" i="20"/>
  <c r="G84" i="20"/>
  <c r="E84" i="20"/>
  <c r="AP83" i="20"/>
  <c r="AN83" i="20"/>
  <c r="AL83" i="20"/>
  <c r="AE83" i="20"/>
  <c r="AC83" i="20"/>
  <c r="AA83" i="20"/>
  <c r="T83" i="20"/>
  <c r="R83" i="20"/>
  <c r="P83" i="20"/>
  <c r="I83" i="20"/>
  <c r="G83" i="20"/>
  <c r="E83" i="20"/>
  <c r="AP82" i="20"/>
  <c r="AN82" i="20"/>
  <c r="AL82" i="20"/>
  <c r="AE82" i="20"/>
  <c r="AC82" i="20"/>
  <c r="AA82" i="20"/>
  <c r="T82" i="20"/>
  <c r="R82" i="20"/>
  <c r="P82" i="20"/>
  <c r="I82" i="20"/>
  <c r="G82" i="20"/>
  <c r="E82" i="20"/>
  <c r="AP81" i="20"/>
  <c r="AN81" i="20"/>
  <c r="AL81" i="20"/>
  <c r="AE81" i="20"/>
  <c r="AC81" i="20"/>
  <c r="AA81" i="20"/>
  <c r="T81" i="20"/>
  <c r="R81" i="20"/>
  <c r="P81" i="20"/>
  <c r="I81" i="20"/>
  <c r="G81" i="20"/>
  <c r="E81" i="20"/>
  <c r="F81" i="20" s="1"/>
  <c r="AP80" i="20"/>
  <c r="AN80" i="20"/>
  <c r="AL80" i="20"/>
  <c r="AE80" i="20"/>
  <c r="AC80" i="20"/>
  <c r="AA80" i="20"/>
  <c r="T80" i="20"/>
  <c r="R80" i="20"/>
  <c r="P80" i="20"/>
  <c r="I80" i="20"/>
  <c r="G80" i="20"/>
  <c r="E80" i="20"/>
  <c r="AP79" i="20"/>
  <c r="AN79" i="20"/>
  <c r="AL79" i="20"/>
  <c r="AE79" i="20"/>
  <c r="AC79" i="20"/>
  <c r="AA79" i="20"/>
  <c r="T79" i="20"/>
  <c r="R79" i="20"/>
  <c r="P79" i="20"/>
  <c r="I79" i="20"/>
  <c r="G79" i="20"/>
  <c r="E79" i="20"/>
  <c r="AP78" i="20"/>
  <c r="AN78" i="20"/>
  <c r="AL78" i="20"/>
  <c r="AE78" i="20"/>
  <c r="AC78" i="20"/>
  <c r="AA78" i="20"/>
  <c r="T78" i="20"/>
  <c r="R78" i="20"/>
  <c r="P78" i="20"/>
  <c r="I78" i="20"/>
  <c r="G78" i="20"/>
  <c r="E78" i="20"/>
  <c r="AP77" i="20"/>
  <c r="AN77" i="20"/>
  <c r="AL77" i="20"/>
  <c r="AE77" i="20"/>
  <c r="AC77" i="20"/>
  <c r="AA77" i="20"/>
  <c r="T77" i="20"/>
  <c r="R77" i="20"/>
  <c r="P77" i="20"/>
  <c r="I77" i="20"/>
  <c r="G77" i="20"/>
  <c r="E77" i="20"/>
  <c r="F77" i="20" s="1"/>
  <c r="AP76" i="20"/>
  <c r="AN76" i="20"/>
  <c r="AL76" i="20"/>
  <c r="AE76" i="20"/>
  <c r="AC76" i="20"/>
  <c r="AA76" i="20"/>
  <c r="T76" i="20"/>
  <c r="R76" i="20"/>
  <c r="P76" i="20"/>
  <c r="I76" i="20"/>
  <c r="G76" i="20"/>
  <c r="E76" i="20"/>
  <c r="AP75" i="20"/>
  <c r="AN75" i="20"/>
  <c r="AL75" i="20"/>
  <c r="AE75" i="20"/>
  <c r="AC75" i="20"/>
  <c r="AA75" i="20"/>
  <c r="T75" i="20"/>
  <c r="R75" i="20"/>
  <c r="P75" i="20"/>
  <c r="I75" i="20"/>
  <c r="G75" i="20"/>
  <c r="E75" i="20"/>
  <c r="AP74" i="20"/>
  <c r="AN74" i="20"/>
  <c r="AL74" i="20"/>
  <c r="AE74" i="20"/>
  <c r="AC74" i="20"/>
  <c r="AA74" i="20"/>
  <c r="T74" i="20"/>
  <c r="R74" i="20"/>
  <c r="P74" i="20"/>
  <c r="I74" i="20"/>
  <c r="G74" i="20"/>
  <c r="E74" i="20"/>
  <c r="AP73" i="20"/>
  <c r="AN73" i="20"/>
  <c r="AL73" i="20"/>
  <c r="AE73" i="20"/>
  <c r="AC73" i="20"/>
  <c r="AA73" i="20"/>
  <c r="T73" i="20"/>
  <c r="R73" i="20"/>
  <c r="P73" i="20"/>
  <c r="I73" i="20"/>
  <c r="G73" i="20"/>
  <c r="E73" i="20"/>
  <c r="F73" i="20" s="1"/>
  <c r="AP69" i="20"/>
  <c r="AN69" i="20"/>
  <c r="AL69" i="20"/>
  <c r="AE69" i="20"/>
  <c r="AC69" i="20"/>
  <c r="AA69" i="20"/>
  <c r="T69" i="20"/>
  <c r="R69" i="20"/>
  <c r="P69" i="20"/>
  <c r="I69" i="20"/>
  <c r="G69" i="20"/>
  <c r="E69" i="20"/>
  <c r="AP68" i="20"/>
  <c r="AN68" i="20"/>
  <c r="AL68" i="20"/>
  <c r="AE68" i="20"/>
  <c r="AC68" i="20"/>
  <c r="AA68" i="20"/>
  <c r="T68" i="20"/>
  <c r="U68" i="20" s="1"/>
  <c r="R68" i="20"/>
  <c r="P68" i="20"/>
  <c r="I68" i="20"/>
  <c r="G68" i="20"/>
  <c r="E68" i="20"/>
  <c r="AP67" i="20"/>
  <c r="AN67" i="20"/>
  <c r="AL67" i="20"/>
  <c r="AE67" i="20"/>
  <c r="AC67" i="20"/>
  <c r="AA67" i="20"/>
  <c r="T67" i="20"/>
  <c r="R67" i="20"/>
  <c r="P67" i="20"/>
  <c r="I67" i="20"/>
  <c r="G67" i="20"/>
  <c r="E67" i="20"/>
  <c r="AP66" i="20"/>
  <c r="AN66" i="20"/>
  <c r="AL66" i="20"/>
  <c r="AE66" i="20"/>
  <c r="AC66" i="20"/>
  <c r="AA66" i="20"/>
  <c r="T66" i="20"/>
  <c r="R66" i="20"/>
  <c r="P66" i="20"/>
  <c r="I66" i="20"/>
  <c r="G66" i="20"/>
  <c r="E66" i="20"/>
  <c r="F66" i="20" s="1"/>
  <c r="AP65" i="20"/>
  <c r="AN65" i="20"/>
  <c r="AL65" i="20"/>
  <c r="AE65" i="20"/>
  <c r="AC65" i="20"/>
  <c r="AA65" i="20"/>
  <c r="T65" i="20"/>
  <c r="R65" i="20"/>
  <c r="P65" i="20"/>
  <c r="I65" i="20"/>
  <c r="G65" i="20"/>
  <c r="E65" i="20"/>
  <c r="AP64" i="20"/>
  <c r="AN64" i="20"/>
  <c r="AL64" i="20"/>
  <c r="AE64" i="20"/>
  <c r="AF64" i="20" s="1"/>
  <c r="AC64" i="20"/>
  <c r="AA64" i="20"/>
  <c r="T64" i="20"/>
  <c r="U64" i="20" s="1"/>
  <c r="R64" i="20"/>
  <c r="P64" i="20"/>
  <c r="Q64" i="20" s="1"/>
  <c r="I64" i="20"/>
  <c r="G64" i="20"/>
  <c r="E64" i="20"/>
  <c r="AP63" i="20"/>
  <c r="AN63" i="20"/>
  <c r="AL63" i="20"/>
  <c r="AE63" i="20"/>
  <c r="AC63" i="20"/>
  <c r="AG63" i="20" s="1"/>
  <c r="AA63" i="20"/>
  <c r="T63" i="20"/>
  <c r="R63" i="20"/>
  <c r="S63" i="20" s="1"/>
  <c r="W63" i="20" s="1"/>
  <c r="P63" i="20"/>
  <c r="I63" i="20"/>
  <c r="G63" i="20"/>
  <c r="E63" i="20"/>
  <c r="AP62" i="20"/>
  <c r="AQ62" i="20" s="1"/>
  <c r="AN62" i="20"/>
  <c r="AL62" i="20"/>
  <c r="AM62" i="20" s="1"/>
  <c r="AE62" i="20"/>
  <c r="AC62" i="20"/>
  <c r="AA62" i="20"/>
  <c r="T62" i="20"/>
  <c r="R62" i="20"/>
  <c r="P62" i="20"/>
  <c r="Q62" i="20" s="1"/>
  <c r="I62" i="20"/>
  <c r="G62" i="20"/>
  <c r="E62" i="20"/>
  <c r="F62" i="20" s="1"/>
  <c r="AP61" i="20"/>
  <c r="AN61" i="20"/>
  <c r="AL61" i="20"/>
  <c r="AM61" i="20" s="1"/>
  <c r="AE61" i="20"/>
  <c r="AC61" i="20"/>
  <c r="AG61" i="20" s="1"/>
  <c r="AA61" i="20"/>
  <c r="T61" i="20"/>
  <c r="V61" i="20" s="1"/>
  <c r="R61" i="20"/>
  <c r="P61" i="20"/>
  <c r="I61" i="20"/>
  <c r="G61" i="20"/>
  <c r="E61" i="20"/>
  <c r="F61" i="20" s="1"/>
  <c r="AP60" i="20"/>
  <c r="AQ60" i="20" s="1"/>
  <c r="AN60" i="20"/>
  <c r="AL60" i="20"/>
  <c r="AE60" i="20"/>
  <c r="AC60" i="20"/>
  <c r="AA60" i="20"/>
  <c r="T60" i="20"/>
  <c r="U60" i="20" s="1"/>
  <c r="R60" i="20"/>
  <c r="S60" i="20" s="1"/>
  <c r="P60" i="20"/>
  <c r="Q60" i="20" s="1"/>
  <c r="I60" i="20"/>
  <c r="G60" i="20"/>
  <c r="E60" i="20"/>
  <c r="AP59" i="20"/>
  <c r="AN59" i="20"/>
  <c r="AL59" i="20"/>
  <c r="AE59" i="20"/>
  <c r="AC59" i="20"/>
  <c r="AG59" i="20" s="1"/>
  <c r="AA59" i="20"/>
  <c r="T59" i="20"/>
  <c r="U59" i="20" s="1"/>
  <c r="R59" i="20"/>
  <c r="S59" i="20" s="1"/>
  <c r="P59" i="20"/>
  <c r="I59" i="20"/>
  <c r="G59" i="20"/>
  <c r="E59" i="20"/>
  <c r="AP58" i="20"/>
  <c r="AQ58" i="20" s="1"/>
  <c r="AN58" i="20"/>
  <c r="AL58" i="20"/>
  <c r="AM58" i="20" s="1"/>
  <c r="AE58" i="20"/>
  <c r="AC58" i="20"/>
  <c r="AA58" i="20"/>
  <c r="T58" i="20"/>
  <c r="R58" i="20"/>
  <c r="P58" i="20"/>
  <c r="Q58" i="20" s="1"/>
  <c r="I58" i="20"/>
  <c r="G58" i="20"/>
  <c r="H58" i="20" s="1"/>
  <c r="E58" i="20"/>
  <c r="F58" i="20" s="1"/>
  <c r="AP54" i="20"/>
  <c r="AN54" i="20"/>
  <c r="AL54" i="20"/>
  <c r="AE54" i="20"/>
  <c r="AF54" i="20" s="1"/>
  <c r="AC54" i="20"/>
  <c r="AG54" i="20" s="1"/>
  <c r="AA54" i="20"/>
  <c r="T54" i="20"/>
  <c r="R54" i="20"/>
  <c r="P54" i="20"/>
  <c r="I54" i="20"/>
  <c r="G54" i="20"/>
  <c r="H54" i="20" s="1"/>
  <c r="E54" i="20"/>
  <c r="F54" i="20" s="1"/>
  <c r="AP53" i="20"/>
  <c r="AQ53" i="20" s="1"/>
  <c r="AN53" i="20"/>
  <c r="AL53" i="20"/>
  <c r="AE53" i="20"/>
  <c r="AC53" i="20"/>
  <c r="AA53" i="20"/>
  <c r="T53" i="20"/>
  <c r="U53" i="20" s="1"/>
  <c r="R53" i="20"/>
  <c r="S53" i="20" s="1"/>
  <c r="P53" i="20"/>
  <c r="Q53" i="20" s="1"/>
  <c r="I53" i="20"/>
  <c r="G53" i="20"/>
  <c r="E53" i="20"/>
  <c r="AP52" i="20"/>
  <c r="AN52" i="20"/>
  <c r="AL52" i="20"/>
  <c r="AE52" i="20"/>
  <c r="AC52" i="20"/>
  <c r="AG52" i="20" s="1"/>
  <c r="AA52" i="20"/>
  <c r="T52" i="20"/>
  <c r="R52" i="20"/>
  <c r="S52" i="20" s="1"/>
  <c r="W52" i="20" s="1"/>
  <c r="P52" i="20"/>
  <c r="I52" i="20"/>
  <c r="G52" i="20"/>
  <c r="E52" i="20"/>
  <c r="AP51" i="20"/>
  <c r="AQ51" i="20" s="1"/>
  <c r="AN51" i="20"/>
  <c r="AL51" i="20"/>
  <c r="AM51" i="20" s="1"/>
  <c r="AE51" i="20"/>
  <c r="AC51" i="20"/>
  <c r="AA51" i="20"/>
  <c r="T51" i="20"/>
  <c r="R51" i="20"/>
  <c r="P51" i="20"/>
  <c r="Q51" i="20" s="1"/>
  <c r="I51" i="20"/>
  <c r="G51" i="20"/>
  <c r="E51" i="20"/>
  <c r="F51" i="20" s="1"/>
  <c r="AP50" i="20"/>
  <c r="AN50" i="20"/>
  <c r="AL50" i="20"/>
  <c r="AE50" i="20"/>
  <c r="AC50" i="20"/>
  <c r="AG50" i="20" s="1"/>
  <c r="AA50" i="20"/>
  <c r="T50" i="20"/>
  <c r="V50" i="20" s="1"/>
  <c r="R50" i="20"/>
  <c r="P50" i="20"/>
  <c r="I50" i="20"/>
  <c r="G50" i="20"/>
  <c r="E50" i="20"/>
  <c r="F50" i="20" s="1"/>
  <c r="AP49" i="20"/>
  <c r="AN49" i="20"/>
  <c r="AL49" i="20"/>
  <c r="AE49" i="20"/>
  <c r="AF49" i="20" s="1"/>
  <c r="AC49" i="20"/>
  <c r="AA49" i="20"/>
  <c r="T49" i="20"/>
  <c r="U49" i="20" s="1"/>
  <c r="R49" i="20"/>
  <c r="V49" i="20" s="1"/>
  <c r="P49" i="20"/>
  <c r="Q49" i="20" s="1"/>
  <c r="I49" i="20"/>
  <c r="G49" i="20"/>
  <c r="H49" i="20" s="1"/>
  <c r="E49" i="20"/>
  <c r="AP48" i="20"/>
  <c r="AN48" i="20"/>
  <c r="AL48" i="20"/>
  <c r="AE48" i="20"/>
  <c r="AC48" i="20"/>
  <c r="AD48" i="20" s="1"/>
  <c r="AH48" i="20" s="1"/>
  <c r="AA48" i="20"/>
  <c r="T48" i="20"/>
  <c r="R48" i="20"/>
  <c r="P48" i="20"/>
  <c r="I48" i="20"/>
  <c r="G48" i="20"/>
  <c r="K48" i="20" s="1"/>
  <c r="E48" i="20"/>
  <c r="F48" i="20" s="1"/>
  <c r="AP47" i="20"/>
  <c r="AN47" i="20"/>
  <c r="AL47" i="20"/>
  <c r="AM47" i="20" s="1"/>
  <c r="AE47" i="20"/>
  <c r="AC47" i="20"/>
  <c r="AA47" i="20"/>
  <c r="T47" i="20"/>
  <c r="R47" i="20"/>
  <c r="V47" i="20" s="1"/>
  <c r="P47" i="20"/>
  <c r="Q47" i="20" s="1"/>
  <c r="I47" i="20"/>
  <c r="G47" i="20"/>
  <c r="K47" i="20" s="1"/>
  <c r="E47" i="20"/>
  <c r="F47" i="20" s="1"/>
  <c r="AP46" i="20"/>
  <c r="AN46" i="20"/>
  <c r="AL46" i="20"/>
  <c r="AM46" i="20" s="1"/>
  <c r="AE46" i="20"/>
  <c r="AC46" i="20"/>
  <c r="AD46" i="20" s="1"/>
  <c r="AH46" i="20" s="1"/>
  <c r="AA46" i="20"/>
  <c r="T46" i="20"/>
  <c r="V46" i="20" s="1"/>
  <c r="R46" i="20"/>
  <c r="P46" i="20"/>
  <c r="I46" i="20"/>
  <c r="G46" i="20"/>
  <c r="K46" i="20" s="1"/>
  <c r="E46" i="20"/>
  <c r="F46" i="20" s="1"/>
  <c r="AP45" i="20"/>
  <c r="AN45" i="20"/>
  <c r="AL45" i="20"/>
  <c r="AE45" i="20"/>
  <c r="AG45" i="20" s="1"/>
  <c r="AC45" i="20"/>
  <c r="AA45" i="20"/>
  <c r="T45" i="20"/>
  <c r="R45" i="20"/>
  <c r="V45" i="20" s="1"/>
  <c r="P45" i="20"/>
  <c r="Q45" i="20" s="1"/>
  <c r="I45" i="20"/>
  <c r="G45" i="20"/>
  <c r="K45" i="20" s="1"/>
  <c r="E45" i="20"/>
  <c r="AP44" i="20"/>
  <c r="AN44" i="20"/>
  <c r="AL44" i="20"/>
  <c r="AE44" i="20"/>
  <c r="AC44" i="20"/>
  <c r="AD44" i="20" s="1"/>
  <c r="AH44" i="20" s="1"/>
  <c r="AA44" i="20"/>
  <c r="T44" i="20"/>
  <c r="R44" i="20"/>
  <c r="P44" i="20"/>
  <c r="I44" i="20"/>
  <c r="G44" i="20"/>
  <c r="K44" i="20" s="1"/>
  <c r="E44" i="20"/>
  <c r="F44" i="20" s="1"/>
  <c r="AP43" i="20"/>
  <c r="AN43" i="20"/>
  <c r="AL43" i="20"/>
  <c r="AM43" i="20" s="1"/>
  <c r="AE43" i="20"/>
  <c r="AC43" i="20"/>
  <c r="AA43" i="20"/>
  <c r="T43" i="20"/>
  <c r="R43" i="20"/>
  <c r="V43" i="20" s="1"/>
  <c r="P43" i="20"/>
  <c r="Q43" i="20" s="1"/>
  <c r="I43" i="20"/>
  <c r="G43" i="20"/>
  <c r="K43" i="20" s="1"/>
  <c r="E43" i="20"/>
  <c r="F43" i="20" s="1"/>
  <c r="AP39" i="20"/>
  <c r="AN39" i="20"/>
  <c r="AL39" i="20"/>
  <c r="AE39" i="20"/>
  <c r="AC39" i="20"/>
  <c r="AD39" i="20" s="1"/>
  <c r="AA39" i="20"/>
  <c r="AB39" i="20" s="1"/>
  <c r="T39" i="20"/>
  <c r="V39" i="20" s="1"/>
  <c r="R39" i="20"/>
  <c r="P39" i="20"/>
  <c r="I39" i="20"/>
  <c r="G39" i="20"/>
  <c r="E39" i="20"/>
  <c r="F39" i="20" s="1"/>
  <c r="AP38" i="20"/>
  <c r="AR38" i="20" s="1"/>
  <c r="AN38" i="20"/>
  <c r="AL38" i="20"/>
  <c r="AM38" i="20" s="1"/>
  <c r="AE38" i="20"/>
  <c r="AC38" i="20"/>
  <c r="AA38" i="20"/>
  <c r="T38" i="20"/>
  <c r="R38" i="20"/>
  <c r="S38" i="20" s="1"/>
  <c r="P38" i="20"/>
  <c r="I38" i="20"/>
  <c r="G38" i="20"/>
  <c r="K38" i="20" s="1"/>
  <c r="E38" i="20"/>
  <c r="AP37" i="20"/>
  <c r="AN37" i="20"/>
  <c r="AL37" i="20"/>
  <c r="AE37" i="20"/>
  <c r="AC37" i="20"/>
  <c r="AA37" i="20"/>
  <c r="T37" i="20"/>
  <c r="R37" i="20"/>
  <c r="P37" i="20"/>
  <c r="I37" i="20"/>
  <c r="G37" i="20"/>
  <c r="K37" i="20" s="1"/>
  <c r="E37" i="20"/>
  <c r="AP36" i="20"/>
  <c r="AN36" i="20"/>
  <c r="AL36" i="20"/>
  <c r="AM36" i="20" s="1"/>
  <c r="AE36" i="20"/>
  <c r="AC36" i="20"/>
  <c r="AA36" i="20"/>
  <c r="AB36" i="20" s="1"/>
  <c r="T36" i="20"/>
  <c r="R36" i="20"/>
  <c r="V36" i="20" s="1"/>
  <c r="P36" i="20"/>
  <c r="Q36" i="20" s="1"/>
  <c r="I36" i="20"/>
  <c r="G36" i="20"/>
  <c r="E36" i="20"/>
  <c r="AP35" i="20"/>
  <c r="AN35" i="20"/>
  <c r="AL35" i="20"/>
  <c r="AM35" i="20" s="1"/>
  <c r="AE35" i="20"/>
  <c r="AC35" i="20"/>
  <c r="AG35" i="20" s="1"/>
  <c r="AA35" i="20"/>
  <c r="T35" i="20"/>
  <c r="R35" i="20"/>
  <c r="P35" i="20"/>
  <c r="I35" i="20"/>
  <c r="G35" i="20"/>
  <c r="K35" i="20" s="1"/>
  <c r="E35" i="20"/>
  <c r="AP34" i="20"/>
  <c r="AN34" i="20"/>
  <c r="AR34" i="20" s="1"/>
  <c r="AL34" i="20"/>
  <c r="AM34" i="20" s="1"/>
  <c r="AE34" i="20"/>
  <c r="AC34" i="20"/>
  <c r="AA34" i="20"/>
  <c r="T34" i="20"/>
  <c r="R34" i="20"/>
  <c r="S34" i="20" s="1"/>
  <c r="P34" i="20"/>
  <c r="Q34" i="20" s="1"/>
  <c r="I34" i="20"/>
  <c r="G34" i="20"/>
  <c r="K34" i="20" s="1"/>
  <c r="E34" i="20"/>
  <c r="AP33" i="20"/>
  <c r="AR33" i="20" s="1"/>
  <c r="AN33" i="20"/>
  <c r="AL33" i="20"/>
  <c r="AE33" i="20"/>
  <c r="AC33" i="20"/>
  <c r="AA33" i="20"/>
  <c r="T33" i="20"/>
  <c r="R33" i="20"/>
  <c r="S33" i="20" s="1"/>
  <c r="P33" i="20"/>
  <c r="I33" i="20"/>
  <c r="G33" i="20"/>
  <c r="K33" i="20" s="1"/>
  <c r="E33" i="20"/>
  <c r="F33" i="20" s="1"/>
  <c r="AP32" i="20"/>
  <c r="AN32" i="20"/>
  <c r="AL32" i="20"/>
  <c r="AM32" i="20" s="1"/>
  <c r="AE32" i="20"/>
  <c r="AC32" i="20"/>
  <c r="AA32" i="20"/>
  <c r="T32" i="20"/>
  <c r="R32" i="20"/>
  <c r="V32" i="20" s="1"/>
  <c r="P32" i="20"/>
  <c r="I32" i="20"/>
  <c r="G32" i="20"/>
  <c r="E32" i="20"/>
  <c r="AP31" i="20"/>
  <c r="AN31" i="20"/>
  <c r="AL31" i="20"/>
  <c r="AM31" i="20" s="1"/>
  <c r="AE31" i="20"/>
  <c r="AC31" i="20"/>
  <c r="AG31" i="20" s="1"/>
  <c r="AA31" i="20"/>
  <c r="T31" i="20"/>
  <c r="V31" i="20" s="1"/>
  <c r="R31" i="20"/>
  <c r="P31" i="20"/>
  <c r="I31" i="20"/>
  <c r="G31" i="20"/>
  <c r="K31" i="20" s="1"/>
  <c r="E31" i="20"/>
  <c r="F31" i="20" s="1"/>
  <c r="AP30" i="20"/>
  <c r="AR30" i="20" s="1"/>
  <c r="AN30" i="20"/>
  <c r="AL30" i="20"/>
  <c r="AM30" i="20" s="1"/>
  <c r="AE30" i="20"/>
  <c r="AC30" i="20"/>
  <c r="AA30" i="20"/>
  <c r="T30" i="20"/>
  <c r="V30" i="20" s="1"/>
  <c r="R30" i="20"/>
  <c r="S30" i="20" s="1"/>
  <c r="P30" i="20"/>
  <c r="I30" i="20"/>
  <c r="G30" i="20"/>
  <c r="K30" i="20" s="1"/>
  <c r="E30" i="20"/>
  <c r="AP29" i="20"/>
  <c r="AR29" i="20" s="1"/>
  <c r="AN29" i="20"/>
  <c r="AL29" i="20"/>
  <c r="AE29" i="20"/>
  <c r="AC29" i="20"/>
  <c r="AA29" i="20"/>
  <c r="T29" i="20"/>
  <c r="R29" i="20"/>
  <c r="V29" i="20" s="1"/>
  <c r="P29" i="20"/>
  <c r="I29" i="20"/>
  <c r="G29" i="20"/>
  <c r="K29" i="20" s="1"/>
  <c r="E29" i="20"/>
  <c r="AP28" i="20"/>
  <c r="AN28" i="20"/>
  <c r="AL28" i="20"/>
  <c r="AL24" i="20" s="1"/>
  <c r="AE28" i="20"/>
  <c r="AC28" i="20"/>
  <c r="AA28" i="20"/>
  <c r="T28" i="20"/>
  <c r="R28" i="20"/>
  <c r="V28" i="20" s="1"/>
  <c r="P28" i="20"/>
  <c r="P23" i="20" s="1"/>
  <c r="I28" i="20"/>
  <c r="G28" i="20"/>
  <c r="E28" i="20"/>
  <c r="F28" i="20" s="1"/>
  <c r="AQ99" i="20"/>
  <c r="AR99" i="20"/>
  <c r="AM99" i="20"/>
  <c r="AF99" i="20"/>
  <c r="AG99" i="20"/>
  <c r="AB99" i="20"/>
  <c r="U99" i="20"/>
  <c r="Q99" i="20"/>
  <c r="J99" i="20"/>
  <c r="F99" i="20"/>
  <c r="AQ98" i="20"/>
  <c r="AM98" i="20"/>
  <c r="AF98" i="20"/>
  <c r="AB98" i="20"/>
  <c r="U98" i="20"/>
  <c r="Q98" i="20"/>
  <c r="J98" i="20"/>
  <c r="F98" i="20"/>
  <c r="AQ97" i="20"/>
  <c r="AM97" i="20"/>
  <c r="AF97" i="20"/>
  <c r="AB97" i="20"/>
  <c r="U97" i="20"/>
  <c r="Q97" i="20"/>
  <c r="J97" i="20"/>
  <c r="F97" i="20"/>
  <c r="AQ96" i="20"/>
  <c r="AM96" i="20"/>
  <c r="AF96" i="20"/>
  <c r="AB96" i="20"/>
  <c r="U96" i="20"/>
  <c r="Q96" i="20"/>
  <c r="J96" i="20"/>
  <c r="F96" i="20"/>
  <c r="AQ95" i="20"/>
  <c r="AM95" i="20"/>
  <c r="AF95" i="20"/>
  <c r="AB95" i="20"/>
  <c r="U95" i="20"/>
  <c r="Q95" i="20"/>
  <c r="J95" i="20"/>
  <c r="F95" i="20"/>
  <c r="AQ94" i="20"/>
  <c r="AM94" i="20"/>
  <c r="AF94" i="20"/>
  <c r="AB94" i="20"/>
  <c r="U94" i="20"/>
  <c r="Q94" i="20"/>
  <c r="J94" i="20"/>
  <c r="F94" i="20"/>
  <c r="AQ93" i="20"/>
  <c r="AM93" i="20"/>
  <c r="AF93" i="20"/>
  <c r="AB93" i="20"/>
  <c r="U93" i="20"/>
  <c r="Q93" i="20"/>
  <c r="J93" i="20"/>
  <c r="F93" i="20"/>
  <c r="AQ92" i="20"/>
  <c r="AM92" i="20"/>
  <c r="AF92" i="20"/>
  <c r="AB92" i="20"/>
  <c r="U92" i="20"/>
  <c r="Q92" i="20"/>
  <c r="J92" i="20"/>
  <c r="F92" i="20"/>
  <c r="AQ91" i="20"/>
  <c r="AM91" i="20"/>
  <c r="AF91" i="20"/>
  <c r="AB91" i="20"/>
  <c r="U91" i="20"/>
  <c r="Q91" i="20"/>
  <c r="J91" i="20"/>
  <c r="F91" i="20"/>
  <c r="AQ90" i="20"/>
  <c r="AM90" i="20"/>
  <c r="AF90" i="20"/>
  <c r="AB90" i="20"/>
  <c r="U90" i="20"/>
  <c r="Q90" i="20"/>
  <c r="J90" i="20"/>
  <c r="F90" i="20"/>
  <c r="AQ89" i="20"/>
  <c r="AM89" i="20"/>
  <c r="AF89" i="20"/>
  <c r="AB89" i="20"/>
  <c r="U89" i="20"/>
  <c r="Q89" i="20"/>
  <c r="J89" i="20"/>
  <c r="F89" i="20"/>
  <c r="AQ88" i="20"/>
  <c r="AM88" i="20"/>
  <c r="AF88" i="20"/>
  <c r="AB88" i="20"/>
  <c r="U88" i="20"/>
  <c r="Q88" i="20"/>
  <c r="J88" i="20"/>
  <c r="F88" i="20"/>
  <c r="AQ84" i="20"/>
  <c r="AM84" i="20"/>
  <c r="AF84" i="20"/>
  <c r="AB84" i="20"/>
  <c r="U84" i="20"/>
  <c r="Q84" i="20"/>
  <c r="J84" i="20"/>
  <c r="F84" i="20"/>
  <c r="AQ83" i="20"/>
  <c r="AM83" i="20"/>
  <c r="AF83" i="20"/>
  <c r="AB83" i="20"/>
  <c r="U83" i="20"/>
  <c r="Q83" i="20"/>
  <c r="J83" i="20"/>
  <c r="F83" i="20"/>
  <c r="AQ82" i="20"/>
  <c r="AM82" i="20"/>
  <c r="AF82" i="20"/>
  <c r="AB82" i="20"/>
  <c r="U82" i="20"/>
  <c r="Q82" i="20"/>
  <c r="J82" i="20"/>
  <c r="F82" i="20"/>
  <c r="AQ81" i="20"/>
  <c r="AM81" i="20"/>
  <c r="AF81" i="20"/>
  <c r="AB81" i="20"/>
  <c r="U81" i="20"/>
  <c r="Q81" i="20"/>
  <c r="J81" i="20"/>
  <c r="AQ80" i="20"/>
  <c r="AM80" i="20"/>
  <c r="AF80" i="20"/>
  <c r="AB80" i="20"/>
  <c r="U80" i="20"/>
  <c r="Q80" i="20"/>
  <c r="J80" i="20"/>
  <c r="F80" i="20"/>
  <c r="AQ79" i="20"/>
  <c r="AM79" i="20"/>
  <c r="AF79" i="20"/>
  <c r="AB79" i="20"/>
  <c r="U79" i="20"/>
  <c r="Q79" i="20"/>
  <c r="J79" i="20"/>
  <c r="F79" i="20"/>
  <c r="AQ78" i="20"/>
  <c r="AM78" i="20"/>
  <c r="AF78" i="20"/>
  <c r="AB78" i="20"/>
  <c r="U78" i="20"/>
  <c r="Q78" i="20"/>
  <c r="J78" i="20"/>
  <c r="F78" i="20"/>
  <c r="AQ77" i="20"/>
  <c r="AM77" i="20"/>
  <c r="AF77" i="20"/>
  <c r="AB77" i="20"/>
  <c r="U77" i="20"/>
  <c r="Q77" i="20"/>
  <c r="J77" i="20"/>
  <c r="AQ76" i="20"/>
  <c r="AM76" i="20"/>
  <c r="AF76" i="20"/>
  <c r="AB76" i="20"/>
  <c r="U76" i="20"/>
  <c r="Q76" i="20"/>
  <c r="J76" i="20"/>
  <c r="F76" i="20"/>
  <c r="AQ75" i="20"/>
  <c r="AM75" i="20"/>
  <c r="AF75" i="20"/>
  <c r="AB75" i="20"/>
  <c r="U75" i="20"/>
  <c r="Q75" i="20"/>
  <c r="J75" i="20"/>
  <c r="F75" i="20"/>
  <c r="AQ74" i="20"/>
  <c r="AM74" i="20"/>
  <c r="AF74" i="20"/>
  <c r="AB74" i="20"/>
  <c r="U74" i="20"/>
  <c r="Q74" i="20"/>
  <c r="J74" i="20"/>
  <c r="F74" i="20"/>
  <c r="AQ73" i="20"/>
  <c r="AM73" i="20"/>
  <c r="AF73" i="20"/>
  <c r="AB73" i="20"/>
  <c r="U73" i="20"/>
  <c r="Q73" i="20"/>
  <c r="J73" i="20"/>
  <c r="AQ69" i="20"/>
  <c r="AM69" i="20"/>
  <c r="AF69" i="20"/>
  <c r="AB69" i="20"/>
  <c r="U69" i="20"/>
  <c r="Q69" i="20"/>
  <c r="J69" i="20"/>
  <c r="F69" i="20"/>
  <c r="AQ68" i="20"/>
  <c r="AM68" i="20"/>
  <c r="AF68" i="20"/>
  <c r="AB68" i="20"/>
  <c r="Q68" i="20"/>
  <c r="J68" i="20"/>
  <c r="F68" i="20"/>
  <c r="AQ67" i="20"/>
  <c r="AM67" i="20"/>
  <c r="AF67" i="20"/>
  <c r="AB67" i="20"/>
  <c r="U67" i="20"/>
  <c r="Q67" i="20"/>
  <c r="J67" i="20"/>
  <c r="F67" i="20"/>
  <c r="AQ66" i="20"/>
  <c r="AM66" i="20"/>
  <c r="AF66" i="20"/>
  <c r="AB66" i="20"/>
  <c r="U66" i="20"/>
  <c r="Q66" i="20"/>
  <c r="J66" i="20"/>
  <c r="AQ65" i="20"/>
  <c r="AM65" i="20"/>
  <c r="AF65" i="20"/>
  <c r="AB65" i="20"/>
  <c r="U65" i="20"/>
  <c r="Q65" i="20"/>
  <c r="J65" i="20"/>
  <c r="H65" i="20"/>
  <c r="F65" i="20"/>
  <c r="AQ64" i="20"/>
  <c r="AM64" i="20"/>
  <c r="AD64" i="20"/>
  <c r="AB64" i="20"/>
  <c r="J64" i="20"/>
  <c r="H64" i="20"/>
  <c r="F64" i="20"/>
  <c r="AR63" i="20"/>
  <c r="AQ63" i="20"/>
  <c r="AO63" i="20"/>
  <c r="AM63" i="20"/>
  <c r="AF63" i="20"/>
  <c r="AD63" i="20"/>
  <c r="AB63" i="20"/>
  <c r="V63" i="20"/>
  <c r="U63" i="20"/>
  <c r="Q63" i="20"/>
  <c r="J63" i="20"/>
  <c r="H63" i="20"/>
  <c r="F63" i="20"/>
  <c r="AO62" i="20"/>
  <c r="AF62" i="20"/>
  <c r="AD62" i="20"/>
  <c r="AB62" i="20"/>
  <c r="U62" i="20"/>
  <c r="S62" i="20"/>
  <c r="W62" i="20" s="1"/>
  <c r="J62" i="20"/>
  <c r="H62" i="20"/>
  <c r="AR61" i="20"/>
  <c r="AQ61" i="20"/>
  <c r="AO61" i="20"/>
  <c r="AF61" i="20"/>
  <c r="AB61" i="20"/>
  <c r="U61" i="20"/>
  <c r="S61" i="20"/>
  <c r="W61" i="20" s="1"/>
  <c r="Q61" i="20"/>
  <c r="J61" i="20"/>
  <c r="H61" i="20"/>
  <c r="AO60" i="20"/>
  <c r="AM60" i="20"/>
  <c r="AF60" i="20"/>
  <c r="AD60" i="20"/>
  <c r="AB60" i="20"/>
  <c r="J60" i="20"/>
  <c r="H60" i="20"/>
  <c r="F60" i="20"/>
  <c r="AR59" i="20"/>
  <c r="AQ59" i="20"/>
  <c r="AO59" i="20"/>
  <c r="AS59" i="20" s="1"/>
  <c r="AM59" i="20"/>
  <c r="AF59" i="20"/>
  <c r="AD59" i="20"/>
  <c r="AB59" i="20"/>
  <c r="V59" i="20"/>
  <c r="Q59" i="20"/>
  <c r="J59" i="20"/>
  <c r="H59" i="20"/>
  <c r="F59" i="20"/>
  <c r="AO58" i="20"/>
  <c r="AF58" i="20"/>
  <c r="AD58" i="20"/>
  <c r="AH58" i="20" s="1"/>
  <c r="AB58" i="20"/>
  <c r="U58" i="20"/>
  <c r="S58" i="20"/>
  <c r="W58" i="20" s="1"/>
  <c r="J58" i="20"/>
  <c r="AR54" i="20"/>
  <c r="AQ54" i="20"/>
  <c r="AO54" i="20"/>
  <c r="AS54" i="20" s="1"/>
  <c r="AM54" i="20"/>
  <c r="AB54" i="20"/>
  <c r="V54" i="20"/>
  <c r="U54" i="20"/>
  <c r="S54" i="20"/>
  <c r="W54" i="20" s="1"/>
  <c r="Q54" i="20"/>
  <c r="J54" i="20"/>
  <c r="AO53" i="20"/>
  <c r="AM53" i="20"/>
  <c r="AF53" i="20"/>
  <c r="AD53" i="20"/>
  <c r="AB53" i="20"/>
  <c r="J53" i="20"/>
  <c r="H53" i="20"/>
  <c r="F53" i="20"/>
  <c r="AR52" i="20"/>
  <c r="AQ52" i="20"/>
  <c r="AO52" i="20"/>
  <c r="AM52" i="20"/>
  <c r="AF52" i="20"/>
  <c r="AD52" i="20"/>
  <c r="AB52" i="20"/>
  <c r="V52" i="20"/>
  <c r="U52" i="20"/>
  <c r="Q52" i="20"/>
  <c r="J52" i="20"/>
  <c r="H52" i="20"/>
  <c r="F52" i="20"/>
  <c r="AO51" i="20"/>
  <c r="AF51" i="20"/>
  <c r="AD51" i="20"/>
  <c r="AB51" i="20"/>
  <c r="U51" i="20"/>
  <c r="S51" i="20"/>
  <c r="W51" i="20" s="1"/>
  <c r="J51" i="20"/>
  <c r="H51" i="20"/>
  <c r="AR50" i="20"/>
  <c r="AQ50" i="20"/>
  <c r="AO50" i="20"/>
  <c r="AM50" i="20"/>
  <c r="AF50" i="20"/>
  <c r="AB50" i="20"/>
  <c r="U50" i="20"/>
  <c r="S50" i="20"/>
  <c r="W50" i="20" s="1"/>
  <c r="Q50" i="20"/>
  <c r="J50" i="20"/>
  <c r="H50" i="20"/>
  <c r="AQ49" i="20"/>
  <c r="AO49" i="20"/>
  <c r="AM49" i="20"/>
  <c r="AD49" i="20"/>
  <c r="AA24" i="20"/>
  <c r="S49" i="20"/>
  <c r="J49" i="20"/>
  <c r="AQ48" i="20"/>
  <c r="AO48" i="20"/>
  <c r="AR48" i="20"/>
  <c r="AM48" i="20"/>
  <c r="AF48" i="20"/>
  <c r="AB48" i="20"/>
  <c r="V48" i="20"/>
  <c r="U48" i="20"/>
  <c r="S48" i="20"/>
  <c r="W48" i="20" s="1"/>
  <c r="Q48" i="20"/>
  <c r="J48" i="20"/>
  <c r="AR47" i="20"/>
  <c r="AQ47" i="20"/>
  <c r="AO47" i="20"/>
  <c r="AS47" i="20" s="1"/>
  <c r="AF47" i="20"/>
  <c r="AD47" i="20"/>
  <c r="AG47" i="20"/>
  <c r="AB47" i="20"/>
  <c r="U47" i="20"/>
  <c r="S47" i="20"/>
  <c r="W47" i="20" s="1"/>
  <c r="J47" i="20"/>
  <c r="H47" i="20"/>
  <c r="L47" i="20" s="1"/>
  <c r="AR46" i="20"/>
  <c r="AQ46" i="20"/>
  <c r="AO46" i="20"/>
  <c r="AS46" i="20" s="1"/>
  <c r="AF46" i="20"/>
  <c r="AB46" i="20"/>
  <c r="U46" i="20"/>
  <c r="S46" i="20"/>
  <c r="Q46" i="20"/>
  <c r="J46" i="20"/>
  <c r="H46" i="20"/>
  <c r="L46" i="20" s="1"/>
  <c r="AR45" i="20"/>
  <c r="AQ45" i="20"/>
  <c r="AO45" i="20"/>
  <c r="AM45" i="20"/>
  <c r="AF45" i="20"/>
  <c r="AD45" i="20"/>
  <c r="AB45" i="20"/>
  <c r="U45" i="20"/>
  <c r="S45" i="20"/>
  <c r="W45" i="20" s="1"/>
  <c r="J45" i="20"/>
  <c r="F45" i="20"/>
  <c r="AR44" i="20"/>
  <c r="AQ44" i="20"/>
  <c r="AO44" i="20"/>
  <c r="AS44" i="20" s="1"/>
  <c r="AM44" i="20"/>
  <c r="AF44" i="20"/>
  <c r="AB44" i="20"/>
  <c r="V44" i="20"/>
  <c r="U44" i="20"/>
  <c r="S44" i="20"/>
  <c r="Q44" i="20"/>
  <c r="J44" i="20"/>
  <c r="AR43" i="20"/>
  <c r="AQ43" i="20"/>
  <c r="AO43" i="20"/>
  <c r="AF43" i="20"/>
  <c r="AD43" i="20"/>
  <c r="AG43" i="20"/>
  <c r="AB43" i="20"/>
  <c r="U43" i="20"/>
  <c r="S43" i="20"/>
  <c r="W43" i="20" s="1"/>
  <c r="J43" i="20"/>
  <c r="H43" i="20"/>
  <c r="L43" i="20" s="1"/>
  <c r="AR39" i="20"/>
  <c r="AO39" i="20"/>
  <c r="AM39" i="20"/>
  <c r="AG39" i="20"/>
  <c r="S39" i="20"/>
  <c r="Q39" i="20"/>
  <c r="H39" i="20"/>
  <c r="L39" i="20" s="1"/>
  <c r="K39" i="20"/>
  <c r="AO38" i="20"/>
  <c r="AD38" i="20"/>
  <c r="AG38" i="20"/>
  <c r="AB38" i="20"/>
  <c r="V38" i="20"/>
  <c r="Q38" i="20"/>
  <c r="F38" i="20"/>
  <c r="AR37" i="20"/>
  <c r="AO37" i="20"/>
  <c r="AM37" i="20"/>
  <c r="AG37" i="20"/>
  <c r="AB37" i="20"/>
  <c r="V37" i="20"/>
  <c r="S37" i="20"/>
  <c r="Q37" i="20"/>
  <c r="F37" i="20"/>
  <c r="AR36" i="20"/>
  <c r="AO36" i="20"/>
  <c r="AG36" i="20"/>
  <c r="K36" i="20"/>
  <c r="F36" i="20"/>
  <c r="AR35" i="20"/>
  <c r="AO35" i="20"/>
  <c r="AB35" i="20"/>
  <c r="V35" i="20"/>
  <c r="S35" i="20"/>
  <c r="Q35" i="20"/>
  <c r="F35" i="20"/>
  <c r="AO34" i="20"/>
  <c r="AG34" i="20"/>
  <c r="AB34" i="20"/>
  <c r="V34" i="20"/>
  <c r="F34" i="20"/>
  <c r="AO33" i="20"/>
  <c r="AM33" i="20"/>
  <c r="AG33" i="20"/>
  <c r="AB33" i="20"/>
  <c r="V33" i="20"/>
  <c r="Q33" i="20"/>
  <c r="AR32" i="20"/>
  <c r="AO32" i="20"/>
  <c r="AG32" i="20"/>
  <c r="AB32" i="20"/>
  <c r="Q32" i="20"/>
  <c r="K32" i="20"/>
  <c r="F32" i="20"/>
  <c r="AR31" i="20"/>
  <c r="AO31" i="20"/>
  <c r="AB31" i="20"/>
  <c r="S31" i="20"/>
  <c r="Q31" i="20"/>
  <c r="AO30" i="20"/>
  <c r="AG30" i="20"/>
  <c r="AB30" i="20"/>
  <c r="Q30" i="20"/>
  <c r="F30" i="20"/>
  <c r="AO29" i="20"/>
  <c r="AM29" i="20"/>
  <c r="AG29" i="20"/>
  <c r="AB29" i="20"/>
  <c r="S29" i="20"/>
  <c r="Q29" i="20"/>
  <c r="F29" i="20"/>
  <c r="AR28" i="20"/>
  <c r="AQ39" i="20"/>
  <c r="AO28" i="20"/>
  <c r="AL23" i="20" a="1"/>
  <c r="AL23" i="20" s="1"/>
  <c r="AF39" i="20"/>
  <c r="AG28" i="20"/>
  <c r="AB28" i="20"/>
  <c r="U39" i="20"/>
  <c r="S28" i="20"/>
  <c r="J39" i="20"/>
  <c r="P24" i="20"/>
  <c r="AN23" i="20"/>
  <c r="R23" i="20"/>
  <c r="I23" i="20"/>
  <c r="AP99" i="19"/>
  <c r="AN99" i="19"/>
  <c r="AL99" i="19"/>
  <c r="AE99" i="19"/>
  <c r="AC99" i="19"/>
  <c r="AA99" i="19"/>
  <c r="T99" i="19"/>
  <c r="R99" i="19"/>
  <c r="P99" i="19"/>
  <c r="I99" i="19"/>
  <c r="G99" i="19"/>
  <c r="E99" i="19"/>
  <c r="AP98" i="19"/>
  <c r="AN98" i="19"/>
  <c r="AL98" i="19"/>
  <c r="AE98" i="19"/>
  <c r="AF98" i="19" s="1"/>
  <c r="AC98" i="19"/>
  <c r="AA98" i="19"/>
  <c r="T98" i="19"/>
  <c r="R98" i="19"/>
  <c r="P98" i="19"/>
  <c r="I98" i="19"/>
  <c r="G98" i="19"/>
  <c r="E98" i="19"/>
  <c r="AP97" i="19"/>
  <c r="AN97" i="19"/>
  <c r="AL97" i="19"/>
  <c r="AE97" i="19"/>
  <c r="AC97" i="19"/>
  <c r="AA97" i="19"/>
  <c r="T97" i="19"/>
  <c r="R97" i="19"/>
  <c r="V97" i="19" s="1"/>
  <c r="P97" i="19"/>
  <c r="I97" i="19"/>
  <c r="G97" i="19"/>
  <c r="E97" i="19"/>
  <c r="AP96" i="19"/>
  <c r="AN96" i="19"/>
  <c r="AL96" i="19"/>
  <c r="AE96" i="19"/>
  <c r="AC96" i="19"/>
  <c r="AA96" i="19"/>
  <c r="T96" i="19"/>
  <c r="R96" i="19"/>
  <c r="P96" i="19"/>
  <c r="I96" i="19"/>
  <c r="G96" i="19"/>
  <c r="E96" i="19"/>
  <c r="F96" i="19" s="1"/>
  <c r="AP95" i="19"/>
  <c r="AN95" i="19"/>
  <c r="AL95" i="19"/>
  <c r="AE95" i="19"/>
  <c r="AC95" i="19"/>
  <c r="AA95" i="19"/>
  <c r="T95" i="19"/>
  <c r="R95" i="19"/>
  <c r="P95" i="19"/>
  <c r="I95" i="19"/>
  <c r="G95" i="19"/>
  <c r="E95" i="19"/>
  <c r="AP94" i="19"/>
  <c r="AN94" i="19"/>
  <c r="AL94" i="19"/>
  <c r="AE94" i="19"/>
  <c r="AF94" i="19" s="1"/>
  <c r="AC94" i="19"/>
  <c r="AA94" i="19"/>
  <c r="T94" i="19"/>
  <c r="R94" i="19"/>
  <c r="P94" i="19"/>
  <c r="I94" i="19"/>
  <c r="G94" i="19"/>
  <c r="E94" i="19"/>
  <c r="AP93" i="19"/>
  <c r="AN93" i="19"/>
  <c r="AL93" i="19"/>
  <c r="AE93" i="19"/>
  <c r="AC93" i="19"/>
  <c r="AA93" i="19"/>
  <c r="T93" i="19"/>
  <c r="R93" i="19"/>
  <c r="P93" i="19"/>
  <c r="I93" i="19"/>
  <c r="G93" i="19"/>
  <c r="E93" i="19"/>
  <c r="AP92" i="19"/>
  <c r="AN92" i="19"/>
  <c r="AL92" i="19"/>
  <c r="AE92" i="19"/>
  <c r="AC92" i="19"/>
  <c r="AA92" i="19"/>
  <c r="T92" i="19"/>
  <c r="R92" i="19"/>
  <c r="P92" i="19"/>
  <c r="I92" i="19"/>
  <c r="G92" i="19"/>
  <c r="E92" i="19"/>
  <c r="F92" i="19" s="1"/>
  <c r="AP91" i="19"/>
  <c r="AN91" i="19"/>
  <c r="AL91" i="19"/>
  <c r="AE91" i="19"/>
  <c r="AC91" i="19"/>
  <c r="AA91" i="19"/>
  <c r="T91" i="19"/>
  <c r="R91" i="19"/>
  <c r="P91" i="19"/>
  <c r="I91" i="19"/>
  <c r="G91" i="19"/>
  <c r="E91" i="19"/>
  <c r="AP90" i="19"/>
  <c r="AN90" i="19"/>
  <c r="AL90" i="19"/>
  <c r="AE90" i="19"/>
  <c r="AF90" i="19" s="1"/>
  <c r="AC90" i="19"/>
  <c r="AA90" i="19"/>
  <c r="T90" i="19"/>
  <c r="R90" i="19"/>
  <c r="P90" i="19"/>
  <c r="I90" i="19"/>
  <c r="G90" i="19"/>
  <c r="E90" i="19"/>
  <c r="AP89" i="19"/>
  <c r="AN89" i="19"/>
  <c r="AL89" i="19"/>
  <c r="AE89" i="19"/>
  <c r="AC89" i="19"/>
  <c r="AA89" i="19"/>
  <c r="T89" i="19"/>
  <c r="R89" i="19"/>
  <c r="V89" i="19" s="1"/>
  <c r="P89" i="19"/>
  <c r="I89" i="19"/>
  <c r="G89" i="19"/>
  <c r="E89" i="19"/>
  <c r="AP88" i="19"/>
  <c r="AN88" i="19"/>
  <c r="AL88" i="19"/>
  <c r="AE88" i="19"/>
  <c r="AC88" i="19"/>
  <c r="AA88" i="19"/>
  <c r="T88" i="19"/>
  <c r="R88" i="19"/>
  <c r="P88" i="19"/>
  <c r="I88" i="19"/>
  <c r="G88" i="19"/>
  <c r="E88" i="19"/>
  <c r="F88" i="19" s="1"/>
  <c r="AP84" i="19"/>
  <c r="AN84" i="19"/>
  <c r="AL84" i="19"/>
  <c r="AE84" i="19"/>
  <c r="AC84" i="19"/>
  <c r="AA84" i="19"/>
  <c r="T84" i="19"/>
  <c r="R84" i="19"/>
  <c r="P84" i="19"/>
  <c r="I84" i="19"/>
  <c r="G84" i="19"/>
  <c r="E84" i="19"/>
  <c r="AP83" i="19"/>
  <c r="AN83" i="19"/>
  <c r="AL83" i="19"/>
  <c r="AE83" i="19"/>
  <c r="AF83" i="19" s="1"/>
  <c r="AC83" i="19"/>
  <c r="AA83" i="19"/>
  <c r="T83" i="19"/>
  <c r="R83" i="19"/>
  <c r="P83" i="19"/>
  <c r="I83" i="19"/>
  <c r="G83" i="19"/>
  <c r="E83" i="19"/>
  <c r="AP82" i="19"/>
  <c r="AN82" i="19"/>
  <c r="AL82" i="19"/>
  <c r="AE82" i="19"/>
  <c r="AC82" i="19"/>
  <c r="AA82" i="19"/>
  <c r="T82" i="19"/>
  <c r="R82" i="19"/>
  <c r="P82" i="19"/>
  <c r="I82" i="19"/>
  <c r="G82" i="19"/>
  <c r="E82" i="19"/>
  <c r="AP81" i="19"/>
  <c r="AN81" i="19"/>
  <c r="AL81" i="19"/>
  <c r="AE81" i="19"/>
  <c r="AC81" i="19"/>
  <c r="AA81" i="19"/>
  <c r="T81" i="19"/>
  <c r="R81" i="19"/>
  <c r="P81" i="19"/>
  <c r="I81" i="19"/>
  <c r="G81" i="19"/>
  <c r="E81" i="19"/>
  <c r="F81" i="19" s="1"/>
  <c r="AP80" i="19"/>
  <c r="AN80" i="19"/>
  <c r="AL80" i="19"/>
  <c r="AE80" i="19"/>
  <c r="AC80" i="19"/>
  <c r="AA80" i="19"/>
  <c r="T80" i="19"/>
  <c r="R80" i="19"/>
  <c r="P80" i="19"/>
  <c r="I80" i="19"/>
  <c r="G80" i="19"/>
  <c r="E80" i="19"/>
  <c r="AP79" i="19"/>
  <c r="AN79" i="19"/>
  <c r="AL79" i="19"/>
  <c r="AE79" i="19"/>
  <c r="AF79" i="19" s="1"/>
  <c r="AC79" i="19"/>
  <c r="AA79" i="19"/>
  <c r="T79" i="19"/>
  <c r="R79" i="19"/>
  <c r="P79" i="19"/>
  <c r="I79" i="19"/>
  <c r="G79" i="19"/>
  <c r="E79" i="19"/>
  <c r="AP78" i="19"/>
  <c r="AN78" i="19"/>
  <c r="AL78" i="19"/>
  <c r="AE78" i="19"/>
  <c r="AC78" i="19"/>
  <c r="AA78" i="19"/>
  <c r="T78" i="19"/>
  <c r="R78" i="19"/>
  <c r="V78" i="19" s="1"/>
  <c r="P78" i="19"/>
  <c r="I78" i="19"/>
  <c r="G78" i="19"/>
  <c r="E78" i="19"/>
  <c r="AP77" i="19"/>
  <c r="AN77" i="19"/>
  <c r="AL77" i="19"/>
  <c r="AE77" i="19"/>
  <c r="AC77" i="19"/>
  <c r="AA77" i="19"/>
  <c r="T77" i="19"/>
  <c r="R77" i="19"/>
  <c r="P77" i="19"/>
  <c r="I77" i="19"/>
  <c r="G77" i="19"/>
  <c r="E77" i="19"/>
  <c r="F77" i="19" s="1"/>
  <c r="AP76" i="19"/>
  <c r="AN76" i="19"/>
  <c r="AL76" i="19"/>
  <c r="AE76" i="19"/>
  <c r="AC76" i="19"/>
  <c r="AA76" i="19"/>
  <c r="T76" i="19"/>
  <c r="R76" i="19"/>
  <c r="P76" i="19"/>
  <c r="I76" i="19"/>
  <c r="G76" i="19"/>
  <c r="E76" i="19"/>
  <c r="AP75" i="19"/>
  <c r="AN75" i="19"/>
  <c r="AL75" i="19"/>
  <c r="AE75" i="19"/>
  <c r="AF75" i="19" s="1"/>
  <c r="AC75" i="19"/>
  <c r="AA75" i="19"/>
  <c r="T75" i="19"/>
  <c r="R75" i="19"/>
  <c r="P75" i="19"/>
  <c r="I75" i="19"/>
  <c r="G75" i="19"/>
  <c r="E75" i="19"/>
  <c r="AP74" i="19"/>
  <c r="AN74" i="19"/>
  <c r="AL74" i="19"/>
  <c r="AE74" i="19"/>
  <c r="AC74" i="19"/>
  <c r="AA74" i="19"/>
  <c r="T74" i="19"/>
  <c r="R74" i="19"/>
  <c r="P74" i="19"/>
  <c r="I74" i="19"/>
  <c r="G74" i="19"/>
  <c r="E74" i="19"/>
  <c r="AP73" i="19"/>
  <c r="AN73" i="19"/>
  <c r="AL73" i="19"/>
  <c r="AE73" i="19"/>
  <c r="AC73" i="19"/>
  <c r="AA73" i="19"/>
  <c r="T73" i="19"/>
  <c r="R73" i="19"/>
  <c r="P73" i="19"/>
  <c r="I73" i="19"/>
  <c r="G73" i="19"/>
  <c r="E73" i="19"/>
  <c r="F73" i="19" s="1"/>
  <c r="AP69" i="19"/>
  <c r="AN69" i="19"/>
  <c r="AL69" i="19"/>
  <c r="AE69" i="19"/>
  <c r="AC69" i="19"/>
  <c r="AA69" i="19"/>
  <c r="T69" i="19"/>
  <c r="R69" i="19"/>
  <c r="P69" i="19"/>
  <c r="I69" i="19"/>
  <c r="G69" i="19"/>
  <c r="E69" i="19"/>
  <c r="AP68" i="19"/>
  <c r="AN68" i="19"/>
  <c r="AL68" i="19"/>
  <c r="AE68" i="19"/>
  <c r="AF68" i="19" s="1"/>
  <c r="AC68" i="19"/>
  <c r="AA68" i="19"/>
  <c r="T68" i="19"/>
  <c r="R68" i="19"/>
  <c r="P68" i="19"/>
  <c r="I68" i="19"/>
  <c r="G68" i="19"/>
  <c r="E68" i="19"/>
  <c r="AP67" i="19"/>
  <c r="AN67" i="19"/>
  <c r="AL67" i="19"/>
  <c r="AE67" i="19"/>
  <c r="AC67" i="19"/>
  <c r="AA67" i="19"/>
  <c r="T67" i="19"/>
  <c r="R67" i="19"/>
  <c r="V67" i="19" s="1"/>
  <c r="P67" i="19"/>
  <c r="I67" i="19"/>
  <c r="G67" i="19"/>
  <c r="E67" i="19"/>
  <c r="AP66" i="19"/>
  <c r="AN66" i="19"/>
  <c r="AL66" i="19"/>
  <c r="AE66" i="19"/>
  <c r="AC66" i="19"/>
  <c r="AA66" i="19"/>
  <c r="T66" i="19"/>
  <c r="R66" i="19"/>
  <c r="P66" i="19"/>
  <c r="I66" i="19"/>
  <c r="G66" i="19"/>
  <c r="E66" i="19"/>
  <c r="F66" i="19" s="1"/>
  <c r="AP65" i="19"/>
  <c r="AN65" i="19"/>
  <c r="AL65" i="19"/>
  <c r="AE65" i="19"/>
  <c r="AC65" i="19"/>
  <c r="AA65" i="19"/>
  <c r="T65" i="19"/>
  <c r="R65" i="19"/>
  <c r="P65" i="19"/>
  <c r="I65" i="19"/>
  <c r="G65" i="19"/>
  <c r="E65" i="19"/>
  <c r="AP64" i="19"/>
  <c r="AN64" i="19"/>
  <c r="AL64" i="19"/>
  <c r="AE64" i="19"/>
  <c r="AF64" i="19" s="1"/>
  <c r="AC64" i="19"/>
  <c r="AA64" i="19"/>
  <c r="T64" i="19"/>
  <c r="R64" i="19"/>
  <c r="P64" i="19"/>
  <c r="I64" i="19"/>
  <c r="G64" i="19"/>
  <c r="E64" i="19"/>
  <c r="AP63" i="19"/>
  <c r="AN63" i="19"/>
  <c r="AL63" i="19"/>
  <c r="AE63" i="19"/>
  <c r="AC63" i="19"/>
  <c r="AA63" i="19"/>
  <c r="T63" i="19"/>
  <c r="R63" i="19"/>
  <c r="P63" i="19"/>
  <c r="I63" i="19"/>
  <c r="G63" i="19"/>
  <c r="E63" i="19"/>
  <c r="AP62" i="19"/>
  <c r="AN62" i="19"/>
  <c r="AL62" i="19"/>
  <c r="AM62" i="19" s="1"/>
  <c r="AE62" i="19"/>
  <c r="AC62" i="19"/>
  <c r="AA62" i="19"/>
  <c r="T62" i="19"/>
  <c r="R62" i="19"/>
  <c r="P62" i="19"/>
  <c r="I62" i="19"/>
  <c r="G62" i="19"/>
  <c r="E62" i="19"/>
  <c r="F62" i="19" s="1"/>
  <c r="AP61" i="19"/>
  <c r="AN61" i="19"/>
  <c r="AL61" i="19"/>
  <c r="AE61" i="19"/>
  <c r="AC61" i="19"/>
  <c r="AA61" i="19"/>
  <c r="T61" i="19"/>
  <c r="V61" i="19" s="1"/>
  <c r="R61" i="19"/>
  <c r="P61" i="19"/>
  <c r="I61" i="19"/>
  <c r="G61" i="19"/>
  <c r="E61" i="19"/>
  <c r="AP60" i="19"/>
  <c r="AN60" i="19"/>
  <c r="AL60" i="19"/>
  <c r="AE60" i="19"/>
  <c r="AF60" i="19" s="1"/>
  <c r="AC60" i="19"/>
  <c r="AA60" i="19"/>
  <c r="T60" i="19"/>
  <c r="R60" i="19"/>
  <c r="P60" i="19"/>
  <c r="I60" i="19"/>
  <c r="G60" i="19"/>
  <c r="E60" i="19"/>
  <c r="AP59" i="19"/>
  <c r="AN59" i="19"/>
  <c r="AL59" i="19"/>
  <c r="AE59" i="19"/>
  <c r="AC59" i="19"/>
  <c r="AA59" i="19"/>
  <c r="T59" i="19"/>
  <c r="R59" i="19"/>
  <c r="V59" i="19" s="1"/>
  <c r="P59" i="19"/>
  <c r="I59" i="19"/>
  <c r="G59" i="19"/>
  <c r="E59" i="19"/>
  <c r="AP58" i="19"/>
  <c r="AN58" i="19"/>
  <c r="AL58" i="19"/>
  <c r="AE58" i="19"/>
  <c r="AC58" i="19"/>
  <c r="AA58" i="19"/>
  <c r="T58" i="19"/>
  <c r="R58" i="19"/>
  <c r="P58" i="19"/>
  <c r="I58" i="19"/>
  <c r="G58" i="19"/>
  <c r="E58" i="19"/>
  <c r="F58" i="19" s="1"/>
  <c r="AP54" i="19"/>
  <c r="AN54" i="19"/>
  <c r="AL54" i="19"/>
  <c r="AE54" i="19"/>
  <c r="AC54" i="19"/>
  <c r="AA54" i="19"/>
  <c r="T54" i="19"/>
  <c r="U54" i="19" s="1"/>
  <c r="W54" i="19" s="1"/>
  <c r="R54" i="19"/>
  <c r="P54" i="19"/>
  <c r="I54" i="19"/>
  <c r="G54" i="19"/>
  <c r="E54" i="19"/>
  <c r="AP53" i="19"/>
  <c r="AN53" i="19"/>
  <c r="AL53" i="19"/>
  <c r="AM53" i="19" s="1"/>
  <c r="AE53" i="19"/>
  <c r="AF53" i="19" s="1"/>
  <c r="AC53" i="19"/>
  <c r="AA53" i="19"/>
  <c r="T53" i="19"/>
  <c r="R53" i="19"/>
  <c r="P53" i="19"/>
  <c r="I53" i="19"/>
  <c r="G53" i="19"/>
  <c r="E53" i="19"/>
  <c r="AP52" i="19"/>
  <c r="AN52" i="19"/>
  <c r="AL52" i="19"/>
  <c r="AE52" i="19"/>
  <c r="AF52" i="19" s="1"/>
  <c r="AC52" i="19"/>
  <c r="AA52" i="19"/>
  <c r="T52" i="19"/>
  <c r="R52" i="19"/>
  <c r="S52" i="19" s="1"/>
  <c r="W52" i="19" s="1"/>
  <c r="P52" i="19"/>
  <c r="I52" i="19"/>
  <c r="G52" i="19"/>
  <c r="E52" i="19"/>
  <c r="AP51" i="19"/>
  <c r="AQ51" i="19" s="1"/>
  <c r="AS51" i="19" s="1"/>
  <c r="AN51" i="19"/>
  <c r="AL51" i="19"/>
  <c r="AE51" i="19"/>
  <c r="AC51" i="19"/>
  <c r="AA51" i="19"/>
  <c r="T51" i="19"/>
  <c r="R51" i="19"/>
  <c r="S51" i="19" s="1"/>
  <c r="W51" i="19" s="1"/>
  <c r="P51" i="19"/>
  <c r="I51" i="19"/>
  <c r="G51" i="19"/>
  <c r="E51" i="19"/>
  <c r="F51" i="19" s="1"/>
  <c r="AP50" i="19"/>
  <c r="AQ50" i="19" s="1"/>
  <c r="AS50" i="19" s="1"/>
  <c r="AN50" i="19"/>
  <c r="AL50" i="19"/>
  <c r="AE50" i="19"/>
  <c r="AC50" i="19"/>
  <c r="AA50" i="19"/>
  <c r="T50" i="19"/>
  <c r="R50" i="19"/>
  <c r="P50" i="19"/>
  <c r="I50" i="19"/>
  <c r="G50" i="19"/>
  <c r="E50" i="19"/>
  <c r="F50" i="19" s="1"/>
  <c r="AP49" i="19"/>
  <c r="AN49" i="19"/>
  <c r="AL49" i="19"/>
  <c r="AE49" i="19"/>
  <c r="AF49" i="19" s="1"/>
  <c r="AC49" i="19"/>
  <c r="AA49" i="19"/>
  <c r="AB49" i="19" s="1"/>
  <c r="T49" i="19"/>
  <c r="R49" i="19"/>
  <c r="P49" i="19"/>
  <c r="Q49" i="19" s="1"/>
  <c r="I49" i="19"/>
  <c r="G49" i="19"/>
  <c r="E49" i="19"/>
  <c r="AP48" i="19"/>
  <c r="AN48" i="19"/>
  <c r="AO48" i="19" s="1"/>
  <c r="AL48" i="19"/>
  <c r="AE48" i="19"/>
  <c r="AC48" i="19"/>
  <c r="AA48" i="19"/>
  <c r="T48" i="19"/>
  <c r="U48" i="19" s="1"/>
  <c r="R48" i="19"/>
  <c r="V48" i="19" s="1"/>
  <c r="P48" i="19"/>
  <c r="I48" i="19"/>
  <c r="G48" i="19"/>
  <c r="H48" i="19" s="1"/>
  <c r="L48" i="19" s="1"/>
  <c r="E48" i="19"/>
  <c r="AP47" i="19"/>
  <c r="AQ47" i="19" s="1"/>
  <c r="AN47" i="19"/>
  <c r="AL47" i="19"/>
  <c r="AM47" i="19" s="1"/>
  <c r="AE47" i="19"/>
  <c r="AC47" i="19"/>
  <c r="AA47" i="19"/>
  <c r="T47" i="19"/>
  <c r="R47" i="19"/>
  <c r="P47" i="19"/>
  <c r="I47" i="19"/>
  <c r="G47" i="19"/>
  <c r="H47" i="19" s="1"/>
  <c r="L47" i="19" s="1"/>
  <c r="E47" i="19"/>
  <c r="F47" i="19" s="1"/>
  <c r="AP46" i="19"/>
  <c r="AQ46" i="19" s="1"/>
  <c r="AN46" i="19"/>
  <c r="AO46" i="19" s="1"/>
  <c r="AL46" i="19"/>
  <c r="AM46" i="19" s="1"/>
  <c r="AE46" i="19"/>
  <c r="AC46" i="19"/>
  <c r="AA46" i="19"/>
  <c r="T46" i="19"/>
  <c r="R46" i="19"/>
  <c r="P46" i="19"/>
  <c r="I46" i="19"/>
  <c r="G46" i="19"/>
  <c r="E46" i="19"/>
  <c r="AP45" i="19"/>
  <c r="AN45" i="19"/>
  <c r="AL45" i="19"/>
  <c r="AM45" i="19" s="1"/>
  <c r="AE45" i="19"/>
  <c r="AG45" i="19" s="1"/>
  <c r="AC45" i="19"/>
  <c r="AA45" i="19"/>
  <c r="T45" i="19"/>
  <c r="R45" i="19"/>
  <c r="P45" i="19"/>
  <c r="I45" i="19"/>
  <c r="G45" i="19"/>
  <c r="K45" i="19" s="1"/>
  <c r="E45" i="19"/>
  <c r="AP44" i="19"/>
  <c r="AN44" i="19"/>
  <c r="AO44" i="19" s="1"/>
  <c r="AL44" i="19"/>
  <c r="AE44" i="19"/>
  <c r="AF44" i="19" s="1"/>
  <c r="AC44" i="19"/>
  <c r="AA44" i="19"/>
  <c r="T44" i="19"/>
  <c r="R44" i="19"/>
  <c r="V44" i="19" s="1"/>
  <c r="P44" i="19"/>
  <c r="I44" i="19"/>
  <c r="G44" i="19"/>
  <c r="K44" i="19" s="1"/>
  <c r="E44" i="19"/>
  <c r="AP43" i="19"/>
  <c r="AQ43" i="19" s="1"/>
  <c r="AN43" i="19"/>
  <c r="AL43" i="19"/>
  <c r="AM43" i="19" s="1"/>
  <c r="AE43" i="19"/>
  <c r="AC43" i="19"/>
  <c r="AA43" i="19"/>
  <c r="T43" i="19"/>
  <c r="R43" i="19"/>
  <c r="P43" i="19"/>
  <c r="I43" i="19"/>
  <c r="G43" i="19"/>
  <c r="K43" i="19" s="1"/>
  <c r="E43" i="19"/>
  <c r="F43" i="19" s="1"/>
  <c r="AP39" i="19"/>
  <c r="AN39" i="19"/>
  <c r="AL39" i="19"/>
  <c r="AM39" i="19" s="1"/>
  <c r="AE39" i="19"/>
  <c r="AC39" i="19"/>
  <c r="AA39" i="19"/>
  <c r="T39" i="19"/>
  <c r="R39" i="19"/>
  <c r="P39" i="19"/>
  <c r="I39" i="19"/>
  <c r="K39" i="19" s="1"/>
  <c r="G39" i="19"/>
  <c r="E39" i="19"/>
  <c r="AP38" i="19"/>
  <c r="AN38" i="19"/>
  <c r="AL38" i="19"/>
  <c r="AE38" i="19"/>
  <c r="AC38" i="19"/>
  <c r="AA38" i="19"/>
  <c r="T38" i="19"/>
  <c r="R38" i="19"/>
  <c r="P38" i="19"/>
  <c r="Q38" i="19" s="1"/>
  <c r="I38" i="19"/>
  <c r="G38" i="19"/>
  <c r="E38" i="19"/>
  <c r="AP37" i="19"/>
  <c r="AN37" i="19"/>
  <c r="AL37" i="19"/>
  <c r="AE37" i="19"/>
  <c r="AG37" i="19" s="1"/>
  <c r="AC37" i="19"/>
  <c r="AA37" i="19"/>
  <c r="T37" i="19"/>
  <c r="R37" i="19"/>
  <c r="S37" i="19" s="1"/>
  <c r="P37" i="19"/>
  <c r="I37" i="19"/>
  <c r="G37" i="19"/>
  <c r="H37" i="19" s="1"/>
  <c r="L37" i="19" s="1"/>
  <c r="E37" i="19"/>
  <c r="AP36" i="19"/>
  <c r="AN36" i="19"/>
  <c r="AO36" i="19" s="1"/>
  <c r="AL36" i="19"/>
  <c r="AM36" i="19" s="1"/>
  <c r="AE36" i="19"/>
  <c r="AC36" i="19"/>
  <c r="AG36" i="19" s="1"/>
  <c r="AA36" i="19"/>
  <c r="AB36" i="19" s="1"/>
  <c r="T36" i="19"/>
  <c r="R36" i="19"/>
  <c r="P36" i="19"/>
  <c r="I36" i="19"/>
  <c r="G36" i="19"/>
  <c r="K36" i="19" s="1"/>
  <c r="E36" i="19"/>
  <c r="F36" i="19" s="1"/>
  <c r="AP35" i="19"/>
  <c r="AN35" i="19"/>
  <c r="AL35" i="19"/>
  <c r="AM35" i="19" s="1"/>
  <c r="AE35" i="19"/>
  <c r="AC35" i="19"/>
  <c r="AG35" i="19" s="1"/>
  <c r="AA35" i="19"/>
  <c r="T35" i="19"/>
  <c r="V35" i="19" s="1"/>
  <c r="R35" i="19"/>
  <c r="P35" i="19"/>
  <c r="I35" i="19"/>
  <c r="G35" i="19"/>
  <c r="E35" i="19"/>
  <c r="F35" i="19" s="1"/>
  <c r="AP34" i="19"/>
  <c r="AN34" i="19"/>
  <c r="AL34" i="19"/>
  <c r="AE34" i="19"/>
  <c r="AG34" i="19" s="1"/>
  <c r="AC34" i="19"/>
  <c r="AD34" i="19" s="1"/>
  <c r="AA34" i="19"/>
  <c r="AB34" i="19" s="1"/>
  <c r="T34" i="19"/>
  <c r="R34" i="19"/>
  <c r="P34" i="19"/>
  <c r="I34" i="19"/>
  <c r="G34" i="19"/>
  <c r="E34" i="19"/>
  <c r="AP33" i="19"/>
  <c r="AN33" i="19"/>
  <c r="AR33" i="19" s="1"/>
  <c r="AL33" i="19"/>
  <c r="AE33" i="19"/>
  <c r="AG33" i="19" s="1"/>
  <c r="AC33" i="19"/>
  <c r="AA33" i="19"/>
  <c r="T33" i="19"/>
  <c r="R33" i="19"/>
  <c r="V33" i="19" s="1"/>
  <c r="P33" i="19"/>
  <c r="Q33" i="19" s="1"/>
  <c r="I33" i="19"/>
  <c r="G33" i="19"/>
  <c r="E33" i="19"/>
  <c r="AP32" i="19"/>
  <c r="AN32" i="19"/>
  <c r="AL32" i="19"/>
  <c r="AM32" i="19" s="1"/>
  <c r="AE32" i="19"/>
  <c r="AC32" i="19"/>
  <c r="AA32" i="19"/>
  <c r="AB32" i="19" s="1"/>
  <c r="T32" i="19"/>
  <c r="R32" i="19"/>
  <c r="P32" i="19"/>
  <c r="I32" i="19"/>
  <c r="G32" i="19"/>
  <c r="H32" i="19" s="1"/>
  <c r="L32" i="19" s="1"/>
  <c r="E32" i="19"/>
  <c r="AP31" i="19"/>
  <c r="AN31" i="19"/>
  <c r="AL31" i="19"/>
  <c r="AM31" i="19" s="1"/>
  <c r="AE31" i="19"/>
  <c r="AC31" i="19"/>
  <c r="AG31" i="19" s="1"/>
  <c r="AA31" i="19"/>
  <c r="T31" i="19"/>
  <c r="V31" i="19" s="1"/>
  <c r="R31" i="19"/>
  <c r="P31" i="19"/>
  <c r="I31" i="19"/>
  <c r="G31" i="19"/>
  <c r="E31" i="19"/>
  <c r="AP30" i="19"/>
  <c r="AN30" i="19"/>
  <c r="AL30" i="19"/>
  <c r="AE30" i="19"/>
  <c r="AE23" i="19" s="1"/>
  <c r="AC30" i="19"/>
  <c r="AD30" i="19" s="1"/>
  <c r="AH30" i="19" s="1"/>
  <c r="AA30" i="19"/>
  <c r="AB30" i="19" s="1"/>
  <c r="T30" i="19"/>
  <c r="V30" i="19" s="1"/>
  <c r="R30" i="19"/>
  <c r="P30" i="19"/>
  <c r="Q30" i="19" s="1"/>
  <c r="I30" i="19"/>
  <c r="G30" i="19"/>
  <c r="H30" i="19" s="1"/>
  <c r="L30" i="19" s="1"/>
  <c r="E30" i="19"/>
  <c r="AP29" i="19"/>
  <c r="AN29" i="19"/>
  <c r="AL29" i="19"/>
  <c r="AE29" i="19"/>
  <c r="AC29" i="19"/>
  <c r="AA29" i="19"/>
  <c r="T29" i="19"/>
  <c r="T24" i="19" s="1"/>
  <c r="R29" i="19"/>
  <c r="V29" i="19" s="1"/>
  <c r="P29" i="19"/>
  <c r="Q29" i="19" s="1"/>
  <c r="I29" i="19"/>
  <c r="G29" i="19"/>
  <c r="K29" i="19" s="1"/>
  <c r="E29" i="19"/>
  <c r="F29" i="19" s="1"/>
  <c r="AP28" i="19"/>
  <c r="AQ39" i="19" s="1"/>
  <c r="AN28" i="19"/>
  <c r="AL28" i="19"/>
  <c r="AE28" i="19"/>
  <c r="AC28" i="19"/>
  <c r="AA28" i="19"/>
  <c r="AB28" i="19" s="1"/>
  <c r="T28" i="19"/>
  <c r="R28" i="19"/>
  <c r="S28" i="19" s="1"/>
  <c r="P28" i="19"/>
  <c r="I28" i="19"/>
  <c r="G28" i="19"/>
  <c r="H28" i="19" s="1"/>
  <c r="E28" i="19"/>
  <c r="E24" i="19" s="1"/>
  <c r="AR99" i="19"/>
  <c r="AO99" i="19"/>
  <c r="AM99" i="19"/>
  <c r="AF99" i="19"/>
  <c r="AB99" i="19"/>
  <c r="V99" i="19"/>
  <c r="U99" i="19"/>
  <c r="W99" i="19" s="1"/>
  <c r="S99" i="19"/>
  <c r="Q99" i="19"/>
  <c r="J99" i="19"/>
  <c r="F99" i="19"/>
  <c r="AQ98" i="19"/>
  <c r="AM98" i="19"/>
  <c r="AB98" i="19"/>
  <c r="U98" i="19"/>
  <c r="S98" i="19"/>
  <c r="Q98" i="19"/>
  <c r="J98" i="19"/>
  <c r="F98" i="19"/>
  <c r="AQ97" i="19"/>
  <c r="AS97" i="19" s="1"/>
  <c r="AO97" i="19"/>
  <c r="AM97" i="19"/>
  <c r="AF97" i="19"/>
  <c r="AB97" i="19"/>
  <c r="U97" i="19"/>
  <c r="Q97" i="19"/>
  <c r="J97" i="19"/>
  <c r="F97" i="19"/>
  <c r="AR96" i="19"/>
  <c r="AQ96" i="19"/>
  <c r="AS96" i="19" s="1"/>
  <c r="AO96" i="19"/>
  <c r="AM96" i="19"/>
  <c r="AF96" i="19"/>
  <c r="AB96" i="19"/>
  <c r="U96" i="19"/>
  <c r="Q96" i="19"/>
  <c r="J96" i="19"/>
  <c r="AQ95" i="19"/>
  <c r="AS95" i="19" s="1"/>
  <c r="AO95" i="19"/>
  <c r="AM95" i="19"/>
  <c r="AF95" i="19"/>
  <c r="AB95" i="19"/>
  <c r="V95" i="19"/>
  <c r="U95" i="19"/>
  <c r="S95" i="19"/>
  <c r="Q95" i="19"/>
  <c r="J95" i="19"/>
  <c r="F95" i="19"/>
  <c r="AR94" i="19"/>
  <c r="AQ94" i="19"/>
  <c r="AO94" i="19"/>
  <c r="AS94" i="19" s="1"/>
  <c r="AM94" i="19"/>
  <c r="AB94" i="19"/>
  <c r="U94" i="19"/>
  <c r="S94" i="19"/>
  <c r="Q94" i="19"/>
  <c r="J94" i="19"/>
  <c r="F94" i="19"/>
  <c r="AR93" i="19"/>
  <c r="AQ93" i="19"/>
  <c r="AO93" i="19"/>
  <c r="AM93" i="19"/>
  <c r="AF93" i="19"/>
  <c r="AB93" i="19"/>
  <c r="U93" i="19"/>
  <c r="Q93" i="19"/>
  <c r="J93" i="19"/>
  <c r="F93" i="19"/>
  <c r="AQ92" i="19"/>
  <c r="AO92" i="19"/>
  <c r="AS92" i="19" s="1"/>
  <c r="AM92" i="19"/>
  <c r="AF92" i="19"/>
  <c r="AB92" i="19"/>
  <c r="V92" i="19"/>
  <c r="S92" i="19"/>
  <c r="Q92" i="19"/>
  <c r="J92" i="19"/>
  <c r="AQ91" i="19"/>
  <c r="AO91" i="19"/>
  <c r="AM91" i="19"/>
  <c r="AF91" i="19"/>
  <c r="AB91" i="19"/>
  <c r="V91" i="19"/>
  <c r="U91" i="19"/>
  <c r="S91" i="19"/>
  <c r="Q91" i="19"/>
  <c r="J91" i="19"/>
  <c r="F91" i="19"/>
  <c r="AQ90" i="19"/>
  <c r="AM90" i="19"/>
  <c r="AB90" i="19"/>
  <c r="U90" i="19"/>
  <c r="S90" i="19"/>
  <c r="Q90" i="19"/>
  <c r="J90" i="19"/>
  <c r="F90" i="19"/>
  <c r="AQ89" i="19"/>
  <c r="AO89" i="19"/>
  <c r="AM89" i="19"/>
  <c r="AF89" i="19"/>
  <c r="AB89" i="19"/>
  <c r="U89" i="19"/>
  <c r="S89" i="19"/>
  <c r="Q89" i="19"/>
  <c r="J89" i="19"/>
  <c r="F89" i="19"/>
  <c r="AR88" i="19"/>
  <c r="AQ88" i="19"/>
  <c r="AO88" i="19"/>
  <c r="AS88" i="19" s="1"/>
  <c r="AM88" i="19"/>
  <c r="AF88" i="19"/>
  <c r="AB88" i="19"/>
  <c r="U88" i="19"/>
  <c r="Q88" i="19"/>
  <c r="J88" i="19"/>
  <c r="AQ84" i="19"/>
  <c r="AO84" i="19"/>
  <c r="AM84" i="19"/>
  <c r="AF84" i="19"/>
  <c r="AB84" i="19"/>
  <c r="V84" i="19"/>
  <c r="U84" i="19"/>
  <c r="S84" i="19"/>
  <c r="Q84" i="19"/>
  <c r="J84" i="19"/>
  <c r="F84" i="19"/>
  <c r="AR83" i="19"/>
  <c r="AQ83" i="19"/>
  <c r="AO83" i="19"/>
  <c r="AS83" i="19" s="1"/>
  <c r="AM83" i="19"/>
  <c r="AB83" i="19"/>
  <c r="U83" i="19"/>
  <c r="W83" i="19" s="1"/>
  <c r="S83" i="19"/>
  <c r="Q83" i="19"/>
  <c r="J83" i="19"/>
  <c r="F83" i="19"/>
  <c r="AQ82" i="19"/>
  <c r="AR82" i="19"/>
  <c r="AO82" i="19"/>
  <c r="AS82" i="19" s="1"/>
  <c r="AM82" i="19"/>
  <c r="AF82" i="19"/>
  <c r="AB82" i="19"/>
  <c r="U82" i="19"/>
  <c r="Q82" i="19"/>
  <c r="J82" i="19"/>
  <c r="F82" i="19"/>
  <c r="AQ81" i="19"/>
  <c r="AO81" i="19"/>
  <c r="AS81" i="19" s="1"/>
  <c r="AM81" i="19"/>
  <c r="AF81" i="19"/>
  <c r="AB81" i="19"/>
  <c r="V81" i="19"/>
  <c r="S81" i="19"/>
  <c r="Q81" i="19"/>
  <c r="J81" i="19"/>
  <c r="AQ80" i="19"/>
  <c r="AO80" i="19"/>
  <c r="AM80" i="19"/>
  <c r="AF80" i="19"/>
  <c r="AB80" i="19"/>
  <c r="V80" i="19"/>
  <c r="U80" i="19"/>
  <c r="W80" i="19" s="1"/>
  <c r="S80" i="19"/>
  <c r="Q80" i="19"/>
  <c r="J80" i="19"/>
  <c r="F80" i="19"/>
  <c r="AQ79" i="19"/>
  <c r="AM79" i="19"/>
  <c r="AB79" i="19"/>
  <c r="V79" i="19"/>
  <c r="U79" i="19"/>
  <c r="S79" i="19"/>
  <c r="Q79" i="19"/>
  <c r="J79" i="19"/>
  <c r="F79" i="19"/>
  <c r="AQ78" i="19"/>
  <c r="AO78" i="19"/>
  <c r="AM78" i="19"/>
  <c r="AF78" i="19"/>
  <c r="AB78" i="19"/>
  <c r="U78" i="19"/>
  <c r="Q78" i="19"/>
  <c r="J78" i="19"/>
  <c r="F78" i="19"/>
  <c r="AR77" i="19"/>
  <c r="AQ77" i="19"/>
  <c r="AS77" i="19" s="1"/>
  <c r="AO77" i="19"/>
  <c r="AM77" i="19"/>
  <c r="AF77" i="19"/>
  <c r="AB77" i="19"/>
  <c r="U77" i="19"/>
  <c r="Q77" i="19"/>
  <c r="J77" i="19"/>
  <c r="AQ76" i="19"/>
  <c r="AS76" i="19" s="1"/>
  <c r="AO76" i="19"/>
  <c r="AM76" i="19"/>
  <c r="AF76" i="19"/>
  <c r="AB76" i="19"/>
  <c r="V76" i="19"/>
  <c r="U76" i="19"/>
  <c r="S76" i="19"/>
  <c r="W76" i="19" s="1"/>
  <c r="Q76" i="19"/>
  <c r="J76" i="19"/>
  <c r="F76" i="19"/>
  <c r="AR75" i="19"/>
  <c r="AQ75" i="19"/>
  <c r="AO75" i="19"/>
  <c r="AM75" i="19"/>
  <c r="AB75" i="19"/>
  <c r="U75" i="19"/>
  <c r="S75" i="19"/>
  <c r="Q75" i="19"/>
  <c r="J75" i="19"/>
  <c r="F75" i="19"/>
  <c r="AR74" i="19"/>
  <c r="AQ74" i="19"/>
  <c r="AO74" i="19"/>
  <c r="AM74" i="19"/>
  <c r="AF74" i="19"/>
  <c r="AB74" i="19"/>
  <c r="U74" i="19"/>
  <c r="Q74" i="19"/>
  <c r="J74" i="19"/>
  <c r="F74" i="19"/>
  <c r="AQ73" i="19"/>
  <c r="AO73" i="19"/>
  <c r="AS73" i="19" s="1"/>
  <c r="AM73" i="19"/>
  <c r="AF73" i="19"/>
  <c r="AB73" i="19"/>
  <c r="V73" i="19"/>
  <c r="S73" i="19"/>
  <c r="Q73" i="19"/>
  <c r="J73" i="19"/>
  <c r="AQ69" i="19"/>
  <c r="AO69" i="19"/>
  <c r="AM69" i="19"/>
  <c r="AF69" i="19"/>
  <c r="AB69" i="19"/>
  <c r="V69" i="19"/>
  <c r="U69" i="19"/>
  <c r="S69" i="19"/>
  <c r="Q69" i="19"/>
  <c r="J69" i="19"/>
  <c r="F69" i="19"/>
  <c r="AQ68" i="19"/>
  <c r="AM68" i="19"/>
  <c r="AB68" i="19"/>
  <c r="V68" i="19"/>
  <c r="U68" i="19"/>
  <c r="S68" i="19"/>
  <c r="Q68" i="19"/>
  <c r="J68" i="19"/>
  <c r="F68" i="19"/>
  <c r="AQ67" i="19"/>
  <c r="AS67" i="19" s="1"/>
  <c r="AO67" i="19"/>
  <c r="AM67" i="19"/>
  <c r="AF67" i="19"/>
  <c r="AB67" i="19"/>
  <c r="U67" i="19"/>
  <c r="Q67" i="19"/>
  <c r="J67" i="19"/>
  <c r="F67" i="19"/>
  <c r="AS66" i="19"/>
  <c r="AR66" i="19"/>
  <c r="AQ66" i="19"/>
  <c r="AO66" i="19"/>
  <c r="AM66" i="19"/>
  <c r="AF66" i="19"/>
  <c r="AB66" i="19"/>
  <c r="U66" i="19"/>
  <c r="Q66" i="19"/>
  <c r="J66" i="19"/>
  <c r="AR65" i="19"/>
  <c r="AO65" i="19"/>
  <c r="AM65" i="19"/>
  <c r="AF65" i="19"/>
  <c r="AB65" i="19"/>
  <c r="V65" i="19"/>
  <c r="U65" i="19"/>
  <c r="S65" i="19"/>
  <c r="Q65" i="19"/>
  <c r="J65" i="19"/>
  <c r="F65" i="19"/>
  <c r="AR64" i="19"/>
  <c r="AQ64" i="19"/>
  <c r="AO64" i="19"/>
  <c r="AM64" i="19"/>
  <c r="AB64" i="19"/>
  <c r="U64" i="19"/>
  <c r="Q64" i="19"/>
  <c r="J64" i="19"/>
  <c r="F64" i="19"/>
  <c r="AR63" i="19"/>
  <c r="AQ63" i="19"/>
  <c r="AO63" i="19"/>
  <c r="AM63" i="19"/>
  <c r="AF63" i="19"/>
  <c r="AB63" i="19"/>
  <c r="U63" i="19"/>
  <c r="Q63" i="19"/>
  <c r="J63" i="19"/>
  <c r="F63" i="19"/>
  <c r="AQ62" i="19"/>
  <c r="AO62" i="19"/>
  <c r="AS62" i="19" s="1"/>
  <c r="AF62" i="19"/>
  <c r="AB62" i="19"/>
  <c r="V62" i="19"/>
  <c r="S62" i="19"/>
  <c r="Q62" i="19"/>
  <c r="J62" i="19"/>
  <c r="AQ61" i="19"/>
  <c r="AO61" i="19"/>
  <c r="AM61" i="19"/>
  <c r="AF61" i="19"/>
  <c r="AB61" i="19"/>
  <c r="U61" i="19"/>
  <c r="W61" i="19" s="1"/>
  <c r="S61" i="19"/>
  <c r="Q61" i="19"/>
  <c r="J61" i="19"/>
  <c r="F61" i="19"/>
  <c r="AQ60" i="19"/>
  <c r="AM60" i="19"/>
  <c r="AB60" i="19"/>
  <c r="V60" i="19"/>
  <c r="U60" i="19"/>
  <c r="S60" i="19"/>
  <c r="W60" i="19" s="1"/>
  <c r="Q60" i="19"/>
  <c r="J60" i="19"/>
  <c r="F60" i="19"/>
  <c r="AQ59" i="19"/>
  <c r="AO59" i="19"/>
  <c r="AM59" i="19"/>
  <c r="AF59" i="19"/>
  <c r="AB59" i="19"/>
  <c r="U59" i="19"/>
  <c r="Q59" i="19"/>
  <c r="J59" i="19"/>
  <c r="F59" i="19"/>
  <c r="AR58" i="19"/>
  <c r="AQ58" i="19"/>
  <c r="AS58" i="19" s="1"/>
  <c r="AO58" i="19"/>
  <c r="AM58" i="19"/>
  <c r="AF58" i="19"/>
  <c r="AB58" i="19"/>
  <c r="U58" i="19"/>
  <c r="Q58" i="19"/>
  <c r="J58" i="19"/>
  <c r="AQ54" i="19"/>
  <c r="AM54" i="19"/>
  <c r="AD54" i="19"/>
  <c r="AB54" i="19"/>
  <c r="S54" i="19"/>
  <c r="Q54" i="19"/>
  <c r="J54" i="19"/>
  <c r="K54" i="19"/>
  <c r="F54" i="19"/>
  <c r="AR53" i="19"/>
  <c r="AQ53" i="19"/>
  <c r="AO53" i="19"/>
  <c r="AS53" i="19" s="1"/>
  <c r="AD53" i="19"/>
  <c r="AG53" i="19"/>
  <c r="AB53" i="19"/>
  <c r="U53" i="19"/>
  <c r="W53" i="19" s="1"/>
  <c r="S53" i="19"/>
  <c r="Q53" i="19"/>
  <c r="J53" i="19"/>
  <c r="H53" i="19"/>
  <c r="L53" i="19" s="1"/>
  <c r="F53" i="19"/>
  <c r="AR52" i="19"/>
  <c r="AQ52" i="19"/>
  <c r="AO52" i="19"/>
  <c r="AM52" i="19"/>
  <c r="AG52" i="19"/>
  <c r="AD52" i="19"/>
  <c r="AB52" i="19"/>
  <c r="U52" i="19"/>
  <c r="Q52" i="19"/>
  <c r="J52" i="19"/>
  <c r="K52" i="19"/>
  <c r="F52" i="19"/>
  <c r="AO51" i="19"/>
  <c r="AM51" i="19"/>
  <c r="AB51" i="19"/>
  <c r="U51" i="19"/>
  <c r="Q51" i="19"/>
  <c r="J51" i="19"/>
  <c r="G23" i="19"/>
  <c r="AR50" i="19"/>
  <c r="AO50" i="19"/>
  <c r="AM50" i="19"/>
  <c r="AF50" i="19"/>
  <c r="AB50" i="19"/>
  <c r="U50" i="19"/>
  <c r="Q50" i="19"/>
  <c r="K50" i="19"/>
  <c r="J50" i="19"/>
  <c r="H50" i="19"/>
  <c r="AQ49" i="19"/>
  <c r="AO49" i="19"/>
  <c r="AS49" i="19" s="1"/>
  <c r="AM49" i="19"/>
  <c r="V49" i="19"/>
  <c r="U49" i="19"/>
  <c r="S49" i="19"/>
  <c r="W49" i="19" s="1"/>
  <c r="H49" i="19"/>
  <c r="F49" i="19"/>
  <c r="AR48" i="19"/>
  <c r="AQ48" i="19"/>
  <c r="AM48" i="19"/>
  <c r="AF48" i="19"/>
  <c r="AD48" i="19"/>
  <c r="AH48" i="19" s="1"/>
  <c r="AG48" i="19"/>
  <c r="AB48" i="19"/>
  <c r="Q48" i="19"/>
  <c r="J48" i="19"/>
  <c r="K48" i="19"/>
  <c r="F48" i="19"/>
  <c r="AO47" i="19"/>
  <c r="AF47" i="19"/>
  <c r="AD47" i="19"/>
  <c r="AH47" i="19" s="1"/>
  <c r="AG47" i="19"/>
  <c r="AB47" i="19"/>
  <c r="U47" i="19"/>
  <c r="V47" i="19"/>
  <c r="S47" i="19"/>
  <c r="Q47" i="19"/>
  <c r="J47" i="19"/>
  <c r="K47" i="19"/>
  <c r="AR46" i="19"/>
  <c r="AF46" i="19"/>
  <c r="AD46" i="19"/>
  <c r="AG46" i="19"/>
  <c r="AB46" i="19"/>
  <c r="V46" i="19"/>
  <c r="S46" i="19"/>
  <c r="Q46" i="19"/>
  <c r="J46" i="19"/>
  <c r="H46" i="19"/>
  <c r="L46" i="19" s="1"/>
  <c r="K46" i="19"/>
  <c r="F46" i="19"/>
  <c r="AQ45" i="19"/>
  <c r="AR45" i="19"/>
  <c r="AO45" i="19"/>
  <c r="AS45" i="19" s="1"/>
  <c r="AD45" i="19"/>
  <c r="AB45" i="19"/>
  <c r="V45" i="19"/>
  <c r="S45" i="19"/>
  <c r="Q45" i="19"/>
  <c r="J45" i="19"/>
  <c r="H45" i="19"/>
  <c r="L45" i="19" s="1"/>
  <c r="F45" i="19"/>
  <c r="AR44" i="19"/>
  <c r="AM44" i="19"/>
  <c r="AD44" i="19"/>
  <c r="AH44" i="19" s="1"/>
  <c r="AG44" i="19"/>
  <c r="AB44" i="19"/>
  <c r="U44" i="19"/>
  <c r="Q44" i="19"/>
  <c r="J44" i="19"/>
  <c r="H44" i="19"/>
  <c r="F44" i="19"/>
  <c r="AR43" i="19"/>
  <c r="AO43" i="19"/>
  <c r="AF43" i="19"/>
  <c r="AD43" i="19"/>
  <c r="AH43" i="19" s="1"/>
  <c r="AG43" i="19"/>
  <c r="AB43" i="19"/>
  <c r="V43" i="19"/>
  <c r="S43" i="19"/>
  <c r="Q43" i="19"/>
  <c r="J43" i="19"/>
  <c r="H43" i="19"/>
  <c r="L43" i="19" s="1"/>
  <c r="AR39" i="19"/>
  <c r="AO39" i="19"/>
  <c r="AF39" i="19"/>
  <c r="AD39" i="19"/>
  <c r="AH39" i="19" s="1"/>
  <c r="AG39" i="19"/>
  <c r="AB39" i="19"/>
  <c r="V39" i="19"/>
  <c r="S39" i="19"/>
  <c r="Q39" i="19"/>
  <c r="J39" i="19"/>
  <c r="H39" i="19"/>
  <c r="L39" i="19" s="1"/>
  <c r="F39" i="19"/>
  <c r="AR38" i="19"/>
  <c r="AO38" i="19"/>
  <c r="AM38" i="19"/>
  <c r="AF38" i="19"/>
  <c r="AD38" i="19"/>
  <c r="AH38" i="19" s="1"/>
  <c r="AG38" i="19"/>
  <c r="AB38" i="19"/>
  <c r="V38" i="19"/>
  <c r="S38" i="19"/>
  <c r="J38" i="19"/>
  <c r="H38" i="19"/>
  <c r="K38" i="19"/>
  <c r="F38" i="19"/>
  <c r="AR37" i="19"/>
  <c r="AO37" i="19"/>
  <c r="AM37" i="19"/>
  <c r="AF37" i="19"/>
  <c r="AD37" i="19"/>
  <c r="AB37" i="19"/>
  <c r="V37" i="19"/>
  <c r="Q37" i="19"/>
  <c r="J37" i="19"/>
  <c r="K37" i="19"/>
  <c r="F37" i="19"/>
  <c r="AR36" i="19"/>
  <c r="AF36" i="19"/>
  <c r="AD36" i="19"/>
  <c r="AH36" i="19" s="1"/>
  <c r="V36" i="19"/>
  <c r="S36" i="19"/>
  <c r="Q36" i="19"/>
  <c r="J36" i="19"/>
  <c r="H36" i="19"/>
  <c r="L36" i="19" s="1"/>
  <c r="AR35" i="19"/>
  <c r="AO35" i="19"/>
  <c r="AF35" i="19"/>
  <c r="AD35" i="19"/>
  <c r="AB35" i="19"/>
  <c r="U35" i="19"/>
  <c r="S35" i="19"/>
  <c r="Q35" i="19"/>
  <c r="J35" i="19"/>
  <c r="H35" i="19"/>
  <c r="K35" i="19"/>
  <c r="AO34" i="19"/>
  <c r="AR34" i="19"/>
  <c r="AM34" i="19"/>
  <c r="AF34" i="19"/>
  <c r="U34" i="19"/>
  <c r="S34" i="19"/>
  <c r="Q34" i="19"/>
  <c r="J34" i="19"/>
  <c r="H34" i="19"/>
  <c r="K34" i="19"/>
  <c r="F34" i="19"/>
  <c r="AM33" i="19"/>
  <c r="AF33" i="19"/>
  <c r="AH33" i="19" s="1"/>
  <c r="AD33" i="19"/>
  <c r="AB33" i="19"/>
  <c r="U33" i="19"/>
  <c r="J33" i="19"/>
  <c r="H33" i="19"/>
  <c r="K33" i="19"/>
  <c r="F33" i="19"/>
  <c r="AN23" i="19"/>
  <c r="AF32" i="19"/>
  <c r="AD32" i="19"/>
  <c r="AG32" i="19"/>
  <c r="U32" i="19"/>
  <c r="S32" i="19"/>
  <c r="W32" i="19" s="1"/>
  <c r="Q32" i="19"/>
  <c r="J32" i="19"/>
  <c r="K32" i="19"/>
  <c r="F32" i="19"/>
  <c r="AR31" i="19"/>
  <c r="AQ31" i="19"/>
  <c r="AO31" i="19"/>
  <c r="AF31" i="19"/>
  <c r="AD31" i="19"/>
  <c r="AH31" i="19" s="1"/>
  <c r="AB31" i="19"/>
  <c r="U31" i="19"/>
  <c r="Q31" i="19"/>
  <c r="J31" i="19"/>
  <c r="H31" i="19"/>
  <c r="L31" i="19" s="1"/>
  <c r="K31" i="19"/>
  <c r="F31" i="19"/>
  <c r="AR30" i="19"/>
  <c r="AN24" i="19"/>
  <c r="AM30" i="19"/>
  <c r="AF30" i="19"/>
  <c r="S30" i="19"/>
  <c r="J30" i="19"/>
  <c r="F30" i="19"/>
  <c r="AR29" i="19"/>
  <c r="AO29" i="19"/>
  <c r="AL23" i="19" a="1"/>
  <c r="AL23" i="19" s="1"/>
  <c r="AF29" i="19"/>
  <c r="AD29" i="19"/>
  <c r="AG29" i="19"/>
  <c r="AB29" i="19"/>
  <c r="U29" i="19"/>
  <c r="J29" i="19"/>
  <c r="H29" i="19"/>
  <c r="L29" i="19" s="1"/>
  <c r="AQ37" i="19"/>
  <c r="AO28" i="19"/>
  <c r="AM28" i="19"/>
  <c r="AL24" i="19"/>
  <c r="AH28" i="19"/>
  <c r="AF28" i="19"/>
  <c r="AD28" i="19"/>
  <c r="AG28" i="19"/>
  <c r="U39" i="19"/>
  <c r="J28" i="19"/>
  <c r="AC23" i="19"/>
  <c r="AP99" i="18"/>
  <c r="AN99" i="18"/>
  <c r="AL99" i="18"/>
  <c r="AE99" i="18"/>
  <c r="AC99" i="18"/>
  <c r="AA99" i="18"/>
  <c r="T99" i="18"/>
  <c r="R99" i="18"/>
  <c r="P99" i="18"/>
  <c r="I99" i="18"/>
  <c r="G99" i="18"/>
  <c r="E99" i="18"/>
  <c r="AP98" i="18"/>
  <c r="AN98" i="18"/>
  <c r="AL98" i="18"/>
  <c r="AE98" i="18"/>
  <c r="AC98" i="18"/>
  <c r="AA98" i="18"/>
  <c r="T98" i="18"/>
  <c r="R98" i="18"/>
  <c r="P98" i="18"/>
  <c r="I98" i="18"/>
  <c r="G98" i="18"/>
  <c r="E98" i="18"/>
  <c r="AP97" i="18"/>
  <c r="AN97" i="18"/>
  <c r="AL97" i="18"/>
  <c r="AE97" i="18"/>
  <c r="AC97" i="18"/>
  <c r="AA97" i="18"/>
  <c r="T97" i="18"/>
  <c r="R97" i="18"/>
  <c r="P97" i="18"/>
  <c r="I97" i="18"/>
  <c r="G97" i="18"/>
  <c r="E97" i="18"/>
  <c r="AP96" i="18"/>
  <c r="AN96" i="18"/>
  <c r="AL96" i="18"/>
  <c r="AE96" i="18"/>
  <c r="AC96" i="18"/>
  <c r="AA96" i="18"/>
  <c r="T96" i="18"/>
  <c r="R96" i="18"/>
  <c r="P96" i="18"/>
  <c r="I96" i="18"/>
  <c r="G96" i="18"/>
  <c r="E96" i="18"/>
  <c r="F96" i="18" s="1"/>
  <c r="AP95" i="18"/>
  <c r="AN95" i="18"/>
  <c r="AL95" i="18"/>
  <c r="AE95" i="18"/>
  <c r="AC95" i="18"/>
  <c r="AA95" i="18"/>
  <c r="T95" i="18"/>
  <c r="R95" i="18"/>
  <c r="P95" i="18"/>
  <c r="I95" i="18"/>
  <c r="G95" i="18"/>
  <c r="E95" i="18"/>
  <c r="AP94" i="18"/>
  <c r="AN94" i="18"/>
  <c r="AL94" i="18"/>
  <c r="AM94" i="18" s="1"/>
  <c r="AE94" i="18"/>
  <c r="AF94" i="18" s="1"/>
  <c r="AH94" i="18" s="1"/>
  <c r="AC94" i="18"/>
  <c r="AA94" i="18"/>
  <c r="T94" i="18"/>
  <c r="R94" i="18"/>
  <c r="P94" i="18"/>
  <c r="I94" i="18"/>
  <c r="G94" i="18"/>
  <c r="E94" i="18"/>
  <c r="AP93" i="18"/>
  <c r="AN93" i="18"/>
  <c r="AL93" i="18"/>
  <c r="AE93" i="18"/>
  <c r="AC93" i="18"/>
  <c r="AA93" i="18"/>
  <c r="T93" i="18"/>
  <c r="U93" i="18" s="1"/>
  <c r="R93" i="18"/>
  <c r="S93" i="18" s="1"/>
  <c r="W93" i="18" s="1"/>
  <c r="P93" i="18"/>
  <c r="I93" i="18"/>
  <c r="G93" i="18"/>
  <c r="E93" i="18"/>
  <c r="AP92" i="18"/>
  <c r="AN92" i="18"/>
  <c r="AL92" i="18"/>
  <c r="AE92" i="18"/>
  <c r="AC92" i="18"/>
  <c r="AA92" i="18"/>
  <c r="T92" i="18"/>
  <c r="R92" i="18"/>
  <c r="P92" i="18"/>
  <c r="I92" i="18"/>
  <c r="G92" i="18"/>
  <c r="H92" i="18" s="1"/>
  <c r="L92" i="18" s="1"/>
  <c r="E92" i="18"/>
  <c r="F92" i="18" s="1"/>
  <c r="AP91" i="18"/>
  <c r="AN91" i="18"/>
  <c r="AL91" i="18"/>
  <c r="AE91" i="18"/>
  <c r="AC91" i="18"/>
  <c r="AA91" i="18"/>
  <c r="T91" i="18"/>
  <c r="R91" i="18"/>
  <c r="P91" i="18"/>
  <c r="I91" i="18"/>
  <c r="G91" i="18"/>
  <c r="E91" i="18"/>
  <c r="AP90" i="18"/>
  <c r="AN90" i="18"/>
  <c r="AL90" i="18"/>
  <c r="AM90" i="18" s="1"/>
  <c r="AE90" i="18"/>
  <c r="AF90" i="18" s="1"/>
  <c r="AC90" i="18"/>
  <c r="AA90" i="18"/>
  <c r="T90" i="18"/>
  <c r="R90" i="18"/>
  <c r="P90" i="18"/>
  <c r="I90" i="18"/>
  <c r="G90" i="18"/>
  <c r="E90" i="18"/>
  <c r="AP89" i="18"/>
  <c r="AN89" i="18"/>
  <c r="AL89" i="18"/>
  <c r="AE89" i="18"/>
  <c r="AC89" i="18"/>
  <c r="AA89" i="18"/>
  <c r="T89" i="18"/>
  <c r="U89" i="18" s="1"/>
  <c r="R89" i="18"/>
  <c r="S89" i="18" s="1"/>
  <c r="W89" i="18" s="1"/>
  <c r="P89" i="18"/>
  <c r="I89" i="18"/>
  <c r="G89" i="18"/>
  <c r="E89" i="18"/>
  <c r="AP88" i="18"/>
  <c r="AN88" i="18"/>
  <c r="AL88" i="18"/>
  <c r="AE88" i="18"/>
  <c r="AC88" i="18"/>
  <c r="AA88" i="18"/>
  <c r="T88" i="18"/>
  <c r="R88" i="18"/>
  <c r="P88" i="18"/>
  <c r="I88" i="18"/>
  <c r="G88" i="18"/>
  <c r="E88" i="18"/>
  <c r="F88" i="18" s="1"/>
  <c r="AP84" i="18"/>
  <c r="AN84" i="18"/>
  <c r="AL84" i="18"/>
  <c r="AE84" i="18"/>
  <c r="AC84" i="18"/>
  <c r="AA84" i="18"/>
  <c r="T84" i="18"/>
  <c r="R84" i="18"/>
  <c r="P84" i="18"/>
  <c r="I84" i="18"/>
  <c r="G84" i="18"/>
  <c r="E84" i="18"/>
  <c r="AP83" i="18"/>
  <c r="AN83" i="18"/>
  <c r="AL83" i="18"/>
  <c r="AM83" i="18" s="1"/>
  <c r="AE83" i="18"/>
  <c r="AF83" i="18" s="1"/>
  <c r="AC83" i="18"/>
  <c r="AA83" i="18"/>
  <c r="T83" i="18"/>
  <c r="R83" i="18"/>
  <c r="P83" i="18"/>
  <c r="I83" i="18"/>
  <c r="G83" i="18"/>
  <c r="E83" i="18"/>
  <c r="AP82" i="18"/>
  <c r="AN82" i="18"/>
  <c r="AL82" i="18"/>
  <c r="AE82" i="18"/>
  <c r="AC82" i="18"/>
  <c r="AA82" i="18"/>
  <c r="T82" i="18"/>
  <c r="U82" i="18" s="1"/>
  <c r="R82" i="18"/>
  <c r="P82" i="18"/>
  <c r="I82" i="18"/>
  <c r="G82" i="18"/>
  <c r="E82" i="18"/>
  <c r="AP81" i="18"/>
  <c r="AN81" i="18"/>
  <c r="AL81" i="18"/>
  <c r="AE81" i="18"/>
  <c r="AC81" i="18"/>
  <c r="AA81" i="18"/>
  <c r="T81" i="18"/>
  <c r="R81" i="18"/>
  <c r="P81" i="18"/>
  <c r="I81" i="18"/>
  <c r="G81" i="18"/>
  <c r="H81" i="18" s="1"/>
  <c r="L81" i="18" s="1"/>
  <c r="E81" i="18"/>
  <c r="F81" i="18" s="1"/>
  <c r="AP80" i="18"/>
  <c r="AN80" i="18"/>
  <c r="AL80" i="18"/>
  <c r="AE80" i="18"/>
  <c r="AC80" i="18"/>
  <c r="AA80" i="18"/>
  <c r="T80" i="18"/>
  <c r="R80" i="18"/>
  <c r="P80" i="18"/>
  <c r="I80" i="18"/>
  <c r="G80" i="18"/>
  <c r="E80" i="18"/>
  <c r="AP79" i="18"/>
  <c r="AN79" i="18"/>
  <c r="AL79" i="18"/>
  <c r="AE79" i="18"/>
  <c r="AF79" i="18" s="1"/>
  <c r="AC79" i="18"/>
  <c r="AA79" i="18"/>
  <c r="T79" i="18"/>
  <c r="R79" i="18"/>
  <c r="P79" i="18"/>
  <c r="I79" i="18"/>
  <c r="G79" i="18"/>
  <c r="E79" i="18"/>
  <c r="AP78" i="18"/>
  <c r="AN78" i="18"/>
  <c r="AL78" i="18"/>
  <c r="AE78" i="18"/>
  <c r="AC78" i="18"/>
  <c r="AA78" i="18"/>
  <c r="T78" i="18"/>
  <c r="U78" i="18" s="1"/>
  <c r="R78" i="18"/>
  <c r="P78" i="18"/>
  <c r="I78" i="18"/>
  <c r="G78" i="18"/>
  <c r="E78" i="18"/>
  <c r="AP77" i="18"/>
  <c r="AN77" i="18"/>
  <c r="AL77" i="18"/>
  <c r="AE77" i="18"/>
  <c r="AC77" i="18"/>
  <c r="AA77" i="18"/>
  <c r="T77" i="18"/>
  <c r="R77" i="18"/>
  <c r="P77" i="18"/>
  <c r="I77" i="18"/>
  <c r="G77" i="18"/>
  <c r="E77" i="18"/>
  <c r="AP76" i="18"/>
  <c r="AN76" i="18"/>
  <c r="AL76" i="18"/>
  <c r="AE76" i="18"/>
  <c r="AC76" i="18"/>
  <c r="AA76" i="18"/>
  <c r="T76" i="18"/>
  <c r="R76" i="18"/>
  <c r="P76" i="18"/>
  <c r="I76" i="18"/>
  <c r="G76" i="18"/>
  <c r="E76" i="18"/>
  <c r="AP75" i="18"/>
  <c r="AQ75" i="18" s="1"/>
  <c r="AN75" i="18"/>
  <c r="AL75" i="18"/>
  <c r="AM75" i="18" s="1"/>
  <c r="AE75" i="18"/>
  <c r="AF75" i="18" s="1"/>
  <c r="AC75" i="18"/>
  <c r="AA75" i="18"/>
  <c r="T75" i="18"/>
  <c r="R75" i="18"/>
  <c r="P75" i="18"/>
  <c r="I75" i="18"/>
  <c r="G75" i="18"/>
  <c r="E75" i="18"/>
  <c r="AP74" i="18"/>
  <c r="AN74" i="18"/>
  <c r="AL74" i="18"/>
  <c r="AE74" i="18"/>
  <c r="AC74" i="18"/>
  <c r="AA74" i="18"/>
  <c r="T74" i="18"/>
  <c r="U74" i="18" s="1"/>
  <c r="R74" i="18"/>
  <c r="P74" i="18"/>
  <c r="I74" i="18"/>
  <c r="G74" i="18"/>
  <c r="E74" i="18"/>
  <c r="AP73" i="18"/>
  <c r="AN73" i="18"/>
  <c r="AL73" i="18"/>
  <c r="AE73" i="18"/>
  <c r="AC73" i="18"/>
  <c r="AA73" i="18"/>
  <c r="T73" i="18"/>
  <c r="R73" i="18"/>
  <c r="P73" i="18"/>
  <c r="I73" i="18"/>
  <c r="G73" i="18"/>
  <c r="K73" i="18" s="1"/>
  <c r="E73" i="18"/>
  <c r="F73" i="18" s="1"/>
  <c r="AP69" i="18"/>
  <c r="AN69" i="18"/>
  <c r="AL69" i="18"/>
  <c r="AE69" i="18"/>
  <c r="AC69" i="18"/>
  <c r="AA69" i="18"/>
  <c r="T69" i="18"/>
  <c r="R69" i="18"/>
  <c r="P69" i="18"/>
  <c r="I69" i="18"/>
  <c r="G69" i="18"/>
  <c r="E69" i="18"/>
  <c r="AP68" i="18"/>
  <c r="AN68" i="18"/>
  <c r="AL68" i="18"/>
  <c r="AM68" i="18" s="1"/>
  <c r="AE68" i="18"/>
  <c r="AF68" i="18" s="1"/>
  <c r="AC68" i="18"/>
  <c r="AA68" i="18"/>
  <c r="T68" i="18"/>
  <c r="R68" i="18"/>
  <c r="P68" i="18"/>
  <c r="I68" i="18"/>
  <c r="G68" i="18"/>
  <c r="E68" i="18"/>
  <c r="AP67" i="18"/>
  <c r="AN67" i="18"/>
  <c r="AL67" i="18"/>
  <c r="AE67" i="18"/>
  <c r="AC67" i="18"/>
  <c r="AG67" i="18" s="1"/>
  <c r="AA67" i="18"/>
  <c r="T67" i="18"/>
  <c r="U67" i="18" s="1"/>
  <c r="R67" i="18"/>
  <c r="S67" i="18" s="1"/>
  <c r="P67" i="18"/>
  <c r="I67" i="18"/>
  <c r="G67" i="18"/>
  <c r="E67" i="18"/>
  <c r="AP66" i="18"/>
  <c r="AN66" i="18"/>
  <c r="AL66" i="18"/>
  <c r="AE66" i="18"/>
  <c r="AC66" i="18"/>
  <c r="AG66" i="18" s="1"/>
  <c r="AA66" i="18"/>
  <c r="T66" i="18"/>
  <c r="R66" i="18"/>
  <c r="P66" i="18"/>
  <c r="I66" i="18"/>
  <c r="G66" i="18"/>
  <c r="K66" i="18" s="1"/>
  <c r="E66" i="18"/>
  <c r="F66" i="18" s="1"/>
  <c r="AP65" i="18"/>
  <c r="AN65" i="18"/>
  <c r="AL65" i="18"/>
  <c r="AE65" i="18"/>
  <c r="AC65" i="18"/>
  <c r="AA65" i="18"/>
  <c r="T65" i="18"/>
  <c r="U65" i="18" s="1"/>
  <c r="R65" i="18"/>
  <c r="P65" i="18"/>
  <c r="I65" i="18"/>
  <c r="G65" i="18"/>
  <c r="E65" i="18"/>
  <c r="AP64" i="18"/>
  <c r="AN64" i="18"/>
  <c r="AL64" i="18"/>
  <c r="AM64" i="18" s="1"/>
  <c r="AE64" i="18"/>
  <c r="AG64" i="18" s="1"/>
  <c r="AC64" i="18"/>
  <c r="AA64" i="18"/>
  <c r="T64" i="18"/>
  <c r="R64" i="18"/>
  <c r="P64" i="18"/>
  <c r="Q64" i="18" s="1"/>
  <c r="I64" i="18"/>
  <c r="G64" i="18"/>
  <c r="H64" i="18" s="1"/>
  <c r="L64" i="18" s="1"/>
  <c r="E64" i="18"/>
  <c r="AP63" i="18"/>
  <c r="AN63" i="18"/>
  <c r="AL63" i="18"/>
  <c r="AE63" i="18"/>
  <c r="AC63" i="18"/>
  <c r="AA63" i="18"/>
  <c r="T63" i="18"/>
  <c r="U63" i="18" s="1"/>
  <c r="R63" i="18"/>
  <c r="V63" i="18" s="1"/>
  <c r="P63" i="18"/>
  <c r="I63" i="18"/>
  <c r="J63" i="18" s="1"/>
  <c r="G63" i="18"/>
  <c r="E63" i="18"/>
  <c r="AP62" i="18"/>
  <c r="AR62" i="18" s="1"/>
  <c r="AN62" i="18"/>
  <c r="AL62" i="18"/>
  <c r="AE62" i="18"/>
  <c r="AC62" i="18"/>
  <c r="AA62" i="18"/>
  <c r="T62" i="18"/>
  <c r="R62" i="18"/>
  <c r="P62" i="18"/>
  <c r="Q62" i="18" s="1"/>
  <c r="I62" i="18"/>
  <c r="G62" i="18"/>
  <c r="K62" i="18" s="1"/>
  <c r="E62" i="18"/>
  <c r="F62" i="18" s="1"/>
  <c r="AP61" i="18"/>
  <c r="AQ61" i="18" s="1"/>
  <c r="AN61" i="18"/>
  <c r="AL61" i="18"/>
  <c r="AE61" i="18"/>
  <c r="AC61" i="18"/>
  <c r="AA61" i="18"/>
  <c r="T61" i="18"/>
  <c r="R61" i="18"/>
  <c r="P61" i="18"/>
  <c r="I61" i="18"/>
  <c r="G61" i="18"/>
  <c r="E61" i="18"/>
  <c r="AP60" i="18"/>
  <c r="AN60" i="18"/>
  <c r="AL60" i="18"/>
  <c r="AM60" i="18" s="1"/>
  <c r="AE60" i="18"/>
  <c r="AF60" i="18" s="1"/>
  <c r="AC60" i="18"/>
  <c r="AA60" i="18"/>
  <c r="T60" i="18"/>
  <c r="R60" i="18"/>
  <c r="V60" i="18" s="1"/>
  <c r="P60" i="18"/>
  <c r="I60" i="18"/>
  <c r="G60" i="18"/>
  <c r="E60" i="18"/>
  <c r="AP59" i="18"/>
  <c r="AN59" i="18"/>
  <c r="AL59" i="18"/>
  <c r="AE59" i="18"/>
  <c r="AC59" i="18"/>
  <c r="AD59" i="18" s="1"/>
  <c r="AH59" i="18" s="1"/>
  <c r="AA59" i="18"/>
  <c r="T59" i="18"/>
  <c r="U59" i="18" s="1"/>
  <c r="R59" i="18"/>
  <c r="V59" i="18" s="1"/>
  <c r="P59" i="18"/>
  <c r="I59" i="18"/>
  <c r="G59" i="18"/>
  <c r="E59" i="18"/>
  <c r="AP58" i="18"/>
  <c r="AN58" i="18"/>
  <c r="AL58" i="18"/>
  <c r="AE58" i="18"/>
  <c r="AC58" i="18"/>
  <c r="AA58" i="18"/>
  <c r="T58" i="18"/>
  <c r="R58" i="18"/>
  <c r="V58" i="18" s="1"/>
  <c r="P58" i="18"/>
  <c r="I58" i="18"/>
  <c r="G58" i="18"/>
  <c r="E58" i="18"/>
  <c r="AP54" i="18"/>
  <c r="AN54" i="18"/>
  <c r="AL54" i="18"/>
  <c r="AE54" i="18"/>
  <c r="AC54" i="18"/>
  <c r="AA54" i="18"/>
  <c r="T54" i="18"/>
  <c r="R54" i="18"/>
  <c r="P54" i="18"/>
  <c r="I54" i="18"/>
  <c r="G54" i="18"/>
  <c r="E54" i="18"/>
  <c r="F54" i="18" s="1"/>
  <c r="AP53" i="18"/>
  <c r="AN53" i="18"/>
  <c r="AL53" i="18"/>
  <c r="AM53" i="18" s="1"/>
  <c r="AE53" i="18"/>
  <c r="AF53" i="18" s="1"/>
  <c r="AH53" i="18" s="1"/>
  <c r="AC53" i="18"/>
  <c r="AA53" i="18"/>
  <c r="T53" i="18"/>
  <c r="R53" i="18"/>
  <c r="P53" i="18"/>
  <c r="I53" i="18"/>
  <c r="G53" i="18"/>
  <c r="K53" i="18" s="1"/>
  <c r="E53" i="18"/>
  <c r="AP52" i="18"/>
  <c r="AQ52" i="18" s="1"/>
  <c r="AS52" i="18" s="1"/>
  <c r="AN52" i="18"/>
  <c r="AL52" i="18"/>
  <c r="AE52" i="18"/>
  <c r="AC52" i="18"/>
  <c r="AD52" i="18" s="1"/>
  <c r="AA52" i="18"/>
  <c r="T52" i="18"/>
  <c r="U52" i="18" s="1"/>
  <c r="R52" i="18"/>
  <c r="V52" i="18" s="1"/>
  <c r="P52" i="18"/>
  <c r="I52" i="18"/>
  <c r="K52" i="18" s="1"/>
  <c r="G52" i="18"/>
  <c r="E52" i="18"/>
  <c r="AP51" i="18"/>
  <c r="AR51" i="18" s="1"/>
  <c r="AN51" i="18"/>
  <c r="AL51" i="18"/>
  <c r="AE51" i="18"/>
  <c r="AC51" i="18"/>
  <c r="AA51" i="18"/>
  <c r="T51" i="18"/>
  <c r="R51" i="18"/>
  <c r="P51" i="18"/>
  <c r="I51" i="18"/>
  <c r="G51" i="18"/>
  <c r="K51" i="18" s="1"/>
  <c r="E51" i="18"/>
  <c r="F51" i="18" s="1"/>
  <c r="AP50" i="18"/>
  <c r="AQ50" i="18" s="1"/>
  <c r="AN50" i="18"/>
  <c r="AL50" i="18"/>
  <c r="AE50" i="18"/>
  <c r="AC50" i="18"/>
  <c r="AD50" i="18" s="1"/>
  <c r="AA50" i="18"/>
  <c r="T50" i="18"/>
  <c r="R50" i="18"/>
  <c r="P50" i="18"/>
  <c r="I50" i="18"/>
  <c r="G50" i="18"/>
  <c r="E50" i="18"/>
  <c r="AP49" i="18"/>
  <c r="AN49" i="18"/>
  <c r="AL49" i="18"/>
  <c r="AM49" i="18" s="1"/>
  <c r="AE49" i="18"/>
  <c r="AF49" i="18" s="1"/>
  <c r="AC49" i="18"/>
  <c r="AG49" i="18" s="1"/>
  <c r="AA49" i="18"/>
  <c r="T49" i="18"/>
  <c r="R49" i="18"/>
  <c r="P49" i="18"/>
  <c r="Q49" i="18" s="1"/>
  <c r="I49" i="18"/>
  <c r="G49" i="18"/>
  <c r="E49" i="18"/>
  <c r="AP48" i="18"/>
  <c r="AN48" i="18"/>
  <c r="AL48" i="18"/>
  <c r="AE48" i="18"/>
  <c r="AF48" i="18" s="1"/>
  <c r="AC48" i="18"/>
  <c r="AD48" i="18" s="1"/>
  <c r="AA48" i="18"/>
  <c r="T48" i="18"/>
  <c r="R48" i="18"/>
  <c r="S48" i="18" s="1"/>
  <c r="W48" i="18" s="1"/>
  <c r="P48" i="18"/>
  <c r="I48" i="18"/>
  <c r="G48" i="18"/>
  <c r="E48" i="18"/>
  <c r="AP47" i="18"/>
  <c r="AN47" i="18"/>
  <c r="AL47" i="18"/>
  <c r="AM47" i="18" s="1"/>
  <c r="AE47" i="18"/>
  <c r="AC47" i="18"/>
  <c r="AG47" i="18" s="1"/>
  <c r="AA47" i="18"/>
  <c r="T47" i="18"/>
  <c r="R47" i="18"/>
  <c r="P47" i="18"/>
  <c r="I47" i="18"/>
  <c r="G47" i="18"/>
  <c r="K47" i="18" s="1"/>
  <c r="E47" i="18"/>
  <c r="F47" i="18" s="1"/>
  <c r="AP46" i="18"/>
  <c r="AN46" i="18"/>
  <c r="AL46" i="18"/>
  <c r="AE46" i="18"/>
  <c r="AF46" i="18" s="1"/>
  <c r="AC46" i="18"/>
  <c r="AG46" i="18" s="1"/>
  <c r="AA46" i="18"/>
  <c r="T46" i="18"/>
  <c r="U46" i="18" s="1"/>
  <c r="W46" i="18" s="1"/>
  <c r="R46" i="18"/>
  <c r="P46" i="18"/>
  <c r="I46" i="18"/>
  <c r="G46" i="18"/>
  <c r="E46" i="18"/>
  <c r="AP45" i="18"/>
  <c r="AQ45" i="18" s="1"/>
  <c r="AN45" i="18"/>
  <c r="AL45" i="18"/>
  <c r="AM45" i="18" s="1"/>
  <c r="AE45" i="18"/>
  <c r="AF45" i="18" s="1"/>
  <c r="AC45" i="18"/>
  <c r="AG45" i="18" s="1"/>
  <c r="AA45" i="18"/>
  <c r="T45" i="18"/>
  <c r="U45" i="18" s="1"/>
  <c r="R45" i="18"/>
  <c r="P45" i="18"/>
  <c r="I45" i="18"/>
  <c r="G45" i="18"/>
  <c r="E45" i="18"/>
  <c r="AP44" i="18"/>
  <c r="AN44" i="18"/>
  <c r="AL44" i="18"/>
  <c r="AE44" i="18"/>
  <c r="AC44" i="18"/>
  <c r="AG44" i="18" s="1"/>
  <c r="AA44" i="18"/>
  <c r="T44" i="18"/>
  <c r="U44" i="18" s="1"/>
  <c r="R44" i="18"/>
  <c r="V44" i="18" s="1"/>
  <c r="P44" i="18"/>
  <c r="I44" i="18"/>
  <c r="G44" i="18"/>
  <c r="E44" i="18"/>
  <c r="AP43" i="18"/>
  <c r="AR43" i="18" s="1"/>
  <c r="AN43" i="18"/>
  <c r="AL43" i="18"/>
  <c r="AE43" i="18"/>
  <c r="AC43" i="18"/>
  <c r="AD43" i="18" s="1"/>
  <c r="AH43" i="18" s="1"/>
  <c r="AA43" i="18"/>
  <c r="T43" i="18"/>
  <c r="R43" i="18"/>
  <c r="P43" i="18"/>
  <c r="Q43" i="18" s="1"/>
  <c r="I43" i="18"/>
  <c r="G43" i="18"/>
  <c r="E43" i="18"/>
  <c r="F43" i="18" s="1"/>
  <c r="AP39" i="18"/>
  <c r="AN39" i="18"/>
  <c r="AL39" i="18"/>
  <c r="AE39" i="18"/>
  <c r="AC39" i="18"/>
  <c r="AD39" i="18" s="1"/>
  <c r="AH39" i="18" s="1"/>
  <c r="AA39" i="18"/>
  <c r="T39" i="18"/>
  <c r="R39" i="18"/>
  <c r="P39" i="18"/>
  <c r="I39" i="18"/>
  <c r="G39" i="18"/>
  <c r="E39" i="18"/>
  <c r="AP38" i="18"/>
  <c r="AN38" i="18"/>
  <c r="AL38" i="18"/>
  <c r="AE38" i="18"/>
  <c r="AC38" i="18"/>
  <c r="AA38" i="18"/>
  <c r="T38" i="18"/>
  <c r="R38" i="18"/>
  <c r="V38" i="18" s="1"/>
  <c r="P38" i="18"/>
  <c r="I38" i="18"/>
  <c r="G38" i="18"/>
  <c r="K38" i="18" s="1"/>
  <c r="E38" i="18"/>
  <c r="AP37" i="18"/>
  <c r="AN37" i="18"/>
  <c r="AL37" i="18"/>
  <c r="AE37" i="18"/>
  <c r="AC37" i="18"/>
  <c r="AA37" i="18"/>
  <c r="T37" i="18"/>
  <c r="R37" i="18"/>
  <c r="V37" i="18" s="1"/>
  <c r="P37" i="18"/>
  <c r="I37" i="18"/>
  <c r="G37" i="18"/>
  <c r="E37" i="18"/>
  <c r="AP36" i="18"/>
  <c r="AN36" i="18"/>
  <c r="AL36" i="18"/>
  <c r="AM36" i="18" s="1"/>
  <c r="AE36" i="18"/>
  <c r="AC36" i="18"/>
  <c r="AA36" i="18"/>
  <c r="T36" i="18"/>
  <c r="R36" i="18"/>
  <c r="S36" i="18" s="1"/>
  <c r="P36" i="18"/>
  <c r="Q36" i="18" s="1"/>
  <c r="I36" i="18"/>
  <c r="G36" i="18"/>
  <c r="K36" i="18" s="1"/>
  <c r="E36" i="18"/>
  <c r="F36" i="18" s="1"/>
  <c r="AP35" i="18"/>
  <c r="AN35" i="18"/>
  <c r="AL35" i="18"/>
  <c r="AE35" i="18"/>
  <c r="AC35" i="18"/>
  <c r="AG35" i="18" s="1"/>
  <c r="AA35" i="18"/>
  <c r="T35" i="18"/>
  <c r="R35" i="18"/>
  <c r="P35" i="18"/>
  <c r="I35" i="18"/>
  <c r="G35" i="18"/>
  <c r="E35" i="18"/>
  <c r="F35" i="18" s="1"/>
  <c r="AP34" i="18"/>
  <c r="AN34" i="18"/>
  <c r="AL34" i="18"/>
  <c r="AM34" i="18" s="1"/>
  <c r="AE34" i="18"/>
  <c r="AC34" i="18"/>
  <c r="AA34" i="18"/>
  <c r="T34" i="18"/>
  <c r="R34" i="18"/>
  <c r="P34" i="18"/>
  <c r="Q34" i="18" s="1"/>
  <c r="I34" i="18"/>
  <c r="G34" i="18"/>
  <c r="E34" i="18"/>
  <c r="F34" i="18" s="1"/>
  <c r="AP33" i="18"/>
  <c r="AN33" i="18"/>
  <c r="AL33" i="18"/>
  <c r="AE33" i="18"/>
  <c r="AC33" i="18"/>
  <c r="AG33" i="18" s="1"/>
  <c r="AA33" i="18"/>
  <c r="T33" i="18"/>
  <c r="R33" i="18"/>
  <c r="V33" i="18" s="1"/>
  <c r="P33" i="18"/>
  <c r="I33" i="18"/>
  <c r="G33" i="18"/>
  <c r="E33" i="18"/>
  <c r="AP32" i="18"/>
  <c r="AN32" i="18"/>
  <c r="AL32" i="18"/>
  <c r="AE32" i="18"/>
  <c r="AC32" i="18"/>
  <c r="AD32" i="18" s="1"/>
  <c r="AA32" i="18"/>
  <c r="T32" i="18"/>
  <c r="R32" i="18"/>
  <c r="P32" i="18"/>
  <c r="Q32" i="18" s="1"/>
  <c r="I32" i="18"/>
  <c r="G32" i="18"/>
  <c r="G24" i="18" s="1"/>
  <c r="E32" i="18"/>
  <c r="F32" i="18" s="1"/>
  <c r="AP31" i="18"/>
  <c r="AN31" i="18"/>
  <c r="AO31" i="18" s="1"/>
  <c r="AL31" i="18"/>
  <c r="AE31" i="18"/>
  <c r="AC31" i="18"/>
  <c r="AD31" i="18" s="1"/>
  <c r="AH31" i="18" s="1"/>
  <c r="AA31" i="18"/>
  <c r="T31" i="18"/>
  <c r="R31" i="18"/>
  <c r="P31" i="18"/>
  <c r="Q31" i="18" s="1"/>
  <c r="I31" i="18"/>
  <c r="G31" i="18"/>
  <c r="E31" i="18"/>
  <c r="F31" i="18" s="1"/>
  <c r="AP30" i="18"/>
  <c r="AR30" i="18" s="1"/>
  <c r="AN30" i="18"/>
  <c r="AL30" i="18"/>
  <c r="AM30" i="18" s="1"/>
  <c r="AE30" i="18"/>
  <c r="AC30" i="18"/>
  <c r="AA30" i="18"/>
  <c r="AA24" i="18" s="1"/>
  <c r="T30" i="18"/>
  <c r="R30" i="18"/>
  <c r="P30" i="18"/>
  <c r="Q30" i="18" s="1"/>
  <c r="I30" i="18"/>
  <c r="G30" i="18"/>
  <c r="E30" i="18"/>
  <c r="AP29" i="18"/>
  <c r="AN29" i="18"/>
  <c r="AL29" i="18"/>
  <c r="AE29" i="18"/>
  <c r="AC29" i="18"/>
  <c r="AG29" i="18" s="1"/>
  <c r="AA29" i="18"/>
  <c r="T29" i="18"/>
  <c r="R29" i="18"/>
  <c r="V29" i="18" s="1"/>
  <c r="P29" i="18"/>
  <c r="I29" i="18"/>
  <c r="G29" i="18"/>
  <c r="E29" i="18"/>
  <c r="F29" i="18" s="1"/>
  <c r="AP28" i="18"/>
  <c r="AQ37" i="18" s="1"/>
  <c r="AS37" i="18" s="1"/>
  <c r="AN28" i="18"/>
  <c r="AL28" i="18"/>
  <c r="AM28" i="18" s="1"/>
  <c r="AE28" i="18"/>
  <c r="AF35" i="18" s="1"/>
  <c r="AC28" i="18"/>
  <c r="AA28" i="18"/>
  <c r="T28" i="18"/>
  <c r="R28" i="18"/>
  <c r="P28" i="18"/>
  <c r="I28" i="18"/>
  <c r="G28" i="18"/>
  <c r="E28" i="18"/>
  <c r="E24" i="18" s="1"/>
  <c r="AS99" i="18"/>
  <c r="AQ99" i="18"/>
  <c r="AO99" i="18"/>
  <c r="AR99" i="18"/>
  <c r="AM99" i="18"/>
  <c r="AF99" i="18"/>
  <c r="AB99" i="18"/>
  <c r="U99" i="18"/>
  <c r="Q99" i="18"/>
  <c r="J99" i="18"/>
  <c r="F99" i="18"/>
  <c r="AQ98" i="18"/>
  <c r="AO98" i="18"/>
  <c r="AS98" i="18" s="1"/>
  <c r="AR98" i="18"/>
  <c r="AM98" i="18"/>
  <c r="AF98" i="18"/>
  <c r="AB98" i="18"/>
  <c r="U98" i="18"/>
  <c r="S98" i="18"/>
  <c r="V98" i="18"/>
  <c r="Q98" i="18"/>
  <c r="J98" i="18"/>
  <c r="F98" i="18"/>
  <c r="AQ97" i="18"/>
  <c r="AR97" i="18"/>
  <c r="AM97" i="18"/>
  <c r="AF97" i="18"/>
  <c r="AB97" i="18"/>
  <c r="U97" i="18"/>
  <c r="Q97" i="18"/>
  <c r="J97" i="18"/>
  <c r="F97" i="18"/>
  <c r="AQ96" i="18"/>
  <c r="AO96" i="18"/>
  <c r="AM96" i="18"/>
  <c r="AF96" i="18"/>
  <c r="AB96" i="18"/>
  <c r="U96" i="18"/>
  <c r="S96" i="18"/>
  <c r="W96" i="18" s="1"/>
  <c r="Q96" i="18"/>
  <c r="J96" i="18"/>
  <c r="AQ95" i="18"/>
  <c r="AO95" i="18"/>
  <c r="AS95" i="18" s="1"/>
  <c r="AM95" i="18"/>
  <c r="AF95" i="18"/>
  <c r="AB95" i="18"/>
  <c r="U95" i="18"/>
  <c r="V95" i="18"/>
  <c r="Q95" i="18"/>
  <c r="J95" i="18"/>
  <c r="F95" i="18"/>
  <c r="AQ94" i="18"/>
  <c r="AO94" i="18"/>
  <c r="AD94" i="18"/>
  <c r="AB94" i="18"/>
  <c r="U94" i="18"/>
  <c r="V94" i="18"/>
  <c r="Q94" i="18"/>
  <c r="J94" i="18"/>
  <c r="H94" i="18"/>
  <c r="L94" i="18" s="1"/>
  <c r="F94" i="18"/>
  <c r="AQ93" i="18"/>
  <c r="AO93" i="18"/>
  <c r="AR93" i="18"/>
  <c r="AM93" i="18"/>
  <c r="AF93" i="18"/>
  <c r="AB93" i="18"/>
  <c r="Q93" i="18"/>
  <c r="J93" i="18"/>
  <c r="H93" i="18"/>
  <c r="L93" i="18" s="1"/>
  <c r="F93" i="18"/>
  <c r="AQ92" i="18"/>
  <c r="AO92" i="18"/>
  <c r="AM92" i="18"/>
  <c r="AF92" i="18"/>
  <c r="AH92" i="18" s="1"/>
  <c r="AD92" i="18"/>
  <c r="AB92" i="18"/>
  <c r="U92" i="18"/>
  <c r="V92" i="18"/>
  <c r="Q92" i="18"/>
  <c r="J92" i="18"/>
  <c r="AQ91" i="18"/>
  <c r="AO91" i="18"/>
  <c r="AS91" i="18" s="1"/>
  <c r="AR91" i="18"/>
  <c r="AM91" i="18"/>
  <c r="AF91" i="18"/>
  <c r="AB91" i="18"/>
  <c r="U91" i="18"/>
  <c r="S91" i="18"/>
  <c r="Q91" i="18"/>
  <c r="J91" i="18"/>
  <c r="L91" i="18" s="1"/>
  <c r="H91" i="18"/>
  <c r="F91" i="18"/>
  <c r="AQ90" i="18"/>
  <c r="AS90" i="18" s="1"/>
  <c r="AO90" i="18"/>
  <c r="AD90" i="18"/>
  <c r="AB90" i="18"/>
  <c r="U90" i="18"/>
  <c r="V90" i="18"/>
  <c r="Q90" i="18"/>
  <c r="J90" i="18"/>
  <c r="F90" i="18"/>
  <c r="AQ89" i="18"/>
  <c r="AS89" i="18" s="1"/>
  <c r="AO89" i="18"/>
  <c r="AR89" i="18"/>
  <c r="AM89" i="18"/>
  <c r="AF89" i="18"/>
  <c r="AB89" i="18"/>
  <c r="Q89" i="18"/>
  <c r="J89" i="18"/>
  <c r="H89" i="18"/>
  <c r="L89" i="18" s="1"/>
  <c r="F89" i="18"/>
  <c r="AQ88" i="18"/>
  <c r="AS88" i="18" s="1"/>
  <c r="AO88" i="18"/>
  <c r="AM88" i="18"/>
  <c r="AF88" i="18"/>
  <c r="AD88" i="18"/>
  <c r="AB88" i="18"/>
  <c r="U88" i="18"/>
  <c r="V88" i="18"/>
  <c r="Q88" i="18"/>
  <c r="J88" i="18"/>
  <c r="AQ84" i="18"/>
  <c r="AO84" i="18"/>
  <c r="AS84" i="18" s="1"/>
  <c r="AR84" i="18"/>
  <c r="AM84" i="18"/>
  <c r="AF84" i="18"/>
  <c r="AB84" i="18"/>
  <c r="U84" i="18"/>
  <c r="Q84" i="18"/>
  <c r="J84" i="18"/>
  <c r="H84" i="18"/>
  <c r="L84" i="18" s="1"/>
  <c r="F84" i="18"/>
  <c r="AQ83" i="18"/>
  <c r="AO83" i="18"/>
  <c r="AD83" i="18"/>
  <c r="AB83" i="18"/>
  <c r="U83" i="18"/>
  <c r="S83" i="18"/>
  <c r="V83" i="18"/>
  <c r="Q83" i="18"/>
  <c r="K83" i="18"/>
  <c r="J83" i="18"/>
  <c r="H83" i="18"/>
  <c r="L83" i="18" s="1"/>
  <c r="F83" i="18"/>
  <c r="AQ82" i="18"/>
  <c r="AR82" i="18"/>
  <c r="AM82" i="18"/>
  <c r="AD82" i="18"/>
  <c r="AB82" i="18"/>
  <c r="Q82" i="18"/>
  <c r="L82" i="18"/>
  <c r="K82" i="18"/>
  <c r="J82" i="18"/>
  <c r="H82" i="18"/>
  <c r="F82" i="18"/>
  <c r="AQ81" i="18"/>
  <c r="AR81" i="18"/>
  <c r="AM81" i="18"/>
  <c r="AF81" i="18"/>
  <c r="AG81" i="18"/>
  <c r="AD81" i="18"/>
  <c r="AB81" i="18"/>
  <c r="U81" i="18"/>
  <c r="S81" i="18"/>
  <c r="W81" i="18" s="1"/>
  <c r="V81" i="18"/>
  <c r="Q81" i="18"/>
  <c r="J81" i="18"/>
  <c r="AQ80" i="18"/>
  <c r="AM80" i="18"/>
  <c r="AG80" i="18"/>
  <c r="AF80" i="18"/>
  <c r="AD80" i="18"/>
  <c r="AB80" i="18"/>
  <c r="U80" i="18"/>
  <c r="Q80" i="18"/>
  <c r="J80" i="18"/>
  <c r="K80" i="18"/>
  <c r="F80" i="18"/>
  <c r="AQ79" i="18"/>
  <c r="AM79" i="18"/>
  <c r="AB79" i="18"/>
  <c r="U79" i="18"/>
  <c r="S79" i="18"/>
  <c r="Q79" i="18"/>
  <c r="K79" i="18"/>
  <c r="J79" i="18"/>
  <c r="H79" i="18"/>
  <c r="F79" i="18"/>
  <c r="AQ78" i="18"/>
  <c r="AM78" i="18"/>
  <c r="AD78" i="18"/>
  <c r="AB78" i="18"/>
  <c r="Q78" i="18"/>
  <c r="K78" i="18"/>
  <c r="J78" i="18"/>
  <c r="H78" i="18"/>
  <c r="F78" i="18"/>
  <c r="AQ77" i="18"/>
  <c r="AM77" i="18"/>
  <c r="AF77" i="18"/>
  <c r="AG77" i="18"/>
  <c r="AD77" i="18"/>
  <c r="AB77" i="18"/>
  <c r="U77" i="18"/>
  <c r="S77" i="18"/>
  <c r="W77" i="18" s="1"/>
  <c r="V77" i="18"/>
  <c r="Q77" i="18"/>
  <c r="J77" i="18"/>
  <c r="H77" i="18"/>
  <c r="F77" i="18"/>
  <c r="AQ76" i="18"/>
  <c r="AM76" i="18"/>
  <c r="AF76" i="18"/>
  <c r="AD76" i="18"/>
  <c r="AB76" i="18"/>
  <c r="U76" i="18"/>
  <c r="Q76" i="18"/>
  <c r="J76" i="18"/>
  <c r="F76" i="18"/>
  <c r="AB75" i="18"/>
  <c r="U75" i="18"/>
  <c r="S75" i="18"/>
  <c r="Q75" i="18"/>
  <c r="K75" i="18"/>
  <c r="J75" i="18"/>
  <c r="H75" i="18"/>
  <c r="F75" i="18"/>
  <c r="AQ74" i="18"/>
  <c r="AM74" i="18"/>
  <c r="AF74" i="18"/>
  <c r="AD74" i="18"/>
  <c r="AB74" i="18"/>
  <c r="Q74" i="18"/>
  <c r="J74" i="18"/>
  <c r="H74" i="18"/>
  <c r="L74" i="18" s="1"/>
  <c r="F74" i="18"/>
  <c r="AQ73" i="18"/>
  <c r="AM73" i="18"/>
  <c r="AG73" i="18"/>
  <c r="AD73" i="18"/>
  <c r="AB73" i="18"/>
  <c r="U73" i="18"/>
  <c r="Q73" i="18"/>
  <c r="J73" i="18"/>
  <c r="AQ69" i="18"/>
  <c r="AM69" i="18"/>
  <c r="AF69" i="18"/>
  <c r="AD69" i="18"/>
  <c r="AH69" i="18" s="1"/>
  <c r="AB69" i="18"/>
  <c r="V69" i="18"/>
  <c r="U69" i="18"/>
  <c r="S69" i="18"/>
  <c r="W69" i="18" s="1"/>
  <c r="Q69" i="18"/>
  <c r="K69" i="18"/>
  <c r="J69" i="18"/>
  <c r="H69" i="18"/>
  <c r="L69" i="18" s="1"/>
  <c r="F69" i="18"/>
  <c r="AQ68" i="18"/>
  <c r="AD68" i="18"/>
  <c r="AB68" i="18"/>
  <c r="V68" i="18"/>
  <c r="U68" i="18"/>
  <c r="S68" i="18"/>
  <c r="W68" i="18" s="1"/>
  <c r="Q68" i="18"/>
  <c r="K68" i="18"/>
  <c r="J68" i="18"/>
  <c r="L68" i="18" s="1"/>
  <c r="H68" i="18"/>
  <c r="F68" i="18"/>
  <c r="AS67" i="18"/>
  <c r="AR67" i="18"/>
  <c r="AQ67" i="18"/>
  <c r="AO67" i="18"/>
  <c r="AM67" i="18"/>
  <c r="AF67" i="18"/>
  <c r="AD67" i="18"/>
  <c r="AB67" i="18"/>
  <c r="Q67" i="18"/>
  <c r="J67" i="18"/>
  <c r="H67" i="18"/>
  <c r="K67" i="18"/>
  <c r="F67" i="18"/>
  <c r="AQ66" i="18"/>
  <c r="AO66" i="18"/>
  <c r="AR66" i="18"/>
  <c r="AM66" i="18"/>
  <c r="AF66" i="18"/>
  <c r="AB66" i="18"/>
  <c r="V66" i="18"/>
  <c r="U66" i="18"/>
  <c r="S66" i="18"/>
  <c r="Q66" i="18"/>
  <c r="J66" i="18"/>
  <c r="AQ65" i="18"/>
  <c r="AM65" i="18"/>
  <c r="AG65" i="18"/>
  <c r="AF65" i="18"/>
  <c r="AD65" i="18"/>
  <c r="AB65" i="18"/>
  <c r="V65" i="18"/>
  <c r="S65" i="18"/>
  <c r="Q65" i="18"/>
  <c r="K65" i="18"/>
  <c r="J65" i="18"/>
  <c r="H65" i="18"/>
  <c r="L65" i="18" s="1"/>
  <c r="F65" i="18"/>
  <c r="AQ64" i="18"/>
  <c r="AD64" i="18"/>
  <c r="AB64" i="18"/>
  <c r="V64" i="18"/>
  <c r="U64" i="18"/>
  <c r="S64" i="18"/>
  <c r="W64" i="18" s="1"/>
  <c r="K64" i="18"/>
  <c r="J64" i="18"/>
  <c r="F64" i="18"/>
  <c r="AQ63" i="18"/>
  <c r="AR63" i="18"/>
  <c r="AM63" i="18"/>
  <c r="AF63" i="18"/>
  <c r="AD63" i="18"/>
  <c r="AB63" i="18"/>
  <c r="Q63" i="18"/>
  <c r="H63" i="18"/>
  <c r="F63" i="18"/>
  <c r="AQ62" i="18"/>
  <c r="AM62" i="18"/>
  <c r="AF62" i="18"/>
  <c r="AG62" i="18"/>
  <c r="AB62" i="18"/>
  <c r="V62" i="18"/>
  <c r="U62" i="18"/>
  <c r="S62" i="18"/>
  <c r="W62" i="18" s="1"/>
  <c r="J62" i="18"/>
  <c r="AM61" i="18"/>
  <c r="AF61" i="18"/>
  <c r="AD61" i="18"/>
  <c r="AH61" i="18" s="1"/>
  <c r="AB61" i="18"/>
  <c r="W61" i="18"/>
  <c r="V61" i="18"/>
  <c r="U61" i="18"/>
  <c r="S61" i="18"/>
  <c r="Q61" i="18"/>
  <c r="K61" i="18"/>
  <c r="J61" i="18"/>
  <c r="L61" i="18" s="1"/>
  <c r="H61" i="18"/>
  <c r="F61" i="18"/>
  <c r="AQ60" i="18"/>
  <c r="AO60" i="18"/>
  <c r="AS60" i="18" s="1"/>
  <c r="AD60" i="18"/>
  <c r="AB60" i="18"/>
  <c r="U60" i="18"/>
  <c r="S60" i="18"/>
  <c r="W60" i="18" s="1"/>
  <c r="Q60" i="18"/>
  <c r="K60" i="18"/>
  <c r="J60" i="18"/>
  <c r="H60" i="18"/>
  <c r="F60" i="18"/>
  <c r="AQ59" i="18"/>
  <c r="AR59" i="18"/>
  <c r="AM59" i="18"/>
  <c r="AF59" i="18"/>
  <c r="AB59" i="18"/>
  <c r="Q59" i="18"/>
  <c r="J59" i="18"/>
  <c r="H59" i="18"/>
  <c r="F59" i="18"/>
  <c r="AQ58" i="18"/>
  <c r="AO58" i="18"/>
  <c r="AS58" i="18" s="1"/>
  <c r="AM58" i="18"/>
  <c r="AF58" i="18"/>
  <c r="AD58" i="18"/>
  <c r="AB58" i="18"/>
  <c r="U58" i="18"/>
  <c r="S58" i="18"/>
  <c r="W58" i="18" s="1"/>
  <c r="Q58" i="18"/>
  <c r="J58" i="18"/>
  <c r="K58" i="18"/>
  <c r="F58" i="18"/>
  <c r="AQ54" i="18"/>
  <c r="AM54" i="18"/>
  <c r="AF54" i="18"/>
  <c r="AD54" i="18"/>
  <c r="AB54" i="18"/>
  <c r="V54" i="18"/>
  <c r="U54" i="18"/>
  <c r="S54" i="18"/>
  <c r="Q54" i="18"/>
  <c r="K54" i="18"/>
  <c r="J54" i="18"/>
  <c r="H54" i="18"/>
  <c r="L54" i="18" s="1"/>
  <c r="AQ53" i="18"/>
  <c r="AO53" i="18"/>
  <c r="AS53" i="18" s="1"/>
  <c r="AD53" i="18"/>
  <c r="AB53" i="18"/>
  <c r="V53" i="18"/>
  <c r="U53" i="18"/>
  <c r="S53" i="18"/>
  <c r="W53" i="18" s="1"/>
  <c r="Q53" i="18"/>
  <c r="L53" i="18"/>
  <c r="J53" i="18"/>
  <c r="H53" i="18"/>
  <c r="F53" i="18"/>
  <c r="AO52" i="18"/>
  <c r="AR52" i="18"/>
  <c r="AM52" i="18"/>
  <c r="AF52" i="18"/>
  <c r="AB52" i="18"/>
  <c r="Q52" i="18"/>
  <c r="J52" i="18"/>
  <c r="H52" i="18"/>
  <c r="F52" i="18"/>
  <c r="AQ51" i="18"/>
  <c r="AM51" i="18"/>
  <c r="AF51" i="18"/>
  <c r="AH51" i="18" s="1"/>
  <c r="AD51" i="18"/>
  <c r="AG51" i="18"/>
  <c r="AB51" i="18"/>
  <c r="U51" i="18"/>
  <c r="S51" i="18"/>
  <c r="W51" i="18" s="1"/>
  <c r="V51" i="18"/>
  <c r="Q51" i="18"/>
  <c r="J51" i="18"/>
  <c r="AM50" i="18"/>
  <c r="AF50" i="18"/>
  <c r="AB50" i="18"/>
  <c r="V50" i="18"/>
  <c r="U50" i="18"/>
  <c r="S50" i="18"/>
  <c r="Q50" i="18"/>
  <c r="K50" i="18"/>
  <c r="J50" i="18"/>
  <c r="H50" i="18"/>
  <c r="L50" i="18" s="1"/>
  <c r="F50" i="18"/>
  <c r="AQ49" i="18"/>
  <c r="AS49" i="18" s="1"/>
  <c r="AO49" i="18"/>
  <c r="AD49" i="18"/>
  <c r="AB49" i="18"/>
  <c r="V49" i="18"/>
  <c r="U49" i="18"/>
  <c r="S49" i="18"/>
  <c r="J49" i="18"/>
  <c r="K49" i="18"/>
  <c r="F49" i="18"/>
  <c r="AQ48" i="18"/>
  <c r="AO48" i="18"/>
  <c r="AR48" i="18"/>
  <c r="AM48" i="18"/>
  <c r="AG48" i="18"/>
  <c r="AB48" i="18"/>
  <c r="U48" i="18"/>
  <c r="Q48" i="18"/>
  <c r="J48" i="18"/>
  <c r="H48" i="18"/>
  <c r="L48" i="18" s="1"/>
  <c r="K48" i="18"/>
  <c r="F48" i="18"/>
  <c r="AQ47" i="18"/>
  <c r="AO47" i="18"/>
  <c r="AR47" i="18"/>
  <c r="AF47" i="18"/>
  <c r="AD47" i="18"/>
  <c r="AH47" i="18" s="1"/>
  <c r="AB47" i="18"/>
  <c r="U47" i="18"/>
  <c r="S47" i="18"/>
  <c r="W47" i="18" s="1"/>
  <c r="Q47" i="18"/>
  <c r="AS46" i="18"/>
  <c r="AR46" i="18"/>
  <c r="AQ46" i="18"/>
  <c r="AO46" i="18"/>
  <c r="AM46" i="18"/>
  <c r="AB46" i="18"/>
  <c r="S46" i="18"/>
  <c r="V46" i="18"/>
  <c r="Q46" i="18"/>
  <c r="J46" i="18"/>
  <c r="H46" i="18"/>
  <c r="K46" i="18"/>
  <c r="F46" i="18"/>
  <c r="AO45" i="18"/>
  <c r="AB45" i="18"/>
  <c r="V45" i="18"/>
  <c r="S45" i="18"/>
  <c r="Q45" i="18"/>
  <c r="K45" i="18"/>
  <c r="J45" i="18"/>
  <c r="H45" i="18"/>
  <c r="F45" i="18"/>
  <c r="AR44" i="18"/>
  <c r="AO44" i="18"/>
  <c r="AM44" i="18"/>
  <c r="AF44" i="18"/>
  <c r="AD44" i="18"/>
  <c r="AB44" i="18"/>
  <c r="Q44" i="18"/>
  <c r="J44" i="18"/>
  <c r="H44" i="18"/>
  <c r="K44" i="18"/>
  <c r="F44" i="18"/>
  <c r="AQ43" i="18"/>
  <c r="AO43" i="18"/>
  <c r="AM43" i="18"/>
  <c r="AG43" i="18"/>
  <c r="AF43" i="18"/>
  <c r="AB43" i="18"/>
  <c r="U43" i="18"/>
  <c r="S43" i="18"/>
  <c r="W43" i="18" s="1"/>
  <c r="K43" i="18"/>
  <c r="H43" i="18"/>
  <c r="AR39" i="18"/>
  <c r="AO39" i="18"/>
  <c r="AM39" i="18"/>
  <c r="AG39" i="18"/>
  <c r="AB39" i="18"/>
  <c r="V39" i="18"/>
  <c r="Q39" i="18"/>
  <c r="J39" i="18"/>
  <c r="H39" i="18"/>
  <c r="K39" i="18"/>
  <c r="F39" i="18"/>
  <c r="AO38" i="18"/>
  <c r="AR38" i="18"/>
  <c r="AM38" i="18"/>
  <c r="AD38" i="18"/>
  <c r="AB38" i="18"/>
  <c r="S38" i="18"/>
  <c r="Q38" i="18"/>
  <c r="H38" i="18"/>
  <c r="F38" i="18"/>
  <c r="AR37" i="18"/>
  <c r="AO37" i="18"/>
  <c r="AM37" i="18"/>
  <c r="AF37" i="18"/>
  <c r="AG37" i="18"/>
  <c r="AB37" i="18"/>
  <c r="S37" i="18"/>
  <c r="Q37" i="18"/>
  <c r="H37" i="18"/>
  <c r="K37" i="18"/>
  <c r="F37" i="18"/>
  <c r="AO36" i="18"/>
  <c r="AG36" i="18"/>
  <c r="AD36" i="18"/>
  <c r="AB36" i="18"/>
  <c r="AR35" i="18"/>
  <c r="AO35" i="18"/>
  <c r="AM35" i="18"/>
  <c r="AD35" i="18"/>
  <c r="AB35" i="18"/>
  <c r="U35" i="18"/>
  <c r="V35" i="18"/>
  <c r="Q35" i="18"/>
  <c r="J35" i="18"/>
  <c r="H35" i="18"/>
  <c r="AO34" i="18"/>
  <c r="AR34" i="18"/>
  <c r="AD34" i="18"/>
  <c r="AB34" i="18"/>
  <c r="V34" i="18"/>
  <c r="S34" i="18"/>
  <c r="K34" i="18"/>
  <c r="H34" i="18"/>
  <c r="AR33" i="18"/>
  <c r="AO33" i="18"/>
  <c r="AM33" i="18"/>
  <c r="AB33" i="18"/>
  <c r="Q33" i="18"/>
  <c r="H33" i="18"/>
  <c r="K33" i="18"/>
  <c r="F33" i="18"/>
  <c r="AO32" i="18"/>
  <c r="AM32" i="18"/>
  <c r="AG32" i="18"/>
  <c r="AB32" i="18"/>
  <c r="V32" i="18"/>
  <c r="AR31" i="18"/>
  <c r="AM31" i="18"/>
  <c r="AG31" i="18"/>
  <c r="AF31" i="18"/>
  <c r="AB31" i="18"/>
  <c r="U31" i="18"/>
  <c r="V31" i="18"/>
  <c r="J31" i="18"/>
  <c r="I24" i="18"/>
  <c r="H31" i="18"/>
  <c r="L31" i="18" s="1"/>
  <c r="AO30" i="18"/>
  <c r="AC24" i="18"/>
  <c r="AB30" i="18"/>
  <c r="V30" i="18"/>
  <c r="S30" i="18"/>
  <c r="K30" i="18"/>
  <c r="H30" i="18"/>
  <c r="AR29" i="18"/>
  <c r="AO29" i="18"/>
  <c r="AM29" i="18"/>
  <c r="AB29" i="18"/>
  <c r="Q29" i="18"/>
  <c r="H29" i="18"/>
  <c r="AO28" i="18"/>
  <c r="AG28" i="18"/>
  <c r="AF39" i="18"/>
  <c r="AD28" i="18"/>
  <c r="U37" i="18"/>
  <c r="V28" i="18"/>
  <c r="Q28" i="18"/>
  <c r="J37" i="18"/>
  <c r="T24" i="18"/>
  <c r="AP99" i="17"/>
  <c r="AN99" i="17"/>
  <c r="AL99" i="17"/>
  <c r="AE99" i="17"/>
  <c r="AC99" i="17"/>
  <c r="AA99" i="17"/>
  <c r="T99" i="17"/>
  <c r="R99" i="17"/>
  <c r="P99" i="17"/>
  <c r="I99" i="17"/>
  <c r="G99" i="17"/>
  <c r="E99" i="17"/>
  <c r="AP98" i="17"/>
  <c r="AN98" i="17"/>
  <c r="AL98" i="17"/>
  <c r="AM98" i="17" s="1"/>
  <c r="AE98" i="17"/>
  <c r="AF98" i="17" s="1"/>
  <c r="AC98" i="17"/>
  <c r="AA98" i="17"/>
  <c r="T98" i="17"/>
  <c r="R98" i="17"/>
  <c r="P98" i="17"/>
  <c r="I98" i="17"/>
  <c r="G98" i="17"/>
  <c r="E98" i="17"/>
  <c r="AP97" i="17"/>
  <c r="AN97" i="17"/>
  <c r="AL97" i="17"/>
  <c r="AE97" i="17"/>
  <c r="AC97" i="17"/>
  <c r="AA97" i="17"/>
  <c r="AB97" i="17" s="1"/>
  <c r="T97" i="17"/>
  <c r="U97" i="17" s="1"/>
  <c r="R97" i="17"/>
  <c r="P97" i="17"/>
  <c r="I97" i="17"/>
  <c r="G97" i="17"/>
  <c r="E97" i="17"/>
  <c r="AP96" i="17"/>
  <c r="AN96" i="17"/>
  <c r="AL96" i="17"/>
  <c r="AE96" i="17"/>
  <c r="AC96" i="17"/>
  <c r="AA96" i="17"/>
  <c r="T96" i="17"/>
  <c r="R96" i="17"/>
  <c r="P96" i="17"/>
  <c r="I96" i="17"/>
  <c r="G96" i="17"/>
  <c r="E96" i="17"/>
  <c r="F96" i="17" s="1"/>
  <c r="AP95" i="17"/>
  <c r="AN95" i="17"/>
  <c r="AL95" i="17"/>
  <c r="AE95" i="17"/>
  <c r="AC95" i="17"/>
  <c r="AA95" i="17"/>
  <c r="T95" i="17"/>
  <c r="R95" i="17"/>
  <c r="P95" i="17"/>
  <c r="I95" i="17"/>
  <c r="G95" i="17"/>
  <c r="E95" i="17"/>
  <c r="AP94" i="17"/>
  <c r="AN94" i="17"/>
  <c r="AL94" i="17"/>
  <c r="AM94" i="17" s="1"/>
  <c r="AE94" i="17"/>
  <c r="AF94" i="17" s="1"/>
  <c r="AC94" i="17"/>
  <c r="AA94" i="17"/>
  <c r="T94" i="17"/>
  <c r="R94" i="17"/>
  <c r="P94" i="17"/>
  <c r="I94" i="17"/>
  <c r="G94" i="17"/>
  <c r="E94" i="17"/>
  <c r="AP93" i="17"/>
  <c r="AN93" i="17"/>
  <c r="AL93" i="17"/>
  <c r="AE93" i="17"/>
  <c r="AC93" i="17"/>
  <c r="AA93" i="17"/>
  <c r="AB93" i="17" s="1"/>
  <c r="T93" i="17"/>
  <c r="U93" i="17" s="1"/>
  <c r="R93" i="17"/>
  <c r="P93" i="17"/>
  <c r="I93" i="17"/>
  <c r="G93" i="17"/>
  <c r="E93" i="17"/>
  <c r="AP92" i="17"/>
  <c r="AN92" i="17"/>
  <c r="AL92" i="17"/>
  <c r="AE92" i="17"/>
  <c r="AC92" i="17"/>
  <c r="AA92" i="17"/>
  <c r="T92" i="17"/>
  <c r="R92" i="17"/>
  <c r="P92" i="17"/>
  <c r="I92" i="17"/>
  <c r="G92" i="17"/>
  <c r="E92" i="17"/>
  <c r="F92" i="17" s="1"/>
  <c r="AP91" i="17"/>
  <c r="AN91" i="17"/>
  <c r="AL91" i="17"/>
  <c r="AE91" i="17"/>
  <c r="AC91" i="17"/>
  <c r="AA91" i="17"/>
  <c r="T91" i="17"/>
  <c r="R91" i="17"/>
  <c r="P91" i="17"/>
  <c r="I91" i="17"/>
  <c r="G91" i="17"/>
  <c r="E91" i="17"/>
  <c r="AP90" i="17"/>
  <c r="AN90" i="17"/>
  <c r="AL90" i="17"/>
  <c r="AM90" i="17" s="1"/>
  <c r="AE90" i="17"/>
  <c r="AF90" i="17" s="1"/>
  <c r="AC90" i="17"/>
  <c r="AA90" i="17"/>
  <c r="T90" i="17"/>
  <c r="R90" i="17"/>
  <c r="P90" i="17"/>
  <c r="I90" i="17"/>
  <c r="G90" i="17"/>
  <c r="E90" i="17"/>
  <c r="AP89" i="17"/>
  <c r="AN89" i="17"/>
  <c r="AL89" i="17"/>
  <c r="AE89" i="17"/>
  <c r="AC89" i="17"/>
  <c r="AA89" i="17"/>
  <c r="AB89" i="17" s="1"/>
  <c r="T89" i="17"/>
  <c r="U89" i="17" s="1"/>
  <c r="R89" i="17"/>
  <c r="P89" i="17"/>
  <c r="I89" i="17"/>
  <c r="G89" i="17"/>
  <c r="E89" i="17"/>
  <c r="AP88" i="17"/>
  <c r="AN88" i="17"/>
  <c r="AL88" i="17"/>
  <c r="AE88" i="17"/>
  <c r="AC88" i="17"/>
  <c r="AA88" i="17"/>
  <c r="T88" i="17"/>
  <c r="R88" i="17"/>
  <c r="P88" i="17"/>
  <c r="I88" i="17"/>
  <c r="G88" i="17"/>
  <c r="E88" i="17"/>
  <c r="F88" i="17" s="1"/>
  <c r="AP84" i="17"/>
  <c r="AN84" i="17"/>
  <c r="AL84" i="17"/>
  <c r="AE84" i="17"/>
  <c r="AC84" i="17"/>
  <c r="AA84" i="17"/>
  <c r="T84" i="17"/>
  <c r="R84" i="17"/>
  <c r="P84" i="17"/>
  <c r="I84" i="17"/>
  <c r="G84" i="17"/>
  <c r="E84" i="17"/>
  <c r="AP83" i="17"/>
  <c r="AN83" i="17"/>
  <c r="AL83" i="17"/>
  <c r="AM83" i="17" s="1"/>
  <c r="AE83" i="17"/>
  <c r="AF83" i="17" s="1"/>
  <c r="AC83" i="17"/>
  <c r="AA83" i="17"/>
  <c r="T83" i="17"/>
  <c r="R83" i="17"/>
  <c r="P83" i="17"/>
  <c r="I83" i="17"/>
  <c r="G83" i="17"/>
  <c r="E83" i="17"/>
  <c r="AP82" i="17"/>
  <c r="AN82" i="17"/>
  <c r="AL82" i="17"/>
  <c r="AE82" i="17"/>
  <c r="AC82" i="17"/>
  <c r="AA82" i="17"/>
  <c r="AB82" i="17" s="1"/>
  <c r="T82" i="17"/>
  <c r="U82" i="17" s="1"/>
  <c r="R82" i="17"/>
  <c r="P82" i="17"/>
  <c r="I82" i="17"/>
  <c r="G82" i="17"/>
  <c r="E82" i="17"/>
  <c r="AP81" i="17"/>
  <c r="AN81" i="17"/>
  <c r="AL81" i="17"/>
  <c r="AE81" i="17"/>
  <c r="AC81" i="17"/>
  <c r="AA81" i="17"/>
  <c r="T81" i="17"/>
  <c r="R81" i="17"/>
  <c r="P81" i="17"/>
  <c r="I81" i="17"/>
  <c r="G81" i="17"/>
  <c r="E81" i="17"/>
  <c r="F81" i="17" s="1"/>
  <c r="AP80" i="17"/>
  <c r="AN80" i="17"/>
  <c r="AL80" i="17"/>
  <c r="AE80" i="17"/>
  <c r="AC80" i="17"/>
  <c r="AA80" i="17"/>
  <c r="T80" i="17"/>
  <c r="R80" i="17"/>
  <c r="P80" i="17"/>
  <c r="I80" i="17"/>
  <c r="G80" i="17"/>
  <c r="E80" i="17"/>
  <c r="AP79" i="17"/>
  <c r="AN79" i="17"/>
  <c r="AL79" i="17"/>
  <c r="AM79" i="17" s="1"/>
  <c r="AE79" i="17"/>
  <c r="AF79" i="17" s="1"/>
  <c r="AC79" i="17"/>
  <c r="AA79" i="17"/>
  <c r="T79" i="17"/>
  <c r="R79" i="17"/>
  <c r="P79" i="17"/>
  <c r="I79" i="17"/>
  <c r="G79" i="17"/>
  <c r="E79" i="17"/>
  <c r="AP78" i="17"/>
  <c r="AN78" i="17"/>
  <c r="AL78" i="17"/>
  <c r="AE78" i="17"/>
  <c r="AC78" i="17"/>
  <c r="AA78" i="17"/>
  <c r="AB78" i="17" s="1"/>
  <c r="T78" i="17"/>
  <c r="U78" i="17" s="1"/>
  <c r="R78" i="17"/>
  <c r="P78" i="17"/>
  <c r="I78" i="17"/>
  <c r="G78" i="17"/>
  <c r="E78" i="17"/>
  <c r="AP77" i="17"/>
  <c r="AN77" i="17"/>
  <c r="AL77" i="17"/>
  <c r="AE77" i="17"/>
  <c r="AC77" i="17"/>
  <c r="AA77" i="17"/>
  <c r="T77" i="17"/>
  <c r="R77" i="17"/>
  <c r="P77" i="17"/>
  <c r="I77" i="17"/>
  <c r="G77" i="17"/>
  <c r="E77" i="17"/>
  <c r="F77" i="17" s="1"/>
  <c r="AP76" i="17"/>
  <c r="AN76" i="17"/>
  <c r="AL76" i="17"/>
  <c r="AE76" i="17"/>
  <c r="AC76" i="17"/>
  <c r="AA76" i="17"/>
  <c r="T76" i="17"/>
  <c r="R76" i="17"/>
  <c r="P76" i="17"/>
  <c r="I76" i="17"/>
  <c r="G76" i="17"/>
  <c r="E76" i="17"/>
  <c r="AP75" i="17"/>
  <c r="AN75" i="17"/>
  <c r="AL75" i="17"/>
  <c r="AM75" i="17" s="1"/>
  <c r="AE75" i="17"/>
  <c r="AF75" i="17" s="1"/>
  <c r="AC75" i="17"/>
  <c r="AA75" i="17"/>
  <c r="T75" i="17"/>
  <c r="R75" i="17"/>
  <c r="P75" i="17"/>
  <c r="I75" i="17"/>
  <c r="G75" i="17"/>
  <c r="E75" i="17"/>
  <c r="AP74" i="17"/>
  <c r="AN74" i="17"/>
  <c r="AL74" i="17"/>
  <c r="AE74" i="17"/>
  <c r="AC74" i="17"/>
  <c r="AA74" i="17"/>
  <c r="AB74" i="17" s="1"/>
  <c r="T74" i="17"/>
  <c r="U74" i="17" s="1"/>
  <c r="R74" i="17"/>
  <c r="P74" i="17"/>
  <c r="I74" i="17"/>
  <c r="G74" i="17"/>
  <c r="E74" i="17"/>
  <c r="AP73" i="17"/>
  <c r="AN73" i="17"/>
  <c r="AL73" i="17"/>
  <c r="AE73" i="17"/>
  <c r="AC73" i="17"/>
  <c r="AA73" i="17"/>
  <c r="T73" i="17"/>
  <c r="R73" i="17"/>
  <c r="P73" i="17"/>
  <c r="I73" i="17"/>
  <c r="G73" i="17"/>
  <c r="E73" i="17"/>
  <c r="F73" i="17" s="1"/>
  <c r="AP69" i="17"/>
  <c r="AN69" i="17"/>
  <c r="AL69" i="17"/>
  <c r="AE69" i="17"/>
  <c r="AC69" i="17"/>
  <c r="AA69" i="17"/>
  <c r="T69" i="17"/>
  <c r="R69" i="17"/>
  <c r="P69" i="17"/>
  <c r="I69" i="17"/>
  <c r="G69" i="17"/>
  <c r="E69" i="17"/>
  <c r="AP68" i="17"/>
  <c r="AN68" i="17"/>
  <c r="AL68" i="17"/>
  <c r="AM68" i="17" s="1"/>
  <c r="AE68" i="17"/>
  <c r="AF68" i="17" s="1"/>
  <c r="AC68" i="17"/>
  <c r="AA68" i="17"/>
  <c r="T68" i="17"/>
  <c r="R68" i="17"/>
  <c r="P68" i="17"/>
  <c r="I68" i="17"/>
  <c r="G68" i="17"/>
  <c r="E68" i="17"/>
  <c r="AP67" i="17"/>
  <c r="AN67" i="17"/>
  <c r="AL67" i="17"/>
  <c r="AE67" i="17"/>
  <c r="AC67" i="17"/>
  <c r="AA67" i="17"/>
  <c r="AB67" i="17" s="1"/>
  <c r="T67" i="17"/>
  <c r="U67" i="17" s="1"/>
  <c r="R67" i="17"/>
  <c r="P67" i="17"/>
  <c r="I67" i="17"/>
  <c r="G67" i="17"/>
  <c r="E67" i="17"/>
  <c r="AP66" i="17"/>
  <c r="AQ66" i="17" s="1"/>
  <c r="AN66" i="17"/>
  <c r="AL66" i="17"/>
  <c r="AE66" i="17"/>
  <c r="AF66" i="17" s="1"/>
  <c r="AC66" i="17"/>
  <c r="AA66" i="17"/>
  <c r="T66" i="17"/>
  <c r="R66" i="17"/>
  <c r="P66" i="17"/>
  <c r="I66" i="17"/>
  <c r="G66" i="17"/>
  <c r="E66" i="17"/>
  <c r="F66" i="17" s="1"/>
  <c r="AP65" i="17"/>
  <c r="AN65" i="17"/>
  <c r="AL65" i="17"/>
  <c r="AE65" i="17"/>
  <c r="AC65" i="17"/>
  <c r="AA65" i="17"/>
  <c r="T65" i="17"/>
  <c r="R65" i="17"/>
  <c r="P65" i="17"/>
  <c r="I65" i="17"/>
  <c r="G65" i="17"/>
  <c r="E65" i="17"/>
  <c r="AP64" i="17"/>
  <c r="AN64" i="17"/>
  <c r="AO64" i="17" s="1"/>
  <c r="AS64" i="17" s="1"/>
  <c r="AL64" i="17"/>
  <c r="AE64" i="17"/>
  <c r="AC64" i="17"/>
  <c r="AA64" i="17"/>
  <c r="T64" i="17"/>
  <c r="R64" i="17"/>
  <c r="P64" i="17"/>
  <c r="I64" i="17"/>
  <c r="G64" i="17"/>
  <c r="E64" i="17"/>
  <c r="F64" i="17" s="1"/>
  <c r="AP63" i="17"/>
  <c r="AN63" i="17"/>
  <c r="AL63" i="17"/>
  <c r="AE63" i="17"/>
  <c r="AC63" i="17"/>
  <c r="AA63" i="17"/>
  <c r="AB63" i="17" s="1"/>
  <c r="T63" i="17"/>
  <c r="U63" i="17" s="1"/>
  <c r="R63" i="17"/>
  <c r="S63" i="17" s="1"/>
  <c r="W63" i="17" s="1"/>
  <c r="P63" i="17"/>
  <c r="I63" i="17"/>
  <c r="G63" i="17"/>
  <c r="E63" i="17"/>
  <c r="AP62" i="17"/>
  <c r="AN62" i="17"/>
  <c r="AL62" i="17"/>
  <c r="AE62" i="17"/>
  <c r="AF62" i="17" s="1"/>
  <c r="AC62" i="17"/>
  <c r="AA62" i="17"/>
  <c r="T62" i="17"/>
  <c r="R62" i="17"/>
  <c r="P62" i="17"/>
  <c r="I62" i="17"/>
  <c r="G62" i="17"/>
  <c r="H62" i="17" s="1"/>
  <c r="L62" i="17" s="1"/>
  <c r="E62" i="17"/>
  <c r="F62" i="17" s="1"/>
  <c r="AP61" i="17"/>
  <c r="AQ61" i="17" s="1"/>
  <c r="AN61" i="17"/>
  <c r="AL61" i="17"/>
  <c r="AE61" i="17"/>
  <c r="AC61" i="17"/>
  <c r="AA61" i="17"/>
  <c r="T61" i="17"/>
  <c r="R61" i="17"/>
  <c r="S61" i="17" s="1"/>
  <c r="W61" i="17" s="1"/>
  <c r="P61" i="17"/>
  <c r="Q61" i="17" s="1"/>
  <c r="I61" i="17"/>
  <c r="G61" i="17"/>
  <c r="E61" i="17"/>
  <c r="AP60" i="17"/>
  <c r="AN60" i="17"/>
  <c r="AL60" i="17"/>
  <c r="AM60" i="17" s="1"/>
  <c r="AE60" i="17"/>
  <c r="AF60" i="17" s="1"/>
  <c r="AC60" i="17"/>
  <c r="AA60" i="17"/>
  <c r="T60" i="17"/>
  <c r="R60" i="17"/>
  <c r="P60" i="17"/>
  <c r="I60" i="17"/>
  <c r="G60" i="17"/>
  <c r="E60" i="17"/>
  <c r="F60" i="17" s="1"/>
  <c r="AP59" i="17"/>
  <c r="AQ59" i="17" s="1"/>
  <c r="AN59" i="17"/>
  <c r="AL59" i="17"/>
  <c r="AE59" i="17"/>
  <c r="AC59" i="17"/>
  <c r="AA59" i="17"/>
  <c r="T59" i="17"/>
  <c r="U59" i="17" s="1"/>
  <c r="R59" i="17"/>
  <c r="V59" i="17" s="1"/>
  <c r="P59" i="17"/>
  <c r="I59" i="17"/>
  <c r="G59" i="17"/>
  <c r="E59" i="17"/>
  <c r="AP58" i="17"/>
  <c r="AR58" i="17" s="1"/>
  <c r="AN58" i="17"/>
  <c r="AL58" i="17"/>
  <c r="AE58" i="17"/>
  <c r="AF58" i="17" s="1"/>
  <c r="AC58" i="17"/>
  <c r="AG58" i="17" s="1"/>
  <c r="AA58" i="17"/>
  <c r="T58" i="17"/>
  <c r="R58" i="17"/>
  <c r="P58" i="17"/>
  <c r="I58" i="17"/>
  <c r="J58" i="17" s="1"/>
  <c r="G58" i="17"/>
  <c r="K58" i="17" s="1"/>
  <c r="E58" i="17"/>
  <c r="F58" i="17" s="1"/>
  <c r="AP54" i="17"/>
  <c r="AQ54" i="17" s="1"/>
  <c r="AN54" i="17"/>
  <c r="AO54" i="17" s="1"/>
  <c r="AL54" i="17"/>
  <c r="AE54" i="17"/>
  <c r="AC54" i="17"/>
  <c r="AG54" i="17" s="1"/>
  <c r="AA54" i="17"/>
  <c r="T54" i="17"/>
  <c r="R54" i="17"/>
  <c r="P54" i="17"/>
  <c r="I54" i="17"/>
  <c r="G54" i="17"/>
  <c r="E54" i="17"/>
  <c r="AP53" i="17"/>
  <c r="AN53" i="17"/>
  <c r="AL53" i="17"/>
  <c r="AM53" i="17" s="1"/>
  <c r="AE53" i="17"/>
  <c r="AF53" i="17" s="1"/>
  <c r="AC53" i="17"/>
  <c r="AG53" i="17" s="1"/>
  <c r="AA53" i="17"/>
  <c r="T53" i="17"/>
  <c r="U53" i="17" s="1"/>
  <c r="R53" i="17"/>
  <c r="P53" i="17"/>
  <c r="Q53" i="17" s="1"/>
  <c r="I53" i="17"/>
  <c r="G53" i="17"/>
  <c r="E53" i="17"/>
  <c r="AP52" i="17"/>
  <c r="AN52" i="17"/>
  <c r="AL52" i="17"/>
  <c r="AE52" i="17"/>
  <c r="AC52" i="17"/>
  <c r="AA52" i="17"/>
  <c r="AB52" i="17" s="1"/>
  <c r="T52" i="17"/>
  <c r="U52" i="17" s="1"/>
  <c r="R52" i="17"/>
  <c r="V52" i="17" s="1"/>
  <c r="P52" i="17"/>
  <c r="I52" i="17"/>
  <c r="J52" i="17" s="1"/>
  <c r="G52" i="17"/>
  <c r="K52" i="17" s="1"/>
  <c r="E52" i="17"/>
  <c r="AP51" i="17"/>
  <c r="AN51" i="17"/>
  <c r="AL51" i="17"/>
  <c r="AE51" i="17"/>
  <c r="AC51" i="17"/>
  <c r="AA51" i="17"/>
  <c r="T51" i="17"/>
  <c r="R51" i="17"/>
  <c r="P51" i="17"/>
  <c r="Q51" i="17" s="1"/>
  <c r="I51" i="17"/>
  <c r="J51" i="17" s="1"/>
  <c r="G51" i="17"/>
  <c r="H51" i="17" s="1"/>
  <c r="E51" i="17"/>
  <c r="F51" i="17" s="1"/>
  <c r="AP50" i="17"/>
  <c r="AQ50" i="17" s="1"/>
  <c r="AN50" i="17"/>
  <c r="AO50" i="17" s="1"/>
  <c r="AL50" i="17"/>
  <c r="AE50" i="17"/>
  <c r="AC50" i="17"/>
  <c r="AA50" i="17"/>
  <c r="T50" i="17"/>
  <c r="R50" i="17"/>
  <c r="V50" i="17" s="1"/>
  <c r="P50" i="17"/>
  <c r="I50" i="17"/>
  <c r="G50" i="17"/>
  <c r="E50" i="17"/>
  <c r="AP49" i="17"/>
  <c r="AN49" i="17"/>
  <c r="AO49" i="17" s="1"/>
  <c r="AL49" i="17"/>
  <c r="AM49" i="17" s="1"/>
  <c r="AE49" i="17"/>
  <c r="AG49" i="17" s="1"/>
  <c r="AC49" i="17"/>
  <c r="AA49" i="17"/>
  <c r="T49" i="17"/>
  <c r="R49" i="17"/>
  <c r="P49" i="17"/>
  <c r="Q49" i="17" s="1"/>
  <c r="I49" i="17"/>
  <c r="G49" i="17"/>
  <c r="E49" i="17"/>
  <c r="F49" i="17" s="1"/>
  <c r="AP48" i="17"/>
  <c r="AQ48" i="17" s="1"/>
  <c r="AN48" i="17"/>
  <c r="AL48" i="17"/>
  <c r="AE48" i="17"/>
  <c r="AC48" i="17"/>
  <c r="AG48" i="17" s="1"/>
  <c r="AA48" i="17"/>
  <c r="AB48" i="17" s="1"/>
  <c r="T48" i="17"/>
  <c r="U48" i="17" s="1"/>
  <c r="R48" i="17"/>
  <c r="S48" i="17" s="1"/>
  <c r="P48" i="17"/>
  <c r="I48" i="17"/>
  <c r="G48" i="17"/>
  <c r="E48" i="17"/>
  <c r="AP47" i="17"/>
  <c r="AR47" i="17" s="1"/>
  <c r="AN47" i="17"/>
  <c r="AL47" i="17"/>
  <c r="AE47" i="17"/>
  <c r="AC47" i="17"/>
  <c r="AA47" i="17"/>
  <c r="T47" i="17"/>
  <c r="R47" i="17"/>
  <c r="P47" i="17"/>
  <c r="I47" i="17"/>
  <c r="G47" i="17"/>
  <c r="E47" i="17"/>
  <c r="F47" i="17" s="1"/>
  <c r="AP46" i="17"/>
  <c r="AQ46" i="17" s="1"/>
  <c r="AN46" i="17"/>
  <c r="AO46" i="17" s="1"/>
  <c r="AL46" i="17"/>
  <c r="AE46" i="17"/>
  <c r="AC46" i="17"/>
  <c r="AG46" i="17" s="1"/>
  <c r="AA46" i="17"/>
  <c r="T46" i="17"/>
  <c r="R46" i="17"/>
  <c r="S46" i="17" s="1"/>
  <c r="P46" i="17"/>
  <c r="Q46" i="17" s="1"/>
  <c r="I46" i="17"/>
  <c r="G46" i="17"/>
  <c r="E46" i="17"/>
  <c r="AP45" i="17"/>
  <c r="AN45" i="17"/>
  <c r="AL45" i="17"/>
  <c r="AM45" i="17" s="1"/>
  <c r="AE45" i="17"/>
  <c r="AF45" i="17" s="1"/>
  <c r="AC45" i="17"/>
  <c r="AG45" i="17" s="1"/>
  <c r="AA45" i="17"/>
  <c r="AB45" i="17" s="1"/>
  <c r="T45" i="17"/>
  <c r="V45" i="17" s="1"/>
  <c r="R45" i="17"/>
  <c r="P45" i="17"/>
  <c r="Q45" i="17" s="1"/>
  <c r="I45" i="17"/>
  <c r="J45" i="17" s="1"/>
  <c r="G45" i="17"/>
  <c r="E45" i="17"/>
  <c r="F45" i="17" s="1"/>
  <c r="AP44" i="17"/>
  <c r="AN44" i="17"/>
  <c r="AL44" i="17"/>
  <c r="AE44" i="17"/>
  <c r="AC44" i="17"/>
  <c r="AA44" i="17"/>
  <c r="AB44" i="17" s="1"/>
  <c r="T44" i="17"/>
  <c r="U44" i="17" s="1"/>
  <c r="R44" i="17"/>
  <c r="V44" i="17" s="1"/>
  <c r="P44" i="17"/>
  <c r="Q44" i="17" s="1"/>
  <c r="I44" i="17"/>
  <c r="G44" i="17"/>
  <c r="K44" i="17" s="1"/>
  <c r="E44" i="17"/>
  <c r="AP43" i="17"/>
  <c r="AR43" i="17" s="1"/>
  <c r="AN43" i="17"/>
  <c r="AL43" i="17"/>
  <c r="AE43" i="17"/>
  <c r="AC43" i="17"/>
  <c r="AA43" i="17"/>
  <c r="T43" i="17"/>
  <c r="R43" i="17"/>
  <c r="P43" i="17"/>
  <c r="I43" i="17"/>
  <c r="J43" i="17" s="1"/>
  <c r="G43" i="17"/>
  <c r="K43" i="17" s="1"/>
  <c r="E43" i="17"/>
  <c r="F43" i="17" s="1"/>
  <c r="AP39" i="17"/>
  <c r="AN39" i="17"/>
  <c r="AR39" i="17" s="1"/>
  <c r="AL39" i="17"/>
  <c r="AE39" i="17"/>
  <c r="AC39" i="17"/>
  <c r="AG39" i="17" s="1"/>
  <c r="AA39" i="17"/>
  <c r="T39" i="17"/>
  <c r="R39" i="17"/>
  <c r="P39" i="17"/>
  <c r="I39" i="17"/>
  <c r="G39" i="17"/>
  <c r="E39" i="17"/>
  <c r="AP38" i="17"/>
  <c r="AN38" i="17"/>
  <c r="AR38" i="17" s="1"/>
  <c r="AL38" i="17"/>
  <c r="AM38" i="17" s="1"/>
  <c r="AE38" i="17"/>
  <c r="AC38" i="17"/>
  <c r="AG38" i="17" s="1"/>
  <c r="AA38" i="17"/>
  <c r="T38" i="17"/>
  <c r="R38" i="17"/>
  <c r="S38" i="17" s="1"/>
  <c r="P38" i="17"/>
  <c r="Q38" i="17" s="1"/>
  <c r="I38" i="17"/>
  <c r="G38" i="17"/>
  <c r="E38" i="17"/>
  <c r="F38" i="17" s="1"/>
  <c r="AP37" i="17"/>
  <c r="AR37" i="17" s="1"/>
  <c r="AN37" i="17"/>
  <c r="AL37" i="17"/>
  <c r="AE37" i="17"/>
  <c r="AC37" i="17"/>
  <c r="AA37" i="17"/>
  <c r="T37" i="17"/>
  <c r="R37" i="17"/>
  <c r="V37" i="17" s="1"/>
  <c r="P37" i="17"/>
  <c r="Q37" i="17" s="1"/>
  <c r="I37" i="17"/>
  <c r="K37" i="17" s="1"/>
  <c r="G37" i="17"/>
  <c r="E37" i="17"/>
  <c r="F37" i="17" s="1"/>
  <c r="AP36" i="17"/>
  <c r="AN36" i="17"/>
  <c r="AL36" i="17"/>
  <c r="AE36" i="17"/>
  <c r="AC36" i="17"/>
  <c r="AG36" i="17" s="1"/>
  <c r="AA36" i="17"/>
  <c r="T36" i="17"/>
  <c r="R36" i="17"/>
  <c r="P36" i="17"/>
  <c r="I36" i="17"/>
  <c r="G36" i="17"/>
  <c r="E36" i="17"/>
  <c r="F36" i="17" s="1"/>
  <c r="AP35" i="17"/>
  <c r="AN35" i="17"/>
  <c r="AO35" i="17" s="1"/>
  <c r="AL35" i="17"/>
  <c r="AM35" i="17" s="1"/>
  <c r="AE35" i="17"/>
  <c r="AC35" i="17"/>
  <c r="AA35" i="17"/>
  <c r="T35" i="17"/>
  <c r="R35" i="17"/>
  <c r="V35" i="17" s="1"/>
  <c r="P35" i="17"/>
  <c r="I35" i="17"/>
  <c r="G35" i="17"/>
  <c r="E35" i="17"/>
  <c r="F35" i="17" s="1"/>
  <c r="AP34" i="17"/>
  <c r="AN34" i="17"/>
  <c r="AR34" i="17" s="1"/>
  <c r="AL34" i="17"/>
  <c r="AM34" i="17" s="1"/>
  <c r="AE34" i="17"/>
  <c r="AG34" i="17" s="1"/>
  <c r="AC34" i="17"/>
  <c r="AA34" i="17"/>
  <c r="T34" i="17"/>
  <c r="R34" i="17"/>
  <c r="P34" i="17"/>
  <c r="Q34" i="17" s="1"/>
  <c r="I34" i="17"/>
  <c r="K34" i="17" s="1"/>
  <c r="G34" i="17"/>
  <c r="E34" i="17"/>
  <c r="AP33" i="17"/>
  <c r="AR33" i="17" s="1"/>
  <c r="AN33" i="17"/>
  <c r="AL33" i="17"/>
  <c r="AE33" i="17"/>
  <c r="AC33" i="17"/>
  <c r="AA33" i="17"/>
  <c r="AB33" i="17" s="1"/>
  <c r="T33" i="17"/>
  <c r="R33" i="17"/>
  <c r="V33" i="17" s="1"/>
  <c r="P33" i="17"/>
  <c r="Q33" i="17" s="1"/>
  <c r="I33" i="17"/>
  <c r="G33" i="17"/>
  <c r="E33" i="17"/>
  <c r="AP32" i="17"/>
  <c r="AN32" i="17"/>
  <c r="AL32" i="17"/>
  <c r="AE32" i="17"/>
  <c r="AC32" i="17"/>
  <c r="AG32" i="17" s="1"/>
  <c r="AA32" i="17"/>
  <c r="T32" i="17"/>
  <c r="R32" i="17"/>
  <c r="S32" i="17" s="1"/>
  <c r="P32" i="17"/>
  <c r="I32" i="17"/>
  <c r="G32" i="17"/>
  <c r="K32" i="17" s="1"/>
  <c r="E32" i="17"/>
  <c r="F32" i="17" s="1"/>
  <c r="AP31" i="17"/>
  <c r="AN31" i="17"/>
  <c r="AR31" i="17" s="1"/>
  <c r="AL31" i="17"/>
  <c r="AE31" i="17"/>
  <c r="AC31" i="17"/>
  <c r="AA31" i="17"/>
  <c r="T31" i="17"/>
  <c r="R31" i="17"/>
  <c r="P31" i="17"/>
  <c r="Q31" i="17" s="1"/>
  <c r="I31" i="17"/>
  <c r="G31" i="17"/>
  <c r="E31" i="17"/>
  <c r="F31" i="17" s="1"/>
  <c r="AP30" i="17"/>
  <c r="AN30" i="17"/>
  <c r="AR30" i="17" s="1"/>
  <c r="AL30" i="17"/>
  <c r="AM30" i="17" s="1"/>
  <c r="AE30" i="17"/>
  <c r="AC30" i="17"/>
  <c r="AG30" i="17" s="1"/>
  <c r="AA30" i="17"/>
  <c r="T30" i="17"/>
  <c r="R30" i="17"/>
  <c r="V30" i="17" s="1"/>
  <c r="P30" i="17"/>
  <c r="Q30" i="17" s="1"/>
  <c r="I30" i="17"/>
  <c r="G30" i="17"/>
  <c r="E30" i="17"/>
  <c r="AP29" i="17"/>
  <c r="AN29" i="17"/>
  <c r="AL29" i="17"/>
  <c r="AE29" i="17"/>
  <c r="AC29" i="17"/>
  <c r="AA29" i="17"/>
  <c r="AB29" i="17" s="1"/>
  <c r="T29" i="17"/>
  <c r="T23" i="17" s="1"/>
  <c r="R29" i="17"/>
  <c r="S29" i="17" s="1"/>
  <c r="P29" i="17"/>
  <c r="Q29" i="17" s="1"/>
  <c r="I29" i="17"/>
  <c r="G29" i="17"/>
  <c r="K29" i="17" s="1"/>
  <c r="E29" i="17"/>
  <c r="AP28" i="17"/>
  <c r="AP23" i="17" s="1"/>
  <c r="AN28" i="17"/>
  <c r="AO28" i="17" s="1"/>
  <c r="AL28" i="17"/>
  <c r="AE28" i="17"/>
  <c r="AE24" i="17" s="1"/>
  <c r="AC28" i="17"/>
  <c r="AG28" i="17" s="1"/>
  <c r="AA28" i="17"/>
  <c r="T28" i="17"/>
  <c r="R28" i="17"/>
  <c r="P28" i="17"/>
  <c r="P23" i="17" s="1"/>
  <c r="I28" i="17"/>
  <c r="I23" i="17" s="1"/>
  <c r="G28" i="17"/>
  <c r="G23" i="17" s="1"/>
  <c r="E28" i="17"/>
  <c r="E23" i="17" s="1"/>
  <c r="AQ99" i="17"/>
  <c r="AR99" i="17"/>
  <c r="AM99" i="17"/>
  <c r="AF99" i="17"/>
  <c r="AG99" i="17"/>
  <c r="AB99" i="17"/>
  <c r="U99" i="17"/>
  <c r="Q99" i="17"/>
  <c r="J99" i="17"/>
  <c r="F99" i="17"/>
  <c r="AQ98" i="17"/>
  <c r="AB98" i="17"/>
  <c r="U98" i="17"/>
  <c r="Q98" i="17"/>
  <c r="J98" i="17"/>
  <c r="F98" i="17"/>
  <c r="AQ97" i="17"/>
  <c r="AM97" i="17"/>
  <c r="AF97" i="17"/>
  <c r="Q97" i="17"/>
  <c r="J97" i="17"/>
  <c r="F97" i="17"/>
  <c r="AQ96" i="17"/>
  <c r="AM96" i="17"/>
  <c r="AF96" i="17"/>
  <c r="AB96" i="17"/>
  <c r="U96" i="17"/>
  <c r="Q96" i="17"/>
  <c r="J96" i="17"/>
  <c r="AQ95" i="17"/>
  <c r="AM95" i="17"/>
  <c r="AF95" i="17"/>
  <c r="AB95" i="17"/>
  <c r="U95" i="17"/>
  <c r="Q95" i="17"/>
  <c r="J95" i="17"/>
  <c r="F95" i="17"/>
  <c r="AQ94" i="17"/>
  <c r="AB94" i="17"/>
  <c r="U94" i="17"/>
  <c r="Q94" i="17"/>
  <c r="J94" i="17"/>
  <c r="F94" i="17"/>
  <c r="AQ93" i="17"/>
  <c r="AM93" i="17"/>
  <c r="AF93" i="17"/>
  <c r="Q93" i="17"/>
  <c r="J93" i="17"/>
  <c r="F93" i="17"/>
  <c r="AQ92" i="17"/>
  <c r="AM92" i="17"/>
  <c r="AF92" i="17"/>
  <c r="AB92" i="17"/>
  <c r="U92" i="17"/>
  <c r="Q92" i="17"/>
  <c r="J92" i="17"/>
  <c r="AQ91" i="17"/>
  <c r="AM91" i="17"/>
  <c r="AF91" i="17"/>
  <c r="AB91" i="17"/>
  <c r="U91" i="17"/>
  <c r="Q91" i="17"/>
  <c r="J91" i="17"/>
  <c r="F91" i="17"/>
  <c r="AQ90" i="17"/>
  <c r="AB90" i="17"/>
  <c r="U90" i="17"/>
  <c r="Q90" i="17"/>
  <c r="J90" i="17"/>
  <c r="F90" i="17"/>
  <c r="AQ89" i="17"/>
  <c r="AM89" i="17"/>
  <c r="AF89" i="17"/>
  <c r="Q89" i="17"/>
  <c r="J89" i="17"/>
  <c r="F89" i="17"/>
  <c r="AQ88" i="17"/>
  <c r="AM88" i="17"/>
  <c r="AF88" i="17"/>
  <c r="AB88" i="17"/>
  <c r="U88" i="17"/>
  <c r="Q88" i="17"/>
  <c r="J88" i="17"/>
  <c r="AQ84" i="17"/>
  <c r="AM84" i="17"/>
  <c r="AF84" i="17"/>
  <c r="AB84" i="17"/>
  <c r="U84" i="17"/>
  <c r="Q84" i="17"/>
  <c r="J84" i="17"/>
  <c r="F84" i="17"/>
  <c r="AQ83" i="17"/>
  <c r="AB83" i="17"/>
  <c r="U83" i="17"/>
  <c r="Q83" i="17"/>
  <c r="J83" i="17"/>
  <c r="F83" i="17"/>
  <c r="AQ82" i="17"/>
  <c r="AM82" i="17"/>
  <c r="AF82" i="17"/>
  <c r="Q82" i="17"/>
  <c r="J82" i="17"/>
  <c r="F82" i="17"/>
  <c r="AQ81" i="17"/>
  <c r="AM81" i="17"/>
  <c r="AF81" i="17"/>
  <c r="AB81" i="17"/>
  <c r="U81" i="17"/>
  <c r="Q81" i="17"/>
  <c r="J81" i="17"/>
  <c r="AQ80" i="17"/>
  <c r="AM80" i="17"/>
  <c r="AF80" i="17"/>
  <c r="AB80" i="17"/>
  <c r="U80" i="17"/>
  <c r="Q80" i="17"/>
  <c r="J80" i="17"/>
  <c r="F80" i="17"/>
  <c r="AQ79" i="17"/>
  <c r="AB79" i="17"/>
  <c r="U79" i="17"/>
  <c r="Q79" i="17"/>
  <c r="J79" i="17"/>
  <c r="F79" i="17"/>
  <c r="AQ78" i="17"/>
  <c r="AM78" i="17"/>
  <c r="AF78" i="17"/>
  <c r="Q78" i="17"/>
  <c r="J78" i="17"/>
  <c r="F78" i="17"/>
  <c r="AQ77" i="17"/>
  <c r="AM77" i="17"/>
  <c r="AF77" i="17"/>
  <c r="AB77" i="17"/>
  <c r="U77" i="17"/>
  <c r="Q77" i="17"/>
  <c r="J77" i="17"/>
  <c r="AQ76" i="17"/>
  <c r="AM76" i="17"/>
  <c r="AF76" i="17"/>
  <c r="AB76" i="17"/>
  <c r="U76" i="17"/>
  <c r="Q76" i="17"/>
  <c r="J76" i="17"/>
  <c r="F76" i="17"/>
  <c r="AQ75" i="17"/>
  <c r="AB75" i="17"/>
  <c r="U75" i="17"/>
  <c r="Q75" i="17"/>
  <c r="J75" i="17"/>
  <c r="F75" i="17"/>
  <c r="AQ74" i="17"/>
  <c r="AM74" i="17"/>
  <c r="AF74" i="17"/>
  <c r="Q74" i="17"/>
  <c r="J74" i="17"/>
  <c r="F74" i="17"/>
  <c r="AQ73" i="17"/>
  <c r="AM73" i="17"/>
  <c r="AF73" i="17"/>
  <c r="AB73" i="17"/>
  <c r="U73" i="17"/>
  <c r="Q73" i="17"/>
  <c r="J73" i="17"/>
  <c r="AQ69" i="17"/>
  <c r="AM69" i="17"/>
  <c r="AF69" i="17"/>
  <c r="AB69" i="17"/>
  <c r="U69" i="17"/>
  <c r="Q69" i="17"/>
  <c r="J69" i="17"/>
  <c r="F69" i="17"/>
  <c r="AQ68" i="17"/>
  <c r="AB68" i="17"/>
  <c r="U68" i="17"/>
  <c r="Q68" i="17"/>
  <c r="J68" i="17"/>
  <c r="F68" i="17"/>
  <c r="AQ67" i="17"/>
  <c r="AM67" i="17"/>
  <c r="AF67" i="17"/>
  <c r="Q67" i="17"/>
  <c r="J67" i="17"/>
  <c r="F67" i="17"/>
  <c r="AM66" i="17"/>
  <c r="AB66" i="17"/>
  <c r="U66" i="17"/>
  <c r="Q66" i="17"/>
  <c r="J66" i="17"/>
  <c r="AQ65" i="17"/>
  <c r="AM65" i="17"/>
  <c r="AF65" i="17"/>
  <c r="AB65" i="17"/>
  <c r="U65" i="17"/>
  <c r="S65" i="17"/>
  <c r="Q65" i="17"/>
  <c r="J65" i="17"/>
  <c r="F65" i="17"/>
  <c r="AQ64" i="17"/>
  <c r="AR64" i="17"/>
  <c r="AM64" i="17"/>
  <c r="AF64" i="17"/>
  <c r="AB64" i="17"/>
  <c r="U64" i="17"/>
  <c r="S64" i="17"/>
  <c r="Q64" i="17"/>
  <c r="J64" i="17"/>
  <c r="K64" i="17"/>
  <c r="AQ63" i="17"/>
  <c r="AO63" i="17"/>
  <c r="AM63" i="17"/>
  <c r="AF63" i="17"/>
  <c r="AD63" i="17"/>
  <c r="AH63" i="17" s="1"/>
  <c r="V63" i="17"/>
  <c r="Q63" i="17"/>
  <c r="J63" i="17"/>
  <c r="F63" i="17"/>
  <c r="AQ62" i="17"/>
  <c r="AO62" i="17"/>
  <c r="AS62" i="17" s="1"/>
  <c r="AM62" i="17"/>
  <c r="AD62" i="17"/>
  <c r="AG62" i="17"/>
  <c r="AB62" i="17"/>
  <c r="V62" i="17"/>
  <c r="U62" i="17"/>
  <c r="S62" i="17"/>
  <c r="Q62" i="17"/>
  <c r="K62" i="17"/>
  <c r="J62" i="17"/>
  <c r="AR61" i="17"/>
  <c r="AM61" i="17"/>
  <c r="AF61" i="17"/>
  <c r="AG61" i="17"/>
  <c r="AB61" i="17"/>
  <c r="U61" i="17"/>
  <c r="J61" i="17"/>
  <c r="H61" i="17"/>
  <c r="L61" i="17" s="1"/>
  <c r="F61" i="17"/>
  <c r="AQ60" i="17"/>
  <c r="AO60" i="17"/>
  <c r="AB60" i="17"/>
  <c r="U60" i="17"/>
  <c r="S60" i="17"/>
  <c r="W60" i="17" s="1"/>
  <c r="Q60" i="17"/>
  <c r="J60" i="17"/>
  <c r="K60" i="17"/>
  <c r="AR59" i="17"/>
  <c r="AM59" i="17"/>
  <c r="AF59" i="17"/>
  <c r="AD59" i="17"/>
  <c r="AB59" i="17"/>
  <c r="Q59" i="17"/>
  <c r="J59" i="17"/>
  <c r="H59" i="17"/>
  <c r="F59" i="17"/>
  <c r="AQ58" i="17"/>
  <c r="AM58" i="17"/>
  <c r="AB58" i="17"/>
  <c r="V58" i="17"/>
  <c r="U58" i="17"/>
  <c r="S58" i="17"/>
  <c r="Q58" i="17"/>
  <c r="AM54" i="17"/>
  <c r="AF54" i="17"/>
  <c r="AB54" i="17"/>
  <c r="U54" i="17"/>
  <c r="Q54" i="17"/>
  <c r="J54" i="17"/>
  <c r="H54" i="17"/>
  <c r="K54" i="17"/>
  <c r="F54" i="17"/>
  <c r="AQ53" i="17"/>
  <c r="AD53" i="17"/>
  <c r="AB53" i="17"/>
  <c r="V53" i="17"/>
  <c r="J53" i="17"/>
  <c r="H53" i="17"/>
  <c r="L53" i="17" s="1"/>
  <c r="F53" i="17"/>
  <c r="AR52" i="17"/>
  <c r="AO52" i="17"/>
  <c r="AM52" i="17"/>
  <c r="AG52" i="17"/>
  <c r="AF52" i="17"/>
  <c r="AD52" i="17"/>
  <c r="Q52" i="17"/>
  <c r="H52" i="17"/>
  <c r="F52" i="17"/>
  <c r="AQ51" i="17"/>
  <c r="AR51" i="17"/>
  <c r="AM51" i="17"/>
  <c r="AF51" i="17"/>
  <c r="AG51" i="17"/>
  <c r="AB51" i="17"/>
  <c r="V51" i="17"/>
  <c r="U51" i="17"/>
  <c r="S51" i="17"/>
  <c r="AR50" i="17"/>
  <c r="AM50" i="17"/>
  <c r="AF50" i="17"/>
  <c r="AG50" i="17"/>
  <c r="AB50" i="17"/>
  <c r="U50" i="17"/>
  <c r="Q50" i="17"/>
  <c r="J50" i="17"/>
  <c r="K50" i="17"/>
  <c r="F50" i="17"/>
  <c r="AQ49" i="17"/>
  <c r="AA24" i="17"/>
  <c r="V49" i="17"/>
  <c r="U49" i="17"/>
  <c r="S49" i="17"/>
  <c r="K49" i="17"/>
  <c r="H49" i="17"/>
  <c r="AO48" i="17"/>
  <c r="AM48" i="17"/>
  <c r="AF48" i="17"/>
  <c r="Q48" i="17"/>
  <c r="J48" i="17"/>
  <c r="K48" i="17"/>
  <c r="F48" i="17"/>
  <c r="AQ47" i="17"/>
  <c r="AO47" i="17"/>
  <c r="AM47" i="17"/>
  <c r="AF47" i="17"/>
  <c r="AG47" i="17"/>
  <c r="AB47" i="17"/>
  <c r="V47" i="17"/>
  <c r="U47" i="17"/>
  <c r="S47" i="17"/>
  <c r="Q47" i="17"/>
  <c r="J47" i="17"/>
  <c r="K47" i="17"/>
  <c r="AR46" i="17"/>
  <c r="AM46" i="17"/>
  <c r="AF46" i="17"/>
  <c r="AB46" i="17"/>
  <c r="V46" i="17"/>
  <c r="U46" i="17"/>
  <c r="J46" i="17"/>
  <c r="K46" i="17"/>
  <c r="F46" i="17"/>
  <c r="AR45" i="17"/>
  <c r="AQ45" i="17"/>
  <c r="AO45" i="17"/>
  <c r="U45" i="17"/>
  <c r="S45" i="17"/>
  <c r="W45" i="17" s="1"/>
  <c r="K45" i="17"/>
  <c r="AR44" i="17"/>
  <c r="AQ44" i="17"/>
  <c r="AO44" i="17"/>
  <c r="AM44" i="17"/>
  <c r="AF44" i="17"/>
  <c r="AG44" i="17"/>
  <c r="J44" i="17"/>
  <c r="F44" i="17"/>
  <c r="AO43" i="17"/>
  <c r="AM43" i="17"/>
  <c r="AF43" i="17"/>
  <c r="AG43" i="17"/>
  <c r="AB43" i="17"/>
  <c r="V43" i="17"/>
  <c r="U43" i="17"/>
  <c r="S43" i="17"/>
  <c r="W43" i="17" s="1"/>
  <c r="Q43" i="17"/>
  <c r="AM39" i="17"/>
  <c r="AB39" i="17"/>
  <c r="V39" i="17"/>
  <c r="S39" i="17"/>
  <c r="Q39" i="17"/>
  <c r="K39" i="17"/>
  <c r="F39" i="17"/>
  <c r="AB38" i="17"/>
  <c r="V38" i="17"/>
  <c r="K38" i="17"/>
  <c r="AO37" i="17"/>
  <c r="AM37" i="17"/>
  <c r="AG37" i="17"/>
  <c r="AB37" i="17"/>
  <c r="AR36" i="17"/>
  <c r="AO36" i="17"/>
  <c r="AM36" i="17"/>
  <c r="AB36" i="17"/>
  <c r="V36" i="17"/>
  <c r="S36" i="17"/>
  <c r="Q36" i="17"/>
  <c r="K36" i="17"/>
  <c r="AR35" i="17"/>
  <c r="AG35" i="17"/>
  <c r="AB35" i="17"/>
  <c r="S35" i="17"/>
  <c r="Q35" i="17"/>
  <c r="K35" i="17"/>
  <c r="AB34" i="17"/>
  <c r="V34" i="17"/>
  <c r="S34" i="17"/>
  <c r="F34" i="17"/>
  <c r="AO33" i="17"/>
  <c r="AM33" i="17"/>
  <c r="AG33" i="17"/>
  <c r="K33" i="17"/>
  <c r="F33" i="17"/>
  <c r="AR32" i="17"/>
  <c r="AO32" i="17"/>
  <c r="AM32" i="17"/>
  <c r="AB32" i="17"/>
  <c r="V32" i="17"/>
  <c r="Q32" i="17"/>
  <c r="AM31" i="17"/>
  <c r="AG31" i="17"/>
  <c r="AB31" i="17"/>
  <c r="V31" i="17"/>
  <c r="S31" i="17"/>
  <c r="K31" i="17"/>
  <c r="AB30" i="17"/>
  <c r="K30" i="17"/>
  <c r="F30" i="17"/>
  <c r="AR29" i="17"/>
  <c r="AO29" i="17"/>
  <c r="AM29" i="17"/>
  <c r="AG29" i="17"/>
  <c r="F29" i="17"/>
  <c r="AR28" i="17"/>
  <c r="AM28" i="17"/>
  <c r="AA23" i="17"/>
  <c r="V28" i="17"/>
  <c r="S28" i="17"/>
  <c r="Q28" i="17"/>
  <c r="AN23" i="17"/>
  <c r="AP99" i="16"/>
  <c r="AN99" i="16"/>
  <c r="AL99" i="16"/>
  <c r="AE99" i="16"/>
  <c r="AC99" i="16"/>
  <c r="AA99" i="16"/>
  <c r="T99" i="16"/>
  <c r="R99" i="16"/>
  <c r="P99" i="16"/>
  <c r="I99" i="16"/>
  <c r="G99" i="16"/>
  <c r="E99" i="16"/>
  <c r="AP98" i="16"/>
  <c r="AN98" i="16"/>
  <c r="AL98" i="16"/>
  <c r="AE98" i="16"/>
  <c r="AF98" i="16" s="1"/>
  <c r="AC98" i="16"/>
  <c r="AA98" i="16"/>
  <c r="T98" i="16"/>
  <c r="R98" i="16"/>
  <c r="P98" i="16"/>
  <c r="I98" i="16"/>
  <c r="G98" i="16"/>
  <c r="E98" i="16"/>
  <c r="AP97" i="16"/>
  <c r="AN97" i="16"/>
  <c r="AL97" i="16"/>
  <c r="AE97" i="16"/>
  <c r="AC97" i="16"/>
  <c r="AA97" i="16"/>
  <c r="T97" i="16"/>
  <c r="R97" i="16"/>
  <c r="P97" i="16"/>
  <c r="I97" i="16"/>
  <c r="G97" i="16"/>
  <c r="E97" i="16"/>
  <c r="AP96" i="16"/>
  <c r="AN96" i="16"/>
  <c r="AL96" i="16"/>
  <c r="AE96" i="16"/>
  <c r="AC96" i="16"/>
  <c r="AA96" i="16"/>
  <c r="T96" i="16"/>
  <c r="R96" i="16"/>
  <c r="P96" i="16"/>
  <c r="I96" i="16"/>
  <c r="G96" i="16"/>
  <c r="E96" i="16"/>
  <c r="F96" i="16" s="1"/>
  <c r="AP95" i="16"/>
  <c r="AN95" i="16"/>
  <c r="AL95" i="16"/>
  <c r="AE95" i="16"/>
  <c r="AC95" i="16"/>
  <c r="AA95" i="16"/>
  <c r="T95" i="16"/>
  <c r="R95" i="16"/>
  <c r="P95" i="16"/>
  <c r="I95" i="16"/>
  <c r="G95" i="16"/>
  <c r="E95" i="16"/>
  <c r="AP94" i="16"/>
  <c r="AN94" i="16"/>
  <c r="AL94" i="16"/>
  <c r="AE94" i="16"/>
  <c r="AF94" i="16" s="1"/>
  <c r="AC94" i="16"/>
  <c r="AA94" i="16"/>
  <c r="T94" i="16"/>
  <c r="R94" i="16"/>
  <c r="P94" i="16"/>
  <c r="I94" i="16"/>
  <c r="G94" i="16"/>
  <c r="E94" i="16"/>
  <c r="AP93" i="16"/>
  <c r="AN93" i="16"/>
  <c r="AL93" i="16"/>
  <c r="AE93" i="16"/>
  <c r="AC93" i="16"/>
  <c r="AA93" i="16"/>
  <c r="T93" i="16"/>
  <c r="R93" i="16"/>
  <c r="P93" i="16"/>
  <c r="I93" i="16"/>
  <c r="G93" i="16"/>
  <c r="E93" i="16"/>
  <c r="AP92" i="16"/>
  <c r="AN92" i="16"/>
  <c r="AL92" i="16"/>
  <c r="AE92" i="16"/>
  <c r="AC92" i="16"/>
  <c r="AA92" i="16"/>
  <c r="T92" i="16"/>
  <c r="R92" i="16"/>
  <c r="P92" i="16"/>
  <c r="I92" i="16"/>
  <c r="G92" i="16"/>
  <c r="E92" i="16"/>
  <c r="F92" i="16" s="1"/>
  <c r="AP91" i="16"/>
  <c r="AN91" i="16"/>
  <c r="AL91" i="16"/>
  <c r="AE91" i="16"/>
  <c r="AC91" i="16"/>
  <c r="AA91" i="16"/>
  <c r="T91" i="16"/>
  <c r="R91" i="16"/>
  <c r="P91" i="16"/>
  <c r="I91" i="16"/>
  <c r="G91" i="16"/>
  <c r="E91" i="16"/>
  <c r="AP90" i="16"/>
  <c r="AN90" i="16"/>
  <c r="AL90" i="16"/>
  <c r="AE90" i="16"/>
  <c r="AF90" i="16" s="1"/>
  <c r="AC90" i="16"/>
  <c r="AA90" i="16"/>
  <c r="T90" i="16"/>
  <c r="R90" i="16"/>
  <c r="P90" i="16"/>
  <c r="I90" i="16"/>
  <c r="G90" i="16"/>
  <c r="E90" i="16"/>
  <c r="AP89" i="16"/>
  <c r="AN89" i="16"/>
  <c r="AL89" i="16"/>
  <c r="AE89" i="16"/>
  <c r="AC89" i="16"/>
  <c r="AA89" i="16"/>
  <c r="T89" i="16"/>
  <c r="R89" i="16"/>
  <c r="P89" i="16"/>
  <c r="I89" i="16"/>
  <c r="G89" i="16"/>
  <c r="E89" i="16"/>
  <c r="AP88" i="16"/>
  <c r="AN88" i="16"/>
  <c r="AL88" i="16"/>
  <c r="AE88" i="16"/>
  <c r="AC88" i="16"/>
  <c r="AA88" i="16"/>
  <c r="T88" i="16"/>
  <c r="R88" i="16"/>
  <c r="P88" i="16"/>
  <c r="I88" i="16"/>
  <c r="G88" i="16"/>
  <c r="E88" i="16"/>
  <c r="F88" i="16" s="1"/>
  <c r="AP84" i="16"/>
  <c r="AN84" i="16"/>
  <c r="AL84" i="16"/>
  <c r="AE84" i="16"/>
  <c r="AC84" i="16"/>
  <c r="AA84" i="16"/>
  <c r="T84" i="16"/>
  <c r="R84" i="16"/>
  <c r="P84" i="16"/>
  <c r="I84" i="16"/>
  <c r="G84" i="16"/>
  <c r="E84" i="16"/>
  <c r="AP83" i="16"/>
  <c r="AN83" i="16"/>
  <c r="AL83" i="16"/>
  <c r="AE83" i="16"/>
  <c r="AF83" i="16" s="1"/>
  <c r="AC83" i="16"/>
  <c r="AA83" i="16"/>
  <c r="T83" i="16"/>
  <c r="R83" i="16"/>
  <c r="P83" i="16"/>
  <c r="I83" i="16"/>
  <c r="G83" i="16"/>
  <c r="E83" i="16"/>
  <c r="AP82" i="16"/>
  <c r="AQ82" i="16" s="1"/>
  <c r="AN82" i="16"/>
  <c r="AL82" i="16"/>
  <c r="AE82" i="16"/>
  <c r="AC82" i="16"/>
  <c r="AA82" i="16"/>
  <c r="T82" i="16"/>
  <c r="R82" i="16"/>
  <c r="P82" i="16"/>
  <c r="I82" i="16"/>
  <c r="G82" i="16"/>
  <c r="E82" i="16"/>
  <c r="AP81" i="16"/>
  <c r="AN81" i="16"/>
  <c r="AL81" i="16"/>
  <c r="AE81" i="16"/>
  <c r="AC81" i="16"/>
  <c r="AA81" i="16"/>
  <c r="T81" i="16"/>
  <c r="R81" i="16"/>
  <c r="P81" i="16"/>
  <c r="I81" i="16"/>
  <c r="G81" i="16"/>
  <c r="E81" i="16"/>
  <c r="F81" i="16" s="1"/>
  <c r="AP80" i="16"/>
  <c r="AN80" i="16"/>
  <c r="AL80" i="16"/>
  <c r="AE80" i="16"/>
  <c r="AC80" i="16"/>
  <c r="AA80" i="16"/>
  <c r="T80" i="16"/>
  <c r="R80" i="16"/>
  <c r="P80" i="16"/>
  <c r="I80" i="16"/>
  <c r="G80" i="16"/>
  <c r="E80" i="16"/>
  <c r="AP79" i="16"/>
  <c r="AN79" i="16"/>
  <c r="AL79" i="16"/>
  <c r="AE79" i="16"/>
  <c r="AF79" i="16" s="1"/>
  <c r="AC79" i="16"/>
  <c r="AA79" i="16"/>
  <c r="T79" i="16"/>
  <c r="R79" i="16"/>
  <c r="P79" i="16"/>
  <c r="I79" i="16"/>
  <c r="G79" i="16"/>
  <c r="E79" i="16"/>
  <c r="AP78" i="16"/>
  <c r="AQ78" i="16" s="1"/>
  <c r="AN78" i="16"/>
  <c r="AL78" i="16"/>
  <c r="AE78" i="16"/>
  <c r="AC78" i="16"/>
  <c r="AA78" i="16"/>
  <c r="T78" i="16"/>
  <c r="R78" i="16"/>
  <c r="P78" i="16"/>
  <c r="I78" i="16"/>
  <c r="G78" i="16"/>
  <c r="E78" i="16"/>
  <c r="AP77" i="16"/>
  <c r="AN77" i="16"/>
  <c r="AL77" i="16"/>
  <c r="AE77" i="16"/>
  <c r="AC77" i="16"/>
  <c r="AA77" i="16"/>
  <c r="T77" i="16"/>
  <c r="R77" i="16"/>
  <c r="P77" i="16"/>
  <c r="I77" i="16"/>
  <c r="G77" i="16"/>
  <c r="E77" i="16"/>
  <c r="F77" i="16" s="1"/>
  <c r="AP76" i="16"/>
  <c r="AN76" i="16"/>
  <c r="AL76" i="16"/>
  <c r="AE76" i="16"/>
  <c r="AC76" i="16"/>
  <c r="AA76" i="16"/>
  <c r="T76" i="16"/>
  <c r="R76" i="16"/>
  <c r="P76" i="16"/>
  <c r="I76" i="16"/>
  <c r="G76" i="16"/>
  <c r="E76" i="16"/>
  <c r="AP75" i="16"/>
  <c r="AN75" i="16"/>
  <c r="AL75" i="16"/>
  <c r="AE75" i="16"/>
  <c r="AF75" i="16" s="1"/>
  <c r="AC75" i="16"/>
  <c r="AA75" i="16"/>
  <c r="T75" i="16"/>
  <c r="R75" i="16"/>
  <c r="P75" i="16"/>
  <c r="I75" i="16"/>
  <c r="G75" i="16"/>
  <c r="E75" i="16"/>
  <c r="AP74" i="16"/>
  <c r="AQ74" i="16" s="1"/>
  <c r="AN74" i="16"/>
  <c r="AL74" i="16"/>
  <c r="AE74" i="16"/>
  <c r="AC74" i="16"/>
  <c r="AA74" i="16"/>
  <c r="T74" i="16"/>
  <c r="R74" i="16"/>
  <c r="P74" i="16"/>
  <c r="I74" i="16"/>
  <c r="G74" i="16"/>
  <c r="E74" i="16"/>
  <c r="AP73" i="16"/>
  <c r="AN73" i="16"/>
  <c r="AL73" i="16"/>
  <c r="AE73" i="16"/>
  <c r="AC73" i="16"/>
  <c r="AA73" i="16"/>
  <c r="T73" i="16"/>
  <c r="R73" i="16"/>
  <c r="P73" i="16"/>
  <c r="I73" i="16"/>
  <c r="G73" i="16"/>
  <c r="E73" i="16"/>
  <c r="F73" i="16" s="1"/>
  <c r="AP69" i="16"/>
  <c r="AN69" i="16"/>
  <c r="AL69" i="16"/>
  <c r="AE69" i="16"/>
  <c r="AC69" i="16"/>
  <c r="AA69" i="16"/>
  <c r="T69" i="16"/>
  <c r="R69" i="16"/>
  <c r="P69" i="16"/>
  <c r="I69" i="16"/>
  <c r="G69" i="16"/>
  <c r="E69" i="16"/>
  <c r="AP68" i="16"/>
  <c r="AN68" i="16"/>
  <c r="AL68" i="16"/>
  <c r="AE68" i="16"/>
  <c r="AF68" i="16" s="1"/>
  <c r="AC68" i="16"/>
  <c r="AA68" i="16"/>
  <c r="T68" i="16"/>
  <c r="R68" i="16"/>
  <c r="P68" i="16"/>
  <c r="I68" i="16"/>
  <c r="G68" i="16"/>
  <c r="E68" i="16"/>
  <c r="AP67" i="16"/>
  <c r="AQ67" i="16" s="1"/>
  <c r="AN67" i="16"/>
  <c r="AL67" i="16"/>
  <c r="AE67" i="16"/>
  <c r="AC67" i="16"/>
  <c r="AA67" i="16"/>
  <c r="T67" i="16"/>
  <c r="R67" i="16"/>
  <c r="P67" i="16"/>
  <c r="I67" i="16"/>
  <c r="G67" i="16"/>
  <c r="E67" i="16"/>
  <c r="AP66" i="16"/>
  <c r="AN66" i="16"/>
  <c r="AL66" i="16"/>
  <c r="AE66" i="16"/>
  <c r="AC66" i="16"/>
  <c r="AA66" i="16"/>
  <c r="T66" i="16"/>
  <c r="R66" i="16"/>
  <c r="P66" i="16"/>
  <c r="I66" i="16"/>
  <c r="G66" i="16"/>
  <c r="E66" i="16"/>
  <c r="F66" i="16" s="1"/>
  <c r="AP65" i="16"/>
  <c r="AN65" i="16"/>
  <c r="AL65" i="16"/>
  <c r="AE65" i="16"/>
  <c r="AC65" i="16"/>
  <c r="AA65" i="16"/>
  <c r="T65" i="16"/>
  <c r="R65" i="16"/>
  <c r="P65" i="16"/>
  <c r="Q65" i="16" s="1"/>
  <c r="I65" i="16"/>
  <c r="G65" i="16"/>
  <c r="E65" i="16"/>
  <c r="AP64" i="16"/>
  <c r="AN64" i="16"/>
  <c r="AL64" i="16"/>
  <c r="AE64" i="16"/>
  <c r="AF64" i="16" s="1"/>
  <c r="AC64" i="16"/>
  <c r="AA64" i="16"/>
  <c r="T64" i="16"/>
  <c r="R64" i="16"/>
  <c r="P64" i="16"/>
  <c r="I64" i="16"/>
  <c r="G64" i="16"/>
  <c r="E64" i="16"/>
  <c r="AP63" i="16"/>
  <c r="AQ63" i="16" s="1"/>
  <c r="AN63" i="16"/>
  <c r="AL63" i="16"/>
  <c r="AE63" i="16"/>
  <c r="AC63" i="16"/>
  <c r="AA63" i="16"/>
  <c r="T63" i="16"/>
  <c r="R63" i="16"/>
  <c r="P63" i="16"/>
  <c r="I63" i="16"/>
  <c r="G63" i="16"/>
  <c r="E63" i="16"/>
  <c r="F63" i="16" s="1"/>
  <c r="AP62" i="16"/>
  <c r="AN62" i="16"/>
  <c r="AL62" i="16"/>
  <c r="AE62" i="16"/>
  <c r="AC62" i="16"/>
  <c r="AA62" i="16"/>
  <c r="T62" i="16"/>
  <c r="R62" i="16"/>
  <c r="P62" i="16"/>
  <c r="I62" i="16"/>
  <c r="G62" i="16"/>
  <c r="E62" i="16"/>
  <c r="F62" i="16" s="1"/>
  <c r="AP61" i="16"/>
  <c r="AN61" i="16"/>
  <c r="AL61" i="16"/>
  <c r="AE61" i="16"/>
  <c r="AC61" i="16"/>
  <c r="AA61" i="16"/>
  <c r="T61" i="16"/>
  <c r="R61" i="16"/>
  <c r="P61" i="16"/>
  <c r="Q61" i="16" s="1"/>
  <c r="I61" i="16"/>
  <c r="G61" i="16"/>
  <c r="E61" i="16"/>
  <c r="F61" i="16" s="1"/>
  <c r="AP60" i="16"/>
  <c r="AN60" i="16"/>
  <c r="AL60" i="16"/>
  <c r="AE60" i="16"/>
  <c r="AF60" i="16" s="1"/>
  <c r="AC60" i="16"/>
  <c r="AA60" i="16"/>
  <c r="T60" i="16"/>
  <c r="R60" i="16"/>
  <c r="S60" i="16" s="1"/>
  <c r="P60" i="16"/>
  <c r="Q60" i="16" s="1"/>
  <c r="I60" i="16"/>
  <c r="G60" i="16"/>
  <c r="E60" i="16"/>
  <c r="AP59" i="16"/>
  <c r="AR59" i="16" s="1"/>
  <c r="AN59" i="16"/>
  <c r="AL59" i="16"/>
  <c r="AM59" i="16" s="1"/>
  <c r="AE59" i="16"/>
  <c r="AC59" i="16"/>
  <c r="AA59" i="16"/>
  <c r="T59" i="16"/>
  <c r="U59" i="16" s="1"/>
  <c r="R59" i="16"/>
  <c r="V59" i="16" s="1"/>
  <c r="P59" i="16"/>
  <c r="I59" i="16"/>
  <c r="J59" i="16" s="1"/>
  <c r="G59" i="16"/>
  <c r="E59" i="16"/>
  <c r="AP58" i="16"/>
  <c r="AR58" i="16" s="1"/>
  <c r="AN58" i="16"/>
  <c r="AL58" i="16"/>
  <c r="AE58" i="16"/>
  <c r="AC58" i="16"/>
  <c r="AD58" i="16" s="1"/>
  <c r="AA58" i="16"/>
  <c r="T58" i="16"/>
  <c r="R58" i="16"/>
  <c r="P58" i="16"/>
  <c r="I58" i="16"/>
  <c r="G58" i="16"/>
  <c r="E58" i="16"/>
  <c r="F58" i="16" s="1"/>
  <c r="AP54" i="16"/>
  <c r="AN54" i="16"/>
  <c r="AL54" i="16"/>
  <c r="AE54" i="16"/>
  <c r="AC54" i="16"/>
  <c r="AA54" i="16"/>
  <c r="T54" i="16"/>
  <c r="R54" i="16"/>
  <c r="P54" i="16"/>
  <c r="I54" i="16"/>
  <c r="G54" i="16"/>
  <c r="E54" i="16"/>
  <c r="AP53" i="16"/>
  <c r="AN53" i="16"/>
  <c r="AL53" i="16"/>
  <c r="AE53" i="16"/>
  <c r="AG53" i="16" s="1"/>
  <c r="AC53" i="16"/>
  <c r="AA53" i="16"/>
  <c r="T53" i="16"/>
  <c r="R53" i="16"/>
  <c r="S53" i="16" s="1"/>
  <c r="W53" i="16" s="1"/>
  <c r="P53" i="16"/>
  <c r="Q53" i="16" s="1"/>
  <c r="I53" i="16"/>
  <c r="G53" i="16"/>
  <c r="E53" i="16"/>
  <c r="AP52" i="16"/>
  <c r="AN52" i="16"/>
  <c r="AL52" i="16"/>
  <c r="AE52" i="16"/>
  <c r="AC52" i="16"/>
  <c r="AA52" i="16"/>
  <c r="T52" i="16"/>
  <c r="U52" i="16" s="1"/>
  <c r="R52" i="16"/>
  <c r="S52" i="16" s="1"/>
  <c r="W52" i="16" s="1"/>
  <c r="P52" i="16"/>
  <c r="I52" i="16"/>
  <c r="J52" i="16" s="1"/>
  <c r="G52" i="16"/>
  <c r="E52" i="16"/>
  <c r="F52" i="16" s="1"/>
  <c r="AP51" i="16"/>
  <c r="AQ51" i="16" s="1"/>
  <c r="AN51" i="16"/>
  <c r="AL51" i="16"/>
  <c r="AE51" i="16"/>
  <c r="AC51" i="16"/>
  <c r="AG51" i="16" s="1"/>
  <c r="AA51" i="16"/>
  <c r="T51" i="16"/>
  <c r="R51" i="16"/>
  <c r="V51" i="16" s="1"/>
  <c r="P51" i="16"/>
  <c r="Q51" i="16" s="1"/>
  <c r="I51" i="16"/>
  <c r="G51" i="16"/>
  <c r="E51" i="16"/>
  <c r="F51" i="16" s="1"/>
  <c r="AP50" i="16"/>
  <c r="AN50" i="16"/>
  <c r="AL50" i="16"/>
  <c r="AE50" i="16"/>
  <c r="AC50" i="16"/>
  <c r="AG50" i="16" s="1"/>
  <c r="AA50" i="16"/>
  <c r="T50" i="16"/>
  <c r="V50" i="16" s="1"/>
  <c r="R50" i="16"/>
  <c r="P50" i="16"/>
  <c r="Q50" i="16" s="1"/>
  <c r="I50" i="16"/>
  <c r="G50" i="16"/>
  <c r="H50" i="16" s="1"/>
  <c r="E50" i="16"/>
  <c r="AP49" i="16"/>
  <c r="AN49" i="16"/>
  <c r="AL49" i="16"/>
  <c r="AM49" i="16" s="1"/>
  <c r="AE49" i="16"/>
  <c r="AC49" i="16"/>
  <c r="AA49" i="16"/>
  <c r="T49" i="16"/>
  <c r="R49" i="16"/>
  <c r="P49" i="16"/>
  <c r="Q49" i="16" s="1"/>
  <c r="I49" i="16"/>
  <c r="G49" i="16"/>
  <c r="E49" i="16"/>
  <c r="AP48" i="16"/>
  <c r="AN48" i="16"/>
  <c r="AL48" i="16"/>
  <c r="AE48" i="16"/>
  <c r="AC48" i="16"/>
  <c r="AG48" i="16" s="1"/>
  <c r="AA48" i="16"/>
  <c r="T48" i="16"/>
  <c r="U48" i="16" s="1"/>
  <c r="R48" i="16"/>
  <c r="P48" i="16"/>
  <c r="I48" i="16"/>
  <c r="K48" i="16" s="1"/>
  <c r="G48" i="16"/>
  <c r="E48" i="16"/>
  <c r="AP47" i="16"/>
  <c r="AQ47" i="16" s="1"/>
  <c r="AN47" i="16"/>
  <c r="AL47" i="16"/>
  <c r="AE47" i="16"/>
  <c r="AC47" i="16"/>
  <c r="AG47" i="16" s="1"/>
  <c r="AA47" i="16"/>
  <c r="T47" i="16"/>
  <c r="R47" i="16"/>
  <c r="P47" i="16"/>
  <c r="I47" i="16"/>
  <c r="G47" i="16"/>
  <c r="H47" i="16" s="1"/>
  <c r="L47" i="16" s="1"/>
  <c r="E47" i="16"/>
  <c r="F47" i="16" s="1"/>
  <c r="AP46" i="16"/>
  <c r="AN46" i="16"/>
  <c r="AL46" i="16"/>
  <c r="AE46" i="16"/>
  <c r="AC46" i="16"/>
  <c r="AD46" i="16" s="1"/>
  <c r="AH46" i="16" s="1"/>
  <c r="AA46" i="16"/>
  <c r="T46" i="16"/>
  <c r="R46" i="16"/>
  <c r="P46" i="16"/>
  <c r="Q46" i="16" s="1"/>
  <c r="I46" i="16"/>
  <c r="G46" i="16"/>
  <c r="H46" i="16" s="1"/>
  <c r="L46" i="16" s="1"/>
  <c r="E46" i="16"/>
  <c r="F46" i="16" s="1"/>
  <c r="AP45" i="16"/>
  <c r="AN45" i="16"/>
  <c r="AL45" i="16"/>
  <c r="AE45" i="16"/>
  <c r="AF45" i="16" s="1"/>
  <c r="AC45" i="16"/>
  <c r="AA45" i="16"/>
  <c r="T45" i="16"/>
  <c r="R45" i="16"/>
  <c r="P45" i="16"/>
  <c r="I45" i="16"/>
  <c r="G45" i="16"/>
  <c r="E45" i="16"/>
  <c r="F45" i="16" s="1"/>
  <c r="AP44" i="16"/>
  <c r="AQ44" i="16" s="1"/>
  <c r="AN44" i="16"/>
  <c r="AL44" i="16"/>
  <c r="AM44" i="16" s="1"/>
  <c r="AE44" i="16"/>
  <c r="AG44" i="16" s="1"/>
  <c r="AC44" i="16"/>
  <c r="AD44" i="16" s="1"/>
  <c r="AH44" i="16" s="1"/>
  <c r="AA44" i="16"/>
  <c r="T44" i="16"/>
  <c r="R44" i="16"/>
  <c r="P44" i="16"/>
  <c r="I44" i="16"/>
  <c r="K44" i="16" s="1"/>
  <c r="G44" i="16"/>
  <c r="E44" i="16"/>
  <c r="AP43" i="16"/>
  <c r="AN43" i="16"/>
  <c r="AL43" i="16"/>
  <c r="AM43" i="16" s="1"/>
  <c r="AE43" i="16"/>
  <c r="AF43" i="16" s="1"/>
  <c r="AC43" i="16"/>
  <c r="AD43" i="16" s="1"/>
  <c r="AH43" i="16" s="1"/>
  <c r="AA43" i="16"/>
  <c r="AB43" i="16" s="1"/>
  <c r="T43" i="16"/>
  <c r="U43" i="16" s="1"/>
  <c r="R43" i="16"/>
  <c r="P43" i="16"/>
  <c r="Q43" i="16" s="1"/>
  <c r="I43" i="16"/>
  <c r="G43" i="16"/>
  <c r="E43" i="16"/>
  <c r="F43" i="16" s="1"/>
  <c r="AP39" i="16"/>
  <c r="AN39" i="16"/>
  <c r="AL39" i="16"/>
  <c r="AE39" i="16"/>
  <c r="AC39" i="16"/>
  <c r="AD39" i="16" s="1"/>
  <c r="AH39" i="16" s="1"/>
  <c r="AA39" i="16"/>
  <c r="T39" i="16"/>
  <c r="R39" i="16"/>
  <c r="P39" i="16"/>
  <c r="Q39" i="16" s="1"/>
  <c r="I39" i="16"/>
  <c r="G39" i="16"/>
  <c r="K39" i="16" s="1"/>
  <c r="E39" i="16"/>
  <c r="F39" i="16" s="1"/>
  <c r="AP38" i="16"/>
  <c r="AN38" i="16"/>
  <c r="AL38" i="16"/>
  <c r="AM38" i="16" s="1"/>
  <c r="AE38" i="16"/>
  <c r="AG38" i="16" s="1"/>
  <c r="AC38" i="16"/>
  <c r="AA38" i="16"/>
  <c r="T38" i="16"/>
  <c r="R38" i="16"/>
  <c r="P38" i="16"/>
  <c r="Q38" i="16" s="1"/>
  <c r="I38" i="16"/>
  <c r="G38" i="16"/>
  <c r="K38" i="16" s="1"/>
  <c r="E38" i="16"/>
  <c r="AP37" i="16"/>
  <c r="AN37" i="16"/>
  <c r="AL37" i="16"/>
  <c r="AE37" i="16"/>
  <c r="AG37" i="16" s="1"/>
  <c r="AC37" i="16"/>
  <c r="AD37" i="16" s="1"/>
  <c r="AH37" i="16" s="1"/>
  <c r="AA37" i="16"/>
  <c r="T37" i="16"/>
  <c r="R37" i="16"/>
  <c r="P37" i="16"/>
  <c r="I37" i="16"/>
  <c r="K37" i="16" s="1"/>
  <c r="G37" i="16"/>
  <c r="E37" i="16"/>
  <c r="AP36" i="16"/>
  <c r="AR36" i="16" s="1"/>
  <c r="AN36" i="16"/>
  <c r="AL36" i="16"/>
  <c r="AE36" i="16"/>
  <c r="AC36" i="16"/>
  <c r="AD36" i="16" s="1"/>
  <c r="AH36" i="16" s="1"/>
  <c r="AA36" i="16"/>
  <c r="T36" i="16"/>
  <c r="R36" i="16"/>
  <c r="V36" i="16" s="1"/>
  <c r="P36" i="16"/>
  <c r="I36" i="16"/>
  <c r="G36" i="16"/>
  <c r="H36" i="16" s="1"/>
  <c r="E36" i="16"/>
  <c r="F36" i="16" s="1"/>
  <c r="AP35" i="16"/>
  <c r="AN35" i="16"/>
  <c r="AL35" i="16"/>
  <c r="AE35" i="16"/>
  <c r="AC35" i="16"/>
  <c r="AG35" i="16" s="1"/>
  <c r="AA35" i="16"/>
  <c r="T35" i="16"/>
  <c r="R35" i="16"/>
  <c r="V35" i="16" s="1"/>
  <c r="P35" i="16"/>
  <c r="Q35" i="16" s="1"/>
  <c r="I35" i="16"/>
  <c r="G35" i="16"/>
  <c r="K35" i="16" s="1"/>
  <c r="E35" i="16"/>
  <c r="F35" i="16" s="1"/>
  <c r="AP34" i="16"/>
  <c r="AN34" i="16"/>
  <c r="AL34" i="16"/>
  <c r="AE34" i="16"/>
  <c r="AG34" i="16" s="1"/>
  <c r="AC34" i="16"/>
  <c r="AA34" i="16"/>
  <c r="T34" i="16"/>
  <c r="R34" i="16"/>
  <c r="P34" i="16"/>
  <c r="Q34" i="16" s="1"/>
  <c r="I34" i="16"/>
  <c r="G34" i="16"/>
  <c r="E34" i="16"/>
  <c r="AP33" i="16"/>
  <c r="AN33" i="16"/>
  <c r="AR33" i="16" s="1"/>
  <c r="AL33" i="16"/>
  <c r="AM33" i="16" s="1"/>
  <c r="AE33" i="16"/>
  <c r="AG33" i="16" s="1"/>
  <c r="AC33" i="16"/>
  <c r="AA33" i="16"/>
  <c r="T33" i="16"/>
  <c r="R33" i="16"/>
  <c r="V33" i="16" s="1"/>
  <c r="P33" i="16"/>
  <c r="I33" i="16"/>
  <c r="K33" i="16" s="1"/>
  <c r="G33" i="16"/>
  <c r="E33" i="16"/>
  <c r="AP32" i="16"/>
  <c r="AN32" i="16"/>
  <c r="AL32" i="16"/>
  <c r="AM32" i="16" s="1"/>
  <c r="AE32" i="16"/>
  <c r="AC32" i="16"/>
  <c r="AD32" i="16" s="1"/>
  <c r="AH32" i="16" s="1"/>
  <c r="AA32" i="16"/>
  <c r="T32" i="16"/>
  <c r="R32" i="16"/>
  <c r="V32" i="16" s="1"/>
  <c r="P32" i="16"/>
  <c r="I32" i="16"/>
  <c r="G32" i="16"/>
  <c r="H32" i="16" s="1"/>
  <c r="L32" i="16" s="1"/>
  <c r="E32" i="16"/>
  <c r="AP31" i="16"/>
  <c r="AN31" i="16"/>
  <c r="AR31" i="16" s="1"/>
  <c r="AL31" i="16"/>
  <c r="AE31" i="16"/>
  <c r="AC31" i="16"/>
  <c r="AG31" i="16" s="1"/>
  <c r="AA31" i="16"/>
  <c r="T31" i="16"/>
  <c r="R31" i="16"/>
  <c r="P31" i="16"/>
  <c r="Q31" i="16" s="1"/>
  <c r="I31" i="16"/>
  <c r="G31" i="16"/>
  <c r="E31" i="16"/>
  <c r="F31" i="16" s="1"/>
  <c r="AP30" i="16"/>
  <c r="AR30" i="16" s="1"/>
  <c r="AN30" i="16"/>
  <c r="AL30" i="16"/>
  <c r="AM30" i="16" s="1"/>
  <c r="AE30" i="16"/>
  <c r="AG30" i="16" s="1"/>
  <c r="AC30" i="16"/>
  <c r="AA30" i="16"/>
  <c r="T30" i="16"/>
  <c r="R30" i="16"/>
  <c r="S30" i="16" s="1"/>
  <c r="W30" i="16" s="1"/>
  <c r="P30" i="16"/>
  <c r="Q30" i="16" s="1"/>
  <c r="I30" i="16"/>
  <c r="G30" i="16"/>
  <c r="E30" i="16"/>
  <c r="F30" i="16" s="1"/>
  <c r="AP29" i="16"/>
  <c r="AN29" i="16"/>
  <c r="AL29" i="16"/>
  <c r="AM29" i="16" s="1"/>
  <c r="AE29" i="16"/>
  <c r="AG29" i="16" s="1"/>
  <c r="AC29" i="16"/>
  <c r="AA29" i="16"/>
  <c r="T29" i="16"/>
  <c r="R29" i="16"/>
  <c r="S29" i="16" s="1"/>
  <c r="P29" i="16"/>
  <c r="I29" i="16"/>
  <c r="G29" i="16"/>
  <c r="E29" i="16"/>
  <c r="F29" i="16" s="1"/>
  <c r="AP28" i="16"/>
  <c r="AQ31" i="16" s="1"/>
  <c r="AN28" i="16"/>
  <c r="AL28" i="16"/>
  <c r="AE28" i="16"/>
  <c r="AF39" i="16" s="1"/>
  <c r="AC28" i="16"/>
  <c r="AG28" i="16" s="1"/>
  <c r="AA28" i="16"/>
  <c r="AA23" i="16" s="1"/>
  <c r="T28" i="16"/>
  <c r="U37" i="16" s="1"/>
  <c r="R28" i="16"/>
  <c r="P28" i="16"/>
  <c r="P23" i="16" s="1"/>
  <c r="I28" i="16"/>
  <c r="J38" i="16" s="1"/>
  <c r="L38" i="16" s="1"/>
  <c r="G28" i="16"/>
  <c r="E28" i="16"/>
  <c r="F28" i="16" s="1"/>
  <c r="AQ99" i="16"/>
  <c r="AR99" i="16"/>
  <c r="AM99" i="16"/>
  <c r="AF99" i="16"/>
  <c r="AG99" i="16"/>
  <c r="AB99" i="16"/>
  <c r="U99" i="16"/>
  <c r="Q99" i="16"/>
  <c r="J99" i="16"/>
  <c r="F99" i="16"/>
  <c r="AQ98" i="16"/>
  <c r="AM98" i="16"/>
  <c r="AB98" i="16"/>
  <c r="U98" i="16"/>
  <c r="Q98" i="16"/>
  <c r="J98" i="16"/>
  <c r="F98" i="16"/>
  <c r="AQ97" i="16"/>
  <c r="AM97" i="16"/>
  <c r="AF97" i="16"/>
  <c r="AB97" i="16"/>
  <c r="U97" i="16"/>
  <c r="Q97" i="16"/>
  <c r="J97" i="16"/>
  <c r="F97" i="16"/>
  <c r="AQ96" i="16"/>
  <c r="AM96" i="16"/>
  <c r="AF96" i="16"/>
  <c r="AB96" i="16"/>
  <c r="U96" i="16"/>
  <c r="Q96" i="16"/>
  <c r="J96" i="16"/>
  <c r="AQ95" i="16"/>
  <c r="AM95" i="16"/>
  <c r="AF95" i="16"/>
  <c r="AB95" i="16"/>
  <c r="U95" i="16"/>
  <c r="Q95" i="16"/>
  <c r="J95" i="16"/>
  <c r="F95" i="16"/>
  <c r="AQ94" i="16"/>
  <c r="AM94" i="16"/>
  <c r="AB94" i="16"/>
  <c r="U94" i="16"/>
  <c r="Q94" i="16"/>
  <c r="J94" i="16"/>
  <c r="F94" i="16"/>
  <c r="AQ93" i="16"/>
  <c r="AM93" i="16"/>
  <c r="AF93" i="16"/>
  <c r="AB93" i="16"/>
  <c r="U93" i="16"/>
  <c r="Q93" i="16"/>
  <c r="J93" i="16"/>
  <c r="F93" i="16"/>
  <c r="AQ92" i="16"/>
  <c r="AM92" i="16"/>
  <c r="AF92" i="16"/>
  <c r="AB92" i="16"/>
  <c r="U92" i="16"/>
  <c r="Q92" i="16"/>
  <c r="J92" i="16"/>
  <c r="AQ91" i="16"/>
  <c r="AM91" i="16"/>
  <c r="AF91" i="16"/>
  <c r="AB91" i="16"/>
  <c r="U91" i="16"/>
  <c r="Q91" i="16"/>
  <c r="J91" i="16"/>
  <c r="F91" i="16"/>
  <c r="AQ90" i="16"/>
  <c r="AM90" i="16"/>
  <c r="AB90" i="16"/>
  <c r="U90" i="16"/>
  <c r="Q90" i="16"/>
  <c r="J90" i="16"/>
  <c r="F90" i="16"/>
  <c r="AQ89" i="16"/>
  <c r="AM89" i="16"/>
  <c r="AF89" i="16"/>
  <c r="AB89" i="16"/>
  <c r="U89" i="16"/>
  <c r="Q89" i="16"/>
  <c r="J89" i="16"/>
  <c r="F89" i="16"/>
  <c r="AQ88" i="16"/>
  <c r="AM88" i="16"/>
  <c r="AF88" i="16"/>
  <c r="AB88" i="16"/>
  <c r="U88" i="16"/>
  <c r="Q88" i="16"/>
  <c r="J88" i="16"/>
  <c r="AQ84" i="16"/>
  <c r="AM84" i="16"/>
  <c r="AF84" i="16"/>
  <c r="AB84" i="16"/>
  <c r="U84" i="16"/>
  <c r="Q84" i="16"/>
  <c r="J84" i="16"/>
  <c r="F84" i="16"/>
  <c r="AQ83" i="16"/>
  <c r="AM83" i="16"/>
  <c r="AB83" i="16"/>
  <c r="U83" i="16"/>
  <c r="Q83" i="16"/>
  <c r="J83" i="16"/>
  <c r="F83" i="16"/>
  <c r="AM82" i="16"/>
  <c r="AF82" i="16"/>
  <c r="AB82" i="16"/>
  <c r="U82" i="16"/>
  <c r="Q82" i="16"/>
  <c r="J82" i="16"/>
  <c r="F82" i="16"/>
  <c r="AQ81" i="16"/>
  <c r="AM81" i="16"/>
  <c r="AF81" i="16"/>
  <c r="AB81" i="16"/>
  <c r="U81" i="16"/>
  <c r="Q81" i="16"/>
  <c r="J81" i="16"/>
  <c r="AQ80" i="16"/>
  <c r="AM80" i="16"/>
  <c r="AF80" i="16"/>
  <c r="AB80" i="16"/>
  <c r="U80" i="16"/>
  <c r="Q80" i="16"/>
  <c r="J80" i="16"/>
  <c r="F80" i="16"/>
  <c r="AQ79" i="16"/>
  <c r="AM79" i="16"/>
  <c r="AB79" i="16"/>
  <c r="U79" i="16"/>
  <c r="Q79" i="16"/>
  <c r="J79" i="16"/>
  <c r="F79" i="16"/>
  <c r="AM78" i="16"/>
  <c r="AF78" i="16"/>
  <c r="AB78" i="16"/>
  <c r="U78" i="16"/>
  <c r="Q78" i="16"/>
  <c r="J78" i="16"/>
  <c r="F78" i="16"/>
  <c r="AQ77" i="16"/>
  <c r="AM77" i="16"/>
  <c r="AF77" i="16"/>
  <c r="AB77" i="16"/>
  <c r="U77" i="16"/>
  <c r="Q77" i="16"/>
  <c r="J77" i="16"/>
  <c r="AQ76" i="16"/>
  <c r="AM76" i="16"/>
  <c r="AF76" i="16"/>
  <c r="AB76" i="16"/>
  <c r="U76" i="16"/>
  <c r="Q76" i="16"/>
  <c r="J76" i="16"/>
  <c r="F76" i="16"/>
  <c r="AQ75" i="16"/>
  <c r="AM75" i="16"/>
  <c r="AB75" i="16"/>
  <c r="U75" i="16"/>
  <c r="Q75" i="16"/>
  <c r="J75" i="16"/>
  <c r="F75" i="16"/>
  <c r="AM74" i="16"/>
  <c r="AF74" i="16"/>
  <c r="AB74" i="16"/>
  <c r="U74" i="16"/>
  <c r="Q74" i="16"/>
  <c r="J74" i="16"/>
  <c r="F74" i="16"/>
  <c r="AQ73" i="16"/>
  <c r="AM73" i="16"/>
  <c r="AF73" i="16"/>
  <c r="AB73" i="16"/>
  <c r="U73" i="16"/>
  <c r="Q73" i="16"/>
  <c r="J73" i="16"/>
  <c r="AQ69" i="16"/>
  <c r="AM69" i="16"/>
  <c r="AF69" i="16"/>
  <c r="AB69" i="16"/>
  <c r="U69" i="16"/>
  <c r="Q69" i="16"/>
  <c r="J69" i="16"/>
  <c r="F69" i="16"/>
  <c r="AQ68" i="16"/>
  <c r="AM68" i="16"/>
  <c r="AB68" i="16"/>
  <c r="U68" i="16"/>
  <c r="Q68" i="16"/>
  <c r="J68" i="16"/>
  <c r="F68" i="16"/>
  <c r="AM67" i="16"/>
  <c r="AF67" i="16"/>
  <c r="AB67" i="16"/>
  <c r="U67" i="16"/>
  <c r="Q67" i="16"/>
  <c r="J67" i="16"/>
  <c r="F67" i="16"/>
  <c r="AQ66" i="16"/>
  <c r="AM66" i="16"/>
  <c r="AF66" i="16"/>
  <c r="AB66" i="16"/>
  <c r="U66" i="16"/>
  <c r="Q66" i="16"/>
  <c r="J66" i="16"/>
  <c r="AQ65" i="16"/>
  <c r="AM65" i="16"/>
  <c r="AF65" i="16"/>
  <c r="AB65" i="16"/>
  <c r="U65" i="16"/>
  <c r="J65" i="16"/>
  <c r="F65" i="16"/>
  <c r="AQ64" i="16"/>
  <c r="AM64" i="16"/>
  <c r="AB64" i="16"/>
  <c r="U64" i="16"/>
  <c r="Q64" i="16"/>
  <c r="J64" i="16"/>
  <c r="F64" i="16"/>
  <c r="AM63" i="16"/>
  <c r="AF63" i="16"/>
  <c r="AB63" i="16"/>
  <c r="U63" i="16"/>
  <c r="Q63" i="16"/>
  <c r="J63" i="16"/>
  <c r="AQ62" i="16"/>
  <c r="AM62" i="16"/>
  <c r="AF62" i="16"/>
  <c r="AB62" i="16"/>
  <c r="U62" i="16"/>
  <c r="Q62" i="16"/>
  <c r="J62" i="16"/>
  <c r="AQ61" i="16"/>
  <c r="AM61" i="16"/>
  <c r="AF61" i="16"/>
  <c r="AB61" i="16"/>
  <c r="U61" i="16"/>
  <c r="J61" i="16"/>
  <c r="AR60" i="16"/>
  <c r="AO60" i="16"/>
  <c r="AM60" i="16"/>
  <c r="AD60" i="16"/>
  <c r="AB60" i="16"/>
  <c r="U60" i="16"/>
  <c r="J60" i="16"/>
  <c r="H60" i="16"/>
  <c r="F60" i="16"/>
  <c r="AO59" i="16"/>
  <c r="AF59" i="16"/>
  <c r="AD59" i="16"/>
  <c r="AB59" i="16"/>
  <c r="S59" i="16"/>
  <c r="Q59" i="16"/>
  <c r="H59" i="16"/>
  <c r="L59" i="16" s="1"/>
  <c r="F59" i="16"/>
  <c r="AQ58" i="16"/>
  <c r="AO58" i="16"/>
  <c r="AM58" i="16"/>
  <c r="AB58" i="16"/>
  <c r="U58" i="16"/>
  <c r="Q58" i="16"/>
  <c r="J58" i="16"/>
  <c r="H58" i="16"/>
  <c r="L58" i="16" s="1"/>
  <c r="AQ54" i="16"/>
  <c r="AM54" i="16"/>
  <c r="AF54" i="16"/>
  <c r="AD54" i="16"/>
  <c r="AB54" i="16"/>
  <c r="V54" i="16"/>
  <c r="S54" i="16"/>
  <c r="Q54" i="16"/>
  <c r="J54" i="16"/>
  <c r="H54" i="16"/>
  <c r="L54" i="16" s="1"/>
  <c r="F54" i="16"/>
  <c r="AQ53" i="16"/>
  <c r="AO53" i="16"/>
  <c r="AM53" i="16"/>
  <c r="AD53" i="16"/>
  <c r="AB53" i="16"/>
  <c r="U53" i="16"/>
  <c r="V53" i="16"/>
  <c r="H53" i="16"/>
  <c r="F53" i="16"/>
  <c r="AQ52" i="16"/>
  <c r="AM52" i="16"/>
  <c r="AF52" i="16"/>
  <c r="AB52" i="16"/>
  <c r="Q52" i="16"/>
  <c r="K52" i="16"/>
  <c r="H52" i="16"/>
  <c r="AR51" i="16"/>
  <c r="AO51" i="16"/>
  <c r="AM51" i="16"/>
  <c r="AB51" i="16"/>
  <c r="U51" i="16"/>
  <c r="J51" i="16"/>
  <c r="H51" i="16"/>
  <c r="L51" i="16" s="1"/>
  <c r="AQ50" i="16"/>
  <c r="AR50" i="16"/>
  <c r="AM50" i="16"/>
  <c r="AF50" i="16"/>
  <c r="AD50" i="16"/>
  <c r="AH50" i="16" s="1"/>
  <c r="AB50" i="16"/>
  <c r="U50" i="16"/>
  <c r="S50" i="16"/>
  <c r="W50" i="16" s="1"/>
  <c r="J50" i="16"/>
  <c r="AQ49" i="16"/>
  <c r="AR49" i="16"/>
  <c r="AD49" i="16"/>
  <c r="J49" i="16"/>
  <c r="F49" i="16"/>
  <c r="AR48" i="16"/>
  <c r="AQ48" i="16"/>
  <c r="AO48" i="16"/>
  <c r="AD48" i="16"/>
  <c r="AB48" i="16"/>
  <c r="Q48" i="16"/>
  <c r="J48" i="16"/>
  <c r="H48" i="16"/>
  <c r="L48" i="16" s="1"/>
  <c r="F48" i="16"/>
  <c r="AM47" i="16"/>
  <c r="AF47" i="16"/>
  <c r="AD47" i="16"/>
  <c r="AH47" i="16" s="1"/>
  <c r="AB47" i="16"/>
  <c r="U47" i="16"/>
  <c r="Q47" i="16"/>
  <c r="J47" i="16"/>
  <c r="AQ46" i="16"/>
  <c r="AM46" i="16"/>
  <c r="AF46" i="16"/>
  <c r="AG46" i="16"/>
  <c r="AB46" i="16"/>
  <c r="U46" i="16"/>
  <c r="J46" i="16"/>
  <c r="AQ45" i="16"/>
  <c r="AM45" i="16"/>
  <c r="AD45" i="16"/>
  <c r="AB45" i="16"/>
  <c r="U45" i="16"/>
  <c r="Q45" i="16"/>
  <c r="J45" i="16"/>
  <c r="H45" i="16"/>
  <c r="L45" i="16" s="1"/>
  <c r="K45" i="16"/>
  <c r="AF44" i="16"/>
  <c r="AB44" i="16"/>
  <c r="U44" i="16"/>
  <c r="Q44" i="16"/>
  <c r="J44" i="16"/>
  <c r="L44" i="16" s="1"/>
  <c r="H44" i="16"/>
  <c r="F44" i="16"/>
  <c r="AQ43" i="16"/>
  <c r="L43" i="16"/>
  <c r="J43" i="16"/>
  <c r="H43" i="16"/>
  <c r="K43" i="16"/>
  <c r="AM39" i="16"/>
  <c r="AB39" i="16"/>
  <c r="U39" i="16"/>
  <c r="J39" i="16"/>
  <c r="H39" i="16"/>
  <c r="L39" i="16" s="1"/>
  <c r="AQ38" i="16"/>
  <c r="AF38" i="16"/>
  <c r="AD38" i="16"/>
  <c r="AH38" i="16" s="1"/>
  <c r="AB38" i="16"/>
  <c r="H38" i="16"/>
  <c r="F38" i="16"/>
  <c r="AM37" i="16"/>
  <c r="AF37" i="16"/>
  <c r="AB37" i="16"/>
  <c r="Q37" i="16"/>
  <c r="J37" i="16"/>
  <c r="H37" i="16"/>
  <c r="L37" i="16" s="1"/>
  <c r="F37" i="16"/>
  <c r="AQ36" i="16"/>
  <c r="AO36" i="16"/>
  <c r="AM36" i="16"/>
  <c r="AF36" i="16"/>
  <c r="AB36" i="16"/>
  <c r="Q36" i="16"/>
  <c r="AR35" i="16"/>
  <c r="AQ35" i="16"/>
  <c r="AO35" i="16"/>
  <c r="AS35" i="16" s="1"/>
  <c r="AM35" i="16"/>
  <c r="AF35" i="16"/>
  <c r="AD35" i="16"/>
  <c r="AH35" i="16" s="1"/>
  <c r="AB35" i="16"/>
  <c r="S35" i="16"/>
  <c r="J35" i="16"/>
  <c r="H35" i="16"/>
  <c r="L35" i="16" s="1"/>
  <c r="AR34" i="16"/>
  <c r="AO34" i="16"/>
  <c r="AM34" i="16"/>
  <c r="AD34" i="16"/>
  <c r="AB34" i="16"/>
  <c r="V34" i="16"/>
  <c r="S34" i="16"/>
  <c r="L34" i="16"/>
  <c r="J34" i="16"/>
  <c r="H34" i="16"/>
  <c r="K34" i="16"/>
  <c r="F34" i="16"/>
  <c r="AQ33" i="16"/>
  <c r="AO33" i="16"/>
  <c r="AS33" i="16" s="1"/>
  <c r="AD33" i="16"/>
  <c r="AB33" i="16"/>
  <c r="Q33" i="16"/>
  <c r="J33" i="16"/>
  <c r="L33" i="16" s="1"/>
  <c r="H33" i="16"/>
  <c r="F33" i="16"/>
  <c r="AQ32" i="16"/>
  <c r="AO32" i="16"/>
  <c r="AF32" i="16"/>
  <c r="AB32" i="16"/>
  <c r="U32" i="16"/>
  <c r="Q32" i="16"/>
  <c r="J32" i="16"/>
  <c r="K32" i="16"/>
  <c r="F32" i="16"/>
  <c r="AM31" i="16"/>
  <c r="AF31" i="16"/>
  <c r="AB31" i="16"/>
  <c r="S31" i="16"/>
  <c r="J31" i="16"/>
  <c r="K31" i="16"/>
  <c r="AQ30" i="16"/>
  <c r="AO30" i="16"/>
  <c r="AS30" i="16" s="1"/>
  <c r="AF30" i="16"/>
  <c r="AB30" i="16"/>
  <c r="U30" i="16"/>
  <c r="J30" i="16"/>
  <c r="K30" i="16"/>
  <c r="AQ29" i="16"/>
  <c r="AO29" i="16"/>
  <c r="AB29" i="16"/>
  <c r="Q29" i="16"/>
  <c r="J29" i="16"/>
  <c r="K29" i="16"/>
  <c r="AM28" i="16"/>
  <c r="AB28" i="16"/>
  <c r="J28" i="16"/>
  <c r="I23" i="16"/>
  <c r="AP99" i="15"/>
  <c r="AN99" i="15"/>
  <c r="AL99" i="15"/>
  <c r="AE99" i="15"/>
  <c r="AC99" i="15"/>
  <c r="AA99" i="15"/>
  <c r="T99" i="15"/>
  <c r="R99" i="15"/>
  <c r="P99" i="15"/>
  <c r="I99" i="15"/>
  <c r="G99" i="15"/>
  <c r="E99" i="15"/>
  <c r="AP98" i="15"/>
  <c r="AN98" i="15"/>
  <c r="AL98" i="15"/>
  <c r="AM98" i="15" s="1"/>
  <c r="AE98" i="15"/>
  <c r="AF98" i="15" s="1"/>
  <c r="AC98" i="15"/>
  <c r="AA98" i="15"/>
  <c r="T98" i="15"/>
  <c r="R98" i="15"/>
  <c r="P98" i="15"/>
  <c r="I98" i="15"/>
  <c r="G98" i="15"/>
  <c r="E98" i="15"/>
  <c r="AP97" i="15"/>
  <c r="AN97" i="15"/>
  <c r="AL97" i="15"/>
  <c r="AE97" i="15"/>
  <c r="AC97" i="15"/>
  <c r="AA97" i="15"/>
  <c r="T97" i="15"/>
  <c r="U97" i="15" s="1"/>
  <c r="R97" i="15"/>
  <c r="P97" i="15"/>
  <c r="I97" i="15"/>
  <c r="G97" i="15"/>
  <c r="E97" i="15"/>
  <c r="AP96" i="15"/>
  <c r="AN96" i="15"/>
  <c r="AL96" i="15"/>
  <c r="AE96" i="15"/>
  <c r="AC96" i="15"/>
  <c r="AA96" i="15"/>
  <c r="T96" i="15"/>
  <c r="R96" i="15"/>
  <c r="P96" i="15"/>
  <c r="I96" i="15"/>
  <c r="G96" i="15"/>
  <c r="H96" i="15" s="1"/>
  <c r="L96" i="15" s="1"/>
  <c r="E96" i="15"/>
  <c r="AP95" i="15"/>
  <c r="AN95" i="15"/>
  <c r="AL95" i="15"/>
  <c r="AE95" i="15"/>
  <c r="AC95" i="15"/>
  <c r="AA95" i="15"/>
  <c r="T95" i="15"/>
  <c r="R95" i="15"/>
  <c r="P95" i="15"/>
  <c r="I95" i="15"/>
  <c r="G95" i="15"/>
  <c r="E95" i="15"/>
  <c r="AP94" i="15"/>
  <c r="AN94" i="15"/>
  <c r="AL94" i="15"/>
  <c r="AM94" i="15" s="1"/>
  <c r="AE94" i="15"/>
  <c r="AF94" i="15" s="1"/>
  <c r="AC94" i="15"/>
  <c r="AA94" i="15"/>
  <c r="T94" i="15"/>
  <c r="R94" i="15"/>
  <c r="P94" i="15"/>
  <c r="I94" i="15"/>
  <c r="G94" i="15"/>
  <c r="E94" i="15"/>
  <c r="AP93" i="15"/>
  <c r="AN93" i="15"/>
  <c r="AL93" i="15"/>
  <c r="AE93" i="15"/>
  <c r="AC93" i="15"/>
  <c r="AA93" i="15"/>
  <c r="T93" i="15"/>
  <c r="R93" i="15"/>
  <c r="S93" i="15" s="1"/>
  <c r="W93" i="15" s="1"/>
  <c r="P93" i="15"/>
  <c r="I93" i="15"/>
  <c r="G93" i="15"/>
  <c r="E93" i="15"/>
  <c r="AP92" i="15"/>
  <c r="AN92" i="15"/>
  <c r="AL92" i="15"/>
  <c r="AE92" i="15"/>
  <c r="AC92" i="15"/>
  <c r="AA92" i="15"/>
  <c r="T92" i="15"/>
  <c r="R92" i="15"/>
  <c r="P92" i="15"/>
  <c r="I92" i="15"/>
  <c r="G92" i="15"/>
  <c r="K92" i="15" s="1"/>
  <c r="E92" i="15"/>
  <c r="F92" i="15" s="1"/>
  <c r="AP91" i="15"/>
  <c r="AN91" i="15"/>
  <c r="AL91" i="15"/>
  <c r="AE91" i="15"/>
  <c r="AC91" i="15"/>
  <c r="AA91" i="15"/>
  <c r="T91" i="15"/>
  <c r="R91" i="15"/>
  <c r="P91" i="15"/>
  <c r="I91" i="15"/>
  <c r="G91" i="15"/>
  <c r="E91" i="15"/>
  <c r="AP90" i="15"/>
  <c r="AN90" i="15"/>
  <c r="AL90" i="15"/>
  <c r="AM90" i="15" s="1"/>
  <c r="AE90" i="15"/>
  <c r="AF90" i="15" s="1"/>
  <c r="AH90" i="15" s="1"/>
  <c r="AC90" i="15"/>
  <c r="AA90" i="15"/>
  <c r="T90" i="15"/>
  <c r="R90" i="15"/>
  <c r="P90" i="15"/>
  <c r="I90" i="15"/>
  <c r="G90" i="15"/>
  <c r="E90" i="15"/>
  <c r="AP89" i="15"/>
  <c r="AN89" i="15"/>
  <c r="AL89" i="15"/>
  <c r="AE89" i="15"/>
  <c r="AC89" i="15"/>
  <c r="AA89" i="15"/>
  <c r="T89" i="15"/>
  <c r="R89" i="15"/>
  <c r="S89" i="15" s="1"/>
  <c r="W89" i="15" s="1"/>
  <c r="P89" i="15"/>
  <c r="I89" i="15"/>
  <c r="G89" i="15"/>
  <c r="E89" i="15"/>
  <c r="AP88" i="15"/>
  <c r="AN88" i="15"/>
  <c r="AL88" i="15"/>
  <c r="AE88" i="15"/>
  <c r="AC88" i="15"/>
  <c r="AA88" i="15"/>
  <c r="T88" i="15"/>
  <c r="R88" i="15"/>
  <c r="P88" i="15"/>
  <c r="I88" i="15"/>
  <c r="G88" i="15"/>
  <c r="H88" i="15" s="1"/>
  <c r="L88" i="15" s="1"/>
  <c r="E88" i="15"/>
  <c r="AP84" i="15"/>
  <c r="AN84" i="15"/>
  <c r="AL84" i="15"/>
  <c r="AE84" i="15"/>
  <c r="AC84" i="15"/>
  <c r="AA84" i="15"/>
  <c r="T84" i="15"/>
  <c r="R84" i="15"/>
  <c r="P84" i="15"/>
  <c r="I84" i="15"/>
  <c r="G84" i="15"/>
  <c r="E84" i="15"/>
  <c r="AP83" i="15"/>
  <c r="AN83" i="15"/>
  <c r="AL83" i="15"/>
  <c r="AM83" i="15" s="1"/>
  <c r="AE83" i="15"/>
  <c r="AF83" i="15" s="1"/>
  <c r="AC83" i="15"/>
  <c r="AA83" i="15"/>
  <c r="T83" i="15"/>
  <c r="R83" i="15"/>
  <c r="P83" i="15"/>
  <c r="I83" i="15"/>
  <c r="G83" i="15"/>
  <c r="E83" i="15"/>
  <c r="AP82" i="15"/>
  <c r="AN82" i="15"/>
  <c r="AL82" i="15"/>
  <c r="AE82" i="15"/>
  <c r="AC82" i="15"/>
  <c r="AA82" i="15"/>
  <c r="T82" i="15"/>
  <c r="R82" i="15"/>
  <c r="S82" i="15" s="1"/>
  <c r="W82" i="15" s="1"/>
  <c r="P82" i="15"/>
  <c r="I82" i="15"/>
  <c r="G82" i="15"/>
  <c r="E82" i="15"/>
  <c r="AP81" i="15"/>
  <c r="AN81" i="15"/>
  <c r="AL81" i="15"/>
  <c r="AE81" i="15"/>
  <c r="AC81" i="15"/>
  <c r="AA81" i="15"/>
  <c r="T81" i="15"/>
  <c r="R81" i="15"/>
  <c r="P81" i="15"/>
  <c r="I81" i="15"/>
  <c r="G81" i="15"/>
  <c r="K81" i="15" s="1"/>
  <c r="E81" i="15"/>
  <c r="AP80" i="15"/>
  <c r="AN80" i="15"/>
  <c r="AL80" i="15"/>
  <c r="AE80" i="15"/>
  <c r="AC80" i="15"/>
  <c r="AA80" i="15"/>
  <c r="T80" i="15"/>
  <c r="R80" i="15"/>
  <c r="P80" i="15"/>
  <c r="I80" i="15"/>
  <c r="K80" i="15" s="1"/>
  <c r="G80" i="15"/>
  <c r="E80" i="15"/>
  <c r="AP79" i="15"/>
  <c r="AN79" i="15"/>
  <c r="AL79" i="15"/>
  <c r="AM79" i="15" s="1"/>
  <c r="AE79" i="15"/>
  <c r="AF79" i="15" s="1"/>
  <c r="AC79" i="15"/>
  <c r="AA79" i="15"/>
  <c r="T79" i="15"/>
  <c r="R79" i="15"/>
  <c r="P79" i="15"/>
  <c r="I79" i="15"/>
  <c r="G79" i="15"/>
  <c r="E79" i="15"/>
  <c r="AP78" i="15"/>
  <c r="AN78" i="15"/>
  <c r="AL78" i="15"/>
  <c r="AE78" i="15"/>
  <c r="AC78" i="15"/>
  <c r="AA78" i="15"/>
  <c r="T78" i="15"/>
  <c r="U78" i="15" s="1"/>
  <c r="R78" i="15"/>
  <c r="S78" i="15" s="1"/>
  <c r="P78" i="15"/>
  <c r="I78" i="15"/>
  <c r="G78" i="15"/>
  <c r="E78" i="15"/>
  <c r="AP77" i="15"/>
  <c r="AN77" i="15"/>
  <c r="AL77" i="15"/>
  <c r="AE77" i="15"/>
  <c r="AC77" i="15"/>
  <c r="AA77" i="15"/>
  <c r="T77" i="15"/>
  <c r="R77" i="15"/>
  <c r="P77" i="15"/>
  <c r="I77" i="15"/>
  <c r="J77" i="15" s="1"/>
  <c r="G77" i="15"/>
  <c r="H77" i="15" s="1"/>
  <c r="E77" i="15"/>
  <c r="F77" i="15" s="1"/>
  <c r="AP76" i="15"/>
  <c r="AN76" i="15"/>
  <c r="AL76" i="15"/>
  <c r="AE76" i="15"/>
  <c r="AC76" i="15"/>
  <c r="AA76" i="15"/>
  <c r="T76" i="15"/>
  <c r="R76" i="15"/>
  <c r="P76" i="15"/>
  <c r="Q76" i="15" s="1"/>
  <c r="I76" i="15"/>
  <c r="G76" i="15"/>
  <c r="E76" i="15"/>
  <c r="AP75" i="15"/>
  <c r="AN75" i="15"/>
  <c r="AL75" i="15"/>
  <c r="AE75" i="15"/>
  <c r="AF75" i="15" s="1"/>
  <c r="AC75" i="15"/>
  <c r="AD75" i="15" s="1"/>
  <c r="AH75" i="15" s="1"/>
  <c r="AA75" i="15"/>
  <c r="T75" i="15"/>
  <c r="R75" i="15"/>
  <c r="P75" i="15"/>
  <c r="I75" i="15"/>
  <c r="G75" i="15"/>
  <c r="E75" i="15"/>
  <c r="AP74" i="15"/>
  <c r="AQ74" i="15" s="1"/>
  <c r="AN74" i="15"/>
  <c r="AL74" i="15"/>
  <c r="AE74" i="15"/>
  <c r="AC74" i="15"/>
  <c r="AA74" i="15"/>
  <c r="T74" i="15"/>
  <c r="U74" i="15" s="1"/>
  <c r="R74" i="15"/>
  <c r="V74" i="15" s="1"/>
  <c r="P74" i="15"/>
  <c r="I74" i="15"/>
  <c r="G74" i="15"/>
  <c r="E74" i="15"/>
  <c r="AP73" i="15"/>
  <c r="AN73" i="15"/>
  <c r="AL73" i="15"/>
  <c r="AE73" i="15"/>
  <c r="AC73" i="15"/>
  <c r="AA73" i="15"/>
  <c r="AB73" i="15" s="1"/>
  <c r="T73" i="15"/>
  <c r="R73" i="15"/>
  <c r="P73" i="15"/>
  <c r="I73" i="15"/>
  <c r="J73" i="15" s="1"/>
  <c r="G73" i="15"/>
  <c r="K73" i="15" s="1"/>
  <c r="E73" i="15"/>
  <c r="F73" i="15" s="1"/>
  <c r="AP69" i="15"/>
  <c r="AN69" i="15"/>
  <c r="AL69" i="15"/>
  <c r="AE69" i="15"/>
  <c r="AC69" i="15"/>
  <c r="AA69" i="15"/>
  <c r="T69" i="15"/>
  <c r="V69" i="15" s="1"/>
  <c r="R69" i="15"/>
  <c r="P69" i="15"/>
  <c r="I69" i="15"/>
  <c r="J69" i="15" s="1"/>
  <c r="G69" i="15"/>
  <c r="E69" i="15"/>
  <c r="AP68" i="15"/>
  <c r="AN68" i="15"/>
  <c r="AL68" i="15"/>
  <c r="AE68" i="15"/>
  <c r="AF68" i="15" s="1"/>
  <c r="AH68" i="15" s="1"/>
  <c r="AC68" i="15"/>
  <c r="AA68" i="15"/>
  <c r="T68" i="15"/>
  <c r="R68" i="15"/>
  <c r="P68" i="15"/>
  <c r="I68" i="15"/>
  <c r="G68" i="15"/>
  <c r="K68" i="15" s="1"/>
  <c r="E68" i="15"/>
  <c r="AP67" i="15"/>
  <c r="AQ67" i="15" s="1"/>
  <c r="AN67" i="15"/>
  <c r="AL67" i="15"/>
  <c r="AE67" i="15"/>
  <c r="AC67" i="15"/>
  <c r="AA67" i="15"/>
  <c r="T67" i="15"/>
  <c r="R67" i="15"/>
  <c r="P67" i="15"/>
  <c r="Q67" i="15" s="1"/>
  <c r="I67" i="15"/>
  <c r="G67" i="15"/>
  <c r="E67" i="15"/>
  <c r="AP66" i="15"/>
  <c r="AN66" i="15"/>
  <c r="AL66" i="15"/>
  <c r="AM66" i="15" s="1"/>
  <c r="AE66" i="15"/>
  <c r="AC66" i="15"/>
  <c r="AD66" i="15" s="1"/>
  <c r="AA66" i="15"/>
  <c r="AB66" i="15" s="1"/>
  <c r="T66" i="15"/>
  <c r="R66" i="15"/>
  <c r="P66" i="15"/>
  <c r="I66" i="15"/>
  <c r="J66" i="15" s="1"/>
  <c r="G66" i="15"/>
  <c r="H66" i="15" s="1"/>
  <c r="E66" i="15"/>
  <c r="F66" i="15" s="1"/>
  <c r="AP65" i="15"/>
  <c r="AN65" i="15"/>
  <c r="AL65" i="15"/>
  <c r="AE65" i="15"/>
  <c r="AC65" i="15"/>
  <c r="AA65" i="15"/>
  <c r="T65" i="15"/>
  <c r="U65" i="15" s="1"/>
  <c r="R65" i="15"/>
  <c r="P65" i="15"/>
  <c r="Q65" i="15" s="1"/>
  <c r="I65" i="15"/>
  <c r="G65" i="15"/>
  <c r="E65" i="15"/>
  <c r="AP64" i="15"/>
  <c r="AN64" i="15"/>
  <c r="AR64" i="15" s="1"/>
  <c r="AL64" i="15"/>
  <c r="AM64" i="15" s="1"/>
  <c r="AE64" i="15"/>
  <c r="AF64" i="15" s="1"/>
  <c r="AC64" i="15"/>
  <c r="AG64" i="15" s="1"/>
  <c r="AA64" i="15"/>
  <c r="T64" i="15"/>
  <c r="R64" i="15"/>
  <c r="P64" i="15"/>
  <c r="I64" i="15"/>
  <c r="G64" i="15"/>
  <c r="E64" i="15"/>
  <c r="AP63" i="15"/>
  <c r="AN63" i="15"/>
  <c r="AL63" i="15"/>
  <c r="AE63" i="15"/>
  <c r="AC63" i="15"/>
  <c r="AA63" i="15"/>
  <c r="AB63" i="15" s="1"/>
  <c r="T63" i="15"/>
  <c r="U63" i="15" s="1"/>
  <c r="R63" i="15"/>
  <c r="S63" i="15" s="1"/>
  <c r="W63" i="15" s="1"/>
  <c r="P63" i="15"/>
  <c r="I63" i="15"/>
  <c r="G63" i="15"/>
  <c r="K63" i="15" s="1"/>
  <c r="E63" i="15"/>
  <c r="AP62" i="15"/>
  <c r="AN62" i="15"/>
  <c r="AL62" i="15"/>
  <c r="AE62" i="15"/>
  <c r="AC62" i="15"/>
  <c r="AD62" i="15" s="1"/>
  <c r="AA62" i="15"/>
  <c r="T62" i="15"/>
  <c r="R62" i="15"/>
  <c r="P62" i="15"/>
  <c r="I62" i="15"/>
  <c r="J62" i="15" s="1"/>
  <c r="G62" i="15"/>
  <c r="H62" i="15" s="1"/>
  <c r="E62" i="15"/>
  <c r="F62" i="15" s="1"/>
  <c r="AP61" i="15"/>
  <c r="AN61" i="15"/>
  <c r="AL61" i="15"/>
  <c r="AM61" i="15" s="1"/>
  <c r="AE61" i="15"/>
  <c r="AC61" i="15"/>
  <c r="AA61" i="15"/>
  <c r="T61" i="15"/>
  <c r="U61" i="15" s="1"/>
  <c r="R61" i="15"/>
  <c r="P61" i="15"/>
  <c r="I61" i="15"/>
  <c r="K61" i="15" s="1"/>
  <c r="G61" i="15"/>
  <c r="E61" i="15"/>
  <c r="AP60" i="15"/>
  <c r="AN60" i="15"/>
  <c r="AO60" i="15" s="1"/>
  <c r="AS60" i="15" s="1"/>
  <c r="AL60" i="15"/>
  <c r="AM60" i="15" s="1"/>
  <c r="AE60" i="15"/>
  <c r="AF60" i="15" s="1"/>
  <c r="AH60" i="15" s="1"/>
  <c r="AC60" i="15"/>
  <c r="AG60" i="15" s="1"/>
  <c r="AA60" i="15"/>
  <c r="T60" i="15"/>
  <c r="R60" i="15"/>
  <c r="P60" i="15"/>
  <c r="I60" i="15"/>
  <c r="G60" i="15"/>
  <c r="K60" i="15" s="1"/>
  <c r="E60" i="15"/>
  <c r="AP59" i="15"/>
  <c r="AQ59" i="15" s="1"/>
  <c r="AN59" i="15"/>
  <c r="AL59" i="15"/>
  <c r="AE59" i="15"/>
  <c r="AC59" i="15"/>
  <c r="AA59" i="15"/>
  <c r="AB59" i="15" s="1"/>
  <c r="T59" i="15"/>
  <c r="R59" i="15"/>
  <c r="S59" i="15" s="1"/>
  <c r="P59" i="15"/>
  <c r="Q59" i="15" s="1"/>
  <c r="I59" i="15"/>
  <c r="G59" i="15"/>
  <c r="E59" i="15"/>
  <c r="AP58" i="15"/>
  <c r="AN58" i="15"/>
  <c r="AL58" i="15"/>
  <c r="AE58" i="15"/>
  <c r="AC58" i="15"/>
  <c r="AD58" i="15" s="1"/>
  <c r="AH58" i="15" s="1"/>
  <c r="AA58" i="15"/>
  <c r="AB58" i="15" s="1"/>
  <c r="T58" i="15"/>
  <c r="R58" i="15"/>
  <c r="P58" i="15"/>
  <c r="I58" i="15"/>
  <c r="J58" i="15" s="1"/>
  <c r="G58" i="15"/>
  <c r="H58" i="15" s="1"/>
  <c r="E58" i="15"/>
  <c r="F58" i="15" s="1"/>
  <c r="AP54" i="15"/>
  <c r="AN54" i="15"/>
  <c r="AL54" i="15"/>
  <c r="AE54" i="15"/>
  <c r="AC54" i="15"/>
  <c r="AA54" i="15"/>
  <c r="T54" i="15"/>
  <c r="U54" i="15" s="1"/>
  <c r="R54" i="15"/>
  <c r="P54" i="15"/>
  <c r="I54" i="15"/>
  <c r="J54" i="15" s="1"/>
  <c r="G54" i="15"/>
  <c r="E54" i="15"/>
  <c r="AP53" i="15"/>
  <c r="AN53" i="15"/>
  <c r="AL53" i="15"/>
  <c r="AM53" i="15" s="1"/>
  <c r="AE53" i="15"/>
  <c r="AG53" i="15" s="1"/>
  <c r="AC53" i="15"/>
  <c r="AD53" i="15" s="1"/>
  <c r="AA53" i="15"/>
  <c r="T53" i="15"/>
  <c r="V53" i="15" s="1"/>
  <c r="R53" i="15"/>
  <c r="P53" i="15"/>
  <c r="I53" i="15"/>
  <c r="G53" i="15"/>
  <c r="K53" i="15" s="1"/>
  <c r="E53" i="15"/>
  <c r="AP52" i="15"/>
  <c r="AN52" i="15"/>
  <c r="AL52" i="15"/>
  <c r="AE52" i="15"/>
  <c r="AC52" i="15"/>
  <c r="AA52" i="15"/>
  <c r="AB52" i="15" s="1"/>
  <c r="T52" i="15"/>
  <c r="U52" i="15" s="1"/>
  <c r="R52" i="15"/>
  <c r="S52" i="15" s="1"/>
  <c r="W52" i="15" s="1"/>
  <c r="P52" i="15"/>
  <c r="Q52" i="15" s="1"/>
  <c r="I52" i="15"/>
  <c r="G52" i="15"/>
  <c r="E52" i="15"/>
  <c r="AP51" i="15"/>
  <c r="AN51" i="15"/>
  <c r="AL51" i="15"/>
  <c r="AE51" i="15"/>
  <c r="AC51" i="15"/>
  <c r="AA51" i="15"/>
  <c r="T51" i="15"/>
  <c r="R51" i="15"/>
  <c r="P51" i="15"/>
  <c r="I51" i="15"/>
  <c r="J51" i="15" s="1"/>
  <c r="G51" i="15"/>
  <c r="K51" i="15" s="1"/>
  <c r="E51" i="15"/>
  <c r="F51" i="15" s="1"/>
  <c r="AP50" i="15"/>
  <c r="AN50" i="15"/>
  <c r="AL50" i="15"/>
  <c r="AE50" i="15"/>
  <c r="AC50" i="15"/>
  <c r="AA50" i="15"/>
  <c r="T50" i="15"/>
  <c r="V50" i="15" s="1"/>
  <c r="R50" i="15"/>
  <c r="P50" i="15"/>
  <c r="I50" i="15"/>
  <c r="J50" i="15" s="1"/>
  <c r="G50" i="15"/>
  <c r="E50" i="15"/>
  <c r="AP49" i="15"/>
  <c r="AN49" i="15"/>
  <c r="AL49" i="15"/>
  <c r="AM49" i="15" s="1"/>
  <c r="AE49" i="15"/>
  <c r="AF49" i="15" s="1"/>
  <c r="AC49" i="15"/>
  <c r="AD49" i="15" s="1"/>
  <c r="AH49" i="15" s="1"/>
  <c r="AA49" i="15"/>
  <c r="T49" i="15"/>
  <c r="V49" i="15" s="1"/>
  <c r="R49" i="15"/>
  <c r="P49" i="15"/>
  <c r="I49" i="15"/>
  <c r="G49" i="15"/>
  <c r="H49" i="15" s="1"/>
  <c r="E49" i="15"/>
  <c r="AP48" i="15"/>
  <c r="AN48" i="15"/>
  <c r="AL48" i="15"/>
  <c r="AE48" i="15"/>
  <c r="AC48" i="15"/>
  <c r="AA48" i="15"/>
  <c r="AB48" i="15" s="1"/>
  <c r="T48" i="15"/>
  <c r="U48" i="15" s="1"/>
  <c r="R48" i="15"/>
  <c r="V48" i="15" s="1"/>
  <c r="P48" i="15"/>
  <c r="I48" i="15"/>
  <c r="G48" i="15"/>
  <c r="H48" i="15" s="1"/>
  <c r="E48" i="15"/>
  <c r="AP47" i="15"/>
  <c r="AN47" i="15"/>
  <c r="AL47" i="15"/>
  <c r="AM47" i="15" s="1"/>
  <c r="AE47" i="15"/>
  <c r="AC47" i="15"/>
  <c r="AD47" i="15" s="1"/>
  <c r="AH47" i="15" s="1"/>
  <c r="AA47" i="15"/>
  <c r="AB47" i="15" s="1"/>
  <c r="T47" i="15"/>
  <c r="R47" i="15"/>
  <c r="P47" i="15"/>
  <c r="I47" i="15"/>
  <c r="G47" i="15"/>
  <c r="H47" i="15" s="1"/>
  <c r="L47" i="15" s="1"/>
  <c r="E47" i="15"/>
  <c r="F47" i="15" s="1"/>
  <c r="AP46" i="15"/>
  <c r="AR46" i="15" s="1"/>
  <c r="AN46" i="15"/>
  <c r="AL46" i="15"/>
  <c r="AE46" i="15"/>
  <c r="AC46" i="15"/>
  <c r="AA46" i="15"/>
  <c r="T46" i="15"/>
  <c r="V46" i="15" s="1"/>
  <c r="R46" i="15"/>
  <c r="P46" i="15"/>
  <c r="Q46" i="15" s="1"/>
  <c r="I46" i="15"/>
  <c r="J46" i="15" s="1"/>
  <c r="G46" i="15"/>
  <c r="E46" i="15"/>
  <c r="AP45" i="15"/>
  <c r="AN45" i="15"/>
  <c r="AR45" i="15" s="1"/>
  <c r="AL45" i="15"/>
  <c r="AE45" i="15"/>
  <c r="AC45" i="15"/>
  <c r="AG45" i="15" s="1"/>
  <c r="AA45" i="15"/>
  <c r="T45" i="15"/>
  <c r="V45" i="15" s="1"/>
  <c r="R45" i="15"/>
  <c r="P45" i="15"/>
  <c r="I45" i="15"/>
  <c r="G45" i="15"/>
  <c r="H45" i="15" s="1"/>
  <c r="L45" i="15" s="1"/>
  <c r="E45" i="15"/>
  <c r="AP44" i="15"/>
  <c r="AQ44" i="15" s="1"/>
  <c r="AN44" i="15"/>
  <c r="AR44" i="15" s="1"/>
  <c r="AL44" i="15"/>
  <c r="AE44" i="15"/>
  <c r="AC44" i="15"/>
  <c r="AA44" i="15"/>
  <c r="T44" i="15"/>
  <c r="U44" i="15" s="1"/>
  <c r="R44" i="15"/>
  <c r="V44" i="15" s="1"/>
  <c r="P44" i="15"/>
  <c r="Q44" i="15" s="1"/>
  <c r="I44" i="15"/>
  <c r="G44" i="15"/>
  <c r="E44" i="15"/>
  <c r="F44" i="15" s="1"/>
  <c r="AP43" i="15"/>
  <c r="AN43" i="15"/>
  <c r="AL43" i="15"/>
  <c r="AM43" i="15" s="1"/>
  <c r="AE43" i="15"/>
  <c r="AC43" i="15"/>
  <c r="AG43" i="15" s="1"/>
  <c r="AA43" i="15"/>
  <c r="AB43" i="15" s="1"/>
  <c r="T43" i="15"/>
  <c r="R43" i="15"/>
  <c r="P43" i="15"/>
  <c r="I43" i="15"/>
  <c r="J43" i="15" s="1"/>
  <c r="G43" i="15"/>
  <c r="K43" i="15" s="1"/>
  <c r="E43" i="15"/>
  <c r="F43" i="15" s="1"/>
  <c r="AP39" i="15"/>
  <c r="AR39" i="15" s="1"/>
  <c r="AN39" i="15"/>
  <c r="AL39" i="15"/>
  <c r="AE39" i="15"/>
  <c r="AC39" i="15"/>
  <c r="AD39" i="15" s="1"/>
  <c r="AA39" i="15"/>
  <c r="T39" i="15"/>
  <c r="V39" i="15" s="1"/>
  <c r="R39" i="15"/>
  <c r="P39" i="15"/>
  <c r="Q39" i="15" s="1"/>
  <c r="I39" i="15"/>
  <c r="K39" i="15" s="1"/>
  <c r="G39" i="15"/>
  <c r="E39" i="15"/>
  <c r="AP38" i="15"/>
  <c r="AN38" i="15"/>
  <c r="AO38" i="15" s="1"/>
  <c r="AL38" i="15"/>
  <c r="AM38" i="15" s="1"/>
  <c r="AE38" i="15"/>
  <c r="AC38" i="15"/>
  <c r="AD38" i="15" s="1"/>
  <c r="AA38" i="15"/>
  <c r="T38" i="15"/>
  <c r="V38" i="15" s="1"/>
  <c r="R38" i="15"/>
  <c r="S38" i="15" s="1"/>
  <c r="P38" i="15"/>
  <c r="I38" i="15"/>
  <c r="G38" i="15"/>
  <c r="E38" i="15"/>
  <c r="AP37" i="15"/>
  <c r="AN37" i="15"/>
  <c r="AR37" i="15" s="1"/>
  <c r="AL37" i="15"/>
  <c r="AE37" i="15"/>
  <c r="AC37" i="15"/>
  <c r="AA37" i="15"/>
  <c r="T37" i="15"/>
  <c r="R37" i="15"/>
  <c r="V37" i="15" s="1"/>
  <c r="P37" i="15"/>
  <c r="Q37" i="15" s="1"/>
  <c r="I37" i="15"/>
  <c r="G37" i="15"/>
  <c r="K37" i="15" s="1"/>
  <c r="E37" i="15"/>
  <c r="AP36" i="15"/>
  <c r="AN36" i="15"/>
  <c r="AO36" i="15" s="1"/>
  <c r="AL36" i="15"/>
  <c r="AE36" i="15"/>
  <c r="AC36" i="15"/>
  <c r="AA36" i="15"/>
  <c r="AB36" i="15" s="1"/>
  <c r="T36" i="15"/>
  <c r="R36" i="15"/>
  <c r="P36" i="15"/>
  <c r="I36" i="15"/>
  <c r="G36" i="15"/>
  <c r="E36" i="15"/>
  <c r="AP35" i="15"/>
  <c r="AN35" i="15"/>
  <c r="AL35" i="15"/>
  <c r="AE35" i="15"/>
  <c r="AC35" i="15"/>
  <c r="AA35" i="15"/>
  <c r="T35" i="15"/>
  <c r="V35" i="15" s="1"/>
  <c r="R35" i="15"/>
  <c r="P35" i="15"/>
  <c r="I35" i="15"/>
  <c r="G35" i="15"/>
  <c r="E35" i="15"/>
  <c r="AP34" i="15"/>
  <c r="AN34" i="15"/>
  <c r="AR34" i="15" s="1"/>
  <c r="AL34" i="15"/>
  <c r="AM34" i="15" s="1"/>
  <c r="AE34" i="15"/>
  <c r="AC34" i="15"/>
  <c r="AG34" i="15" s="1"/>
  <c r="AA34" i="15"/>
  <c r="T34" i="15"/>
  <c r="R34" i="15"/>
  <c r="P34" i="15"/>
  <c r="I34" i="15"/>
  <c r="G34" i="15"/>
  <c r="K34" i="15" s="1"/>
  <c r="E34" i="15"/>
  <c r="AP33" i="15"/>
  <c r="AN33" i="15"/>
  <c r="AO33" i="15" s="1"/>
  <c r="AL33" i="15"/>
  <c r="AE33" i="15"/>
  <c r="AC33" i="15"/>
  <c r="AA33" i="15"/>
  <c r="T33" i="15"/>
  <c r="R33" i="15"/>
  <c r="V33" i="15" s="1"/>
  <c r="P33" i="15"/>
  <c r="Q33" i="15" s="1"/>
  <c r="I33" i="15"/>
  <c r="G33" i="15"/>
  <c r="E33" i="15"/>
  <c r="AP32" i="15"/>
  <c r="AN32" i="15"/>
  <c r="AL32" i="15"/>
  <c r="AM32" i="15" s="1"/>
  <c r="AE32" i="15"/>
  <c r="AC32" i="15"/>
  <c r="AG32" i="15" s="1"/>
  <c r="AA32" i="15"/>
  <c r="AB32" i="15" s="1"/>
  <c r="T32" i="15"/>
  <c r="R32" i="15"/>
  <c r="S32" i="15" s="1"/>
  <c r="P32" i="15"/>
  <c r="I32" i="15"/>
  <c r="G32" i="15"/>
  <c r="E32" i="15"/>
  <c r="F32" i="15" s="1"/>
  <c r="AP31" i="15"/>
  <c r="AP23" i="15" s="1"/>
  <c r="AN31" i="15"/>
  <c r="AR31" i="15" s="1"/>
  <c r="AL31" i="15"/>
  <c r="AM31" i="15" s="1"/>
  <c r="AE31" i="15"/>
  <c r="AC31" i="15"/>
  <c r="AA31" i="15"/>
  <c r="T31" i="15"/>
  <c r="V31" i="15" s="1"/>
  <c r="R31" i="15"/>
  <c r="P31" i="15"/>
  <c r="Q31" i="15" s="1"/>
  <c r="I31" i="15"/>
  <c r="K31" i="15" s="1"/>
  <c r="G31" i="15"/>
  <c r="E31" i="15"/>
  <c r="AP30" i="15"/>
  <c r="AN30" i="15"/>
  <c r="AL30" i="15"/>
  <c r="AM30" i="15" s="1"/>
  <c r="AE30" i="15"/>
  <c r="AC30" i="15"/>
  <c r="AG30" i="15" s="1"/>
  <c r="AA30" i="15"/>
  <c r="T30" i="15"/>
  <c r="R30" i="15"/>
  <c r="S30" i="15" s="1"/>
  <c r="P30" i="15"/>
  <c r="I30" i="15"/>
  <c r="G30" i="15"/>
  <c r="E30" i="15"/>
  <c r="AP29" i="15"/>
  <c r="AN29" i="15"/>
  <c r="AO29" i="15" s="1"/>
  <c r="AL29" i="15"/>
  <c r="AE29" i="15"/>
  <c r="AC29" i="15"/>
  <c r="AA29" i="15"/>
  <c r="AB29" i="15" s="1"/>
  <c r="T29" i="15"/>
  <c r="T24" i="15" s="1"/>
  <c r="R29" i="15"/>
  <c r="V29" i="15" s="1"/>
  <c r="P29" i="15"/>
  <c r="P24" i="15" s="1"/>
  <c r="I29" i="15"/>
  <c r="G29" i="15"/>
  <c r="G24" i="15" s="1"/>
  <c r="E29" i="15"/>
  <c r="F29" i="15" s="1"/>
  <c r="AP28" i="15"/>
  <c r="AQ31" i="15" s="1"/>
  <c r="AN28" i="15"/>
  <c r="AO28" i="15" s="1"/>
  <c r="AL28" i="15"/>
  <c r="AE28" i="15"/>
  <c r="AC28" i="15"/>
  <c r="AD28" i="15" s="1"/>
  <c r="AA28" i="15"/>
  <c r="T28" i="15"/>
  <c r="R28" i="15"/>
  <c r="P28" i="15"/>
  <c r="I28" i="15"/>
  <c r="G28" i="15"/>
  <c r="K28" i="15" s="1"/>
  <c r="E28" i="15"/>
  <c r="F28" i="15" s="1"/>
  <c r="AS99" i="15"/>
  <c r="AR99" i="15"/>
  <c r="AQ99" i="15"/>
  <c r="AO99" i="15"/>
  <c r="AM99" i="15"/>
  <c r="AG99" i="15"/>
  <c r="AF99" i="15"/>
  <c r="AD99" i="15"/>
  <c r="AB99" i="15"/>
  <c r="U99" i="15"/>
  <c r="S99" i="15"/>
  <c r="Q99" i="15"/>
  <c r="K99" i="15"/>
  <c r="J99" i="15"/>
  <c r="H99" i="15"/>
  <c r="L99" i="15" s="1"/>
  <c r="F99" i="15"/>
  <c r="AQ98" i="15"/>
  <c r="AO98" i="15"/>
  <c r="AS98" i="15" s="1"/>
  <c r="AD98" i="15"/>
  <c r="AB98" i="15"/>
  <c r="U98" i="15"/>
  <c r="S98" i="15"/>
  <c r="W98" i="15" s="1"/>
  <c r="Q98" i="15"/>
  <c r="J98" i="15"/>
  <c r="H98" i="15"/>
  <c r="F98" i="15"/>
  <c r="AQ97" i="15"/>
  <c r="AO97" i="15"/>
  <c r="AS97" i="15" s="1"/>
  <c r="AM97" i="15"/>
  <c r="AF97" i="15"/>
  <c r="AH97" i="15" s="1"/>
  <c r="AD97" i="15"/>
  <c r="AB97" i="15"/>
  <c r="S97" i="15"/>
  <c r="Q97" i="15"/>
  <c r="J97" i="15"/>
  <c r="H97" i="15"/>
  <c r="L97" i="15" s="1"/>
  <c r="F97" i="15"/>
  <c r="AQ96" i="15"/>
  <c r="AO96" i="15"/>
  <c r="AM96" i="15"/>
  <c r="AF96" i="15"/>
  <c r="AD96" i="15"/>
  <c r="AH96" i="15" s="1"/>
  <c r="AB96" i="15"/>
  <c r="U96" i="15"/>
  <c r="S96" i="15"/>
  <c r="Q96" i="15"/>
  <c r="J96" i="15"/>
  <c r="F96" i="15"/>
  <c r="AR95" i="15"/>
  <c r="AQ95" i="15"/>
  <c r="AS95" i="15" s="1"/>
  <c r="AO95" i="15"/>
  <c r="AM95" i="15"/>
  <c r="AF95" i="15"/>
  <c r="AD95" i="15"/>
  <c r="AB95" i="15"/>
  <c r="U95" i="15"/>
  <c r="S95" i="15"/>
  <c r="W95" i="15" s="1"/>
  <c r="Q95" i="15"/>
  <c r="L95" i="15"/>
  <c r="K95" i="15"/>
  <c r="J95" i="15"/>
  <c r="H95" i="15"/>
  <c r="F95" i="15"/>
  <c r="AR94" i="15"/>
  <c r="AQ94" i="15"/>
  <c r="AO94" i="15"/>
  <c r="AS94" i="15" s="1"/>
  <c r="AD94" i="15"/>
  <c r="AB94" i="15"/>
  <c r="U94" i="15"/>
  <c r="S94" i="15"/>
  <c r="W94" i="15" s="1"/>
  <c r="Q94" i="15"/>
  <c r="K94" i="15"/>
  <c r="J94" i="15"/>
  <c r="H94" i="15"/>
  <c r="L94" i="15" s="1"/>
  <c r="F94" i="15"/>
  <c r="AR93" i="15"/>
  <c r="AQ93" i="15"/>
  <c r="AO93" i="15"/>
  <c r="AM93" i="15"/>
  <c r="AF93" i="15"/>
  <c r="AD93" i="15"/>
  <c r="AH93" i="15" s="1"/>
  <c r="AB93" i="15"/>
  <c r="V93" i="15"/>
  <c r="U93" i="15"/>
  <c r="Q93" i="15"/>
  <c r="K93" i="15"/>
  <c r="J93" i="15"/>
  <c r="L93" i="15" s="1"/>
  <c r="H93" i="15"/>
  <c r="F93" i="15"/>
  <c r="AR92" i="15"/>
  <c r="AQ92" i="15"/>
  <c r="AS92" i="15" s="1"/>
  <c r="AO92" i="15"/>
  <c r="AM92" i="15"/>
  <c r="AG92" i="15"/>
  <c r="AF92" i="15"/>
  <c r="AD92" i="15"/>
  <c r="AH92" i="15" s="1"/>
  <c r="AB92" i="15"/>
  <c r="V92" i="15"/>
  <c r="U92" i="15"/>
  <c r="S92" i="15"/>
  <c r="W92" i="15" s="1"/>
  <c r="Q92" i="15"/>
  <c r="J92" i="15"/>
  <c r="H92" i="15"/>
  <c r="L92" i="15" s="1"/>
  <c r="AR91" i="15"/>
  <c r="AQ91" i="15"/>
  <c r="AO91" i="15"/>
  <c r="AS91" i="15" s="1"/>
  <c r="AM91" i="15"/>
  <c r="AH91" i="15"/>
  <c r="AG91" i="15"/>
  <c r="AF91" i="15"/>
  <c r="AD91" i="15"/>
  <c r="AB91" i="15"/>
  <c r="U91" i="15"/>
  <c r="W91" i="15" s="1"/>
  <c r="S91" i="15"/>
  <c r="Q91" i="15"/>
  <c r="L91" i="15"/>
  <c r="K91" i="15"/>
  <c r="J91" i="15"/>
  <c r="H91" i="15"/>
  <c r="F91" i="15"/>
  <c r="AQ90" i="15"/>
  <c r="AO90" i="15"/>
  <c r="AS90" i="15" s="1"/>
  <c r="AD90" i="15"/>
  <c r="AB90" i="15"/>
  <c r="U90" i="15"/>
  <c r="S90" i="15"/>
  <c r="Q90" i="15"/>
  <c r="L90" i="15"/>
  <c r="J90" i="15"/>
  <c r="H90" i="15"/>
  <c r="F90" i="15"/>
  <c r="AQ89" i="15"/>
  <c r="AM89" i="15"/>
  <c r="AF89" i="15"/>
  <c r="AD89" i="15"/>
  <c r="AH89" i="15" s="1"/>
  <c r="AB89" i="15"/>
  <c r="U89" i="15"/>
  <c r="Q89" i="15"/>
  <c r="J89" i="15"/>
  <c r="F89" i="15"/>
  <c r="AQ88" i="15"/>
  <c r="AO88" i="15"/>
  <c r="AS88" i="15" s="1"/>
  <c r="AM88" i="15"/>
  <c r="AF88" i="15"/>
  <c r="AD88" i="15"/>
  <c r="AH88" i="15" s="1"/>
  <c r="AB88" i="15"/>
  <c r="U88" i="15"/>
  <c r="S88" i="15"/>
  <c r="W88" i="15" s="1"/>
  <c r="Q88" i="15"/>
  <c r="J88" i="15"/>
  <c r="F88" i="15"/>
  <c r="AR84" i="15"/>
  <c r="AQ84" i="15"/>
  <c r="AO84" i="15"/>
  <c r="AS84" i="15" s="1"/>
  <c r="AM84" i="15"/>
  <c r="AF84" i="15"/>
  <c r="AD84" i="15"/>
  <c r="AB84" i="15"/>
  <c r="U84" i="15"/>
  <c r="S84" i="15"/>
  <c r="Q84" i="15"/>
  <c r="K84" i="15"/>
  <c r="J84" i="15"/>
  <c r="H84" i="15"/>
  <c r="L84" i="15" s="1"/>
  <c r="F84" i="15"/>
  <c r="AR83" i="15"/>
  <c r="AQ83" i="15"/>
  <c r="AO83" i="15"/>
  <c r="AS83" i="15" s="1"/>
  <c r="AD83" i="15"/>
  <c r="AB83" i="15"/>
  <c r="W83" i="15"/>
  <c r="V83" i="15"/>
  <c r="U83" i="15"/>
  <c r="S83" i="15"/>
  <c r="Q83" i="15"/>
  <c r="K83" i="15"/>
  <c r="J83" i="15"/>
  <c r="L83" i="15" s="1"/>
  <c r="H83" i="15"/>
  <c r="F83" i="15"/>
  <c r="AQ82" i="15"/>
  <c r="AS82" i="15" s="1"/>
  <c r="AO82" i="15"/>
  <c r="AM82" i="15"/>
  <c r="AF82" i="15"/>
  <c r="AB82" i="15"/>
  <c r="U82" i="15"/>
  <c r="Q82" i="15"/>
  <c r="J82" i="15"/>
  <c r="K82" i="15"/>
  <c r="F82" i="15"/>
  <c r="AR81" i="15"/>
  <c r="AQ81" i="15"/>
  <c r="AO81" i="15"/>
  <c r="AM81" i="15"/>
  <c r="AF81" i="15"/>
  <c r="AD81" i="15"/>
  <c r="AH81" i="15" s="1"/>
  <c r="AB81" i="15"/>
  <c r="V81" i="15"/>
  <c r="U81" i="15"/>
  <c r="S81" i="15"/>
  <c r="W81" i="15" s="1"/>
  <c r="Q81" i="15"/>
  <c r="J81" i="15"/>
  <c r="H81" i="15"/>
  <c r="L81" i="15" s="1"/>
  <c r="F81" i="15"/>
  <c r="AS80" i="15"/>
  <c r="AQ80" i="15"/>
  <c r="AO80" i="15"/>
  <c r="AM80" i="15"/>
  <c r="AF80" i="15"/>
  <c r="AB80" i="15"/>
  <c r="U80" i="15"/>
  <c r="S80" i="15"/>
  <c r="V80" i="15"/>
  <c r="Q80" i="15"/>
  <c r="H80" i="15"/>
  <c r="F80" i="15"/>
  <c r="AQ79" i="15"/>
  <c r="AO79" i="15"/>
  <c r="AS79" i="15" s="1"/>
  <c r="AG79" i="15"/>
  <c r="AD79" i="15"/>
  <c r="AB79" i="15"/>
  <c r="U79" i="15"/>
  <c r="S79" i="15"/>
  <c r="V79" i="15"/>
  <c r="Q79" i="15"/>
  <c r="J79" i="15"/>
  <c r="H79" i="15"/>
  <c r="L79" i="15" s="1"/>
  <c r="K79" i="15"/>
  <c r="F79" i="15"/>
  <c r="AQ78" i="15"/>
  <c r="AO78" i="15"/>
  <c r="AS78" i="15" s="1"/>
  <c r="AM78" i="15"/>
  <c r="AF78" i="15"/>
  <c r="AD78" i="15"/>
  <c r="AH78" i="15" s="1"/>
  <c r="AB78" i="15"/>
  <c r="Q78" i="15"/>
  <c r="J78" i="15"/>
  <c r="H78" i="15"/>
  <c r="K78" i="15"/>
  <c r="F78" i="15"/>
  <c r="AQ77" i="15"/>
  <c r="AO77" i="15"/>
  <c r="AS77" i="15" s="1"/>
  <c r="AM77" i="15"/>
  <c r="AF77" i="15"/>
  <c r="AD77" i="15"/>
  <c r="AB77" i="15"/>
  <c r="U77" i="15"/>
  <c r="V77" i="15"/>
  <c r="Q77" i="15"/>
  <c r="K77" i="15"/>
  <c r="AQ76" i="15"/>
  <c r="AO76" i="15"/>
  <c r="AM76" i="15"/>
  <c r="AD76" i="15"/>
  <c r="AB76" i="15"/>
  <c r="V76" i="15"/>
  <c r="U76" i="15"/>
  <c r="S76" i="15"/>
  <c r="W76" i="15" s="1"/>
  <c r="J76" i="15"/>
  <c r="K76" i="15"/>
  <c r="F76" i="15"/>
  <c r="AQ75" i="15"/>
  <c r="AR75" i="15"/>
  <c r="AM75" i="15"/>
  <c r="AB75" i="15"/>
  <c r="V75" i="15"/>
  <c r="U75" i="15"/>
  <c r="S75" i="15"/>
  <c r="W75" i="15" s="1"/>
  <c r="Q75" i="15"/>
  <c r="K75" i="15"/>
  <c r="J75" i="15"/>
  <c r="H75" i="15"/>
  <c r="F75" i="15"/>
  <c r="AM74" i="15"/>
  <c r="AF74" i="15"/>
  <c r="AG74" i="15"/>
  <c r="AB74" i="15"/>
  <c r="Q74" i="15"/>
  <c r="K74" i="15"/>
  <c r="J74" i="15"/>
  <c r="H74" i="15"/>
  <c r="L74" i="15" s="1"/>
  <c r="F74" i="15"/>
  <c r="AQ73" i="15"/>
  <c r="AM73" i="15"/>
  <c r="AF73" i="15"/>
  <c r="V73" i="15"/>
  <c r="U73" i="15"/>
  <c r="S73" i="15"/>
  <c r="W73" i="15" s="1"/>
  <c r="Q73" i="15"/>
  <c r="AR69" i="15"/>
  <c r="AQ69" i="15"/>
  <c r="AS69" i="15" s="1"/>
  <c r="AO69" i="15"/>
  <c r="AM69" i="15"/>
  <c r="AF69" i="15"/>
  <c r="AB69" i="15"/>
  <c r="U69" i="15"/>
  <c r="S69" i="15"/>
  <c r="W69" i="15" s="1"/>
  <c r="Q69" i="15"/>
  <c r="K69" i="15"/>
  <c r="H69" i="15"/>
  <c r="F69" i="15"/>
  <c r="AQ68" i="15"/>
  <c r="AO68" i="15"/>
  <c r="AS68" i="15" s="1"/>
  <c r="AM68" i="15"/>
  <c r="AG68" i="15"/>
  <c r="AD68" i="15"/>
  <c r="AB68" i="15"/>
  <c r="U68" i="15"/>
  <c r="S68" i="15"/>
  <c r="Q68" i="15"/>
  <c r="H68" i="15"/>
  <c r="F68" i="15"/>
  <c r="AM67" i="15"/>
  <c r="AF67" i="15"/>
  <c r="AG67" i="15"/>
  <c r="AB67" i="15"/>
  <c r="U67" i="15"/>
  <c r="S67" i="15"/>
  <c r="W67" i="15" s="1"/>
  <c r="J67" i="15"/>
  <c r="K67" i="15"/>
  <c r="F67" i="15"/>
  <c r="AQ66" i="15"/>
  <c r="AR66" i="15"/>
  <c r="AF66" i="15"/>
  <c r="AG66" i="15"/>
  <c r="V66" i="15"/>
  <c r="U66" i="15"/>
  <c r="S66" i="15"/>
  <c r="W66" i="15" s="1"/>
  <c r="Q66" i="15"/>
  <c r="AO65" i="15"/>
  <c r="AM65" i="15"/>
  <c r="AG65" i="15"/>
  <c r="AF65" i="15"/>
  <c r="AD65" i="15"/>
  <c r="AB65" i="15"/>
  <c r="K65" i="15"/>
  <c r="J65" i="15"/>
  <c r="H65" i="15"/>
  <c r="L65" i="15" s="1"/>
  <c r="F65" i="15"/>
  <c r="AQ64" i="15"/>
  <c r="AB64" i="15"/>
  <c r="U64" i="15"/>
  <c r="S64" i="15"/>
  <c r="Q64" i="15"/>
  <c r="J64" i="15"/>
  <c r="K64" i="15"/>
  <c r="H64" i="15"/>
  <c r="F64" i="15"/>
  <c r="AQ63" i="15"/>
  <c r="AM63" i="15"/>
  <c r="AF63" i="15"/>
  <c r="AD63" i="15"/>
  <c r="AG63" i="15"/>
  <c r="Q63" i="15"/>
  <c r="J63" i="15"/>
  <c r="F63" i="15"/>
  <c r="AQ62" i="15"/>
  <c r="AR62" i="15"/>
  <c r="AM62" i="15"/>
  <c r="AF62" i="15"/>
  <c r="AG62" i="15"/>
  <c r="AB62" i="15"/>
  <c r="V62" i="15"/>
  <c r="U62" i="15"/>
  <c r="S62" i="15"/>
  <c r="Q62" i="15"/>
  <c r="K62" i="15"/>
  <c r="AO61" i="15"/>
  <c r="AG61" i="15"/>
  <c r="AF61" i="15"/>
  <c r="AD61" i="15"/>
  <c r="AB61" i="15"/>
  <c r="Q61" i="15"/>
  <c r="H61" i="15"/>
  <c r="F61" i="15"/>
  <c r="AR60" i="15"/>
  <c r="AQ60" i="15"/>
  <c r="AD60" i="15"/>
  <c r="AB60" i="15"/>
  <c r="U60" i="15"/>
  <c r="S60" i="15"/>
  <c r="V60" i="15"/>
  <c r="Q60" i="15"/>
  <c r="F60" i="15"/>
  <c r="AM59" i="15"/>
  <c r="AF59" i="15"/>
  <c r="J59" i="15"/>
  <c r="F59" i="15"/>
  <c r="AQ58" i="15"/>
  <c r="AM58" i="15"/>
  <c r="AF58" i="15"/>
  <c r="AG58" i="15"/>
  <c r="V58" i="15"/>
  <c r="U58" i="15"/>
  <c r="S58" i="15"/>
  <c r="W58" i="15" s="1"/>
  <c r="Q58" i="15"/>
  <c r="AQ54" i="15"/>
  <c r="AO54" i="15"/>
  <c r="AS54" i="15" s="1"/>
  <c r="AM54" i="15"/>
  <c r="AG54" i="15"/>
  <c r="AF54" i="15"/>
  <c r="AD54" i="15"/>
  <c r="AB54" i="15"/>
  <c r="S54" i="15"/>
  <c r="Q54" i="15"/>
  <c r="K54" i="15"/>
  <c r="H54" i="15"/>
  <c r="F54" i="15"/>
  <c r="AR53" i="15"/>
  <c r="AQ53" i="15"/>
  <c r="AO53" i="15"/>
  <c r="AS53" i="15" s="1"/>
  <c r="AB53" i="15"/>
  <c r="U53" i="15"/>
  <c r="S53" i="15"/>
  <c r="W53" i="15" s="1"/>
  <c r="Q53" i="15"/>
  <c r="J53" i="15"/>
  <c r="F53" i="15"/>
  <c r="AQ52" i="15"/>
  <c r="AO52" i="15"/>
  <c r="AM52" i="15"/>
  <c r="AG52" i="15"/>
  <c r="AD52" i="15"/>
  <c r="K52" i="15"/>
  <c r="H52" i="15"/>
  <c r="F52" i="15"/>
  <c r="AQ51" i="15"/>
  <c r="AO51" i="15"/>
  <c r="AM51" i="15"/>
  <c r="AF51" i="15"/>
  <c r="AB51" i="15"/>
  <c r="V51" i="15"/>
  <c r="U51" i="15"/>
  <c r="S51" i="15"/>
  <c r="W51" i="15" s="1"/>
  <c r="Q51" i="15"/>
  <c r="AO50" i="15"/>
  <c r="AM50" i="15"/>
  <c r="AF50" i="15"/>
  <c r="AB50" i="15"/>
  <c r="U50" i="15"/>
  <c r="S50" i="15"/>
  <c r="W50" i="15" s="1"/>
  <c r="Q50" i="15"/>
  <c r="K50" i="15"/>
  <c r="H50" i="15"/>
  <c r="AQ49" i="15"/>
  <c r="U49" i="15"/>
  <c r="S49" i="15"/>
  <c r="Q49" i="15"/>
  <c r="F49" i="15"/>
  <c r="AR48" i="15"/>
  <c r="AQ48" i="15"/>
  <c r="AO48" i="15"/>
  <c r="AS48" i="15" s="1"/>
  <c r="AM48" i="15"/>
  <c r="AF48" i="15"/>
  <c r="AD48" i="15"/>
  <c r="AG48" i="15"/>
  <c r="Q48" i="15"/>
  <c r="J48" i="15"/>
  <c r="F48" i="15"/>
  <c r="AR47" i="15"/>
  <c r="AQ47" i="15"/>
  <c r="AO47" i="15"/>
  <c r="AF47" i="15"/>
  <c r="V47" i="15"/>
  <c r="S47" i="15"/>
  <c r="Q47" i="15"/>
  <c r="J47" i="15"/>
  <c r="AQ46" i="15"/>
  <c r="AO46" i="15"/>
  <c r="AM46" i="15"/>
  <c r="AF46" i="15"/>
  <c r="AG46" i="15"/>
  <c r="AB46" i="15"/>
  <c r="S46" i="15"/>
  <c r="K46" i="15"/>
  <c r="F46" i="15"/>
  <c r="AQ45" i="15"/>
  <c r="AO45" i="15"/>
  <c r="AM45" i="15"/>
  <c r="AF45" i="15"/>
  <c r="AD45" i="15"/>
  <c r="AH45" i="15" s="1"/>
  <c r="AB45" i="15"/>
  <c r="S45" i="15"/>
  <c r="Q45" i="15"/>
  <c r="J45" i="15"/>
  <c r="K45" i="15"/>
  <c r="F45" i="15"/>
  <c r="AM44" i="15"/>
  <c r="AF44" i="15"/>
  <c r="AG44" i="15"/>
  <c r="AB44" i="15"/>
  <c r="J44" i="15"/>
  <c r="K44" i="15"/>
  <c r="AQ43" i="15"/>
  <c r="AO43" i="15"/>
  <c r="AF43" i="15"/>
  <c r="V43" i="15"/>
  <c r="S43" i="15"/>
  <c r="Q43" i="15"/>
  <c r="AO39" i="15"/>
  <c r="AM39" i="15"/>
  <c r="AG39" i="15"/>
  <c r="AB39" i="15"/>
  <c r="U39" i="15"/>
  <c r="S39" i="15"/>
  <c r="F39" i="15"/>
  <c r="AR38" i="15"/>
  <c r="AB38" i="15"/>
  <c r="Q38" i="15"/>
  <c r="K38" i="15"/>
  <c r="F38" i="15"/>
  <c r="AM37" i="15"/>
  <c r="AG37" i="15"/>
  <c r="AB37" i="15"/>
  <c r="F37" i="15"/>
  <c r="AR36" i="15"/>
  <c r="AM36" i="15"/>
  <c r="AG36" i="15"/>
  <c r="V36" i="15"/>
  <c r="S36" i="15"/>
  <c r="Q36" i="15"/>
  <c r="H36" i="15"/>
  <c r="K36" i="15"/>
  <c r="F36" i="15"/>
  <c r="AO35" i="15"/>
  <c r="AM35" i="15"/>
  <c r="AG35" i="15"/>
  <c r="AB35" i="15"/>
  <c r="U35" i="15"/>
  <c r="S35" i="15"/>
  <c r="Q35" i="15"/>
  <c r="K35" i="15"/>
  <c r="F35" i="15"/>
  <c r="AB34" i="15"/>
  <c r="S34" i="15"/>
  <c r="Q34" i="15"/>
  <c r="H34" i="15"/>
  <c r="F34" i="15"/>
  <c r="AM33" i="15"/>
  <c r="AG33" i="15"/>
  <c r="AB33" i="15"/>
  <c r="U33" i="15"/>
  <c r="K33" i="15"/>
  <c r="F33" i="15"/>
  <c r="AO32" i="15"/>
  <c r="AD32" i="15"/>
  <c r="V32" i="15"/>
  <c r="U32" i="15"/>
  <c r="Q32" i="15"/>
  <c r="K32" i="15"/>
  <c r="AD31" i="15"/>
  <c r="AG31" i="15"/>
  <c r="AB31" i="15"/>
  <c r="S31" i="15"/>
  <c r="F31" i="15"/>
  <c r="AO30" i="15"/>
  <c r="AB30" i="15"/>
  <c r="U30" i="15"/>
  <c r="Q30" i="15"/>
  <c r="K30" i="15"/>
  <c r="F30" i="15"/>
  <c r="AR29" i="15"/>
  <c r="AM29" i="15"/>
  <c r="AG29" i="15"/>
  <c r="U29" i="15"/>
  <c r="K29" i="15"/>
  <c r="AG28" i="15"/>
  <c r="AB28" i="15"/>
  <c r="V28" i="15"/>
  <c r="U28" i="15"/>
  <c r="U37" i="15"/>
  <c r="S28" i="15"/>
  <c r="AP99" i="14"/>
  <c r="AN99" i="14"/>
  <c r="AL99" i="14"/>
  <c r="AE99" i="14"/>
  <c r="AC99" i="14"/>
  <c r="AA99" i="14"/>
  <c r="T99" i="14"/>
  <c r="R99" i="14"/>
  <c r="P99" i="14"/>
  <c r="I99" i="14"/>
  <c r="G99" i="14"/>
  <c r="E99" i="14"/>
  <c r="AP98" i="14"/>
  <c r="AN98" i="14"/>
  <c r="AL98" i="14"/>
  <c r="AE98" i="14"/>
  <c r="AC98" i="14"/>
  <c r="AA98" i="14"/>
  <c r="T98" i="14"/>
  <c r="R98" i="14"/>
  <c r="P98" i="14"/>
  <c r="I98" i="14"/>
  <c r="G98" i="14"/>
  <c r="E98" i="14"/>
  <c r="AP97" i="14"/>
  <c r="AN97" i="14"/>
  <c r="AL97" i="14"/>
  <c r="AE97" i="14"/>
  <c r="AC97" i="14"/>
  <c r="AA97" i="14"/>
  <c r="T97" i="14"/>
  <c r="R97" i="14"/>
  <c r="P97" i="14"/>
  <c r="I97" i="14"/>
  <c r="G97" i="14"/>
  <c r="E97" i="14"/>
  <c r="AP96" i="14"/>
  <c r="AN96" i="14"/>
  <c r="AL96" i="14"/>
  <c r="AE96" i="14"/>
  <c r="AC96" i="14"/>
  <c r="AA96" i="14"/>
  <c r="T96" i="14"/>
  <c r="R96" i="14"/>
  <c r="P96" i="14"/>
  <c r="I96" i="14"/>
  <c r="G96" i="14"/>
  <c r="E96" i="14"/>
  <c r="AP95" i="14"/>
  <c r="AN95" i="14"/>
  <c r="AL95" i="14"/>
  <c r="AE95" i="14"/>
  <c r="AC95" i="14"/>
  <c r="AA95" i="14"/>
  <c r="T95" i="14"/>
  <c r="R95" i="14"/>
  <c r="P95" i="14"/>
  <c r="I95" i="14"/>
  <c r="G95" i="14"/>
  <c r="E95" i="14"/>
  <c r="AP94" i="14"/>
  <c r="AN94" i="14"/>
  <c r="AL94" i="14"/>
  <c r="AE94" i="14"/>
  <c r="AC94" i="14"/>
  <c r="AA94" i="14"/>
  <c r="T94" i="14"/>
  <c r="R94" i="14"/>
  <c r="P94" i="14"/>
  <c r="I94" i="14"/>
  <c r="G94" i="14"/>
  <c r="E94" i="14"/>
  <c r="AP93" i="14"/>
  <c r="AN93" i="14"/>
  <c r="AL93" i="14"/>
  <c r="AE93" i="14"/>
  <c r="AC93" i="14"/>
  <c r="AA93" i="14"/>
  <c r="T93" i="14"/>
  <c r="R93" i="14"/>
  <c r="P93" i="14"/>
  <c r="I93" i="14"/>
  <c r="G93" i="14"/>
  <c r="E93" i="14"/>
  <c r="AP92" i="14"/>
  <c r="AN92" i="14"/>
  <c r="AL92" i="14"/>
  <c r="AE92" i="14"/>
  <c r="AC92" i="14"/>
  <c r="AA92" i="14"/>
  <c r="T92" i="14"/>
  <c r="R92" i="14"/>
  <c r="P92" i="14"/>
  <c r="I92" i="14"/>
  <c r="G92" i="14"/>
  <c r="E92" i="14"/>
  <c r="AP91" i="14"/>
  <c r="AN91" i="14"/>
  <c r="AL91" i="14"/>
  <c r="AE91" i="14"/>
  <c r="AC91" i="14"/>
  <c r="AA91" i="14"/>
  <c r="T91" i="14"/>
  <c r="R91" i="14"/>
  <c r="P91" i="14"/>
  <c r="I91" i="14"/>
  <c r="G91" i="14"/>
  <c r="E91" i="14"/>
  <c r="AP90" i="14"/>
  <c r="AN90" i="14"/>
  <c r="AL90" i="14"/>
  <c r="AE90" i="14"/>
  <c r="AC90" i="14"/>
  <c r="AA90" i="14"/>
  <c r="T90" i="14"/>
  <c r="R90" i="14"/>
  <c r="P90" i="14"/>
  <c r="I90" i="14"/>
  <c r="G90" i="14"/>
  <c r="E90" i="14"/>
  <c r="AP89" i="14"/>
  <c r="AN89" i="14"/>
  <c r="AL89" i="14"/>
  <c r="AE89" i="14"/>
  <c r="AC89" i="14"/>
  <c r="AA89" i="14"/>
  <c r="T89" i="14"/>
  <c r="R89" i="14"/>
  <c r="P89" i="14"/>
  <c r="I89" i="14"/>
  <c r="G89" i="14"/>
  <c r="E89" i="14"/>
  <c r="AP88" i="14"/>
  <c r="AN88" i="14"/>
  <c r="AL88" i="14"/>
  <c r="AE88" i="14"/>
  <c r="AC88" i="14"/>
  <c r="AA88" i="14"/>
  <c r="T88" i="14"/>
  <c r="R88" i="14"/>
  <c r="P88" i="14"/>
  <c r="I88" i="14"/>
  <c r="G88" i="14"/>
  <c r="E88" i="14"/>
  <c r="F88" i="14" s="1"/>
  <c r="AP84" i="14"/>
  <c r="AN84" i="14"/>
  <c r="AL84" i="14"/>
  <c r="AE84" i="14"/>
  <c r="AC84" i="14"/>
  <c r="AA84" i="14"/>
  <c r="T84" i="14"/>
  <c r="R84" i="14"/>
  <c r="P84" i="14"/>
  <c r="I84" i="14"/>
  <c r="G84" i="14"/>
  <c r="E84" i="14"/>
  <c r="AP83" i="14"/>
  <c r="AN83" i="14"/>
  <c r="AL83" i="14"/>
  <c r="AE83" i="14"/>
  <c r="AC83" i="14"/>
  <c r="AA83" i="14"/>
  <c r="T83" i="14"/>
  <c r="R83" i="14"/>
  <c r="P83" i="14"/>
  <c r="I83" i="14"/>
  <c r="G83" i="14"/>
  <c r="E83" i="14"/>
  <c r="AP82" i="14"/>
  <c r="AN82" i="14"/>
  <c r="AL82" i="14"/>
  <c r="AE82" i="14"/>
  <c r="AC82" i="14"/>
  <c r="AA82" i="14"/>
  <c r="T82" i="14"/>
  <c r="R82" i="14"/>
  <c r="S82" i="14" s="1"/>
  <c r="P82" i="14"/>
  <c r="I82" i="14"/>
  <c r="G82" i="14"/>
  <c r="E82" i="14"/>
  <c r="AP81" i="14"/>
  <c r="AN81" i="14"/>
  <c r="AL81" i="14"/>
  <c r="AE81" i="14"/>
  <c r="AC81" i="14"/>
  <c r="AA81" i="14"/>
  <c r="T81" i="14"/>
  <c r="R81" i="14"/>
  <c r="P81" i="14"/>
  <c r="I81" i="14"/>
  <c r="G81" i="14"/>
  <c r="E81" i="14"/>
  <c r="AP80" i="14"/>
  <c r="AN80" i="14"/>
  <c r="AL80" i="14"/>
  <c r="AE80" i="14"/>
  <c r="AF80" i="14" s="1"/>
  <c r="AC80" i="14"/>
  <c r="AA80" i="14"/>
  <c r="T80" i="14"/>
  <c r="R80" i="14"/>
  <c r="P80" i="14"/>
  <c r="I80" i="14"/>
  <c r="G80" i="14"/>
  <c r="E80" i="14"/>
  <c r="AP79" i="14"/>
  <c r="AN79" i="14"/>
  <c r="AL79" i="14"/>
  <c r="AE79" i="14"/>
  <c r="AC79" i="14"/>
  <c r="AA79" i="14"/>
  <c r="T79" i="14"/>
  <c r="R79" i="14"/>
  <c r="S79" i="14" s="1"/>
  <c r="W79" i="14" s="1"/>
  <c r="P79" i="14"/>
  <c r="I79" i="14"/>
  <c r="G79" i="14"/>
  <c r="E79" i="14"/>
  <c r="AP78" i="14"/>
  <c r="AN78" i="14"/>
  <c r="AL78" i="14"/>
  <c r="AE78" i="14"/>
  <c r="AC78" i="14"/>
  <c r="AA78" i="14"/>
  <c r="T78" i="14"/>
  <c r="R78" i="14"/>
  <c r="P78" i="14"/>
  <c r="Q78" i="14" s="1"/>
  <c r="I78" i="14"/>
  <c r="G78" i="14"/>
  <c r="E78" i="14"/>
  <c r="F78" i="14" s="1"/>
  <c r="AP77" i="14"/>
  <c r="AN77" i="14"/>
  <c r="AL77" i="14"/>
  <c r="AE77" i="14"/>
  <c r="AC77" i="14"/>
  <c r="AA77" i="14"/>
  <c r="T77" i="14"/>
  <c r="R77" i="14"/>
  <c r="P77" i="14"/>
  <c r="I77" i="14"/>
  <c r="G77" i="14"/>
  <c r="E77" i="14"/>
  <c r="F77" i="14" s="1"/>
  <c r="AP76" i="14"/>
  <c r="AR76" i="14" s="1"/>
  <c r="AN76" i="14"/>
  <c r="AL76" i="14"/>
  <c r="AE76" i="14"/>
  <c r="AC76" i="14"/>
  <c r="AA76" i="14"/>
  <c r="T76" i="14"/>
  <c r="R76" i="14"/>
  <c r="P76" i="14"/>
  <c r="Q76" i="14" s="1"/>
  <c r="I76" i="14"/>
  <c r="G76" i="14"/>
  <c r="E76" i="14"/>
  <c r="AP75" i="14"/>
  <c r="AN75" i="14"/>
  <c r="AL75" i="14"/>
  <c r="AE75" i="14"/>
  <c r="AF75" i="14" s="1"/>
  <c r="AC75" i="14"/>
  <c r="AG75" i="14" s="1"/>
  <c r="AA75" i="14"/>
  <c r="T75" i="14"/>
  <c r="R75" i="14"/>
  <c r="V75" i="14" s="1"/>
  <c r="P75" i="14"/>
  <c r="I75" i="14"/>
  <c r="G75" i="14"/>
  <c r="E75" i="14"/>
  <c r="AP74" i="14"/>
  <c r="AR74" i="14" s="1"/>
  <c r="AN74" i="14"/>
  <c r="AL74" i="14"/>
  <c r="AE74" i="14"/>
  <c r="AC74" i="14"/>
  <c r="AG74" i="14" s="1"/>
  <c r="AA74" i="14"/>
  <c r="T74" i="14"/>
  <c r="R74" i="14"/>
  <c r="V74" i="14" s="1"/>
  <c r="P74" i="14"/>
  <c r="I74" i="14"/>
  <c r="G74" i="14"/>
  <c r="E74" i="14"/>
  <c r="F74" i="14" s="1"/>
  <c r="AP73" i="14"/>
  <c r="AN73" i="14"/>
  <c r="AL73" i="14"/>
  <c r="AE73" i="14"/>
  <c r="AC73" i="14"/>
  <c r="AG73" i="14" s="1"/>
  <c r="AA73" i="14"/>
  <c r="T73" i="14"/>
  <c r="R73" i="14"/>
  <c r="P73" i="14"/>
  <c r="Q73" i="14" s="1"/>
  <c r="I73" i="14"/>
  <c r="G73" i="14"/>
  <c r="E73" i="14"/>
  <c r="AP69" i="14"/>
  <c r="AQ69" i="14" s="1"/>
  <c r="AN69" i="14"/>
  <c r="AL69" i="14"/>
  <c r="AE69" i="14"/>
  <c r="AG69" i="14" s="1"/>
  <c r="AC69" i="14"/>
  <c r="AA69" i="14"/>
  <c r="T69" i="14"/>
  <c r="R69" i="14"/>
  <c r="P69" i="14"/>
  <c r="I69" i="14"/>
  <c r="G69" i="14"/>
  <c r="E69" i="14"/>
  <c r="AP68" i="14"/>
  <c r="AR68" i="14" s="1"/>
  <c r="AN68" i="14"/>
  <c r="AL68" i="14"/>
  <c r="AE68" i="14"/>
  <c r="AF68" i="14" s="1"/>
  <c r="AC68" i="14"/>
  <c r="AD68" i="14" s="1"/>
  <c r="AA68" i="14"/>
  <c r="T68" i="14"/>
  <c r="R68" i="14"/>
  <c r="V68" i="14" s="1"/>
  <c r="P68" i="14"/>
  <c r="I68" i="14"/>
  <c r="G68" i="14"/>
  <c r="E68" i="14"/>
  <c r="AP67" i="14"/>
  <c r="AR67" i="14" s="1"/>
  <c r="AN67" i="14"/>
  <c r="AL67" i="14"/>
  <c r="AE67" i="14"/>
  <c r="AC67" i="14"/>
  <c r="AD67" i="14" s="1"/>
  <c r="AH67" i="14" s="1"/>
  <c r="AA67" i="14"/>
  <c r="T67" i="14"/>
  <c r="R67" i="14"/>
  <c r="V67" i="14" s="1"/>
  <c r="P67" i="14"/>
  <c r="I67" i="14"/>
  <c r="G67" i="14"/>
  <c r="E67" i="14"/>
  <c r="AP66" i="14"/>
  <c r="AN66" i="14"/>
  <c r="AL66" i="14"/>
  <c r="AE66" i="14"/>
  <c r="AC66" i="14"/>
  <c r="AD66" i="14" s="1"/>
  <c r="AH66" i="14" s="1"/>
  <c r="AA66" i="14"/>
  <c r="T66" i="14"/>
  <c r="R66" i="14"/>
  <c r="P66" i="14"/>
  <c r="I66" i="14"/>
  <c r="J66" i="14" s="1"/>
  <c r="G66" i="14"/>
  <c r="E66" i="14"/>
  <c r="AP65" i="14"/>
  <c r="AR65" i="14" s="1"/>
  <c r="AN65" i="14"/>
  <c r="AL65" i="14"/>
  <c r="AE65" i="14"/>
  <c r="AG65" i="14" s="1"/>
  <c r="AC65" i="14"/>
  <c r="AA65" i="14"/>
  <c r="T65" i="14"/>
  <c r="R65" i="14"/>
  <c r="P65" i="14"/>
  <c r="Q65" i="14" s="1"/>
  <c r="I65" i="14"/>
  <c r="G65" i="14"/>
  <c r="E65" i="14"/>
  <c r="AP64" i="14"/>
  <c r="AR64" i="14" s="1"/>
  <c r="AN64" i="14"/>
  <c r="AL64" i="14"/>
  <c r="AE64" i="14"/>
  <c r="AC64" i="14"/>
  <c r="AD64" i="14" s="1"/>
  <c r="AH64" i="14" s="1"/>
  <c r="AA64" i="14"/>
  <c r="T64" i="14"/>
  <c r="U64" i="14" s="1"/>
  <c r="R64" i="14"/>
  <c r="V64" i="14" s="1"/>
  <c r="P64" i="14"/>
  <c r="I64" i="14"/>
  <c r="G64" i="14"/>
  <c r="E64" i="14"/>
  <c r="AP63" i="14"/>
  <c r="AN63" i="14"/>
  <c r="AL63" i="14"/>
  <c r="AE63" i="14"/>
  <c r="AC63" i="14"/>
  <c r="AA63" i="14"/>
  <c r="T63" i="14"/>
  <c r="R63" i="14"/>
  <c r="V63" i="14" s="1"/>
  <c r="P63" i="14"/>
  <c r="Q63" i="14" s="1"/>
  <c r="I63" i="14"/>
  <c r="G63" i="14"/>
  <c r="K63" i="14" s="1"/>
  <c r="E63" i="14"/>
  <c r="F63" i="14" s="1"/>
  <c r="AP62" i="14"/>
  <c r="AN62" i="14"/>
  <c r="AL62" i="14"/>
  <c r="AE62" i="14"/>
  <c r="AC62" i="14"/>
  <c r="AG62" i="14" s="1"/>
  <c r="AA62" i="14"/>
  <c r="T62" i="14"/>
  <c r="R62" i="14"/>
  <c r="P62" i="14"/>
  <c r="Q62" i="14" s="1"/>
  <c r="I62" i="14"/>
  <c r="K62" i="14" s="1"/>
  <c r="G62" i="14"/>
  <c r="E62" i="14"/>
  <c r="F62" i="14" s="1"/>
  <c r="AP61" i="14"/>
  <c r="AR61" i="14" s="1"/>
  <c r="AN61" i="14"/>
  <c r="AL61" i="14"/>
  <c r="AE61" i="14"/>
  <c r="AG61" i="14" s="1"/>
  <c r="AC61" i="14"/>
  <c r="AA61" i="14"/>
  <c r="T61" i="14"/>
  <c r="R61" i="14"/>
  <c r="P61" i="14"/>
  <c r="Q61" i="14" s="1"/>
  <c r="I61" i="14"/>
  <c r="G61" i="14"/>
  <c r="E61" i="14"/>
  <c r="AP60" i="14"/>
  <c r="AQ60" i="14" s="1"/>
  <c r="AN60" i="14"/>
  <c r="AL60" i="14"/>
  <c r="AE60" i="14"/>
  <c r="AC60" i="14"/>
  <c r="AD60" i="14" s="1"/>
  <c r="AH60" i="14" s="1"/>
  <c r="AA60" i="14"/>
  <c r="T60" i="14"/>
  <c r="R60" i="14"/>
  <c r="V60" i="14" s="1"/>
  <c r="P60" i="14"/>
  <c r="I60" i="14"/>
  <c r="G60" i="14"/>
  <c r="E60" i="14"/>
  <c r="AP59" i="14"/>
  <c r="AR59" i="14" s="1"/>
  <c r="AN59" i="14"/>
  <c r="AL59" i="14"/>
  <c r="AE59" i="14"/>
  <c r="AC59" i="14"/>
  <c r="AG59" i="14" s="1"/>
  <c r="AA59" i="14"/>
  <c r="T59" i="14"/>
  <c r="R59" i="14"/>
  <c r="P59" i="14"/>
  <c r="I59" i="14"/>
  <c r="G59" i="14"/>
  <c r="K59" i="14" s="1"/>
  <c r="E59" i="14"/>
  <c r="F59" i="14" s="1"/>
  <c r="AP58" i="14"/>
  <c r="AN58" i="14"/>
  <c r="AL58" i="14"/>
  <c r="AE58" i="14"/>
  <c r="AC58" i="14"/>
  <c r="AD58" i="14" s="1"/>
  <c r="AH58" i="14" s="1"/>
  <c r="AA58" i="14"/>
  <c r="T58" i="14"/>
  <c r="R58" i="14"/>
  <c r="P58" i="14"/>
  <c r="I58" i="14"/>
  <c r="K58" i="14" s="1"/>
  <c r="G58" i="14"/>
  <c r="E58" i="14"/>
  <c r="F58" i="14" s="1"/>
  <c r="AP54" i="14"/>
  <c r="AR54" i="14" s="1"/>
  <c r="AN54" i="14"/>
  <c r="AL54" i="14"/>
  <c r="AM54" i="14" s="1"/>
  <c r="AE54" i="14"/>
  <c r="AG54" i="14" s="1"/>
  <c r="AC54" i="14"/>
  <c r="AA54" i="14"/>
  <c r="T54" i="14"/>
  <c r="R54" i="14"/>
  <c r="P54" i="14"/>
  <c r="Q54" i="14" s="1"/>
  <c r="I54" i="14"/>
  <c r="G54" i="14"/>
  <c r="E54" i="14"/>
  <c r="AP53" i="14"/>
  <c r="AN53" i="14"/>
  <c r="AR53" i="14" s="1"/>
  <c r="AL53" i="14"/>
  <c r="AE53" i="14"/>
  <c r="AF53" i="14" s="1"/>
  <c r="AC53" i="14"/>
  <c r="AD53" i="14" s="1"/>
  <c r="AA53" i="14"/>
  <c r="T53" i="14"/>
  <c r="U53" i="14" s="1"/>
  <c r="R53" i="14"/>
  <c r="V53" i="14" s="1"/>
  <c r="P53" i="14"/>
  <c r="I53" i="14"/>
  <c r="G53" i="14"/>
  <c r="E53" i="14"/>
  <c r="AP52" i="14"/>
  <c r="AN52" i="14"/>
  <c r="AL52" i="14"/>
  <c r="AE52" i="14"/>
  <c r="AC52" i="14"/>
  <c r="AD52" i="14" s="1"/>
  <c r="AH52" i="14" s="1"/>
  <c r="AA52" i="14"/>
  <c r="AB52" i="14" s="1"/>
  <c r="T52" i="14"/>
  <c r="R52" i="14"/>
  <c r="P52" i="14"/>
  <c r="Q52" i="14" s="1"/>
  <c r="I52" i="14"/>
  <c r="G52" i="14"/>
  <c r="K52" i="14" s="1"/>
  <c r="E52" i="14"/>
  <c r="F52" i="14" s="1"/>
  <c r="AP51" i="14"/>
  <c r="AN51" i="14"/>
  <c r="AL51" i="14"/>
  <c r="AE51" i="14"/>
  <c r="AC51" i="14"/>
  <c r="AA51" i="14"/>
  <c r="T51" i="14"/>
  <c r="R51" i="14"/>
  <c r="P51" i="14"/>
  <c r="Q51" i="14" s="1"/>
  <c r="I51" i="14"/>
  <c r="K51" i="14" s="1"/>
  <c r="G51" i="14"/>
  <c r="E51" i="14"/>
  <c r="AP50" i="14"/>
  <c r="AN50" i="14"/>
  <c r="AL50" i="14"/>
  <c r="AE50" i="14"/>
  <c r="AF50" i="14" s="1"/>
  <c r="AC50" i="14"/>
  <c r="AA50" i="14"/>
  <c r="T50" i="14"/>
  <c r="R50" i="14"/>
  <c r="P50" i="14"/>
  <c r="Q50" i="14" s="1"/>
  <c r="I50" i="14"/>
  <c r="G50" i="14"/>
  <c r="E50" i="14"/>
  <c r="AP49" i="14"/>
  <c r="AQ49" i="14" s="1"/>
  <c r="AN49" i="14"/>
  <c r="AL49" i="14"/>
  <c r="AE49" i="14"/>
  <c r="AF49" i="14" s="1"/>
  <c r="AC49" i="14"/>
  <c r="AD49" i="14" s="1"/>
  <c r="AA49" i="14"/>
  <c r="T49" i="14"/>
  <c r="U49" i="14" s="1"/>
  <c r="R49" i="14"/>
  <c r="V49" i="14" s="1"/>
  <c r="P49" i="14"/>
  <c r="I49" i="14"/>
  <c r="K49" i="14" s="1"/>
  <c r="G49" i="14"/>
  <c r="E49" i="14"/>
  <c r="AP48" i="14"/>
  <c r="AN48" i="14"/>
  <c r="AL48" i="14"/>
  <c r="AE48" i="14"/>
  <c r="AC48" i="14"/>
  <c r="AG48" i="14" s="1"/>
  <c r="AA48" i="14"/>
  <c r="AB48" i="14" s="1"/>
  <c r="T48" i="14"/>
  <c r="R48" i="14"/>
  <c r="S48" i="14" s="1"/>
  <c r="W48" i="14" s="1"/>
  <c r="P48" i="14"/>
  <c r="Q48" i="14" s="1"/>
  <c r="I48" i="14"/>
  <c r="G48" i="14"/>
  <c r="H48" i="14" s="1"/>
  <c r="L48" i="14" s="1"/>
  <c r="E48" i="14"/>
  <c r="F48" i="14" s="1"/>
  <c r="AP47" i="14"/>
  <c r="AN47" i="14"/>
  <c r="AR47" i="14" s="1"/>
  <c r="AL47" i="14"/>
  <c r="AE47" i="14"/>
  <c r="AC47" i="14"/>
  <c r="AG47" i="14" s="1"/>
  <c r="AA47" i="14"/>
  <c r="T47" i="14"/>
  <c r="R47" i="14"/>
  <c r="P47" i="14"/>
  <c r="I47" i="14"/>
  <c r="J47" i="14" s="1"/>
  <c r="G47" i="14"/>
  <c r="E47" i="14"/>
  <c r="F47" i="14" s="1"/>
  <c r="AP46" i="14"/>
  <c r="AQ46" i="14" s="1"/>
  <c r="AN46" i="14"/>
  <c r="AR46" i="14" s="1"/>
  <c r="AL46" i="14"/>
  <c r="AM46" i="14" s="1"/>
  <c r="AE46" i="14"/>
  <c r="AG46" i="14" s="1"/>
  <c r="AC46" i="14"/>
  <c r="AA46" i="14"/>
  <c r="AB46" i="14" s="1"/>
  <c r="T46" i="14"/>
  <c r="R46" i="14"/>
  <c r="P46" i="14"/>
  <c r="I46" i="14"/>
  <c r="J46" i="14" s="1"/>
  <c r="G46" i="14"/>
  <c r="E46" i="14"/>
  <c r="AP45" i="14"/>
  <c r="AQ45" i="14" s="1"/>
  <c r="AN45" i="14"/>
  <c r="AR45" i="14" s="1"/>
  <c r="AL45" i="14"/>
  <c r="AE45" i="14"/>
  <c r="AC45" i="14"/>
  <c r="AG45" i="14" s="1"/>
  <c r="AA45" i="14"/>
  <c r="T45" i="14"/>
  <c r="R45" i="14"/>
  <c r="S45" i="14" s="1"/>
  <c r="W45" i="14" s="1"/>
  <c r="P45" i="14"/>
  <c r="I45" i="14"/>
  <c r="J45" i="14" s="1"/>
  <c r="G45" i="14"/>
  <c r="E45" i="14"/>
  <c r="AP44" i="14"/>
  <c r="AN44" i="14"/>
  <c r="AR44" i="14" s="1"/>
  <c r="AL44" i="14"/>
  <c r="AE44" i="14"/>
  <c r="AC44" i="14"/>
  <c r="AG44" i="14" s="1"/>
  <c r="AA44" i="14"/>
  <c r="AB44" i="14" s="1"/>
  <c r="T44" i="14"/>
  <c r="R44" i="14"/>
  <c r="S44" i="14" s="1"/>
  <c r="W44" i="14" s="1"/>
  <c r="P44" i="14"/>
  <c r="Q44" i="14" s="1"/>
  <c r="I44" i="14"/>
  <c r="J44" i="14" s="1"/>
  <c r="G44" i="14"/>
  <c r="H44" i="14" s="1"/>
  <c r="L44" i="14" s="1"/>
  <c r="E44" i="14"/>
  <c r="F44" i="14" s="1"/>
  <c r="AP43" i="14"/>
  <c r="AN43" i="14"/>
  <c r="AR43" i="14" s="1"/>
  <c r="AL43" i="14"/>
  <c r="AE43" i="14"/>
  <c r="AC43" i="14"/>
  <c r="AG43" i="14" s="1"/>
  <c r="AA43" i="14"/>
  <c r="AB43" i="14" s="1"/>
  <c r="T43" i="14"/>
  <c r="R43" i="14"/>
  <c r="P43" i="14"/>
  <c r="I43" i="14"/>
  <c r="J43" i="14" s="1"/>
  <c r="G43" i="14"/>
  <c r="E43" i="14"/>
  <c r="F43" i="14" s="1"/>
  <c r="AP39" i="14"/>
  <c r="AN39" i="14"/>
  <c r="AR39" i="14" s="1"/>
  <c r="AL39" i="14"/>
  <c r="AM39" i="14" s="1"/>
  <c r="AE39" i="14"/>
  <c r="AG39" i="14" s="1"/>
  <c r="AC39" i="14"/>
  <c r="AA39" i="14"/>
  <c r="T39" i="14"/>
  <c r="R39" i="14"/>
  <c r="P39" i="14"/>
  <c r="I39" i="14"/>
  <c r="G39" i="14"/>
  <c r="E39" i="14"/>
  <c r="F39" i="14" s="1"/>
  <c r="AP38" i="14"/>
  <c r="AN38" i="14"/>
  <c r="AR38" i="14" s="1"/>
  <c r="AL38" i="14"/>
  <c r="AE38" i="14"/>
  <c r="AC38" i="14"/>
  <c r="AG38" i="14" s="1"/>
  <c r="AA38" i="14"/>
  <c r="T38" i="14"/>
  <c r="R38" i="14"/>
  <c r="V38" i="14" s="1"/>
  <c r="P38" i="14"/>
  <c r="I38" i="14"/>
  <c r="G38" i="14"/>
  <c r="E38" i="14"/>
  <c r="AP37" i="14"/>
  <c r="AN37" i="14"/>
  <c r="AR37" i="14" s="1"/>
  <c r="AL37" i="14"/>
  <c r="AE37" i="14"/>
  <c r="AC37" i="14"/>
  <c r="AG37" i="14" s="1"/>
  <c r="AA37" i="14"/>
  <c r="AB37" i="14" s="1"/>
  <c r="T37" i="14"/>
  <c r="R37" i="14"/>
  <c r="V37" i="14" s="1"/>
  <c r="P37" i="14"/>
  <c r="Q37" i="14" s="1"/>
  <c r="I37" i="14"/>
  <c r="G37" i="14"/>
  <c r="K37" i="14" s="1"/>
  <c r="E37" i="14"/>
  <c r="F37" i="14" s="1"/>
  <c r="AP36" i="14"/>
  <c r="AN36" i="14"/>
  <c r="AL36" i="14"/>
  <c r="AE36" i="14"/>
  <c r="AC36" i="14"/>
  <c r="AD36" i="14" s="1"/>
  <c r="AH36" i="14" s="1"/>
  <c r="AA36" i="14"/>
  <c r="T36" i="14"/>
  <c r="R36" i="14"/>
  <c r="V36" i="14" s="1"/>
  <c r="P36" i="14"/>
  <c r="Q36" i="14" s="1"/>
  <c r="I36" i="14"/>
  <c r="K36" i="14" s="1"/>
  <c r="G36" i="14"/>
  <c r="E36" i="14"/>
  <c r="F36" i="14" s="1"/>
  <c r="AP35" i="14"/>
  <c r="AR35" i="14" s="1"/>
  <c r="AN35" i="14"/>
  <c r="AL35" i="14"/>
  <c r="AE35" i="14"/>
  <c r="AG35" i="14" s="1"/>
  <c r="AC35" i="14"/>
  <c r="AA35" i="14"/>
  <c r="T35" i="14"/>
  <c r="R35" i="14"/>
  <c r="P35" i="14"/>
  <c r="I35" i="14"/>
  <c r="G35" i="14"/>
  <c r="K35" i="14" s="1"/>
  <c r="E35" i="14"/>
  <c r="F35" i="14" s="1"/>
  <c r="AP34" i="14"/>
  <c r="AN34" i="14"/>
  <c r="AR34" i="14" s="1"/>
  <c r="AL34" i="14"/>
  <c r="AE34" i="14"/>
  <c r="AC34" i="14"/>
  <c r="AD34" i="14" s="1"/>
  <c r="AH34" i="14" s="1"/>
  <c r="AA34" i="14"/>
  <c r="T34" i="14"/>
  <c r="R34" i="14"/>
  <c r="V34" i="14" s="1"/>
  <c r="P34" i="14"/>
  <c r="I34" i="14"/>
  <c r="G34" i="14"/>
  <c r="E34" i="14"/>
  <c r="AP33" i="14"/>
  <c r="AN33" i="14"/>
  <c r="AR33" i="14" s="1"/>
  <c r="AL33" i="14"/>
  <c r="AE33" i="14"/>
  <c r="AC33" i="14"/>
  <c r="AG33" i="14" s="1"/>
  <c r="AA33" i="14"/>
  <c r="AB33" i="14" s="1"/>
  <c r="T33" i="14"/>
  <c r="R33" i="14"/>
  <c r="V33" i="14" s="1"/>
  <c r="P33" i="14"/>
  <c r="Q33" i="14" s="1"/>
  <c r="I33" i="14"/>
  <c r="G33" i="14"/>
  <c r="K33" i="14" s="1"/>
  <c r="E33" i="14"/>
  <c r="F33" i="14" s="1"/>
  <c r="AP32" i="14"/>
  <c r="AN32" i="14"/>
  <c r="AL32" i="14"/>
  <c r="AE32" i="14"/>
  <c r="AC32" i="14"/>
  <c r="AD32" i="14" s="1"/>
  <c r="AH32" i="14" s="1"/>
  <c r="AA32" i="14"/>
  <c r="T32" i="14"/>
  <c r="R32" i="14"/>
  <c r="P32" i="14"/>
  <c r="Q32" i="14" s="1"/>
  <c r="I32" i="14"/>
  <c r="K32" i="14" s="1"/>
  <c r="G32" i="14"/>
  <c r="E32" i="14"/>
  <c r="F32" i="14" s="1"/>
  <c r="AP31" i="14"/>
  <c r="AP23" i="14" s="1"/>
  <c r="AN31" i="14"/>
  <c r="AL31" i="14"/>
  <c r="AE31" i="14"/>
  <c r="AG31" i="14" s="1"/>
  <c r="AC31" i="14"/>
  <c r="AA31" i="14"/>
  <c r="T31" i="14"/>
  <c r="R31" i="14"/>
  <c r="P31" i="14"/>
  <c r="I31" i="14"/>
  <c r="G31" i="14"/>
  <c r="K31" i="14" s="1"/>
  <c r="E31" i="14"/>
  <c r="F31" i="14" s="1"/>
  <c r="AP30" i="14"/>
  <c r="AN30" i="14"/>
  <c r="AR30" i="14" s="1"/>
  <c r="AL30" i="14"/>
  <c r="AE30" i="14"/>
  <c r="AE23" i="14" s="1"/>
  <c r="AC30" i="14"/>
  <c r="AG30" i="14" s="1"/>
  <c r="AA30" i="14"/>
  <c r="T30" i="14"/>
  <c r="R30" i="14"/>
  <c r="V30" i="14" s="1"/>
  <c r="P30" i="14"/>
  <c r="I30" i="14"/>
  <c r="G30" i="14"/>
  <c r="E30" i="14"/>
  <c r="AP29" i="14"/>
  <c r="AN29" i="14"/>
  <c r="AR29" i="14" s="1"/>
  <c r="AL29" i="14"/>
  <c r="AE29" i="14"/>
  <c r="AC29" i="14"/>
  <c r="AG29" i="14" s="1"/>
  <c r="AA29" i="14"/>
  <c r="AA24" i="14" s="1"/>
  <c r="T29" i="14"/>
  <c r="R29" i="14"/>
  <c r="V29" i="14" s="1"/>
  <c r="P29" i="14"/>
  <c r="Q29" i="14" s="1"/>
  <c r="I29" i="14"/>
  <c r="G29" i="14"/>
  <c r="G24" i="14" s="1"/>
  <c r="E29" i="14"/>
  <c r="F29" i="14" s="1"/>
  <c r="AP28" i="14"/>
  <c r="AN28" i="14"/>
  <c r="AL28" i="14"/>
  <c r="AE28" i="14"/>
  <c r="AC28" i="14"/>
  <c r="AD28" i="14" s="1"/>
  <c r="AA28" i="14"/>
  <c r="T28" i="14"/>
  <c r="T24" i="14" s="1"/>
  <c r="R28" i="14"/>
  <c r="R23" i="14" s="1"/>
  <c r="P28" i="14"/>
  <c r="P23" i="14" s="1"/>
  <c r="I28" i="14"/>
  <c r="J34" i="14" s="1"/>
  <c r="G28" i="14"/>
  <c r="E28" i="14"/>
  <c r="E24" i="14" s="1"/>
  <c r="AR99" i="14"/>
  <c r="AQ99" i="14"/>
  <c r="AO99" i="14"/>
  <c r="AM99" i="14"/>
  <c r="AF99" i="14"/>
  <c r="AG99" i="14"/>
  <c r="AB99" i="14"/>
  <c r="U99" i="14"/>
  <c r="V99" i="14"/>
  <c r="Q99" i="14"/>
  <c r="J99" i="14"/>
  <c r="F99" i="14"/>
  <c r="AQ98" i="14"/>
  <c r="AR98" i="14"/>
  <c r="AM98" i="14"/>
  <c r="AF98" i="14"/>
  <c r="AB98" i="14"/>
  <c r="U98" i="14"/>
  <c r="S98" i="14"/>
  <c r="Q98" i="14"/>
  <c r="J98" i="14"/>
  <c r="F98" i="14"/>
  <c r="AQ97" i="14"/>
  <c r="AR97" i="14"/>
  <c r="AM97" i="14"/>
  <c r="AF97" i="14"/>
  <c r="AB97" i="14"/>
  <c r="U97" i="14"/>
  <c r="S97" i="14"/>
  <c r="W97" i="14" s="1"/>
  <c r="V97" i="14"/>
  <c r="Q97" i="14"/>
  <c r="J97" i="14"/>
  <c r="F97" i="14"/>
  <c r="AQ96" i="14"/>
  <c r="AO96" i="14"/>
  <c r="AR96" i="14"/>
  <c r="AM96" i="14"/>
  <c r="AF96" i="14"/>
  <c r="AB96" i="14"/>
  <c r="V96" i="14"/>
  <c r="U96" i="14"/>
  <c r="S96" i="14"/>
  <c r="Q96" i="14"/>
  <c r="J96" i="14"/>
  <c r="F96" i="14"/>
  <c r="AR95" i="14"/>
  <c r="AQ95" i="14"/>
  <c r="AO95" i="14"/>
  <c r="AS95" i="14" s="1"/>
  <c r="AM95" i="14"/>
  <c r="AF95" i="14"/>
  <c r="AG95" i="14"/>
  <c r="AB95" i="14"/>
  <c r="U95" i="14"/>
  <c r="V95" i="14"/>
  <c r="Q95" i="14"/>
  <c r="J95" i="14"/>
  <c r="H95" i="14"/>
  <c r="F95" i="14"/>
  <c r="AQ94" i="14"/>
  <c r="AR94" i="14"/>
  <c r="AM94" i="14"/>
  <c r="AF94" i="14"/>
  <c r="AD94" i="14"/>
  <c r="AB94" i="14"/>
  <c r="U94" i="14"/>
  <c r="S94" i="14"/>
  <c r="V94" i="14"/>
  <c r="Q94" i="14"/>
  <c r="J94" i="14"/>
  <c r="H94" i="14"/>
  <c r="F94" i="14"/>
  <c r="AQ93" i="14"/>
  <c r="AO93" i="14"/>
  <c r="AS93" i="14" s="1"/>
  <c r="AM93" i="14"/>
  <c r="AF93" i="14"/>
  <c r="AB93" i="14"/>
  <c r="U93" i="14"/>
  <c r="V93" i="14"/>
  <c r="Q93" i="14"/>
  <c r="J93" i="14"/>
  <c r="F93" i="14"/>
  <c r="AQ92" i="14"/>
  <c r="AR92" i="14"/>
  <c r="AM92" i="14"/>
  <c r="AF92" i="14"/>
  <c r="AG92" i="14"/>
  <c r="AB92" i="14"/>
  <c r="U92" i="14"/>
  <c r="S92" i="14"/>
  <c r="W92" i="14" s="1"/>
  <c r="Q92" i="14"/>
  <c r="J92" i="14"/>
  <c r="K92" i="14"/>
  <c r="F92" i="14"/>
  <c r="AQ91" i="14"/>
  <c r="AR91" i="14"/>
  <c r="AM91" i="14"/>
  <c r="AF91" i="14"/>
  <c r="AG91" i="14"/>
  <c r="AB91" i="14"/>
  <c r="U91" i="14"/>
  <c r="V91" i="14"/>
  <c r="Q91" i="14"/>
  <c r="J91" i="14"/>
  <c r="H91" i="14"/>
  <c r="F91" i="14"/>
  <c r="AQ90" i="14"/>
  <c r="AR90" i="14"/>
  <c r="AM90" i="14"/>
  <c r="AF90" i="14"/>
  <c r="AB90" i="14"/>
  <c r="U90" i="14"/>
  <c r="S90" i="14"/>
  <c r="V90" i="14"/>
  <c r="Q90" i="14"/>
  <c r="J90" i="14"/>
  <c r="K90" i="14"/>
  <c r="F90" i="14"/>
  <c r="AQ89" i="14"/>
  <c r="AO89" i="14"/>
  <c r="AM89" i="14"/>
  <c r="AF89" i="14"/>
  <c r="AG89" i="14"/>
  <c r="AB89" i="14"/>
  <c r="U89" i="14"/>
  <c r="V89" i="14"/>
  <c r="Q89" i="14"/>
  <c r="J89" i="14"/>
  <c r="F89" i="14"/>
  <c r="AQ88" i="14"/>
  <c r="AR88" i="14"/>
  <c r="AM88" i="14"/>
  <c r="AF88" i="14"/>
  <c r="AG88" i="14"/>
  <c r="AB88" i="14"/>
  <c r="U88" i="14"/>
  <c r="S88" i="14"/>
  <c r="Q88" i="14"/>
  <c r="J88" i="14"/>
  <c r="K88" i="14"/>
  <c r="AQ84" i="14"/>
  <c r="AR84" i="14"/>
  <c r="AM84" i="14"/>
  <c r="AF84" i="14"/>
  <c r="AG84" i="14"/>
  <c r="AB84" i="14"/>
  <c r="U84" i="14"/>
  <c r="V84" i="14"/>
  <c r="Q84" i="14"/>
  <c r="J84" i="14"/>
  <c r="H84" i="14"/>
  <c r="F84" i="14"/>
  <c r="AR83" i="14"/>
  <c r="AQ83" i="14"/>
  <c r="AO83" i="14"/>
  <c r="AM83" i="14"/>
  <c r="AF83" i="14"/>
  <c r="AG83" i="14"/>
  <c r="AB83" i="14"/>
  <c r="U83" i="14"/>
  <c r="S83" i="14"/>
  <c r="W83" i="14" s="1"/>
  <c r="V83" i="14"/>
  <c r="Q83" i="14"/>
  <c r="J83" i="14"/>
  <c r="F83" i="14"/>
  <c r="AQ82" i="14"/>
  <c r="AO82" i="14"/>
  <c r="AR82" i="14"/>
  <c r="AM82" i="14"/>
  <c r="AF82" i="14"/>
  <c r="AG82" i="14"/>
  <c r="AB82" i="14"/>
  <c r="V82" i="14"/>
  <c r="U82" i="14"/>
  <c r="Q82" i="14"/>
  <c r="J82" i="14"/>
  <c r="H82" i="14"/>
  <c r="F82" i="14"/>
  <c r="AR81" i="14"/>
  <c r="AQ81" i="14"/>
  <c r="AO81" i="14"/>
  <c r="AS81" i="14" s="1"/>
  <c r="AM81" i="14"/>
  <c r="AF81" i="14"/>
  <c r="AG81" i="14"/>
  <c r="AB81" i="14"/>
  <c r="U81" i="14"/>
  <c r="S81" i="14"/>
  <c r="V81" i="14"/>
  <c r="Q81" i="14"/>
  <c r="J81" i="14"/>
  <c r="F81" i="14"/>
  <c r="AQ80" i="14"/>
  <c r="AO80" i="14"/>
  <c r="AR80" i="14"/>
  <c r="AM80" i="14"/>
  <c r="AG80" i="14"/>
  <c r="AB80" i="14"/>
  <c r="U80" i="14"/>
  <c r="V80" i="14"/>
  <c r="S80" i="14"/>
  <c r="Q80" i="14"/>
  <c r="J80" i="14"/>
  <c r="H80" i="14"/>
  <c r="F80" i="14"/>
  <c r="AR79" i="14"/>
  <c r="AQ79" i="14"/>
  <c r="AO79" i="14"/>
  <c r="AS79" i="14" s="1"/>
  <c r="AM79" i="14"/>
  <c r="AF79" i="14"/>
  <c r="AG79" i="14"/>
  <c r="AB79" i="14"/>
  <c r="U79" i="14"/>
  <c r="Q79" i="14"/>
  <c r="J79" i="14"/>
  <c r="F79" i="14"/>
  <c r="AQ78" i="14"/>
  <c r="AO78" i="14"/>
  <c r="AS78" i="14" s="1"/>
  <c r="AR78" i="14"/>
  <c r="AM78" i="14"/>
  <c r="AF78" i="14"/>
  <c r="AG78" i="14"/>
  <c r="AB78" i="14"/>
  <c r="V78" i="14"/>
  <c r="S78" i="14"/>
  <c r="J78" i="14"/>
  <c r="H78" i="14"/>
  <c r="AR77" i="14"/>
  <c r="AQ77" i="14"/>
  <c r="AO77" i="14"/>
  <c r="AM77" i="14"/>
  <c r="AF77" i="14"/>
  <c r="AG77" i="14"/>
  <c r="AB77" i="14"/>
  <c r="U77" i="14"/>
  <c r="S77" i="14"/>
  <c r="W77" i="14" s="1"/>
  <c r="V77" i="14"/>
  <c r="Q77" i="14"/>
  <c r="J77" i="14"/>
  <c r="AQ76" i="14"/>
  <c r="AO76" i="14"/>
  <c r="AM76" i="14"/>
  <c r="AF76" i="14"/>
  <c r="AG76" i="14"/>
  <c r="AB76" i="14"/>
  <c r="V76" i="14"/>
  <c r="S76" i="14"/>
  <c r="J76" i="14"/>
  <c r="H76" i="14"/>
  <c r="F76" i="14"/>
  <c r="AR75" i="14"/>
  <c r="AQ75" i="14"/>
  <c r="AO75" i="14"/>
  <c r="AM75" i="14"/>
  <c r="AB75" i="14"/>
  <c r="U75" i="14"/>
  <c r="S75" i="14"/>
  <c r="Q75" i="14"/>
  <c r="J75" i="14"/>
  <c r="F75" i="14"/>
  <c r="AQ74" i="14"/>
  <c r="AO74" i="14"/>
  <c r="AS74" i="14" s="1"/>
  <c r="AM74" i="14"/>
  <c r="AF74" i="14"/>
  <c r="AB74" i="14"/>
  <c r="Q74" i="14"/>
  <c r="J74" i="14"/>
  <c r="H74" i="14"/>
  <c r="AR73" i="14"/>
  <c r="AQ73" i="14"/>
  <c r="AO73" i="14"/>
  <c r="AM73" i="14"/>
  <c r="AF73" i="14"/>
  <c r="AB73" i="14"/>
  <c r="U73" i="14"/>
  <c r="S73" i="14"/>
  <c r="V73" i="14"/>
  <c r="J73" i="14"/>
  <c r="F73" i="14"/>
  <c r="AO69" i="14"/>
  <c r="AM69" i="14"/>
  <c r="AF69" i="14"/>
  <c r="AB69" i="14"/>
  <c r="V69" i="14"/>
  <c r="S69" i="14"/>
  <c r="Q69" i="14"/>
  <c r="J69" i="14"/>
  <c r="H69" i="14"/>
  <c r="F69" i="14"/>
  <c r="AO68" i="14"/>
  <c r="AM68" i="14"/>
  <c r="AB68" i="14"/>
  <c r="U68" i="14"/>
  <c r="Q68" i="14"/>
  <c r="J68" i="14"/>
  <c r="H68" i="14"/>
  <c r="F68" i="14"/>
  <c r="AQ67" i="14"/>
  <c r="AM67" i="14"/>
  <c r="AF67" i="14"/>
  <c r="AG67" i="14"/>
  <c r="AB67" i="14"/>
  <c r="U67" i="14"/>
  <c r="Q67" i="14"/>
  <c r="K67" i="14"/>
  <c r="J67" i="14"/>
  <c r="H67" i="14"/>
  <c r="L67" i="14" s="1"/>
  <c r="F67" i="14"/>
  <c r="AR66" i="14"/>
  <c r="AQ66" i="14"/>
  <c r="AO66" i="14"/>
  <c r="AS66" i="14" s="1"/>
  <c r="AM66" i="14"/>
  <c r="AF66" i="14"/>
  <c r="AB66" i="14"/>
  <c r="V66" i="14"/>
  <c r="U66" i="14"/>
  <c r="S66" i="14"/>
  <c r="Q66" i="14"/>
  <c r="K66" i="14"/>
  <c r="H66" i="14"/>
  <c r="F66" i="14"/>
  <c r="AO65" i="14"/>
  <c r="AM65" i="14"/>
  <c r="AD65" i="14"/>
  <c r="AB65" i="14"/>
  <c r="U65" i="14"/>
  <c r="V65" i="14"/>
  <c r="K65" i="14"/>
  <c r="J65" i="14"/>
  <c r="L65" i="14" s="1"/>
  <c r="H65" i="14"/>
  <c r="F65" i="14"/>
  <c r="AQ64" i="14"/>
  <c r="AM64" i="14"/>
  <c r="AF64" i="14"/>
  <c r="AB64" i="14"/>
  <c r="Q64" i="14"/>
  <c r="K64" i="14"/>
  <c r="J64" i="14"/>
  <c r="H64" i="14"/>
  <c r="F64" i="14"/>
  <c r="AR63" i="14"/>
  <c r="AO63" i="14"/>
  <c r="AM63" i="14"/>
  <c r="AG63" i="14"/>
  <c r="AF63" i="14"/>
  <c r="AD63" i="14"/>
  <c r="AH63" i="14" s="1"/>
  <c r="AB63" i="14"/>
  <c r="U63" i="14"/>
  <c r="J63" i="14"/>
  <c r="H63" i="14"/>
  <c r="AR62" i="14"/>
  <c r="AQ62" i="14"/>
  <c r="AO62" i="14"/>
  <c r="AS62" i="14" s="1"/>
  <c r="AM62" i="14"/>
  <c r="AF62" i="14"/>
  <c r="AD62" i="14"/>
  <c r="AH62" i="14" s="1"/>
  <c r="AB62" i="14"/>
  <c r="V62" i="14"/>
  <c r="U62" i="14"/>
  <c r="S62" i="14"/>
  <c r="J62" i="14"/>
  <c r="H62" i="14"/>
  <c r="AO61" i="14"/>
  <c r="AM61" i="14"/>
  <c r="AD61" i="14"/>
  <c r="AB61" i="14"/>
  <c r="U61" i="14"/>
  <c r="V61" i="14"/>
  <c r="K61" i="14"/>
  <c r="J61" i="14"/>
  <c r="H61" i="14"/>
  <c r="L61" i="14" s="1"/>
  <c r="F61" i="14"/>
  <c r="AM60" i="14"/>
  <c r="AF60" i="14"/>
  <c r="AB60" i="14"/>
  <c r="U60" i="14"/>
  <c r="Q60" i="14"/>
  <c r="K60" i="14"/>
  <c r="J60" i="14"/>
  <c r="H60" i="14"/>
  <c r="L60" i="14" s="1"/>
  <c r="F60" i="14"/>
  <c r="AO59" i="14"/>
  <c r="AM59" i="14"/>
  <c r="AF59" i="14"/>
  <c r="AD59" i="14"/>
  <c r="AH59" i="14" s="1"/>
  <c r="AB59" i="14"/>
  <c r="U59" i="14"/>
  <c r="V59" i="14"/>
  <c r="Q59" i="14"/>
  <c r="J59" i="14"/>
  <c r="H59" i="14"/>
  <c r="L59" i="14" s="1"/>
  <c r="AR58" i="14"/>
  <c r="AQ58" i="14"/>
  <c r="AO58" i="14"/>
  <c r="AM58" i="14"/>
  <c r="AF58" i="14"/>
  <c r="AB58" i="14"/>
  <c r="V58" i="14"/>
  <c r="U58" i="14"/>
  <c r="S58" i="14"/>
  <c r="Q58" i="14"/>
  <c r="J58" i="14"/>
  <c r="H58" i="14"/>
  <c r="L58" i="14" s="1"/>
  <c r="AO54" i="14"/>
  <c r="AD54" i="14"/>
  <c r="AB54" i="14"/>
  <c r="U54" i="14"/>
  <c r="V54" i="14"/>
  <c r="J54" i="14"/>
  <c r="L54" i="14" s="1"/>
  <c r="H54" i="14"/>
  <c r="F54" i="14"/>
  <c r="AQ53" i="14"/>
  <c r="AM53" i="14"/>
  <c r="AB53" i="14"/>
  <c r="Q53" i="14"/>
  <c r="K53" i="14"/>
  <c r="J53" i="14"/>
  <c r="H53" i="14"/>
  <c r="F53" i="14"/>
  <c r="AR52" i="14"/>
  <c r="AO52" i="14"/>
  <c r="AM52" i="14"/>
  <c r="AG52" i="14"/>
  <c r="AF52" i="14"/>
  <c r="U52" i="14"/>
  <c r="V52" i="14"/>
  <c r="J52" i="14"/>
  <c r="H52" i="14"/>
  <c r="L52" i="14" s="1"/>
  <c r="AR51" i="14"/>
  <c r="AQ51" i="14"/>
  <c r="AO51" i="14"/>
  <c r="AS51" i="14" s="1"/>
  <c r="AM51" i="14"/>
  <c r="AF51" i="14"/>
  <c r="AG51" i="14"/>
  <c r="AB51" i="14"/>
  <c r="V51" i="14"/>
  <c r="U51" i="14"/>
  <c r="S51" i="14"/>
  <c r="H51" i="14"/>
  <c r="F51" i="14"/>
  <c r="AO50" i="14"/>
  <c r="AM50" i="14"/>
  <c r="AD50" i="14"/>
  <c r="AB50" i="14"/>
  <c r="V50" i="14"/>
  <c r="J50" i="14"/>
  <c r="H50" i="14"/>
  <c r="L50" i="14" s="1"/>
  <c r="F50" i="14"/>
  <c r="AR49" i="14"/>
  <c r="AL23" i="14" a="1"/>
  <c r="AL23" i="14" s="1"/>
  <c r="AB49" i="14"/>
  <c r="P24" i="14"/>
  <c r="J49" i="14"/>
  <c r="F49" i="14"/>
  <c r="AR48" i="14"/>
  <c r="AO48" i="14"/>
  <c r="AM48" i="14"/>
  <c r="AF48" i="14"/>
  <c r="AD48" i="14"/>
  <c r="AH48" i="14" s="1"/>
  <c r="V48" i="14"/>
  <c r="U48" i="14"/>
  <c r="K48" i="14"/>
  <c r="J48" i="14"/>
  <c r="AQ47" i="14"/>
  <c r="AO47" i="14"/>
  <c r="AM47" i="14"/>
  <c r="AF47" i="14"/>
  <c r="AD47" i="14"/>
  <c r="AH47" i="14" s="1"/>
  <c r="AB47" i="14"/>
  <c r="V47" i="14"/>
  <c r="U47" i="14"/>
  <c r="S47" i="14"/>
  <c r="Q47" i="14"/>
  <c r="K47" i="14"/>
  <c r="H47" i="14"/>
  <c r="AO46" i="14"/>
  <c r="AD46" i="14"/>
  <c r="V46" i="14"/>
  <c r="U46" i="14"/>
  <c r="S46" i="14"/>
  <c r="Q46" i="14"/>
  <c r="K46" i="14"/>
  <c r="H46" i="14"/>
  <c r="F46" i="14"/>
  <c r="AM45" i="14"/>
  <c r="AF45" i="14"/>
  <c r="AD45" i="14"/>
  <c r="AH45" i="14" s="1"/>
  <c r="AB45" i="14"/>
  <c r="U45" i="14"/>
  <c r="Q45" i="14"/>
  <c r="K45" i="14"/>
  <c r="H45" i="14"/>
  <c r="F45" i="14"/>
  <c r="AQ44" i="14"/>
  <c r="AO44" i="14"/>
  <c r="AM44" i="14"/>
  <c r="AF44" i="14"/>
  <c r="AD44" i="14"/>
  <c r="AH44" i="14" s="1"/>
  <c r="V44" i="14"/>
  <c r="U44" i="14"/>
  <c r="K44" i="14"/>
  <c r="AQ43" i="14"/>
  <c r="AO43" i="14"/>
  <c r="AM43" i="14"/>
  <c r="AF43" i="14"/>
  <c r="AD43" i="14"/>
  <c r="AH43" i="14" s="1"/>
  <c r="V43" i="14"/>
  <c r="U43" i="14"/>
  <c r="S43" i="14"/>
  <c r="Q43" i="14"/>
  <c r="K43" i="14"/>
  <c r="H43" i="14"/>
  <c r="AO39" i="14"/>
  <c r="AF39" i="14"/>
  <c r="AD39" i="14"/>
  <c r="AH39" i="14" s="1"/>
  <c r="AB39" i="14"/>
  <c r="V39" i="14"/>
  <c r="S39" i="14"/>
  <c r="Q39" i="14"/>
  <c r="K39" i="14"/>
  <c r="H39" i="14"/>
  <c r="AM38" i="14"/>
  <c r="AF38" i="14"/>
  <c r="AB38" i="14"/>
  <c r="Q38" i="14"/>
  <c r="K38" i="14"/>
  <c r="J38" i="14"/>
  <c r="H38" i="14"/>
  <c r="F38" i="14"/>
  <c r="AO37" i="14"/>
  <c r="AM37" i="14"/>
  <c r="AF37" i="14"/>
  <c r="J37" i="14"/>
  <c r="AR36" i="14"/>
  <c r="AM36" i="14"/>
  <c r="AG36" i="14"/>
  <c r="AF36" i="14"/>
  <c r="AB36" i="14"/>
  <c r="H36" i="14"/>
  <c r="AM35" i="14"/>
  <c r="AF35" i="14"/>
  <c r="AD35" i="14"/>
  <c r="AH35" i="14" s="1"/>
  <c r="AB35" i="14"/>
  <c r="V35" i="14"/>
  <c r="Q35" i="14"/>
  <c r="AM34" i="14"/>
  <c r="AF34" i="14"/>
  <c r="AB34" i="14"/>
  <c r="Q34" i="14"/>
  <c r="K34" i="14"/>
  <c r="H34" i="14"/>
  <c r="F34" i="14"/>
  <c r="AM33" i="14"/>
  <c r="AF33" i="14"/>
  <c r="J33" i="14"/>
  <c r="AR32" i="14"/>
  <c r="AM32" i="14"/>
  <c r="AG32" i="14"/>
  <c r="AF32" i="14"/>
  <c r="AB32" i="14"/>
  <c r="H32" i="14"/>
  <c r="AM31" i="14"/>
  <c r="AF31" i="14"/>
  <c r="AD31" i="14"/>
  <c r="AH31" i="14" s="1"/>
  <c r="AB31" i="14"/>
  <c r="V31" i="14"/>
  <c r="Q31" i="14"/>
  <c r="AM30" i="14"/>
  <c r="AF30" i="14"/>
  <c r="AB30" i="14"/>
  <c r="Q30" i="14"/>
  <c r="K30" i="14"/>
  <c r="H30" i="14"/>
  <c r="F30" i="14"/>
  <c r="AM29" i="14"/>
  <c r="AF29" i="14"/>
  <c r="J29" i="14"/>
  <c r="AQ39" i="14"/>
  <c r="AR28" i="14"/>
  <c r="AM28" i="14"/>
  <c r="AG28" i="14"/>
  <c r="AF28" i="14"/>
  <c r="U39" i="14"/>
  <c r="V28" i="14"/>
  <c r="J28" i="14"/>
  <c r="H28" i="14"/>
  <c r="G23" i="14"/>
  <c r="AP99" i="13"/>
  <c r="AN99" i="13"/>
  <c r="AL99" i="13"/>
  <c r="AE99" i="13"/>
  <c r="AC99" i="13"/>
  <c r="AA99" i="13"/>
  <c r="T99" i="13"/>
  <c r="R99" i="13"/>
  <c r="P99" i="13"/>
  <c r="I99" i="13"/>
  <c r="G99" i="13"/>
  <c r="E99" i="13"/>
  <c r="AP98" i="13"/>
  <c r="AN98" i="13"/>
  <c r="AL98" i="13"/>
  <c r="AE98" i="13"/>
  <c r="AF98" i="13" s="1"/>
  <c r="AC98" i="13"/>
  <c r="AA98" i="13"/>
  <c r="T98" i="13"/>
  <c r="R98" i="13"/>
  <c r="P98" i="13"/>
  <c r="I98" i="13"/>
  <c r="G98" i="13"/>
  <c r="E98" i="13"/>
  <c r="AP97" i="13"/>
  <c r="AN97" i="13"/>
  <c r="AL97" i="13"/>
  <c r="AE97" i="13"/>
  <c r="AC97" i="13"/>
  <c r="AA97" i="13"/>
  <c r="T97" i="13"/>
  <c r="U97" i="13" s="1"/>
  <c r="R97" i="13"/>
  <c r="V97" i="13" s="1"/>
  <c r="P97" i="13"/>
  <c r="I97" i="13"/>
  <c r="G97" i="13"/>
  <c r="E97" i="13"/>
  <c r="AP96" i="13"/>
  <c r="AN96" i="13"/>
  <c r="AL96" i="13"/>
  <c r="AE96" i="13"/>
  <c r="AC96" i="13"/>
  <c r="AA96" i="13"/>
  <c r="T96" i="13"/>
  <c r="R96" i="13"/>
  <c r="P96" i="13"/>
  <c r="I96" i="13"/>
  <c r="G96" i="13"/>
  <c r="K96" i="13" s="1"/>
  <c r="E96" i="13"/>
  <c r="F96" i="13" s="1"/>
  <c r="AP95" i="13"/>
  <c r="AN95" i="13"/>
  <c r="AL95" i="13"/>
  <c r="AE95" i="13"/>
  <c r="AC95" i="13"/>
  <c r="AA95" i="13"/>
  <c r="T95" i="13"/>
  <c r="R95" i="13"/>
  <c r="P95" i="13"/>
  <c r="I95" i="13"/>
  <c r="G95" i="13"/>
  <c r="E95" i="13"/>
  <c r="AP94" i="13"/>
  <c r="AN94" i="13"/>
  <c r="AL94" i="13"/>
  <c r="AM94" i="13" s="1"/>
  <c r="AE94" i="13"/>
  <c r="AF94" i="13" s="1"/>
  <c r="AC94" i="13"/>
  <c r="AA94" i="13"/>
  <c r="T94" i="13"/>
  <c r="R94" i="13"/>
  <c r="P94" i="13"/>
  <c r="I94" i="13"/>
  <c r="G94" i="13"/>
  <c r="E94" i="13"/>
  <c r="AP93" i="13"/>
  <c r="AN93" i="13"/>
  <c r="AL93" i="13"/>
  <c r="AE93" i="13"/>
  <c r="AC93" i="13"/>
  <c r="AA93" i="13"/>
  <c r="T93" i="13"/>
  <c r="U93" i="13" s="1"/>
  <c r="R93" i="13"/>
  <c r="V93" i="13" s="1"/>
  <c r="P93" i="13"/>
  <c r="I93" i="13"/>
  <c r="G93" i="13"/>
  <c r="E93" i="13"/>
  <c r="AP92" i="13"/>
  <c r="AN92" i="13"/>
  <c r="AL92" i="13"/>
  <c r="AE92" i="13"/>
  <c r="AC92" i="13"/>
  <c r="AA92" i="13"/>
  <c r="T92" i="13"/>
  <c r="R92" i="13"/>
  <c r="P92" i="13"/>
  <c r="I92" i="13"/>
  <c r="G92" i="13"/>
  <c r="K92" i="13" s="1"/>
  <c r="E92" i="13"/>
  <c r="F92" i="13" s="1"/>
  <c r="AP91" i="13"/>
  <c r="AN91" i="13"/>
  <c r="AL91" i="13"/>
  <c r="AE91" i="13"/>
  <c r="AC91" i="13"/>
  <c r="AA91" i="13"/>
  <c r="T91" i="13"/>
  <c r="R91" i="13"/>
  <c r="P91" i="13"/>
  <c r="I91" i="13"/>
  <c r="G91" i="13"/>
  <c r="E91" i="13"/>
  <c r="AP90" i="13"/>
  <c r="AN90" i="13"/>
  <c r="AL90" i="13"/>
  <c r="AM90" i="13" s="1"/>
  <c r="AE90" i="13"/>
  <c r="AF90" i="13" s="1"/>
  <c r="AC90" i="13"/>
  <c r="AA90" i="13"/>
  <c r="T90" i="13"/>
  <c r="R90" i="13"/>
  <c r="P90" i="13"/>
  <c r="I90" i="13"/>
  <c r="G90" i="13"/>
  <c r="E90" i="13"/>
  <c r="AP89" i="13"/>
  <c r="AN89" i="13"/>
  <c r="AL89" i="13"/>
  <c r="AE89" i="13"/>
  <c r="AC89" i="13"/>
  <c r="AA89" i="13"/>
  <c r="T89" i="13"/>
  <c r="U89" i="13" s="1"/>
  <c r="R89" i="13"/>
  <c r="V89" i="13" s="1"/>
  <c r="P89" i="13"/>
  <c r="I89" i="13"/>
  <c r="G89" i="13"/>
  <c r="E89" i="13"/>
  <c r="AP88" i="13"/>
  <c r="AN88" i="13"/>
  <c r="AL88" i="13"/>
  <c r="AE88" i="13"/>
  <c r="AC88" i="13"/>
  <c r="AA88" i="13"/>
  <c r="T88" i="13"/>
  <c r="R88" i="13"/>
  <c r="P88" i="13"/>
  <c r="I88" i="13"/>
  <c r="G88" i="13"/>
  <c r="H88" i="13" s="1"/>
  <c r="L88" i="13" s="1"/>
  <c r="E88" i="13"/>
  <c r="F88" i="13" s="1"/>
  <c r="AP84" i="13"/>
  <c r="AN84" i="13"/>
  <c r="AL84" i="13"/>
  <c r="AE84" i="13"/>
  <c r="AC84" i="13"/>
  <c r="AA84" i="13"/>
  <c r="T84" i="13"/>
  <c r="R84" i="13"/>
  <c r="P84" i="13"/>
  <c r="I84" i="13"/>
  <c r="G84" i="13"/>
  <c r="E84" i="13"/>
  <c r="AP83" i="13"/>
  <c r="AN83" i="13"/>
  <c r="AL83" i="13"/>
  <c r="AM83" i="13" s="1"/>
  <c r="AE83" i="13"/>
  <c r="AF83" i="13" s="1"/>
  <c r="AC83" i="13"/>
  <c r="AA83" i="13"/>
  <c r="T83" i="13"/>
  <c r="R83" i="13"/>
  <c r="P83" i="13"/>
  <c r="I83" i="13"/>
  <c r="G83" i="13"/>
  <c r="E83" i="13"/>
  <c r="AP82" i="13"/>
  <c r="AN82" i="13"/>
  <c r="AL82" i="13"/>
  <c r="AE82" i="13"/>
  <c r="AC82" i="13"/>
  <c r="AA82" i="13"/>
  <c r="T82" i="13"/>
  <c r="U82" i="13" s="1"/>
  <c r="R82" i="13"/>
  <c r="P82" i="13"/>
  <c r="I82" i="13"/>
  <c r="G82" i="13"/>
  <c r="E82" i="13"/>
  <c r="AP81" i="13"/>
  <c r="AN81" i="13"/>
  <c r="AL81" i="13"/>
  <c r="AE81" i="13"/>
  <c r="AC81" i="13"/>
  <c r="AA81" i="13"/>
  <c r="T81" i="13"/>
  <c r="R81" i="13"/>
  <c r="P81" i="13"/>
  <c r="I81" i="13"/>
  <c r="G81" i="13"/>
  <c r="K81" i="13" s="1"/>
  <c r="E81" i="13"/>
  <c r="F81" i="13" s="1"/>
  <c r="AP80" i="13"/>
  <c r="AN80" i="13"/>
  <c r="AL80" i="13"/>
  <c r="AE80" i="13"/>
  <c r="AC80" i="13"/>
  <c r="AA80" i="13"/>
  <c r="T80" i="13"/>
  <c r="R80" i="13"/>
  <c r="P80" i="13"/>
  <c r="I80" i="13"/>
  <c r="G80" i="13"/>
  <c r="E80" i="13"/>
  <c r="AP79" i="13"/>
  <c r="AN79" i="13"/>
  <c r="AL79" i="13"/>
  <c r="AM79" i="13" s="1"/>
  <c r="AE79" i="13"/>
  <c r="AF79" i="13" s="1"/>
  <c r="AC79" i="13"/>
  <c r="AA79" i="13"/>
  <c r="T79" i="13"/>
  <c r="R79" i="13"/>
  <c r="P79" i="13"/>
  <c r="I79" i="13"/>
  <c r="G79" i="13"/>
  <c r="E79" i="13"/>
  <c r="AP78" i="13"/>
  <c r="AN78" i="13"/>
  <c r="AL78" i="13"/>
  <c r="AE78" i="13"/>
  <c r="AC78" i="13"/>
  <c r="AA78" i="13"/>
  <c r="T78" i="13"/>
  <c r="U78" i="13" s="1"/>
  <c r="R78" i="13"/>
  <c r="P78" i="13"/>
  <c r="I78" i="13"/>
  <c r="G78" i="13"/>
  <c r="E78" i="13"/>
  <c r="AP77" i="13"/>
  <c r="AN77" i="13"/>
  <c r="AL77" i="13"/>
  <c r="AE77" i="13"/>
  <c r="AC77" i="13"/>
  <c r="AA77" i="13"/>
  <c r="T77" i="13"/>
  <c r="R77" i="13"/>
  <c r="P77" i="13"/>
  <c r="I77" i="13"/>
  <c r="G77" i="13"/>
  <c r="K77" i="13" s="1"/>
  <c r="E77" i="13"/>
  <c r="AP76" i="13"/>
  <c r="AN76" i="13"/>
  <c r="AL76" i="13"/>
  <c r="AE76" i="13"/>
  <c r="AC76" i="13"/>
  <c r="AA76" i="13"/>
  <c r="T76" i="13"/>
  <c r="R76" i="13"/>
  <c r="P76" i="13"/>
  <c r="I76" i="13"/>
  <c r="G76" i="13"/>
  <c r="E76" i="13"/>
  <c r="AP75" i="13"/>
  <c r="AN75" i="13"/>
  <c r="AL75" i="13"/>
  <c r="AM75" i="13" s="1"/>
  <c r="AE75" i="13"/>
  <c r="AF75" i="13" s="1"/>
  <c r="AC75" i="13"/>
  <c r="AA75" i="13"/>
  <c r="T75" i="13"/>
  <c r="R75" i="13"/>
  <c r="P75" i="13"/>
  <c r="I75" i="13"/>
  <c r="G75" i="13"/>
  <c r="E75" i="13"/>
  <c r="AP74" i="13"/>
  <c r="AN74" i="13"/>
  <c r="AL74" i="13"/>
  <c r="AE74" i="13"/>
  <c r="AC74" i="13"/>
  <c r="AA74" i="13"/>
  <c r="T74" i="13"/>
  <c r="U74" i="13" s="1"/>
  <c r="R74" i="13"/>
  <c r="P74" i="13"/>
  <c r="I74" i="13"/>
  <c r="G74" i="13"/>
  <c r="E74" i="13"/>
  <c r="AP73" i="13"/>
  <c r="AN73" i="13"/>
  <c r="AL73" i="13"/>
  <c r="AE73" i="13"/>
  <c r="AC73" i="13"/>
  <c r="AA73" i="13"/>
  <c r="T73" i="13"/>
  <c r="R73" i="13"/>
  <c r="P73" i="13"/>
  <c r="I73" i="13"/>
  <c r="G73" i="13"/>
  <c r="H73" i="13" s="1"/>
  <c r="L73" i="13" s="1"/>
  <c r="E73" i="13"/>
  <c r="F73" i="13" s="1"/>
  <c r="AP69" i="13"/>
  <c r="AN69" i="13"/>
  <c r="AL69" i="13"/>
  <c r="AE69" i="13"/>
  <c r="AC69" i="13"/>
  <c r="AA69" i="13"/>
  <c r="T69" i="13"/>
  <c r="R69" i="13"/>
  <c r="P69" i="13"/>
  <c r="I69" i="13"/>
  <c r="G69" i="13"/>
  <c r="E69" i="13"/>
  <c r="AP68" i="13"/>
  <c r="AN68" i="13"/>
  <c r="AL68" i="13"/>
  <c r="AM68" i="13" s="1"/>
  <c r="AE68" i="13"/>
  <c r="AF68" i="13" s="1"/>
  <c r="AC68" i="13"/>
  <c r="AA68" i="13"/>
  <c r="T68" i="13"/>
  <c r="R68" i="13"/>
  <c r="P68" i="13"/>
  <c r="I68" i="13"/>
  <c r="G68" i="13"/>
  <c r="E68" i="13"/>
  <c r="AP67" i="13"/>
  <c r="AN67" i="13"/>
  <c r="AL67" i="13"/>
  <c r="AE67" i="13"/>
  <c r="AC67" i="13"/>
  <c r="AA67" i="13"/>
  <c r="T67" i="13"/>
  <c r="U67" i="13" s="1"/>
  <c r="R67" i="13"/>
  <c r="P67" i="13"/>
  <c r="I67" i="13"/>
  <c r="G67" i="13"/>
  <c r="E67" i="13"/>
  <c r="AP66" i="13"/>
  <c r="AN66" i="13"/>
  <c r="AL66" i="13"/>
  <c r="AE66" i="13"/>
  <c r="AC66" i="13"/>
  <c r="AA66" i="13"/>
  <c r="T66" i="13"/>
  <c r="R66" i="13"/>
  <c r="P66" i="13"/>
  <c r="I66" i="13"/>
  <c r="G66" i="13"/>
  <c r="K66" i="13" s="1"/>
  <c r="E66" i="13"/>
  <c r="F66" i="13" s="1"/>
  <c r="AP65" i="13"/>
  <c r="AN65" i="13"/>
  <c r="AL65" i="13"/>
  <c r="AE65" i="13"/>
  <c r="AC65" i="13"/>
  <c r="AA65" i="13"/>
  <c r="T65" i="13"/>
  <c r="R65" i="13"/>
  <c r="P65" i="13"/>
  <c r="I65" i="13"/>
  <c r="G65" i="13"/>
  <c r="E65" i="13"/>
  <c r="AP64" i="13"/>
  <c r="AN64" i="13"/>
  <c r="AL64" i="13"/>
  <c r="AM64" i="13" s="1"/>
  <c r="AE64" i="13"/>
  <c r="AG64" i="13" s="1"/>
  <c r="AC64" i="13"/>
  <c r="AA64" i="13"/>
  <c r="T64" i="13"/>
  <c r="R64" i="13"/>
  <c r="P64" i="13"/>
  <c r="I64" i="13"/>
  <c r="G64" i="13"/>
  <c r="E64" i="13"/>
  <c r="AP63" i="13"/>
  <c r="AN63" i="13"/>
  <c r="AL63" i="13"/>
  <c r="AE63" i="13"/>
  <c r="AC63" i="13"/>
  <c r="AA63" i="13"/>
  <c r="T63" i="13"/>
  <c r="R63" i="13"/>
  <c r="P63" i="13"/>
  <c r="I63" i="13"/>
  <c r="G63" i="13"/>
  <c r="E63" i="13"/>
  <c r="AP62" i="13"/>
  <c r="AN62" i="13"/>
  <c r="AL62" i="13"/>
  <c r="AE62" i="13"/>
  <c r="AC62" i="13"/>
  <c r="AA62" i="13"/>
  <c r="T62" i="13"/>
  <c r="R62" i="13"/>
  <c r="P62" i="13"/>
  <c r="I62" i="13"/>
  <c r="G62" i="13"/>
  <c r="H62" i="13" s="1"/>
  <c r="L62" i="13" s="1"/>
  <c r="E62" i="13"/>
  <c r="F62" i="13" s="1"/>
  <c r="AP61" i="13"/>
  <c r="AN61" i="13"/>
  <c r="AL61" i="13"/>
  <c r="AE61" i="13"/>
  <c r="AC61" i="13"/>
  <c r="AD61" i="13" s="1"/>
  <c r="AH61" i="13" s="1"/>
  <c r="AA61" i="13"/>
  <c r="T61" i="13"/>
  <c r="R61" i="13"/>
  <c r="P61" i="13"/>
  <c r="I61" i="13"/>
  <c r="G61" i="13"/>
  <c r="E61" i="13"/>
  <c r="AP60" i="13"/>
  <c r="AN60" i="13"/>
  <c r="AL60" i="13"/>
  <c r="AM60" i="13" s="1"/>
  <c r="AE60" i="13"/>
  <c r="AF60" i="13" s="1"/>
  <c r="AC60" i="13"/>
  <c r="AA60" i="13"/>
  <c r="T60" i="13"/>
  <c r="R60" i="13"/>
  <c r="P60" i="13"/>
  <c r="I60" i="13"/>
  <c r="G60" i="13"/>
  <c r="E60" i="13"/>
  <c r="AP59" i="13"/>
  <c r="AN59" i="13"/>
  <c r="AL59" i="13"/>
  <c r="AE59" i="13"/>
  <c r="AC59" i="13"/>
  <c r="AA59" i="13"/>
  <c r="T59" i="13"/>
  <c r="U59" i="13" s="1"/>
  <c r="R59" i="13"/>
  <c r="P59" i="13"/>
  <c r="I59" i="13"/>
  <c r="G59" i="13"/>
  <c r="E59" i="13"/>
  <c r="AP58" i="13"/>
  <c r="AQ58" i="13" s="1"/>
  <c r="AN58" i="13"/>
  <c r="AL58" i="13"/>
  <c r="AE58" i="13"/>
  <c r="AC58" i="13"/>
  <c r="AA58" i="13"/>
  <c r="T58" i="13"/>
  <c r="R58" i="13"/>
  <c r="P58" i="13"/>
  <c r="I58" i="13"/>
  <c r="G58" i="13"/>
  <c r="H58" i="13" s="1"/>
  <c r="L58" i="13" s="1"/>
  <c r="E58" i="13"/>
  <c r="F58" i="13" s="1"/>
  <c r="AP54" i="13"/>
  <c r="AN54" i="13"/>
  <c r="AL54" i="13"/>
  <c r="AE54" i="13"/>
  <c r="AC54" i="13"/>
  <c r="AD54" i="13" s="1"/>
  <c r="AH54" i="13" s="1"/>
  <c r="AA54" i="13"/>
  <c r="T54" i="13"/>
  <c r="R54" i="13"/>
  <c r="P54" i="13"/>
  <c r="I54" i="13"/>
  <c r="G54" i="13"/>
  <c r="E54" i="13"/>
  <c r="AP53" i="13"/>
  <c r="AN53" i="13"/>
  <c r="AL53" i="13"/>
  <c r="AM53" i="13" s="1"/>
  <c r="AE53" i="13"/>
  <c r="AG53" i="13" s="1"/>
  <c r="AC53" i="13"/>
  <c r="AA53" i="13"/>
  <c r="T53" i="13"/>
  <c r="R53" i="13"/>
  <c r="P53" i="13"/>
  <c r="Q53" i="13" s="1"/>
  <c r="I53" i="13"/>
  <c r="G53" i="13"/>
  <c r="E53" i="13"/>
  <c r="AP52" i="13"/>
  <c r="AN52" i="13"/>
  <c r="AL52" i="13"/>
  <c r="AE52" i="13"/>
  <c r="AC52" i="13"/>
  <c r="AA52" i="13"/>
  <c r="T52" i="13"/>
  <c r="U52" i="13" s="1"/>
  <c r="R52" i="13"/>
  <c r="V52" i="13" s="1"/>
  <c r="P52" i="13"/>
  <c r="I52" i="13"/>
  <c r="G52" i="13"/>
  <c r="E52" i="13"/>
  <c r="AP51" i="13"/>
  <c r="AN51" i="13"/>
  <c r="AL51" i="13"/>
  <c r="AE51" i="13"/>
  <c r="AC51" i="13"/>
  <c r="AA51" i="13"/>
  <c r="T51" i="13"/>
  <c r="R51" i="13"/>
  <c r="P51" i="13"/>
  <c r="I51" i="13"/>
  <c r="G51" i="13"/>
  <c r="H51" i="13" s="1"/>
  <c r="L51" i="13" s="1"/>
  <c r="E51" i="13"/>
  <c r="F51" i="13" s="1"/>
  <c r="AP50" i="13"/>
  <c r="AN50" i="13"/>
  <c r="AL50" i="13"/>
  <c r="AE50" i="13"/>
  <c r="AC50" i="13"/>
  <c r="AD50" i="13" s="1"/>
  <c r="AH50" i="13" s="1"/>
  <c r="AA50" i="13"/>
  <c r="T50" i="13"/>
  <c r="R50" i="13"/>
  <c r="P50" i="13"/>
  <c r="I50" i="13"/>
  <c r="G50" i="13"/>
  <c r="E50" i="13"/>
  <c r="AP49" i="13"/>
  <c r="AN49" i="13"/>
  <c r="AL49" i="13"/>
  <c r="AM49" i="13" s="1"/>
  <c r="AE49" i="13"/>
  <c r="AG49" i="13" s="1"/>
  <c r="AC49" i="13"/>
  <c r="AA49" i="13"/>
  <c r="T49" i="13"/>
  <c r="R49" i="13"/>
  <c r="P49" i="13"/>
  <c r="Q49" i="13" s="1"/>
  <c r="I49" i="13"/>
  <c r="G49" i="13"/>
  <c r="E49" i="13"/>
  <c r="AP48" i="13"/>
  <c r="AN48" i="13"/>
  <c r="AL48" i="13"/>
  <c r="AE48" i="13"/>
  <c r="AC48" i="13"/>
  <c r="AA48" i="13"/>
  <c r="T48" i="13"/>
  <c r="U48" i="13" s="1"/>
  <c r="R48" i="13"/>
  <c r="S48" i="13" s="1"/>
  <c r="P48" i="13"/>
  <c r="I48" i="13"/>
  <c r="G48" i="13"/>
  <c r="E48" i="13"/>
  <c r="AP47" i="13"/>
  <c r="AQ47" i="13" s="1"/>
  <c r="AN47" i="13"/>
  <c r="AL47" i="13"/>
  <c r="AE47" i="13"/>
  <c r="AC47" i="13"/>
  <c r="AA47" i="13"/>
  <c r="T47" i="13"/>
  <c r="R47" i="13"/>
  <c r="P47" i="13"/>
  <c r="Q47" i="13" s="1"/>
  <c r="I47" i="13"/>
  <c r="G47" i="13"/>
  <c r="K47" i="13" s="1"/>
  <c r="E47" i="13"/>
  <c r="F47" i="13" s="1"/>
  <c r="AP46" i="13"/>
  <c r="AN46" i="13"/>
  <c r="AL46" i="13"/>
  <c r="AE46" i="13"/>
  <c r="AC46" i="13"/>
  <c r="AG46" i="13" s="1"/>
  <c r="AA46" i="13"/>
  <c r="T46" i="13"/>
  <c r="R46" i="13"/>
  <c r="P46" i="13"/>
  <c r="I46" i="13"/>
  <c r="G46" i="13"/>
  <c r="E46" i="13"/>
  <c r="AP45" i="13"/>
  <c r="AN45" i="13"/>
  <c r="AL45" i="13"/>
  <c r="AM45" i="13" s="1"/>
  <c r="AE45" i="13"/>
  <c r="AG45" i="13" s="1"/>
  <c r="AC45" i="13"/>
  <c r="AA45" i="13"/>
  <c r="T45" i="13"/>
  <c r="R45" i="13"/>
  <c r="P45" i="13"/>
  <c r="I45" i="13"/>
  <c r="G45" i="13"/>
  <c r="E45" i="13"/>
  <c r="AP44" i="13"/>
  <c r="AN44" i="13"/>
  <c r="AL44" i="13"/>
  <c r="AE44" i="13"/>
  <c r="AC44" i="13"/>
  <c r="AA44" i="13"/>
  <c r="T44" i="13"/>
  <c r="U44" i="13" s="1"/>
  <c r="R44" i="13"/>
  <c r="S44" i="13" s="1"/>
  <c r="P44" i="13"/>
  <c r="I44" i="13"/>
  <c r="G44" i="13"/>
  <c r="E44" i="13"/>
  <c r="AP43" i="13"/>
  <c r="AN43" i="13"/>
  <c r="AL43" i="13"/>
  <c r="AE43" i="13"/>
  <c r="AC43" i="13"/>
  <c r="AA43" i="13"/>
  <c r="T43" i="13"/>
  <c r="R43" i="13"/>
  <c r="P43" i="13"/>
  <c r="I43" i="13"/>
  <c r="G43" i="13"/>
  <c r="K43" i="13" s="1"/>
  <c r="E43" i="13"/>
  <c r="F43" i="13" s="1"/>
  <c r="AP39" i="13"/>
  <c r="AN39" i="13"/>
  <c r="AL39" i="13"/>
  <c r="AE39" i="13"/>
  <c r="AC39" i="13"/>
  <c r="AG39" i="13" s="1"/>
  <c r="AA39" i="13"/>
  <c r="T39" i="13"/>
  <c r="R39" i="13"/>
  <c r="P39" i="13"/>
  <c r="I39" i="13"/>
  <c r="G39" i="13"/>
  <c r="E39" i="13"/>
  <c r="AP38" i="13"/>
  <c r="AN38" i="13"/>
  <c r="AL38" i="13"/>
  <c r="AM38" i="13" s="1"/>
  <c r="AE38" i="13"/>
  <c r="AG38" i="13" s="1"/>
  <c r="AC38" i="13"/>
  <c r="AA38" i="13"/>
  <c r="T38" i="13"/>
  <c r="R38" i="13"/>
  <c r="P38" i="13"/>
  <c r="I38" i="13"/>
  <c r="G38" i="13"/>
  <c r="K38" i="13" s="1"/>
  <c r="E38" i="13"/>
  <c r="AP37" i="13"/>
  <c r="AN37" i="13"/>
  <c r="AL37" i="13"/>
  <c r="AE37" i="13"/>
  <c r="AC37" i="13"/>
  <c r="AA37" i="13"/>
  <c r="T37" i="13"/>
  <c r="R37" i="13"/>
  <c r="V37" i="13" s="1"/>
  <c r="P37" i="13"/>
  <c r="I37" i="13"/>
  <c r="G37" i="13"/>
  <c r="E37" i="13"/>
  <c r="F37" i="13" s="1"/>
  <c r="AP36" i="13"/>
  <c r="AN36" i="13"/>
  <c r="AL36" i="13"/>
  <c r="AM36" i="13" s="1"/>
  <c r="AE36" i="13"/>
  <c r="AC36" i="13"/>
  <c r="AG36" i="13" s="1"/>
  <c r="AA36" i="13"/>
  <c r="T36" i="13"/>
  <c r="R36" i="13"/>
  <c r="P36" i="13"/>
  <c r="I36" i="13"/>
  <c r="G36" i="13"/>
  <c r="K36" i="13" s="1"/>
  <c r="E36" i="13"/>
  <c r="F36" i="13" s="1"/>
  <c r="AP35" i="13"/>
  <c r="AN35" i="13"/>
  <c r="AL35" i="13"/>
  <c r="AM35" i="13" s="1"/>
  <c r="AE35" i="13"/>
  <c r="AC35" i="13"/>
  <c r="AA35" i="13"/>
  <c r="AB35" i="13" s="1"/>
  <c r="T35" i="13"/>
  <c r="V35" i="13" s="1"/>
  <c r="R35" i="13"/>
  <c r="P35" i="13"/>
  <c r="I35" i="13"/>
  <c r="G35" i="13"/>
  <c r="E35" i="13"/>
  <c r="AP34" i="13"/>
  <c r="AN34" i="13"/>
  <c r="AL34" i="13"/>
  <c r="AM34" i="13" s="1"/>
  <c r="AE34" i="13"/>
  <c r="AG34" i="13" s="1"/>
  <c r="AC34" i="13"/>
  <c r="AA34" i="13"/>
  <c r="T34" i="13"/>
  <c r="R34" i="13"/>
  <c r="P34" i="13"/>
  <c r="Q34" i="13" s="1"/>
  <c r="I34" i="13"/>
  <c r="G34" i="13"/>
  <c r="H34" i="13" s="1"/>
  <c r="L34" i="13" s="1"/>
  <c r="E34" i="13"/>
  <c r="AP33" i="13"/>
  <c r="AN33" i="13"/>
  <c r="AL33" i="13"/>
  <c r="AE33" i="13"/>
  <c r="AC33" i="13"/>
  <c r="AA33" i="13"/>
  <c r="T33" i="13"/>
  <c r="R33" i="13"/>
  <c r="V33" i="13" s="1"/>
  <c r="P33" i="13"/>
  <c r="I33" i="13"/>
  <c r="G33" i="13"/>
  <c r="K33" i="13" s="1"/>
  <c r="E33" i="13"/>
  <c r="AP32" i="13"/>
  <c r="AN32" i="13"/>
  <c r="AO32" i="13" s="1"/>
  <c r="AL32" i="13"/>
  <c r="AE32" i="13"/>
  <c r="AC32" i="13"/>
  <c r="AD32" i="13" s="1"/>
  <c r="AA32" i="13"/>
  <c r="T32" i="13"/>
  <c r="R32" i="13"/>
  <c r="P32" i="13"/>
  <c r="I32" i="13"/>
  <c r="G32" i="13"/>
  <c r="K32" i="13" s="1"/>
  <c r="E32" i="13"/>
  <c r="F32" i="13" s="1"/>
  <c r="AP31" i="13"/>
  <c r="AN31" i="13"/>
  <c r="AL31" i="13"/>
  <c r="AM31" i="13" s="1"/>
  <c r="AE31" i="13"/>
  <c r="AC31" i="13"/>
  <c r="AG31" i="13" s="1"/>
  <c r="AA31" i="13"/>
  <c r="AB31" i="13" s="1"/>
  <c r="T31" i="13"/>
  <c r="R31" i="13"/>
  <c r="P31" i="13"/>
  <c r="I31" i="13"/>
  <c r="G31" i="13"/>
  <c r="E31" i="13"/>
  <c r="F31" i="13" s="1"/>
  <c r="AP30" i="13"/>
  <c r="AN30" i="13"/>
  <c r="AL30" i="13"/>
  <c r="AM30" i="13" s="1"/>
  <c r="AE30" i="13"/>
  <c r="AE24" i="13" s="1"/>
  <c r="AC30" i="13"/>
  <c r="AA30" i="13"/>
  <c r="T30" i="13"/>
  <c r="R30" i="13"/>
  <c r="P30" i="13"/>
  <c r="Q30" i="13" s="1"/>
  <c r="I30" i="13"/>
  <c r="G30" i="13"/>
  <c r="K30" i="13" s="1"/>
  <c r="E30" i="13"/>
  <c r="AP29" i="13"/>
  <c r="AN29" i="13"/>
  <c r="AL29" i="13"/>
  <c r="AE29" i="13"/>
  <c r="AC29" i="13"/>
  <c r="AA29" i="13"/>
  <c r="T29" i="13"/>
  <c r="R29" i="13"/>
  <c r="V29" i="13" s="1"/>
  <c r="P29" i="13"/>
  <c r="I29" i="13"/>
  <c r="G29" i="13"/>
  <c r="K29" i="13" s="1"/>
  <c r="E29" i="13"/>
  <c r="AP28" i="13"/>
  <c r="AN28" i="13"/>
  <c r="AO28" i="13" s="1"/>
  <c r="AL28" i="13"/>
  <c r="AE28" i="13"/>
  <c r="AC28" i="13"/>
  <c r="AD28" i="13" s="1"/>
  <c r="AA28" i="13"/>
  <c r="T28" i="13"/>
  <c r="R28" i="13"/>
  <c r="P28" i="13"/>
  <c r="I28" i="13"/>
  <c r="G28" i="13"/>
  <c r="K28" i="13" s="1"/>
  <c r="E28" i="13"/>
  <c r="F28" i="13" s="1"/>
  <c r="AR99" i="13"/>
  <c r="AQ99" i="13"/>
  <c r="AO99" i="13"/>
  <c r="AS99" i="13" s="1"/>
  <c r="AM99" i="13"/>
  <c r="AG99" i="13"/>
  <c r="AF99" i="13"/>
  <c r="AD99" i="13"/>
  <c r="AH99" i="13" s="1"/>
  <c r="AB99" i="13"/>
  <c r="U99" i="13"/>
  <c r="S99" i="13"/>
  <c r="Q99" i="13"/>
  <c r="J99" i="13"/>
  <c r="K99" i="13"/>
  <c r="F99" i="13"/>
  <c r="AQ98" i="13"/>
  <c r="AM98" i="13"/>
  <c r="AB98" i="13"/>
  <c r="V98" i="13"/>
  <c r="U98" i="13"/>
  <c r="S98" i="13"/>
  <c r="Q98" i="13"/>
  <c r="K98" i="13"/>
  <c r="J98" i="13"/>
  <c r="H98" i="13"/>
  <c r="F98" i="13"/>
  <c r="AQ97" i="13"/>
  <c r="AO97" i="13"/>
  <c r="AS97" i="13" s="1"/>
  <c r="AM97" i="13"/>
  <c r="AG97" i="13"/>
  <c r="AF97" i="13"/>
  <c r="AD97" i="13"/>
  <c r="AB97" i="13"/>
  <c r="Q97" i="13"/>
  <c r="J97" i="13"/>
  <c r="H97" i="13"/>
  <c r="L97" i="13" s="1"/>
  <c r="F97" i="13"/>
  <c r="AQ96" i="13"/>
  <c r="AO96" i="13"/>
  <c r="AR96" i="13"/>
  <c r="AM96" i="13"/>
  <c r="AF96" i="13"/>
  <c r="AG96" i="13"/>
  <c r="AB96" i="13"/>
  <c r="U96" i="13"/>
  <c r="S96" i="13"/>
  <c r="Q96" i="13"/>
  <c r="J96" i="13"/>
  <c r="AQ95" i="13"/>
  <c r="AR95" i="13"/>
  <c r="AM95" i="13"/>
  <c r="AF95" i="13"/>
  <c r="AD95" i="13"/>
  <c r="AG95" i="13"/>
  <c r="AB95" i="13"/>
  <c r="U95" i="13"/>
  <c r="S95" i="13"/>
  <c r="W95" i="13" s="1"/>
  <c r="Q95" i="13"/>
  <c r="J95" i="13"/>
  <c r="K95" i="13"/>
  <c r="F95" i="13"/>
  <c r="AQ94" i="13"/>
  <c r="AB94" i="13"/>
  <c r="V94" i="13"/>
  <c r="U94" i="13"/>
  <c r="S94" i="13"/>
  <c r="W94" i="13" s="1"/>
  <c r="Q94" i="13"/>
  <c r="K94" i="13"/>
  <c r="J94" i="13"/>
  <c r="H94" i="13"/>
  <c r="L94" i="13" s="1"/>
  <c r="F94" i="13"/>
  <c r="AQ93" i="13"/>
  <c r="AO93" i="13"/>
  <c r="AS93" i="13" s="1"/>
  <c r="AM93" i="13"/>
  <c r="AG93" i="13"/>
  <c r="AF93" i="13"/>
  <c r="AD93" i="13"/>
  <c r="AB93" i="13"/>
  <c r="Q93" i="13"/>
  <c r="J93" i="13"/>
  <c r="H93" i="13"/>
  <c r="L93" i="13" s="1"/>
  <c r="K93" i="13"/>
  <c r="F93" i="13"/>
  <c r="AQ92" i="13"/>
  <c r="AO92" i="13"/>
  <c r="AS92" i="13" s="1"/>
  <c r="AR92" i="13"/>
  <c r="AM92" i="13"/>
  <c r="AF92" i="13"/>
  <c r="AG92" i="13"/>
  <c r="AB92" i="13"/>
  <c r="U92" i="13"/>
  <c r="S92" i="13"/>
  <c r="W92" i="13" s="1"/>
  <c r="Q92" i="13"/>
  <c r="J92" i="13"/>
  <c r="AQ91" i="13"/>
  <c r="AR91" i="13"/>
  <c r="AM91" i="13"/>
  <c r="AF91" i="13"/>
  <c r="AD91" i="13"/>
  <c r="AG91" i="13"/>
  <c r="AB91" i="13"/>
  <c r="U91" i="13"/>
  <c r="S91" i="13"/>
  <c r="Q91" i="13"/>
  <c r="J91" i="13"/>
  <c r="K91" i="13"/>
  <c r="F91" i="13"/>
  <c r="AQ90" i="13"/>
  <c r="AB90" i="13"/>
  <c r="V90" i="13"/>
  <c r="U90" i="13"/>
  <c r="S90" i="13"/>
  <c r="Q90" i="13"/>
  <c r="K90" i="13"/>
  <c r="J90" i="13"/>
  <c r="H90" i="13"/>
  <c r="L90" i="13" s="1"/>
  <c r="F90" i="13"/>
  <c r="AQ89" i="13"/>
  <c r="AO89" i="13"/>
  <c r="AM89" i="13"/>
  <c r="AG89" i="13"/>
  <c r="AF89" i="13"/>
  <c r="AD89" i="13"/>
  <c r="AH89" i="13" s="1"/>
  <c r="AB89" i="13"/>
  <c r="Q89" i="13"/>
  <c r="J89" i="13"/>
  <c r="H89" i="13"/>
  <c r="L89" i="13" s="1"/>
  <c r="K89" i="13"/>
  <c r="F89" i="13"/>
  <c r="AQ88" i="13"/>
  <c r="AO88" i="13"/>
  <c r="AR88" i="13"/>
  <c r="AM88" i="13"/>
  <c r="AF88" i="13"/>
  <c r="AG88" i="13"/>
  <c r="AB88" i="13"/>
  <c r="U88" i="13"/>
  <c r="S88" i="13"/>
  <c r="W88" i="13" s="1"/>
  <c r="Q88" i="13"/>
  <c r="K88" i="13"/>
  <c r="J88" i="13"/>
  <c r="AQ84" i="13"/>
  <c r="AR84" i="13"/>
  <c r="AM84" i="13"/>
  <c r="AF84" i="13"/>
  <c r="AD84" i="13"/>
  <c r="AH84" i="13" s="1"/>
  <c r="AG84" i="13"/>
  <c r="AB84" i="13"/>
  <c r="U84" i="13"/>
  <c r="S84" i="13"/>
  <c r="Q84" i="13"/>
  <c r="J84" i="13"/>
  <c r="K84" i="13"/>
  <c r="F84" i="13"/>
  <c r="AQ83" i="13"/>
  <c r="AB83" i="13"/>
  <c r="W83" i="13"/>
  <c r="V83" i="13"/>
  <c r="U83" i="13"/>
  <c r="S83" i="13"/>
  <c r="Q83" i="13"/>
  <c r="K83" i="13"/>
  <c r="J83" i="13"/>
  <c r="H83" i="13"/>
  <c r="L83" i="13" s="1"/>
  <c r="F83" i="13"/>
  <c r="AO82" i="13"/>
  <c r="AM82" i="13"/>
  <c r="AG82" i="13"/>
  <c r="AF82" i="13"/>
  <c r="AD82" i="13"/>
  <c r="AH82" i="13" s="1"/>
  <c r="AB82" i="13"/>
  <c r="Q82" i="13"/>
  <c r="J82" i="13"/>
  <c r="H82" i="13"/>
  <c r="L82" i="13" s="1"/>
  <c r="K82" i="13"/>
  <c r="F82" i="13"/>
  <c r="AQ81" i="13"/>
  <c r="AO81" i="13"/>
  <c r="AS81" i="13" s="1"/>
  <c r="AR81" i="13"/>
  <c r="AM81" i="13"/>
  <c r="AF81" i="13"/>
  <c r="AG81" i="13"/>
  <c r="AB81" i="13"/>
  <c r="U81" i="13"/>
  <c r="S81" i="13"/>
  <c r="W81" i="13" s="1"/>
  <c r="Q81" i="13"/>
  <c r="J81" i="13"/>
  <c r="AQ80" i="13"/>
  <c r="AR80" i="13"/>
  <c r="AM80" i="13"/>
  <c r="AF80" i="13"/>
  <c r="AD80" i="13"/>
  <c r="AH80" i="13" s="1"/>
  <c r="AG80" i="13"/>
  <c r="AB80" i="13"/>
  <c r="V80" i="13"/>
  <c r="U80" i="13"/>
  <c r="S80" i="13"/>
  <c r="W80" i="13" s="1"/>
  <c r="Q80" i="13"/>
  <c r="J80" i="13"/>
  <c r="K80" i="13"/>
  <c r="F80" i="13"/>
  <c r="AQ79" i="13"/>
  <c r="AR79" i="13"/>
  <c r="AB79" i="13"/>
  <c r="U79" i="13"/>
  <c r="S79" i="13"/>
  <c r="W79" i="13" s="1"/>
  <c r="V79" i="13"/>
  <c r="Q79" i="13"/>
  <c r="K79" i="13"/>
  <c r="J79" i="13"/>
  <c r="H79" i="13"/>
  <c r="F79" i="13"/>
  <c r="AO78" i="13"/>
  <c r="AM78" i="13"/>
  <c r="AH78" i="13"/>
  <c r="AG78" i="13"/>
  <c r="AF78" i="13"/>
  <c r="AD78" i="13"/>
  <c r="AB78" i="13"/>
  <c r="Q78" i="13"/>
  <c r="J78" i="13"/>
  <c r="L78" i="13" s="1"/>
  <c r="H78" i="13"/>
  <c r="K78" i="13"/>
  <c r="F78" i="13"/>
  <c r="AQ77" i="13"/>
  <c r="AO77" i="13"/>
  <c r="AS77" i="13" s="1"/>
  <c r="AR77" i="13"/>
  <c r="AM77" i="13"/>
  <c r="AF77" i="13"/>
  <c r="AB77" i="13"/>
  <c r="U77" i="13"/>
  <c r="S77" i="13"/>
  <c r="W77" i="13" s="1"/>
  <c r="Q77" i="13"/>
  <c r="J77" i="13"/>
  <c r="H77" i="13"/>
  <c r="L77" i="13" s="1"/>
  <c r="F77" i="13"/>
  <c r="AQ76" i="13"/>
  <c r="AR76" i="13"/>
  <c r="AM76" i="13"/>
  <c r="AF76" i="13"/>
  <c r="AD76" i="13"/>
  <c r="AH76" i="13" s="1"/>
  <c r="AG76" i="13"/>
  <c r="AB76" i="13"/>
  <c r="U76" i="13"/>
  <c r="S76" i="13"/>
  <c r="Q76" i="13"/>
  <c r="J76" i="13"/>
  <c r="K76" i="13"/>
  <c r="F76" i="13"/>
  <c r="AR75" i="13"/>
  <c r="AQ75" i="13"/>
  <c r="AO75" i="13"/>
  <c r="AS75" i="13" s="1"/>
  <c r="AB75" i="13"/>
  <c r="W75" i="13"/>
  <c r="U75" i="13"/>
  <c r="S75" i="13"/>
  <c r="V75" i="13"/>
  <c r="Q75" i="13"/>
  <c r="K75" i="13"/>
  <c r="J75" i="13"/>
  <c r="H75" i="13"/>
  <c r="L75" i="13" s="1"/>
  <c r="F75" i="13"/>
  <c r="AO74" i="13"/>
  <c r="AM74" i="13"/>
  <c r="AH74" i="13"/>
  <c r="AG74" i="13"/>
  <c r="AF74" i="13"/>
  <c r="AD74" i="13"/>
  <c r="AB74" i="13"/>
  <c r="Q74" i="13"/>
  <c r="J74" i="13"/>
  <c r="H74" i="13"/>
  <c r="K74" i="13"/>
  <c r="F74" i="13"/>
  <c r="AQ73" i="13"/>
  <c r="AO73" i="13"/>
  <c r="AS73" i="13" s="1"/>
  <c r="AR73" i="13"/>
  <c r="AM73" i="13"/>
  <c r="AF73" i="13"/>
  <c r="AB73" i="13"/>
  <c r="U73" i="13"/>
  <c r="S73" i="13"/>
  <c r="W73" i="13" s="1"/>
  <c r="Q73" i="13"/>
  <c r="J73" i="13"/>
  <c r="AQ69" i="13"/>
  <c r="AR69" i="13"/>
  <c r="AM69" i="13"/>
  <c r="AF69" i="13"/>
  <c r="AD69" i="13"/>
  <c r="AH69" i="13" s="1"/>
  <c r="AG69" i="13"/>
  <c r="AB69" i="13"/>
  <c r="V69" i="13"/>
  <c r="U69" i="13"/>
  <c r="S69" i="13"/>
  <c r="Q69" i="13"/>
  <c r="J69" i="13"/>
  <c r="K69" i="13"/>
  <c r="F69" i="13"/>
  <c r="AR68" i="13"/>
  <c r="AQ68" i="13"/>
  <c r="AO68" i="13"/>
  <c r="AB68" i="13"/>
  <c r="V68" i="13"/>
  <c r="U68" i="13"/>
  <c r="S68" i="13"/>
  <c r="W68" i="13" s="1"/>
  <c r="Q68" i="13"/>
  <c r="K68" i="13"/>
  <c r="J68" i="13"/>
  <c r="H68" i="13"/>
  <c r="L68" i="13" s="1"/>
  <c r="F68" i="13"/>
  <c r="AO67" i="13"/>
  <c r="AM67" i="13"/>
  <c r="AG67" i="13"/>
  <c r="AF67" i="13"/>
  <c r="AD67" i="13"/>
  <c r="AH67" i="13" s="1"/>
  <c r="AB67" i="13"/>
  <c r="Q67" i="13"/>
  <c r="J67" i="13"/>
  <c r="L67" i="13" s="1"/>
  <c r="H67" i="13"/>
  <c r="F67" i="13"/>
  <c r="AQ66" i="13"/>
  <c r="AO66" i="13"/>
  <c r="AR66" i="13"/>
  <c r="AM66" i="13"/>
  <c r="AF66" i="13"/>
  <c r="AB66" i="13"/>
  <c r="U66" i="13"/>
  <c r="W66" i="13" s="1"/>
  <c r="S66" i="13"/>
  <c r="Q66" i="13"/>
  <c r="J66" i="13"/>
  <c r="AQ65" i="13"/>
  <c r="AR65" i="13"/>
  <c r="AM65" i="13"/>
  <c r="AF65" i="13"/>
  <c r="AD65" i="13"/>
  <c r="AH65" i="13" s="1"/>
  <c r="AG65" i="13"/>
  <c r="AB65" i="13"/>
  <c r="U65" i="13"/>
  <c r="S65" i="13"/>
  <c r="Q65" i="13"/>
  <c r="J65" i="13"/>
  <c r="K65" i="13"/>
  <c r="F65" i="13"/>
  <c r="AQ64" i="13"/>
  <c r="AO64" i="13"/>
  <c r="AS64" i="13" s="1"/>
  <c r="AB64" i="13"/>
  <c r="V64" i="13"/>
  <c r="U64" i="13"/>
  <c r="S64" i="13"/>
  <c r="W64" i="13" s="1"/>
  <c r="Q64" i="13"/>
  <c r="K64" i="13"/>
  <c r="J64" i="13"/>
  <c r="H64" i="13"/>
  <c r="L64" i="13" s="1"/>
  <c r="F64" i="13"/>
  <c r="AO63" i="13"/>
  <c r="AM63" i="13"/>
  <c r="AG63" i="13"/>
  <c r="AF63" i="13"/>
  <c r="AH63" i="13" s="1"/>
  <c r="AD63" i="13"/>
  <c r="AB63" i="13"/>
  <c r="U63" i="13"/>
  <c r="Q63" i="13"/>
  <c r="J63" i="13"/>
  <c r="H63" i="13"/>
  <c r="L63" i="13" s="1"/>
  <c r="K63" i="13"/>
  <c r="F63" i="13"/>
  <c r="AQ62" i="13"/>
  <c r="AO62" i="13"/>
  <c r="AR62" i="13"/>
  <c r="AM62" i="13"/>
  <c r="AF62" i="13"/>
  <c r="AB62" i="13"/>
  <c r="U62" i="13"/>
  <c r="S62" i="13"/>
  <c r="Q62" i="13"/>
  <c r="K62" i="13"/>
  <c r="J62" i="13"/>
  <c r="AQ61" i="13"/>
  <c r="AR61" i="13"/>
  <c r="AM61" i="13"/>
  <c r="AF61" i="13"/>
  <c r="AG61" i="13"/>
  <c r="AB61" i="13"/>
  <c r="V61" i="13"/>
  <c r="U61" i="13"/>
  <c r="S61" i="13"/>
  <c r="Q61" i="13"/>
  <c r="J61" i="13"/>
  <c r="K61" i="13"/>
  <c r="F61" i="13"/>
  <c r="AQ60" i="13"/>
  <c r="AO60" i="13"/>
  <c r="AS60" i="13" s="1"/>
  <c r="AR60" i="13"/>
  <c r="AB60" i="13"/>
  <c r="W60" i="13"/>
  <c r="V60" i="13"/>
  <c r="U60" i="13"/>
  <c r="S60" i="13"/>
  <c r="Q60" i="13"/>
  <c r="K60" i="13"/>
  <c r="J60" i="13"/>
  <c r="H60" i="13"/>
  <c r="L60" i="13" s="1"/>
  <c r="F60" i="13"/>
  <c r="AO59" i="13"/>
  <c r="AM59" i="13"/>
  <c r="AG59" i="13"/>
  <c r="AF59" i="13"/>
  <c r="AD59" i="13"/>
  <c r="AH59" i="13" s="1"/>
  <c r="AB59" i="13"/>
  <c r="Q59" i="13"/>
  <c r="J59" i="13"/>
  <c r="H59" i="13"/>
  <c r="L59" i="13" s="1"/>
  <c r="F59" i="13"/>
  <c r="AO58" i="13"/>
  <c r="AR58" i="13"/>
  <c r="AM58" i="13"/>
  <c r="AF58" i="13"/>
  <c r="AB58" i="13"/>
  <c r="U58" i="13"/>
  <c r="W58" i="13" s="1"/>
  <c r="S58" i="13"/>
  <c r="Q58" i="13"/>
  <c r="J58" i="13"/>
  <c r="AQ54" i="13"/>
  <c r="AM54" i="13"/>
  <c r="AF54" i="13"/>
  <c r="AG54" i="13"/>
  <c r="AB54" i="13"/>
  <c r="U54" i="13"/>
  <c r="S54" i="13"/>
  <c r="W54" i="13" s="1"/>
  <c r="Q54" i="13"/>
  <c r="J54" i="13"/>
  <c r="K54" i="13"/>
  <c r="F54" i="13"/>
  <c r="AQ53" i="13"/>
  <c r="AR53" i="13"/>
  <c r="AD53" i="13"/>
  <c r="AB53" i="13"/>
  <c r="V53" i="13"/>
  <c r="U53" i="13"/>
  <c r="S53" i="13"/>
  <c r="W53" i="13" s="1"/>
  <c r="K53" i="13"/>
  <c r="J53" i="13"/>
  <c r="H53" i="13"/>
  <c r="F53" i="13"/>
  <c r="AO52" i="13"/>
  <c r="AM52" i="13"/>
  <c r="AG52" i="13"/>
  <c r="AF52" i="13"/>
  <c r="AD52" i="13"/>
  <c r="AB52" i="13"/>
  <c r="Q52" i="13"/>
  <c r="J52" i="13"/>
  <c r="L52" i="13" s="1"/>
  <c r="H52" i="13"/>
  <c r="F52" i="13"/>
  <c r="AQ51" i="13"/>
  <c r="AO51" i="13"/>
  <c r="AR51" i="13"/>
  <c r="AM51" i="13"/>
  <c r="AF51" i="13"/>
  <c r="AB51" i="13"/>
  <c r="S51" i="13"/>
  <c r="Q51" i="13"/>
  <c r="J51" i="13"/>
  <c r="AQ50" i="13"/>
  <c r="AM50" i="13"/>
  <c r="AF50" i="13"/>
  <c r="AB50" i="13"/>
  <c r="V50" i="13"/>
  <c r="U50" i="13"/>
  <c r="S50" i="13"/>
  <c r="Q50" i="13"/>
  <c r="J50" i="13"/>
  <c r="K50" i="13"/>
  <c r="F50" i="13"/>
  <c r="AR49" i="13"/>
  <c r="AQ49" i="13"/>
  <c r="AO49" i="13"/>
  <c r="AS49" i="13" s="1"/>
  <c r="AF49" i="13"/>
  <c r="AD49" i="13"/>
  <c r="AB49" i="13"/>
  <c r="V49" i="13"/>
  <c r="U49" i="13"/>
  <c r="S49" i="13"/>
  <c r="W49" i="13" s="1"/>
  <c r="K49" i="13"/>
  <c r="J49" i="13"/>
  <c r="H49" i="13"/>
  <c r="L49" i="13" s="1"/>
  <c r="F49" i="13"/>
  <c r="AO48" i="13"/>
  <c r="AM48" i="13"/>
  <c r="AG48" i="13"/>
  <c r="AF48" i="13"/>
  <c r="AD48" i="13"/>
  <c r="AH48" i="13" s="1"/>
  <c r="AB48" i="13"/>
  <c r="Q48" i="13"/>
  <c r="K48" i="13"/>
  <c r="J48" i="13"/>
  <c r="H48" i="13"/>
  <c r="F48" i="13"/>
  <c r="AO47" i="13"/>
  <c r="AM47" i="13"/>
  <c r="AG47" i="13"/>
  <c r="AF47" i="13"/>
  <c r="AD47" i="13"/>
  <c r="AB47" i="13"/>
  <c r="U47" i="13"/>
  <c r="S47" i="13"/>
  <c r="W47" i="13" s="1"/>
  <c r="J47" i="13"/>
  <c r="AR46" i="13"/>
  <c r="AQ46" i="13"/>
  <c r="AO46" i="13"/>
  <c r="AM46" i="13"/>
  <c r="AF46" i="13"/>
  <c r="AD46" i="13"/>
  <c r="AH46" i="13" s="1"/>
  <c r="AB46" i="13"/>
  <c r="U46" i="13"/>
  <c r="S46" i="13"/>
  <c r="Q46" i="13"/>
  <c r="K46" i="13"/>
  <c r="H46" i="13"/>
  <c r="F46" i="13"/>
  <c r="AQ45" i="13"/>
  <c r="AO45" i="13"/>
  <c r="AD45" i="13"/>
  <c r="AB45" i="13"/>
  <c r="U45" i="13"/>
  <c r="S45" i="13"/>
  <c r="W45" i="13" s="1"/>
  <c r="Q45" i="13"/>
  <c r="K45" i="13"/>
  <c r="J45" i="13"/>
  <c r="H45" i="13"/>
  <c r="F45" i="13"/>
  <c r="AR44" i="13"/>
  <c r="AQ44" i="13"/>
  <c r="AO44" i="13"/>
  <c r="AM44" i="13"/>
  <c r="AF44" i="13"/>
  <c r="AG44" i="13"/>
  <c r="AD44" i="13"/>
  <c r="AB44" i="13"/>
  <c r="Q44" i="13"/>
  <c r="K44" i="13"/>
  <c r="H44" i="13"/>
  <c r="F44" i="13"/>
  <c r="AQ43" i="13"/>
  <c r="AO43" i="13"/>
  <c r="AM43" i="13"/>
  <c r="AG43" i="13"/>
  <c r="AF43" i="13"/>
  <c r="AD43" i="13"/>
  <c r="AB43" i="13"/>
  <c r="U43" i="13"/>
  <c r="S43" i="13"/>
  <c r="Q43" i="13"/>
  <c r="J43" i="13"/>
  <c r="AR39" i="13"/>
  <c r="AO39" i="13"/>
  <c r="AM39" i="13"/>
  <c r="AB39" i="13"/>
  <c r="V39" i="13"/>
  <c r="Q39" i="13"/>
  <c r="K39" i="13"/>
  <c r="F39" i="13"/>
  <c r="AR38" i="13"/>
  <c r="AO38" i="13"/>
  <c r="AD38" i="13"/>
  <c r="AB38" i="13"/>
  <c r="S38" i="13"/>
  <c r="V38" i="13"/>
  <c r="Q38" i="13"/>
  <c r="J38" i="13"/>
  <c r="H38" i="13"/>
  <c r="L38" i="13" s="1"/>
  <c r="F38" i="13"/>
  <c r="AR37" i="13"/>
  <c r="AO37" i="13"/>
  <c r="AM37" i="13"/>
  <c r="AF37" i="13"/>
  <c r="AD37" i="13"/>
  <c r="AH37" i="13" s="1"/>
  <c r="AB37" i="13"/>
  <c r="Q37" i="13"/>
  <c r="K37" i="13"/>
  <c r="AR36" i="13"/>
  <c r="AO36" i="13"/>
  <c r="AD36" i="13"/>
  <c r="AB36" i="13"/>
  <c r="S36" i="13"/>
  <c r="V36" i="13"/>
  <c r="Q36" i="13"/>
  <c r="J36" i="13"/>
  <c r="AR35" i="13"/>
  <c r="AO35" i="13"/>
  <c r="AF35" i="13"/>
  <c r="AD35" i="13"/>
  <c r="AH35" i="13" s="1"/>
  <c r="Q35" i="13"/>
  <c r="K35" i="13"/>
  <c r="F35" i="13"/>
  <c r="AR34" i="13"/>
  <c r="AO34" i="13"/>
  <c r="AD34" i="13"/>
  <c r="AB34" i="13"/>
  <c r="S34" i="13"/>
  <c r="V34" i="13"/>
  <c r="K34" i="13"/>
  <c r="J34" i="13"/>
  <c r="F34" i="13"/>
  <c r="AR33" i="13"/>
  <c r="AO33" i="13"/>
  <c r="AM33" i="13"/>
  <c r="AF33" i="13"/>
  <c r="AG33" i="13"/>
  <c r="AB33" i="13"/>
  <c r="Q33" i="13"/>
  <c r="F33" i="13"/>
  <c r="AR32" i="13"/>
  <c r="AM32" i="13"/>
  <c r="AG32" i="13"/>
  <c r="AB32" i="13"/>
  <c r="V32" i="13"/>
  <c r="Q32" i="13"/>
  <c r="J32" i="13"/>
  <c r="AR31" i="13"/>
  <c r="AN24" i="13"/>
  <c r="AF31" i="13"/>
  <c r="V31" i="13"/>
  <c r="Q31" i="13"/>
  <c r="K31" i="13"/>
  <c r="AR30" i="13"/>
  <c r="AO30" i="13"/>
  <c r="AD30" i="13"/>
  <c r="AB30" i="13"/>
  <c r="J30" i="13"/>
  <c r="H30" i="13"/>
  <c r="L30" i="13" s="1"/>
  <c r="F30" i="13"/>
  <c r="AR29" i="13"/>
  <c r="AO29" i="13"/>
  <c r="AM29" i="13"/>
  <c r="AF29" i="13"/>
  <c r="AG29" i="13"/>
  <c r="AB29" i="13"/>
  <c r="Q29" i="13"/>
  <c r="AM28" i="13"/>
  <c r="AF39" i="13"/>
  <c r="AA24" i="13"/>
  <c r="R23" i="13"/>
  <c r="J28" i="13"/>
  <c r="J39" i="13"/>
  <c r="I24" i="13"/>
  <c r="AA23" i="13"/>
  <c r="AP99" i="12"/>
  <c r="AN99" i="12"/>
  <c r="AL99" i="12"/>
  <c r="AE99" i="12"/>
  <c r="AC99" i="12"/>
  <c r="AA99" i="12"/>
  <c r="T99" i="12"/>
  <c r="R99" i="12"/>
  <c r="P99" i="12"/>
  <c r="I99" i="12"/>
  <c r="G99" i="12"/>
  <c r="E99" i="12"/>
  <c r="AP98" i="12"/>
  <c r="AN98" i="12"/>
  <c r="AL98" i="12"/>
  <c r="AE98" i="12"/>
  <c r="AC98" i="12"/>
  <c r="AA98" i="12"/>
  <c r="T98" i="12"/>
  <c r="R98" i="12"/>
  <c r="P98" i="12"/>
  <c r="I98" i="12"/>
  <c r="G98" i="12"/>
  <c r="E98" i="12"/>
  <c r="AP97" i="12"/>
  <c r="AN97" i="12"/>
  <c r="AL97" i="12"/>
  <c r="AE97" i="12"/>
  <c r="AC97" i="12"/>
  <c r="AA97" i="12"/>
  <c r="T97" i="12"/>
  <c r="R97" i="12"/>
  <c r="P97" i="12"/>
  <c r="I97" i="12"/>
  <c r="G97" i="12"/>
  <c r="E97" i="12"/>
  <c r="AP96" i="12"/>
  <c r="AN96" i="12"/>
  <c r="AL96" i="12"/>
  <c r="AE96" i="12"/>
  <c r="AC96" i="12"/>
  <c r="AA96" i="12"/>
  <c r="T96" i="12"/>
  <c r="R96" i="12"/>
  <c r="P96" i="12"/>
  <c r="I96" i="12"/>
  <c r="G96" i="12"/>
  <c r="E96" i="12"/>
  <c r="AP95" i="12"/>
  <c r="AN95" i="12"/>
  <c r="AL95" i="12"/>
  <c r="AE95" i="12"/>
  <c r="AC95" i="12"/>
  <c r="AA95" i="12"/>
  <c r="T95" i="12"/>
  <c r="R95" i="12"/>
  <c r="P95" i="12"/>
  <c r="I95" i="12"/>
  <c r="G95" i="12"/>
  <c r="E95" i="12"/>
  <c r="AP94" i="12"/>
  <c r="AN94" i="12"/>
  <c r="AL94" i="12"/>
  <c r="AE94" i="12"/>
  <c r="AC94" i="12"/>
  <c r="AA94" i="12"/>
  <c r="T94" i="12"/>
  <c r="R94" i="12"/>
  <c r="P94" i="12"/>
  <c r="I94" i="12"/>
  <c r="G94" i="12"/>
  <c r="E94" i="12"/>
  <c r="AP93" i="12"/>
  <c r="AN93" i="12"/>
  <c r="AL93" i="12"/>
  <c r="AE93" i="12"/>
  <c r="AC93" i="12"/>
  <c r="AA93" i="12"/>
  <c r="T93" i="12"/>
  <c r="R93" i="12"/>
  <c r="P93" i="12"/>
  <c r="I93" i="12"/>
  <c r="G93" i="12"/>
  <c r="E93" i="12"/>
  <c r="AP92" i="12"/>
  <c r="AN92" i="12"/>
  <c r="AL92" i="12"/>
  <c r="AE92" i="12"/>
  <c r="AC92" i="12"/>
  <c r="AA92" i="12"/>
  <c r="T92" i="12"/>
  <c r="R92" i="12"/>
  <c r="P92" i="12"/>
  <c r="I92" i="12"/>
  <c r="G92" i="12"/>
  <c r="E92" i="12"/>
  <c r="AP91" i="12"/>
  <c r="AN91" i="12"/>
  <c r="AL91" i="12"/>
  <c r="AE91" i="12"/>
  <c r="AC91" i="12"/>
  <c r="AA91" i="12"/>
  <c r="T91" i="12"/>
  <c r="R91" i="12"/>
  <c r="P91" i="12"/>
  <c r="I91" i="12"/>
  <c r="G91" i="12"/>
  <c r="E91" i="12"/>
  <c r="AP90" i="12"/>
  <c r="AN90" i="12"/>
  <c r="AL90" i="12"/>
  <c r="AE90" i="12"/>
  <c r="AC90" i="12"/>
  <c r="AA90" i="12"/>
  <c r="T90" i="12"/>
  <c r="R90" i="12"/>
  <c r="P90" i="12"/>
  <c r="I90" i="12"/>
  <c r="G90" i="12"/>
  <c r="E90" i="12"/>
  <c r="AP89" i="12"/>
  <c r="AN89" i="12"/>
  <c r="AL89" i="12"/>
  <c r="AE89" i="12"/>
  <c r="AC89" i="12"/>
  <c r="AA89" i="12"/>
  <c r="T89" i="12"/>
  <c r="R89" i="12"/>
  <c r="P89" i="12"/>
  <c r="I89" i="12"/>
  <c r="G89" i="12"/>
  <c r="E89" i="12"/>
  <c r="AP88" i="12"/>
  <c r="AN88" i="12"/>
  <c r="AL88" i="12"/>
  <c r="AE88" i="12"/>
  <c r="AC88" i="12"/>
  <c r="AA88" i="12"/>
  <c r="T88" i="12"/>
  <c r="R88" i="12"/>
  <c r="P88" i="12"/>
  <c r="I88" i="12"/>
  <c r="G88" i="12"/>
  <c r="E88" i="12"/>
  <c r="AP84" i="12"/>
  <c r="AN84" i="12"/>
  <c r="AL84" i="12"/>
  <c r="AE84" i="12"/>
  <c r="AC84" i="12"/>
  <c r="AA84" i="12"/>
  <c r="T84" i="12"/>
  <c r="R84" i="12"/>
  <c r="P84" i="12"/>
  <c r="I84" i="12"/>
  <c r="G84" i="12"/>
  <c r="E84" i="12"/>
  <c r="AP83" i="12"/>
  <c r="AN83" i="12"/>
  <c r="AL83" i="12"/>
  <c r="AE83" i="12"/>
  <c r="AC83" i="12"/>
  <c r="AA83" i="12"/>
  <c r="T83" i="12"/>
  <c r="R83" i="12"/>
  <c r="P83" i="12"/>
  <c r="I83" i="12"/>
  <c r="G83" i="12"/>
  <c r="E83" i="12"/>
  <c r="AP82" i="12"/>
  <c r="AN82" i="12"/>
  <c r="AL82" i="12"/>
  <c r="AE82" i="12"/>
  <c r="AC82" i="12"/>
  <c r="AA82" i="12"/>
  <c r="T82" i="12"/>
  <c r="R82" i="12"/>
  <c r="V82" i="12" s="1"/>
  <c r="P82" i="12"/>
  <c r="I82" i="12"/>
  <c r="G82" i="12"/>
  <c r="E82" i="12"/>
  <c r="AP81" i="12"/>
  <c r="AN81" i="12"/>
  <c r="AL81" i="12"/>
  <c r="AE81" i="12"/>
  <c r="AC81" i="12"/>
  <c r="AA81" i="12"/>
  <c r="T81" i="12"/>
  <c r="R81" i="12"/>
  <c r="P81" i="12"/>
  <c r="I81" i="12"/>
  <c r="G81" i="12"/>
  <c r="E81" i="12"/>
  <c r="F81" i="12" s="1"/>
  <c r="AP80" i="12"/>
  <c r="AN80" i="12"/>
  <c r="AL80" i="12"/>
  <c r="AE80" i="12"/>
  <c r="AC80" i="12"/>
  <c r="AA80" i="12"/>
  <c r="T80" i="12"/>
  <c r="R80" i="12"/>
  <c r="P80" i="12"/>
  <c r="I80" i="12"/>
  <c r="G80" i="12"/>
  <c r="E80" i="12"/>
  <c r="AP79" i="12"/>
  <c r="AN79" i="12"/>
  <c r="AL79" i="12"/>
  <c r="AE79" i="12"/>
  <c r="AC79" i="12"/>
  <c r="AA79" i="12"/>
  <c r="T79" i="12"/>
  <c r="U79" i="12" s="1"/>
  <c r="R79" i="12"/>
  <c r="P79" i="12"/>
  <c r="I79" i="12"/>
  <c r="G79" i="12"/>
  <c r="E79" i="12"/>
  <c r="AP78" i="12"/>
  <c r="AN78" i="12"/>
  <c r="AL78" i="12"/>
  <c r="AE78" i="12"/>
  <c r="AC78" i="12"/>
  <c r="AA78" i="12"/>
  <c r="T78" i="12"/>
  <c r="R78" i="12"/>
  <c r="P78" i="12"/>
  <c r="I78" i="12"/>
  <c r="G78" i="12"/>
  <c r="E78" i="12"/>
  <c r="AP77" i="12"/>
  <c r="AN77" i="12"/>
  <c r="AL77" i="12"/>
  <c r="AE77" i="12"/>
  <c r="AC77" i="12"/>
  <c r="AA77" i="12"/>
  <c r="T77" i="12"/>
  <c r="R77" i="12"/>
  <c r="P77" i="12"/>
  <c r="I77" i="12"/>
  <c r="G77" i="12"/>
  <c r="E77" i="12"/>
  <c r="AP76" i="12"/>
  <c r="AN76" i="12"/>
  <c r="AL76" i="12"/>
  <c r="AM76" i="12" s="1"/>
  <c r="AE76" i="12"/>
  <c r="AC76" i="12"/>
  <c r="AA76" i="12"/>
  <c r="T76" i="12"/>
  <c r="U76" i="12" s="1"/>
  <c r="R76" i="12"/>
  <c r="P76" i="12"/>
  <c r="I76" i="12"/>
  <c r="G76" i="12"/>
  <c r="E76" i="12"/>
  <c r="AP75" i="12"/>
  <c r="AN75" i="12"/>
  <c r="AL75" i="12"/>
  <c r="AE75" i="12"/>
  <c r="AC75" i="12"/>
  <c r="AA75" i="12"/>
  <c r="T75" i="12"/>
  <c r="R75" i="12"/>
  <c r="P75" i="12"/>
  <c r="I75" i="12"/>
  <c r="G75" i="12"/>
  <c r="E75" i="12"/>
  <c r="AP74" i="12"/>
  <c r="AN74" i="12"/>
  <c r="AL74" i="12"/>
  <c r="AE74" i="12"/>
  <c r="AC74" i="12"/>
  <c r="AA74" i="12"/>
  <c r="T74" i="12"/>
  <c r="R74" i="12"/>
  <c r="V74" i="12" s="1"/>
  <c r="P74" i="12"/>
  <c r="I74" i="12"/>
  <c r="G74" i="12"/>
  <c r="E74" i="12"/>
  <c r="AP73" i="12"/>
  <c r="AN73" i="12"/>
  <c r="AL73" i="12"/>
  <c r="AE73" i="12"/>
  <c r="AC73" i="12"/>
  <c r="AA73" i="12"/>
  <c r="T73" i="12"/>
  <c r="R73" i="12"/>
  <c r="P73" i="12"/>
  <c r="I73" i="12"/>
  <c r="G73" i="12"/>
  <c r="E73" i="12"/>
  <c r="AP69" i="12"/>
  <c r="AN69" i="12"/>
  <c r="AL69" i="12"/>
  <c r="AM69" i="12" s="1"/>
  <c r="AE69" i="12"/>
  <c r="AC69" i="12"/>
  <c r="AA69" i="12"/>
  <c r="T69" i="12"/>
  <c r="U69" i="12" s="1"/>
  <c r="R69" i="12"/>
  <c r="P69" i="12"/>
  <c r="I69" i="12"/>
  <c r="G69" i="12"/>
  <c r="E69" i="12"/>
  <c r="AP68" i="12"/>
  <c r="AN68" i="12"/>
  <c r="AL68" i="12"/>
  <c r="AE68" i="12"/>
  <c r="AC68" i="12"/>
  <c r="AA68" i="12"/>
  <c r="T68" i="12"/>
  <c r="R68" i="12"/>
  <c r="P68" i="12"/>
  <c r="I68" i="12"/>
  <c r="G68" i="12"/>
  <c r="E68" i="12"/>
  <c r="AP67" i="12"/>
  <c r="AN67" i="12"/>
  <c r="AL67" i="12"/>
  <c r="AE67" i="12"/>
  <c r="AC67" i="12"/>
  <c r="AA67" i="12"/>
  <c r="T67" i="12"/>
  <c r="R67" i="12"/>
  <c r="V67" i="12" s="1"/>
  <c r="P67" i="12"/>
  <c r="Q67" i="12" s="1"/>
  <c r="I67" i="12"/>
  <c r="G67" i="12"/>
  <c r="E67" i="12"/>
  <c r="AP66" i="12"/>
  <c r="AN66" i="12"/>
  <c r="AL66" i="12"/>
  <c r="AE66" i="12"/>
  <c r="AC66" i="12"/>
  <c r="AA66" i="12"/>
  <c r="T66" i="12"/>
  <c r="R66" i="12"/>
  <c r="P66" i="12"/>
  <c r="I66" i="12"/>
  <c r="G66" i="12"/>
  <c r="E66" i="12"/>
  <c r="F66" i="12" s="1"/>
  <c r="AP65" i="12"/>
  <c r="AN65" i="12"/>
  <c r="AL65" i="12"/>
  <c r="AM65" i="12" s="1"/>
  <c r="AE65" i="12"/>
  <c r="AF65" i="12" s="1"/>
  <c r="AC65" i="12"/>
  <c r="AA65" i="12"/>
  <c r="T65" i="12"/>
  <c r="U65" i="12" s="1"/>
  <c r="R65" i="12"/>
  <c r="P65" i="12"/>
  <c r="I65" i="12"/>
  <c r="G65" i="12"/>
  <c r="E65" i="12"/>
  <c r="AP64" i="12"/>
  <c r="AN64" i="12"/>
  <c r="AL64" i="12"/>
  <c r="AE64" i="12"/>
  <c r="AC64" i="12"/>
  <c r="AA64" i="12"/>
  <c r="T64" i="12"/>
  <c r="U64" i="12" s="1"/>
  <c r="R64" i="12"/>
  <c r="P64" i="12"/>
  <c r="I64" i="12"/>
  <c r="G64" i="12"/>
  <c r="E64" i="12"/>
  <c r="AP63" i="12"/>
  <c r="AN63" i="12"/>
  <c r="AL63" i="12"/>
  <c r="AE63" i="12"/>
  <c r="AC63" i="12"/>
  <c r="AA63" i="12"/>
  <c r="T63" i="12"/>
  <c r="R63" i="12"/>
  <c r="V63" i="12" s="1"/>
  <c r="P63" i="12"/>
  <c r="Q63" i="12" s="1"/>
  <c r="I63" i="12"/>
  <c r="G63" i="12"/>
  <c r="E63" i="12"/>
  <c r="AP62" i="12"/>
  <c r="AN62" i="12"/>
  <c r="AL62" i="12"/>
  <c r="AE62" i="12"/>
  <c r="AC62" i="12"/>
  <c r="AA62" i="12"/>
  <c r="T62" i="12"/>
  <c r="R62" i="12"/>
  <c r="P62" i="12"/>
  <c r="I62" i="12"/>
  <c r="G62" i="12"/>
  <c r="E62" i="12"/>
  <c r="AP61" i="12"/>
  <c r="AN61" i="12"/>
  <c r="AL61" i="12"/>
  <c r="AM61" i="12" s="1"/>
  <c r="AE61" i="12"/>
  <c r="AF61" i="12" s="1"/>
  <c r="AC61" i="12"/>
  <c r="AA61" i="12"/>
  <c r="T61" i="12"/>
  <c r="U61" i="12" s="1"/>
  <c r="R61" i="12"/>
  <c r="P61" i="12"/>
  <c r="I61" i="12"/>
  <c r="G61" i="12"/>
  <c r="E61" i="12"/>
  <c r="AP60" i="12"/>
  <c r="AQ60" i="12" s="1"/>
  <c r="AN60" i="12"/>
  <c r="AL60" i="12"/>
  <c r="AE60" i="12"/>
  <c r="AG60" i="12" s="1"/>
  <c r="AC60" i="12"/>
  <c r="AA60" i="12"/>
  <c r="T60" i="12"/>
  <c r="U60" i="12" s="1"/>
  <c r="R60" i="12"/>
  <c r="S60" i="12" s="1"/>
  <c r="W60" i="12" s="1"/>
  <c r="P60" i="12"/>
  <c r="I60" i="12"/>
  <c r="G60" i="12"/>
  <c r="K60" i="12" s="1"/>
  <c r="E60" i="12"/>
  <c r="AP59" i="12"/>
  <c r="AN59" i="12"/>
  <c r="AL59" i="12"/>
  <c r="AE59" i="12"/>
  <c r="AC59" i="12"/>
  <c r="AD59" i="12" s="1"/>
  <c r="AH59" i="12" s="1"/>
  <c r="AA59" i="12"/>
  <c r="T59" i="12"/>
  <c r="R59" i="12"/>
  <c r="P59" i="12"/>
  <c r="Q59" i="12" s="1"/>
  <c r="I59" i="12"/>
  <c r="G59" i="12"/>
  <c r="H59" i="12" s="1"/>
  <c r="L59" i="12" s="1"/>
  <c r="E59" i="12"/>
  <c r="F59" i="12" s="1"/>
  <c r="AP58" i="12"/>
  <c r="AN58" i="12"/>
  <c r="AL58" i="12"/>
  <c r="AE58" i="12"/>
  <c r="AC58" i="12"/>
  <c r="AA58" i="12"/>
  <c r="T58" i="12"/>
  <c r="R58" i="12"/>
  <c r="P58" i="12"/>
  <c r="I58" i="12"/>
  <c r="G58" i="12"/>
  <c r="E58" i="12"/>
  <c r="F58" i="12" s="1"/>
  <c r="AP54" i="12"/>
  <c r="AQ54" i="12" s="1"/>
  <c r="AN54" i="12"/>
  <c r="AL54" i="12"/>
  <c r="AE54" i="12"/>
  <c r="AF54" i="12" s="1"/>
  <c r="AC54" i="12"/>
  <c r="AA54" i="12"/>
  <c r="T54" i="12"/>
  <c r="U54" i="12" s="1"/>
  <c r="R54" i="12"/>
  <c r="P54" i="12"/>
  <c r="I54" i="12"/>
  <c r="G54" i="12"/>
  <c r="E54" i="12"/>
  <c r="AP53" i="12"/>
  <c r="AQ53" i="12" s="1"/>
  <c r="AN53" i="12"/>
  <c r="AL53" i="12"/>
  <c r="AE53" i="12"/>
  <c r="AC53" i="12"/>
  <c r="AD53" i="12" s="1"/>
  <c r="AA53" i="12"/>
  <c r="T53" i="12"/>
  <c r="R53" i="12"/>
  <c r="P53" i="12"/>
  <c r="I53" i="12"/>
  <c r="G53" i="12"/>
  <c r="E53" i="12"/>
  <c r="AP52" i="12"/>
  <c r="AN52" i="12"/>
  <c r="AL52" i="12"/>
  <c r="AE52" i="12"/>
  <c r="AC52" i="12"/>
  <c r="AD52" i="12" s="1"/>
  <c r="AA52" i="12"/>
  <c r="T52" i="12"/>
  <c r="R52" i="12"/>
  <c r="S52" i="12" s="1"/>
  <c r="P52" i="12"/>
  <c r="Q52" i="12" s="1"/>
  <c r="I52" i="12"/>
  <c r="G52" i="12"/>
  <c r="E52" i="12"/>
  <c r="AP51" i="12"/>
  <c r="AN51" i="12"/>
  <c r="AL51" i="12"/>
  <c r="AE51" i="12"/>
  <c r="AC51" i="12"/>
  <c r="AA51" i="12"/>
  <c r="T51" i="12"/>
  <c r="R51" i="12"/>
  <c r="P51" i="12"/>
  <c r="Q51" i="12" s="1"/>
  <c r="I51" i="12"/>
  <c r="G51" i="12"/>
  <c r="E51" i="12"/>
  <c r="F51" i="12" s="1"/>
  <c r="AP50" i="12"/>
  <c r="AQ50" i="12" s="1"/>
  <c r="AN50" i="12"/>
  <c r="AL50" i="12"/>
  <c r="AE50" i="12"/>
  <c r="AF50" i="12" s="1"/>
  <c r="AC50" i="12"/>
  <c r="AA50" i="12"/>
  <c r="T50" i="12"/>
  <c r="U50" i="12" s="1"/>
  <c r="R50" i="12"/>
  <c r="P50" i="12"/>
  <c r="I50" i="12"/>
  <c r="G50" i="12"/>
  <c r="E50" i="12"/>
  <c r="AP49" i="12"/>
  <c r="AR49" i="12" s="1"/>
  <c r="AN49" i="12"/>
  <c r="AL49" i="12"/>
  <c r="AE49" i="12"/>
  <c r="AC49" i="12"/>
  <c r="AA49" i="12"/>
  <c r="T49" i="12"/>
  <c r="R49" i="12"/>
  <c r="P49" i="12"/>
  <c r="I49" i="12"/>
  <c r="G49" i="12"/>
  <c r="K49" i="12" s="1"/>
  <c r="E49" i="12"/>
  <c r="AP48" i="12"/>
  <c r="AR48" i="12" s="1"/>
  <c r="AN48" i="12"/>
  <c r="AL48" i="12"/>
  <c r="AE48" i="12"/>
  <c r="AC48" i="12"/>
  <c r="AA48" i="12"/>
  <c r="T48" i="12"/>
  <c r="R48" i="12"/>
  <c r="V48" i="12" s="1"/>
  <c r="P48" i="12"/>
  <c r="Q48" i="12" s="1"/>
  <c r="I48" i="12"/>
  <c r="G48" i="12"/>
  <c r="K48" i="12" s="1"/>
  <c r="E48" i="12"/>
  <c r="AP47" i="12"/>
  <c r="AN47" i="12"/>
  <c r="AL47" i="12"/>
  <c r="AM47" i="12" s="1"/>
  <c r="AE47" i="12"/>
  <c r="AC47" i="12"/>
  <c r="AG47" i="12" s="1"/>
  <c r="AA47" i="12"/>
  <c r="T47" i="12"/>
  <c r="R47" i="12"/>
  <c r="P47" i="12"/>
  <c r="Q47" i="12" s="1"/>
  <c r="I47" i="12"/>
  <c r="G47" i="12"/>
  <c r="E47" i="12"/>
  <c r="AP46" i="12"/>
  <c r="AR46" i="12" s="1"/>
  <c r="AN46" i="12"/>
  <c r="AL46" i="12"/>
  <c r="AM46" i="12" s="1"/>
  <c r="AE46" i="12"/>
  <c r="AG46" i="12" s="1"/>
  <c r="AC46" i="12"/>
  <c r="AA46" i="12"/>
  <c r="T46" i="12"/>
  <c r="V46" i="12" s="1"/>
  <c r="R46" i="12"/>
  <c r="P46" i="12"/>
  <c r="Q46" i="12" s="1"/>
  <c r="I46" i="12"/>
  <c r="G46" i="12"/>
  <c r="E46" i="12"/>
  <c r="AP45" i="12"/>
  <c r="AR45" i="12" s="1"/>
  <c r="AN45" i="12"/>
  <c r="AL45" i="12"/>
  <c r="AE45" i="12"/>
  <c r="AF45" i="12" s="1"/>
  <c r="AC45" i="12"/>
  <c r="AG45" i="12" s="1"/>
  <c r="AA45" i="12"/>
  <c r="T45" i="12"/>
  <c r="R45" i="12"/>
  <c r="V45" i="12" s="1"/>
  <c r="P45" i="12"/>
  <c r="I45" i="12"/>
  <c r="G45" i="12"/>
  <c r="K45" i="12" s="1"/>
  <c r="E45" i="12"/>
  <c r="AP44" i="12"/>
  <c r="AR44" i="12" s="1"/>
  <c r="AN44" i="12"/>
  <c r="AL44" i="12"/>
  <c r="AE44" i="12"/>
  <c r="AC44" i="12"/>
  <c r="AG44" i="12" s="1"/>
  <c r="AA44" i="12"/>
  <c r="T44" i="12"/>
  <c r="R44" i="12"/>
  <c r="V44" i="12" s="1"/>
  <c r="P44" i="12"/>
  <c r="Q44" i="12" s="1"/>
  <c r="I44" i="12"/>
  <c r="G44" i="12"/>
  <c r="K44" i="12" s="1"/>
  <c r="E44" i="12"/>
  <c r="AP43" i="12"/>
  <c r="AN43" i="12"/>
  <c r="AR43" i="12" s="1"/>
  <c r="AL43" i="12"/>
  <c r="AM43" i="12" s="1"/>
  <c r="AE43" i="12"/>
  <c r="AC43" i="12"/>
  <c r="AG43" i="12" s="1"/>
  <c r="AA43" i="12"/>
  <c r="T43" i="12"/>
  <c r="R43" i="12"/>
  <c r="P43" i="12"/>
  <c r="Q43" i="12" s="1"/>
  <c r="I43" i="12"/>
  <c r="G43" i="12"/>
  <c r="E43" i="12"/>
  <c r="AP39" i="12"/>
  <c r="AN39" i="12"/>
  <c r="AR39" i="12" s="1"/>
  <c r="AL39" i="12"/>
  <c r="AM39" i="12" s="1"/>
  <c r="AE39" i="12"/>
  <c r="AG39" i="12" s="1"/>
  <c r="AC39" i="12"/>
  <c r="AA39" i="12"/>
  <c r="T39" i="12"/>
  <c r="R39" i="12"/>
  <c r="P39" i="12"/>
  <c r="Q39" i="12" s="1"/>
  <c r="I39" i="12"/>
  <c r="G39" i="12"/>
  <c r="E39" i="12"/>
  <c r="F39" i="12" s="1"/>
  <c r="AP38" i="12"/>
  <c r="AR38" i="12" s="1"/>
  <c r="AN38" i="12"/>
  <c r="AL38" i="12"/>
  <c r="AE38" i="12"/>
  <c r="AC38" i="12"/>
  <c r="AD38" i="12" s="1"/>
  <c r="AA38" i="12"/>
  <c r="AB38" i="12" s="1"/>
  <c r="T38" i="12"/>
  <c r="R38" i="12"/>
  <c r="S38" i="12" s="1"/>
  <c r="P38" i="12"/>
  <c r="Q38" i="12" s="1"/>
  <c r="I38" i="12"/>
  <c r="G38" i="12"/>
  <c r="H38" i="12" s="1"/>
  <c r="E38" i="12"/>
  <c r="AP37" i="12"/>
  <c r="AR37" i="12" s="1"/>
  <c r="AN37" i="12"/>
  <c r="AL37" i="12"/>
  <c r="AE37" i="12"/>
  <c r="AC37" i="12"/>
  <c r="AD37" i="12" s="1"/>
  <c r="AA37" i="12"/>
  <c r="T37" i="12"/>
  <c r="R37" i="12"/>
  <c r="V37" i="12" s="1"/>
  <c r="P37" i="12"/>
  <c r="Q37" i="12" s="1"/>
  <c r="I37" i="12"/>
  <c r="G37" i="12"/>
  <c r="H37" i="12" s="1"/>
  <c r="E37" i="12"/>
  <c r="F37" i="12" s="1"/>
  <c r="AP36" i="12"/>
  <c r="AN36" i="12"/>
  <c r="AR36" i="12" s="1"/>
  <c r="AL36" i="12"/>
  <c r="AE36" i="12"/>
  <c r="AC36" i="12"/>
  <c r="AA36" i="12"/>
  <c r="T36" i="12"/>
  <c r="R36" i="12"/>
  <c r="P36" i="12"/>
  <c r="Q36" i="12" s="1"/>
  <c r="I36" i="12"/>
  <c r="G36" i="12"/>
  <c r="E36" i="12"/>
  <c r="AP35" i="12"/>
  <c r="AR35" i="12" s="1"/>
  <c r="AN35" i="12"/>
  <c r="AL35" i="12"/>
  <c r="AM35" i="12" s="1"/>
  <c r="AE35" i="12"/>
  <c r="AC35" i="12"/>
  <c r="AG35" i="12" s="1"/>
  <c r="AA35" i="12"/>
  <c r="T35" i="12"/>
  <c r="V35" i="12" s="1"/>
  <c r="R35" i="12"/>
  <c r="S35" i="12" s="1"/>
  <c r="P35" i="12"/>
  <c r="Q35" i="12" s="1"/>
  <c r="I35" i="12"/>
  <c r="G35" i="12"/>
  <c r="E35" i="12"/>
  <c r="AP34" i="12"/>
  <c r="AN34" i="12"/>
  <c r="AL34" i="12"/>
  <c r="AE34" i="12"/>
  <c r="AC34" i="12"/>
  <c r="AG34" i="12" s="1"/>
  <c r="AA34" i="12"/>
  <c r="AB34" i="12" s="1"/>
  <c r="T34" i="12"/>
  <c r="R34" i="12"/>
  <c r="V34" i="12" s="1"/>
  <c r="P34" i="12"/>
  <c r="I34" i="12"/>
  <c r="G34" i="12"/>
  <c r="K34" i="12" s="1"/>
  <c r="E34" i="12"/>
  <c r="F34" i="12" s="1"/>
  <c r="AP33" i="12"/>
  <c r="AR33" i="12" s="1"/>
  <c r="AN33" i="12"/>
  <c r="AL33" i="12"/>
  <c r="AE33" i="12"/>
  <c r="AC33" i="12"/>
  <c r="AG33" i="12" s="1"/>
  <c r="AA33" i="12"/>
  <c r="T33" i="12"/>
  <c r="R33" i="12"/>
  <c r="V33" i="12" s="1"/>
  <c r="P33" i="12"/>
  <c r="I33" i="12"/>
  <c r="G33" i="12"/>
  <c r="K33" i="12" s="1"/>
  <c r="E33" i="12"/>
  <c r="F33" i="12" s="1"/>
  <c r="AP32" i="12"/>
  <c r="AN32" i="12"/>
  <c r="AL32" i="12"/>
  <c r="AE32" i="12"/>
  <c r="AC32" i="12"/>
  <c r="AG32" i="12" s="1"/>
  <c r="AA32" i="12"/>
  <c r="AB32" i="12" s="1"/>
  <c r="T32" i="12"/>
  <c r="R32" i="12"/>
  <c r="P32" i="12"/>
  <c r="Q32" i="12" s="1"/>
  <c r="I32" i="12"/>
  <c r="G32" i="12"/>
  <c r="E32" i="12"/>
  <c r="F32" i="12" s="1"/>
  <c r="AP31" i="12"/>
  <c r="AR31" i="12" s="1"/>
  <c r="AN31" i="12"/>
  <c r="AL31" i="12"/>
  <c r="AE31" i="12"/>
  <c r="AG31" i="12" s="1"/>
  <c r="AC31" i="12"/>
  <c r="AA31" i="12"/>
  <c r="T31" i="12"/>
  <c r="R31" i="12"/>
  <c r="P31" i="12"/>
  <c r="I31" i="12"/>
  <c r="G31" i="12"/>
  <c r="E31" i="12"/>
  <c r="F31" i="12" s="1"/>
  <c r="AP30" i="12"/>
  <c r="AN30" i="12"/>
  <c r="AL30" i="12"/>
  <c r="AE30" i="12"/>
  <c r="AC30" i="12"/>
  <c r="AG30" i="12" s="1"/>
  <c r="AA30" i="12"/>
  <c r="T30" i="12"/>
  <c r="R30" i="12"/>
  <c r="V30" i="12" s="1"/>
  <c r="P30" i="12"/>
  <c r="I30" i="12"/>
  <c r="G30" i="12"/>
  <c r="K30" i="12" s="1"/>
  <c r="E30" i="12"/>
  <c r="AP29" i="12"/>
  <c r="AR29" i="12" s="1"/>
  <c r="AN29" i="12"/>
  <c r="AL29" i="12"/>
  <c r="AE29" i="12"/>
  <c r="AC29" i="12"/>
  <c r="AG29" i="12" s="1"/>
  <c r="AA29" i="12"/>
  <c r="T29" i="12"/>
  <c r="R29" i="12"/>
  <c r="R24" i="12" s="1"/>
  <c r="P29" i="12"/>
  <c r="Q29" i="12" s="1"/>
  <c r="I29" i="12"/>
  <c r="G29" i="12"/>
  <c r="E29" i="12"/>
  <c r="F29" i="12" s="1"/>
  <c r="AP28" i="12"/>
  <c r="AN28" i="12"/>
  <c r="AL28" i="12"/>
  <c r="AM28" i="12" s="1"/>
  <c r="AE28" i="12"/>
  <c r="AF39" i="12" s="1"/>
  <c r="AC28" i="12"/>
  <c r="AA28" i="12"/>
  <c r="T28" i="12"/>
  <c r="R28" i="12"/>
  <c r="S28" i="12" s="1"/>
  <c r="P28" i="12"/>
  <c r="Q28" i="12" s="1"/>
  <c r="I28" i="12"/>
  <c r="G28" i="12"/>
  <c r="G23" i="12" s="1"/>
  <c r="E28" i="12"/>
  <c r="E23" i="12" s="1"/>
  <c r="AQ99" i="12"/>
  <c r="AR99" i="12"/>
  <c r="AM99" i="12"/>
  <c r="AF99" i="12"/>
  <c r="AG99" i="12"/>
  <c r="AB99" i="12"/>
  <c r="U99" i="12"/>
  <c r="Q99" i="12"/>
  <c r="J99" i="12"/>
  <c r="F99" i="12"/>
  <c r="AQ98" i="12"/>
  <c r="AM98" i="12"/>
  <c r="AF98" i="12"/>
  <c r="AB98" i="12"/>
  <c r="U98" i="12"/>
  <c r="Q98" i="12"/>
  <c r="J98" i="12"/>
  <c r="F98" i="12"/>
  <c r="AQ97" i="12"/>
  <c r="AM97" i="12"/>
  <c r="AF97" i="12"/>
  <c r="AB97" i="12"/>
  <c r="U97" i="12"/>
  <c r="Q97" i="12"/>
  <c r="J97" i="12"/>
  <c r="F97" i="12"/>
  <c r="AQ96" i="12"/>
  <c r="AM96" i="12"/>
  <c r="AF96" i="12"/>
  <c r="AB96" i="12"/>
  <c r="U96" i="12"/>
  <c r="Q96" i="12"/>
  <c r="J96" i="12"/>
  <c r="F96" i="12"/>
  <c r="AQ95" i="12"/>
  <c r="AM95" i="12"/>
  <c r="AF95" i="12"/>
  <c r="AB95" i="12"/>
  <c r="U95" i="12"/>
  <c r="Q95" i="12"/>
  <c r="J95" i="12"/>
  <c r="F95" i="12"/>
  <c r="AQ94" i="12"/>
  <c r="AM94" i="12"/>
  <c r="AF94" i="12"/>
  <c r="AB94" i="12"/>
  <c r="U94" i="12"/>
  <c r="Q94" i="12"/>
  <c r="J94" i="12"/>
  <c r="F94" i="12"/>
  <c r="AQ93" i="12"/>
  <c r="AM93" i="12"/>
  <c r="AF93" i="12"/>
  <c r="AB93" i="12"/>
  <c r="U93" i="12"/>
  <c r="Q93" i="12"/>
  <c r="J93" i="12"/>
  <c r="F93" i="12"/>
  <c r="AQ92" i="12"/>
  <c r="AM92" i="12"/>
  <c r="AF92" i="12"/>
  <c r="AB92" i="12"/>
  <c r="U92" i="12"/>
  <c r="Q92" i="12"/>
  <c r="J92" i="12"/>
  <c r="F92" i="12"/>
  <c r="AQ91" i="12"/>
  <c r="AM91" i="12"/>
  <c r="AF91" i="12"/>
  <c r="AB91" i="12"/>
  <c r="U91" i="12"/>
  <c r="Q91" i="12"/>
  <c r="J91" i="12"/>
  <c r="F91" i="12"/>
  <c r="AQ90" i="12"/>
  <c r="AM90" i="12"/>
  <c r="AF90" i="12"/>
  <c r="AB90" i="12"/>
  <c r="U90" i="12"/>
  <c r="Q90" i="12"/>
  <c r="J90" i="12"/>
  <c r="F90" i="12"/>
  <c r="AQ89" i="12"/>
  <c r="AM89" i="12"/>
  <c r="AF89" i="12"/>
  <c r="AB89" i="12"/>
  <c r="U89" i="12"/>
  <c r="Q89" i="12"/>
  <c r="J89" i="12"/>
  <c r="F89" i="12"/>
  <c r="AQ88" i="12"/>
  <c r="AM88" i="12"/>
  <c r="AF88" i="12"/>
  <c r="AB88" i="12"/>
  <c r="U88" i="12"/>
  <c r="V88" i="12"/>
  <c r="Q88" i="12"/>
  <c r="J88" i="12"/>
  <c r="F88" i="12"/>
  <c r="AQ84" i="12"/>
  <c r="AR84" i="12"/>
  <c r="AM84" i="12"/>
  <c r="AF84" i="12"/>
  <c r="AB84" i="12"/>
  <c r="U84" i="12"/>
  <c r="S84" i="12"/>
  <c r="Q84" i="12"/>
  <c r="J84" i="12"/>
  <c r="F84" i="12"/>
  <c r="AQ83" i="12"/>
  <c r="AR83" i="12"/>
  <c r="AM83" i="12"/>
  <c r="AF83" i="12"/>
  <c r="AB83" i="12"/>
  <c r="U83" i="12"/>
  <c r="S83" i="12"/>
  <c r="W83" i="12" s="1"/>
  <c r="V83" i="12"/>
  <c r="Q83" i="12"/>
  <c r="J83" i="12"/>
  <c r="F83" i="12"/>
  <c r="AQ82" i="12"/>
  <c r="AO82" i="12"/>
  <c r="AM82" i="12"/>
  <c r="AF82" i="12"/>
  <c r="AB82" i="12"/>
  <c r="U82" i="12"/>
  <c r="Q82" i="12"/>
  <c r="J82" i="12"/>
  <c r="F82" i="12"/>
  <c r="AQ81" i="12"/>
  <c r="AM81" i="12"/>
  <c r="AF81" i="12"/>
  <c r="AB81" i="12"/>
  <c r="U81" i="12"/>
  <c r="S81" i="12"/>
  <c r="Q81" i="12"/>
  <c r="J81" i="12"/>
  <c r="AQ80" i="12"/>
  <c r="AR80" i="12"/>
  <c r="AM80" i="12"/>
  <c r="AF80" i="12"/>
  <c r="AB80" i="12"/>
  <c r="U80" i="12"/>
  <c r="V80" i="12"/>
  <c r="Q80" i="12"/>
  <c r="J80" i="12"/>
  <c r="F80" i="12"/>
  <c r="AQ79" i="12"/>
  <c r="AR79" i="12"/>
  <c r="AM79" i="12"/>
  <c r="AF79" i="12"/>
  <c r="AB79" i="12"/>
  <c r="V79" i="12"/>
  <c r="Q79" i="12"/>
  <c r="J79" i="12"/>
  <c r="K79" i="12"/>
  <c r="F79" i="12"/>
  <c r="AQ78" i="12"/>
  <c r="AR78" i="12"/>
  <c r="AM78" i="12"/>
  <c r="AF78" i="12"/>
  <c r="AG78" i="12"/>
  <c r="AB78" i="12"/>
  <c r="U78" i="12"/>
  <c r="S78" i="12"/>
  <c r="V78" i="12"/>
  <c r="Q78" i="12"/>
  <c r="J78" i="12"/>
  <c r="H78" i="12"/>
  <c r="F78" i="12"/>
  <c r="AQ77" i="12"/>
  <c r="AR77" i="12"/>
  <c r="AM77" i="12"/>
  <c r="AF77" i="12"/>
  <c r="AB77" i="12"/>
  <c r="U77" i="12"/>
  <c r="S77" i="12"/>
  <c r="W77" i="12" s="1"/>
  <c r="V77" i="12"/>
  <c r="Q77" i="12"/>
  <c r="J77" i="12"/>
  <c r="F77" i="12"/>
  <c r="AQ76" i="12"/>
  <c r="AO76" i="12"/>
  <c r="AF76" i="12"/>
  <c r="AG76" i="12"/>
  <c r="AB76" i="12"/>
  <c r="S76" i="12"/>
  <c r="Q76" i="12"/>
  <c r="J76" i="12"/>
  <c r="H76" i="12"/>
  <c r="L76" i="12" s="1"/>
  <c r="F76" i="12"/>
  <c r="AQ75" i="12"/>
  <c r="AO75" i="12"/>
  <c r="AS75" i="12" s="1"/>
  <c r="AR75" i="12"/>
  <c r="AM75" i="12"/>
  <c r="AF75" i="12"/>
  <c r="AD75" i="12"/>
  <c r="AB75" i="12"/>
  <c r="U75" i="12"/>
  <c r="V75" i="12"/>
  <c r="Q75" i="12"/>
  <c r="J75" i="12"/>
  <c r="K75" i="12"/>
  <c r="F75" i="12"/>
  <c r="AQ74" i="12"/>
  <c r="AR74" i="12"/>
  <c r="AM74" i="12"/>
  <c r="AF74" i="12"/>
  <c r="AG74" i="12"/>
  <c r="AB74" i="12"/>
  <c r="U74" i="12"/>
  <c r="S74" i="12"/>
  <c r="W74" i="12" s="1"/>
  <c r="Q74" i="12"/>
  <c r="J74" i="12"/>
  <c r="F74" i="12"/>
  <c r="AQ73" i="12"/>
  <c r="AR73" i="12"/>
  <c r="AM73" i="12"/>
  <c r="AF73" i="12"/>
  <c r="AB73" i="12"/>
  <c r="U73" i="12"/>
  <c r="S73" i="12"/>
  <c r="W73" i="12" s="1"/>
  <c r="V73" i="12"/>
  <c r="Q73" i="12"/>
  <c r="J73" i="12"/>
  <c r="F73" i="12"/>
  <c r="AQ69" i="12"/>
  <c r="AO69" i="12"/>
  <c r="AF69" i="12"/>
  <c r="AG69" i="12"/>
  <c r="AB69" i="12"/>
  <c r="S69" i="12"/>
  <c r="Q69" i="12"/>
  <c r="J69" i="12"/>
  <c r="H69" i="12"/>
  <c r="L69" i="12" s="1"/>
  <c r="F69" i="12"/>
  <c r="AQ68" i="12"/>
  <c r="AO68" i="12"/>
  <c r="AS68" i="12" s="1"/>
  <c r="AR68" i="12"/>
  <c r="AM68" i="12"/>
  <c r="AF68" i="12"/>
  <c r="AD68" i="12"/>
  <c r="AB68" i="12"/>
  <c r="U68" i="12"/>
  <c r="V68" i="12"/>
  <c r="Q68" i="12"/>
  <c r="J68" i="12"/>
  <c r="K68" i="12"/>
  <c r="F68" i="12"/>
  <c r="AQ67" i="12"/>
  <c r="AR67" i="12"/>
  <c r="AM67" i="12"/>
  <c r="AF67" i="12"/>
  <c r="AG67" i="12"/>
  <c r="AB67" i="12"/>
  <c r="U67" i="12"/>
  <c r="S67" i="12"/>
  <c r="W67" i="12" s="1"/>
  <c r="J67" i="12"/>
  <c r="F67" i="12"/>
  <c r="AQ66" i="12"/>
  <c r="AR66" i="12"/>
  <c r="AM66" i="12"/>
  <c r="AF66" i="12"/>
  <c r="AB66" i="12"/>
  <c r="U66" i="12"/>
  <c r="S66" i="12"/>
  <c r="W66" i="12" s="1"/>
  <c r="V66" i="12"/>
  <c r="Q66" i="12"/>
  <c r="J66" i="12"/>
  <c r="AQ65" i="12"/>
  <c r="AO65" i="12"/>
  <c r="AG65" i="12"/>
  <c r="AB65" i="12"/>
  <c r="S65" i="12"/>
  <c r="Q65" i="12"/>
  <c r="J65" i="12"/>
  <c r="H65" i="12"/>
  <c r="L65" i="12" s="1"/>
  <c r="F65" i="12"/>
  <c r="AQ64" i="12"/>
  <c r="AO64" i="12"/>
  <c r="AS64" i="12" s="1"/>
  <c r="AR64" i="12"/>
  <c r="AM64" i="12"/>
  <c r="AF64" i="12"/>
  <c r="AD64" i="12"/>
  <c r="AB64" i="12"/>
  <c r="V64" i="12"/>
  <c r="Q64" i="12"/>
  <c r="J64" i="12"/>
  <c r="K64" i="12"/>
  <c r="F64" i="12"/>
  <c r="AQ63" i="12"/>
  <c r="AR63" i="12"/>
  <c r="AM63" i="12"/>
  <c r="AF63" i="12"/>
  <c r="AG63" i="12"/>
  <c r="AB63" i="12"/>
  <c r="U63" i="12"/>
  <c r="S63" i="12"/>
  <c r="W63" i="12" s="1"/>
  <c r="J63" i="12"/>
  <c r="F63" i="12"/>
  <c r="AQ62" i="12"/>
  <c r="AR62" i="12"/>
  <c r="AM62" i="12"/>
  <c r="AF62" i="12"/>
  <c r="AB62" i="12"/>
  <c r="U62" i="12"/>
  <c r="S62" i="12"/>
  <c r="W62" i="12" s="1"/>
  <c r="Q62" i="12"/>
  <c r="J62" i="12"/>
  <c r="K62" i="12"/>
  <c r="AQ61" i="12"/>
  <c r="AB61" i="12"/>
  <c r="Q61" i="12"/>
  <c r="K61" i="12"/>
  <c r="J61" i="12"/>
  <c r="H61" i="12"/>
  <c r="L61" i="12" s="1"/>
  <c r="F61" i="12"/>
  <c r="AM60" i="12"/>
  <c r="AF60" i="12"/>
  <c r="AB60" i="12"/>
  <c r="Q60" i="12"/>
  <c r="J60" i="12"/>
  <c r="F60" i="12"/>
  <c r="AQ59" i="12"/>
  <c r="AR59" i="12"/>
  <c r="AM59" i="12"/>
  <c r="AF59" i="12"/>
  <c r="AG59" i="12"/>
  <c r="AB59" i="12"/>
  <c r="U59" i="12"/>
  <c r="S59" i="12"/>
  <c r="W59" i="12" s="1"/>
  <c r="J59" i="12"/>
  <c r="AQ58" i="12"/>
  <c r="AR58" i="12"/>
  <c r="AM58" i="12"/>
  <c r="AF58" i="12"/>
  <c r="AG58" i="12"/>
  <c r="AB58" i="12"/>
  <c r="W58" i="12"/>
  <c r="U58" i="12"/>
  <c r="S58" i="12"/>
  <c r="V58" i="12"/>
  <c r="Q58" i="12"/>
  <c r="L58" i="12"/>
  <c r="J58" i="12"/>
  <c r="H58" i="12"/>
  <c r="K58" i="12"/>
  <c r="AO54" i="12"/>
  <c r="AM54" i="12"/>
  <c r="AG54" i="12"/>
  <c r="AD54" i="12"/>
  <c r="AB54" i="12"/>
  <c r="Q54" i="12"/>
  <c r="J54" i="12"/>
  <c r="K54" i="12"/>
  <c r="F54" i="12"/>
  <c r="AO53" i="12"/>
  <c r="AM53" i="12"/>
  <c r="AB53" i="12"/>
  <c r="U53" i="12"/>
  <c r="S53" i="12"/>
  <c r="W53" i="12" s="1"/>
  <c r="Q53" i="12"/>
  <c r="J53" i="12"/>
  <c r="K53" i="12"/>
  <c r="F53" i="12"/>
  <c r="AQ52" i="12"/>
  <c r="AR52" i="12"/>
  <c r="AM52" i="12"/>
  <c r="AF52" i="12"/>
  <c r="AB52" i="12"/>
  <c r="U52" i="12"/>
  <c r="J52" i="12"/>
  <c r="K52" i="12"/>
  <c r="F52" i="12"/>
  <c r="AQ51" i="12"/>
  <c r="AN24" i="12"/>
  <c r="AM51" i="12"/>
  <c r="AF51" i="12"/>
  <c r="AG51" i="12"/>
  <c r="AB51" i="12"/>
  <c r="U51" i="12"/>
  <c r="V51" i="12"/>
  <c r="J51" i="12"/>
  <c r="K51" i="12"/>
  <c r="AO50" i="12"/>
  <c r="AM50" i="12"/>
  <c r="AG50" i="12"/>
  <c r="AD50" i="12"/>
  <c r="AB50" i="12"/>
  <c r="Q50" i="12"/>
  <c r="J50" i="12"/>
  <c r="H50" i="12"/>
  <c r="L50" i="12" s="1"/>
  <c r="K50" i="12"/>
  <c r="F50" i="12"/>
  <c r="AQ49" i="12"/>
  <c r="AO49" i="12"/>
  <c r="AM49" i="12"/>
  <c r="AF49" i="12"/>
  <c r="AG49" i="12"/>
  <c r="AB49" i="12"/>
  <c r="U49" i="12"/>
  <c r="V49" i="12"/>
  <c r="Q49" i="12"/>
  <c r="J49" i="12"/>
  <c r="AO48" i="12"/>
  <c r="AM48" i="12"/>
  <c r="AF48" i="12"/>
  <c r="AD48" i="12"/>
  <c r="AH48" i="12" s="1"/>
  <c r="AB48" i="12"/>
  <c r="U48" i="12"/>
  <c r="S48" i="12"/>
  <c r="W48" i="12" s="1"/>
  <c r="J48" i="12"/>
  <c r="F48" i="12"/>
  <c r="AR47" i="12"/>
  <c r="AQ47" i="12"/>
  <c r="AO47" i="12"/>
  <c r="AS47" i="12" s="1"/>
  <c r="AF47" i="12"/>
  <c r="AD47" i="12"/>
  <c r="AH47" i="12" s="1"/>
  <c r="AB47" i="12"/>
  <c r="V47" i="12"/>
  <c r="U47" i="12"/>
  <c r="S47" i="12"/>
  <c r="W47" i="12" s="1"/>
  <c r="K47" i="12"/>
  <c r="J47" i="12"/>
  <c r="H47" i="12"/>
  <c r="F47" i="12"/>
  <c r="AO46" i="12"/>
  <c r="AD46" i="12"/>
  <c r="AB46" i="12"/>
  <c r="U46" i="12"/>
  <c r="S46" i="12"/>
  <c r="W46" i="12" s="1"/>
  <c r="K46" i="12"/>
  <c r="J46" i="12"/>
  <c r="H46" i="12"/>
  <c r="F46" i="12"/>
  <c r="AO45" i="12"/>
  <c r="AM45" i="12"/>
  <c r="AD45" i="12"/>
  <c r="AB45" i="12"/>
  <c r="U45" i="12"/>
  <c r="S45" i="12"/>
  <c r="W45" i="12" s="1"/>
  <c r="Q45" i="12"/>
  <c r="J45" i="12"/>
  <c r="F45" i="12"/>
  <c r="AO44" i="12"/>
  <c r="AM44" i="12"/>
  <c r="AF44" i="12"/>
  <c r="AD44" i="12"/>
  <c r="AH44" i="12" s="1"/>
  <c r="AB44" i="12"/>
  <c r="U44" i="12"/>
  <c r="S44" i="12"/>
  <c r="W44" i="12" s="1"/>
  <c r="J44" i="12"/>
  <c r="F44" i="12"/>
  <c r="AQ43" i="12"/>
  <c r="AO43" i="12"/>
  <c r="AS43" i="12" s="1"/>
  <c r="AF43" i="12"/>
  <c r="AD43" i="12"/>
  <c r="AB43" i="12"/>
  <c r="U43" i="12"/>
  <c r="V43" i="12"/>
  <c r="S43" i="12"/>
  <c r="W43" i="12" s="1"/>
  <c r="K43" i="12"/>
  <c r="J43" i="12"/>
  <c r="H43" i="12"/>
  <c r="F43" i="12"/>
  <c r="AD39" i="12"/>
  <c r="AB39" i="12"/>
  <c r="V39" i="12"/>
  <c r="S39" i="12"/>
  <c r="K39" i="12"/>
  <c r="H39" i="12"/>
  <c r="AO38" i="12"/>
  <c r="AM38" i="12"/>
  <c r="AG38" i="12"/>
  <c r="K38" i="12"/>
  <c r="F38" i="12"/>
  <c r="AO37" i="12"/>
  <c r="AM37" i="12"/>
  <c r="AB37" i="12"/>
  <c r="S37" i="12"/>
  <c r="AO36" i="12"/>
  <c r="AM36" i="12"/>
  <c r="AG36" i="12"/>
  <c r="AB36" i="12"/>
  <c r="V36" i="12"/>
  <c r="S36" i="12"/>
  <c r="K36" i="12"/>
  <c r="F36" i="12"/>
  <c r="AO35" i="12"/>
  <c r="AB35" i="12"/>
  <c r="K35" i="12"/>
  <c r="F35" i="12"/>
  <c r="AR34" i="12"/>
  <c r="AO34" i="12"/>
  <c r="AM34" i="12"/>
  <c r="Q34" i="12"/>
  <c r="AO33" i="12"/>
  <c r="AM33" i="12"/>
  <c r="AB33" i="12"/>
  <c r="U33" i="12"/>
  <c r="S33" i="12"/>
  <c r="W33" i="12" s="1"/>
  <c r="Q33" i="12"/>
  <c r="AR32" i="12"/>
  <c r="AO32" i="12"/>
  <c r="AM32" i="12"/>
  <c r="V32" i="12"/>
  <c r="S32" i="12"/>
  <c r="K32" i="12"/>
  <c r="AQ31" i="12"/>
  <c r="AO31" i="12"/>
  <c r="AM31" i="12"/>
  <c r="AB31" i="12"/>
  <c r="V31" i="12"/>
  <c r="S31" i="12"/>
  <c r="Q31" i="12"/>
  <c r="K31" i="12"/>
  <c r="AQ30" i="12"/>
  <c r="AR30" i="12"/>
  <c r="AO30" i="12"/>
  <c r="AM30" i="12"/>
  <c r="AB30" i="12"/>
  <c r="U30" i="12"/>
  <c r="S30" i="12"/>
  <c r="Q30" i="12"/>
  <c r="F30" i="12"/>
  <c r="AO29" i="12"/>
  <c r="AM29" i="12"/>
  <c r="AB29" i="12"/>
  <c r="I24" i="12"/>
  <c r="K29" i="12"/>
  <c r="AQ29" i="12"/>
  <c r="AO28" i="12"/>
  <c r="AG28" i="12"/>
  <c r="AA23" i="12"/>
  <c r="U28" i="12"/>
  <c r="U29" i="12"/>
  <c r="I23" i="12"/>
  <c r="AC23" i="12"/>
  <c r="AP99" i="11"/>
  <c r="AN99" i="11"/>
  <c r="AL99" i="11"/>
  <c r="AE99" i="11"/>
  <c r="AC99" i="11"/>
  <c r="AA99" i="11"/>
  <c r="T99" i="11"/>
  <c r="R99" i="11"/>
  <c r="P99" i="11"/>
  <c r="I99" i="11"/>
  <c r="G99" i="11"/>
  <c r="E99" i="11"/>
  <c r="AP98" i="11"/>
  <c r="AN98" i="11"/>
  <c r="AL98" i="11"/>
  <c r="AE98" i="11"/>
  <c r="AF98" i="11" s="1"/>
  <c r="AC98" i="11"/>
  <c r="AA98" i="11"/>
  <c r="T98" i="11"/>
  <c r="R98" i="11"/>
  <c r="P98" i="11"/>
  <c r="I98" i="11"/>
  <c r="G98" i="11"/>
  <c r="E98" i="11"/>
  <c r="AP97" i="11"/>
  <c r="AN97" i="11"/>
  <c r="AL97" i="11"/>
  <c r="AE97" i="11"/>
  <c r="AC97" i="11"/>
  <c r="AA97" i="11"/>
  <c r="T97" i="11"/>
  <c r="R97" i="11"/>
  <c r="P97" i="11"/>
  <c r="I97" i="11"/>
  <c r="G97" i="11"/>
  <c r="E97" i="11"/>
  <c r="AP96" i="11"/>
  <c r="AN96" i="11"/>
  <c r="AL96" i="11"/>
  <c r="AE96" i="11"/>
  <c r="AC96" i="11"/>
  <c r="AA96" i="11"/>
  <c r="T96" i="11"/>
  <c r="R96" i="11"/>
  <c r="P96" i="11"/>
  <c r="I96" i="11"/>
  <c r="G96" i="11"/>
  <c r="E96" i="11"/>
  <c r="F96" i="11" s="1"/>
  <c r="AP95" i="11"/>
  <c r="AN95" i="11"/>
  <c r="AL95" i="11"/>
  <c r="AE95" i="11"/>
  <c r="AC95" i="11"/>
  <c r="AA95" i="11"/>
  <c r="T95" i="11"/>
  <c r="R95" i="11"/>
  <c r="P95" i="11"/>
  <c r="I95" i="11"/>
  <c r="G95" i="11"/>
  <c r="E95" i="11"/>
  <c r="AP94" i="11"/>
  <c r="AN94" i="11"/>
  <c r="AL94" i="11"/>
  <c r="AE94" i="11"/>
  <c r="AF94" i="11" s="1"/>
  <c r="AC94" i="11"/>
  <c r="AA94" i="11"/>
  <c r="T94" i="11"/>
  <c r="R94" i="11"/>
  <c r="P94" i="11"/>
  <c r="I94" i="11"/>
  <c r="G94" i="11"/>
  <c r="E94" i="11"/>
  <c r="AP93" i="11"/>
  <c r="AN93" i="11"/>
  <c r="AL93" i="11"/>
  <c r="AE93" i="11"/>
  <c r="AC93" i="11"/>
  <c r="AA93" i="11"/>
  <c r="T93" i="11"/>
  <c r="R93" i="11"/>
  <c r="P93" i="11"/>
  <c r="I93" i="11"/>
  <c r="G93" i="11"/>
  <c r="E93" i="11"/>
  <c r="AP92" i="11"/>
  <c r="AN92" i="11"/>
  <c r="AL92" i="11"/>
  <c r="AE92" i="11"/>
  <c r="AC92" i="11"/>
  <c r="AA92" i="11"/>
  <c r="T92" i="11"/>
  <c r="R92" i="11"/>
  <c r="P92" i="11"/>
  <c r="I92" i="11"/>
  <c r="G92" i="11"/>
  <c r="E92" i="11"/>
  <c r="F92" i="11" s="1"/>
  <c r="AP91" i="11"/>
  <c r="AN91" i="11"/>
  <c r="AL91" i="11"/>
  <c r="AE91" i="11"/>
  <c r="AC91" i="11"/>
  <c r="AA91" i="11"/>
  <c r="T91" i="11"/>
  <c r="R91" i="11"/>
  <c r="P91" i="11"/>
  <c r="I91" i="11"/>
  <c r="G91" i="11"/>
  <c r="E91" i="11"/>
  <c r="AP90" i="11"/>
  <c r="AN90" i="11"/>
  <c r="AL90" i="11"/>
  <c r="AE90" i="11"/>
  <c r="AF90" i="11" s="1"/>
  <c r="AC90" i="11"/>
  <c r="AA90" i="11"/>
  <c r="T90" i="11"/>
  <c r="R90" i="11"/>
  <c r="P90" i="11"/>
  <c r="I90" i="11"/>
  <c r="G90" i="11"/>
  <c r="E90" i="11"/>
  <c r="AP89" i="11"/>
  <c r="AN89" i="11"/>
  <c r="AL89" i="11"/>
  <c r="AE89" i="11"/>
  <c r="AC89" i="11"/>
  <c r="AA89" i="11"/>
  <c r="T89" i="11"/>
  <c r="R89" i="11"/>
  <c r="P89" i="11"/>
  <c r="I89" i="11"/>
  <c r="G89" i="11"/>
  <c r="E89" i="11"/>
  <c r="AP88" i="11"/>
  <c r="AN88" i="11"/>
  <c r="AL88" i="11"/>
  <c r="AE88" i="11"/>
  <c r="AC88" i="11"/>
  <c r="AA88" i="11"/>
  <c r="T88" i="11"/>
  <c r="R88" i="11"/>
  <c r="P88" i="11"/>
  <c r="I88" i="11"/>
  <c r="G88" i="11"/>
  <c r="E88" i="11"/>
  <c r="F88" i="11" s="1"/>
  <c r="AP84" i="11"/>
  <c r="AN84" i="11"/>
  <c r="AL84" i="11"/>
  <c r="AE84" i="11"/>
  <c r="AC84" i="11"/>
  <c r="AA84" i="11"/>
  <c r="T84" i="11"/>
  <c r="R84" i="11"/>
  <c r="P84" i="11"/>
  <c r="I84" i="11"/>
  <c r="G84" i="11"/>
  <c r="E84" i="11"/>
  <c r="AP83" i="11"/>
  <c r="AN83" i="11"/>
  <c r="AL83" i="11"/>
  <c r="AE83" i="11"/>
  <c r="AF83" i="11" s="1"/>
  <c r="AC83" i="11"/>
  <c r="AA83" i="11"/>
  <c r="T83" i="11"/>
  <c r="R83" i="11"/>
  <c r="P83" i="11"/>
  <c r="I83" i="11"/>
  <c r="G83" i="11"/>
  <c r="E83" i="11"/>
  <c r="AP82" i="11"/>
  <c r="AN82" i="11"/>
  <c r="AL82" i="11"/>
  <c r="AE82" i="11"/>
  <c r="AC82" i="11"/>
  <c r="AA82" i="11"/>
  <c r="T82" i="11"/>
  <c r="R82" i="11"/>
  <c r="P82" i="11"/>
  <c r="I82" i="11"/>
  <c r="G82" i="11"/>
  <c r="E82" i="11"/>
  <c r="AP81" i="11"/>
  <c r="AN81" i="11"/>
  <c r="AL81" i="11"/>
  <c r="AE81" i="11"/>
  <c r="AC81" i="11"/>
  <c r="AA81" i="11"/>
  <c r="T81" i="11"/>
  <c r="R81" i="11"/>
  <c r="P81" i="11"/>
  <c r="I81" i="11"/>
  <c r="G81" i="11"/>
  <c r="E81" i="11"/>
  <c r="F81" i="11" s="1"/>
  <c r="AP80" i="11"/>
  <c r="AN80" i="11"/>
  <c r="AL80" i="11"/>
  <c r="AE80" i="11"/>
  <c r="AC80" i="11"/>
  <c r="AA80" i="11"/>
  <c r="T80" i="11"/>
  <c r="R80" i="11"/>
  <c r="P80" i="11"/>
  <c r="I80" i="11"/>
  <c r="G80" i="11"/>
  <c r="E80" i="11"/>
  <c r="AP79" i="11"/>
  <c r="AN79" i="11"/>
  <c r="AL79" i="11"/>
  <c r="AE79" i="11"/>
  <c r="AF79" i="11" s="1"/>
  <c r="AC79" i="11"/>
  <c r="AA79" i="11"/>
  <c r="T79" i="11"/>
  <c r="R79" i="11"/>
  <c r="P79" i="11"/>
  <c r="I79" i="11"/>
  <c r="G79" i="11"/>
  <c r="E79" i="11"/>
  <c r="AP78" i="11"/>
  <c r="AN78" i="11"/>
  <c r="AL78" i="11"/>
  <c r="AE78" i="11"/>
  <c r="AC78" i="11"/>
  <c r="AA78" i="11"/>
  <c r="T78" i="11"/>
  <c r="R78" i="11"/>
  <c r="P78" i="11"/>
  <c r="I78" i="11"/>
  <c r="G78" i="11"/>
  <c r="E78" i="11"/>
  <c r="AP77" i="11"/>
  <c r="AN77" i="11"/>
  <c r="AL77" i="11"/>
  <c r="AE77" i="11"/>
  <c r="AC77" i="11"/>
  <c r="AA77" i="11"/>
  <c r="T77" i="11"/>
  <c r="R77" i="11"/>
  <c r="P77" i="11"/>
  <c r="I77" i="11"/>
  <c r="G77" i="11"/>
  <c r="E77" i="11"/>
  <c r="F77" i="11" s="1"/>
  <c r="AP76" i="11"/>
  <c r="AN76" i="11"/>
  <c r="AL76" i="11"/>
  <c r="AE76" i="11"/>
  <c r="AC76" i="11"/>
  <c r="AA76" i="11"/>
  <c r="T76" i="11"/>
  <c r="R76" i="11"/>
  <c r="P76" i="11"/>
  <c r="I76" i="11"/>
  <c r="G76" i="11"/>
  <c r="E76" i="11"/>
  <c r="AP75" i="11"/>
  <c r="AN75" i="11"/>
  <c r="AL75" i="11"/>
  <c r="AE75" i="11"/>
  <c r="AF75" i="11" s="1"/>
  <c r="AC75" i="11"/>
  <c r="AA75" i="11"/>
  <c r="T75" i="11"/>
  <c r="R75" i="11"/>
  <c r="P75" i="11"/>
  <c r="I75" i="11"/>
  <c r="G75" i="11"/>
  <c r="E75" i="11"/>
  <c r="AP74" i="11"/>
  <c r="AN74" i="11"/>
  <c r="AL74" i="11"/>
  <c r="AE74" i="11"/>
  <c r="AC74" i="11"/>
  <c r="AA74" i="11"/>
  <c r="T74" i="11"/>
  <c r="R74" i="11"/>
  <c r="P74" i="11"/>
  <c r="I74" i="11"/>
  <c r="G74" i="11"/>
  <c r="E74" i="11"/>
  <c r="AP73" i="11"/>
  <c r="AN73" i="11"/>
  <c r="AL73" i="11"/>
  <c r="AE73" i="11"/>
  <c r="AC73" i="11"/>
  <c r="AA73" i="11"/>
  <c r="T73" i="11"/>
  <c r="R73" i="11"/>
  <c r="P73" i="11"/>
  <c r="I73" i="11"/>
  <c r="G73" i="11"/>
  <c r="E73" i="11"/>
  <c r="F73" i="11" s="1"/>
  <c r="AP69" i="11"/>
  <c r="AN69" i="11"/>
  <c r="AL69" i="11"/>
  <c r="AE69" i="11"/>
  <c r="AC69" i="11"/>
  <c r="AA69" i="11"/>
  <c r="T69" i="11"/>
  <c r="R69" i="11"/>
  <c r="P69" i="11"/>
  <c r="I69" i="11"/>
  <c r="G69" i="11"/>
  <c r="E69" i="11"/>
  <c r="AP68" i="11"/>
  <c r="AN68" i="11"/>
  <c r="AL68" i="11"/>
  <c r="AE68" i="11"/>
  <c r="AF68" i="11" s="1"/>
  <c r="AC68" i="11"/>
  <c r="AA68" i="11"/>
  <c r="T68" i="11"/>
  <c r="R68" i="11"/>
  <c r="P68" i="11"/>
  <c r="I68" i="11"/>
  <c r="G68" i="11"/>
  <c r="E68" i="11"/>
  <c r="AP67" i="11"/>
  <c r="AN67" i="11"/>
  <c r="AL67" i="11"/>
  <c r="AE67" i="11"/>
  <c r="AC67" i="11"/>
  <c r="AA67" i="11"/>
  <c r="T67" i="11"/>
  <c r="R67" i="11"/>
  <c r="P67" i="11"/>
  <c r="I67" i="11"/>
  <c r="G67" i="11"/>
  <c r="E67" i="11"/>
  <c r="AP66" i="11"/>
  <c r="AN66" i="11"/>
  <c r="AL66" i="11"/>
  <c r="AE66" i="11"/>
  <c r="AC66" i="11"/>
  <c r="AA66" i="11"/>
  <c r="T66" i="11"/>
  <c r="R66" i="11"/>
  <c r="P66" i="11"/>
  <c r="I66" i="11"/>
  <c r="G66" i="11"/>
  <c r="E66" i="11"/>
  <c r="F66" i="11" s="1"/>
  <c r="AP65" i="11"/>
  <c r="AN65" i="11"/>
  <c r="AL65" i="11"/>
  <c r="AE65" i="11"/>
  <c r="AC65" i="11"/>
  <c r="AA65" i="11"/>
  <c r="T65" i="11"/>
  <c r="R65" i="11"/>
  <c r="P65" i="11"/>
  <c r="I65" i="11"/>
  <c r="G65" i="11"/>
  <c r="E65" i="11"/>
  <c r="AP64" i="11"/>
  <c r="AN64" i="11"/>
  <c r="AL64" i="11"/>
  <c r="AE64" i="11"/>
  <c r="AF64" i="11" s="1"/>
  <c r="AC64" i="11"/>
  <c r="AA64" i="11"/>
  <c r="T64" i="11"/>
  <c r="R64" i="11"/>
  <c r="P64" i="11"/>
  <c r="I64" i="11"/>
  <c r="G64" i="11"/>
  <c r="E64" i="11"/>
  <c r="F64" i="11" s="1"/>
  <c r="AP63" i="11"/>
  <c r="AN63" i="11"/>
  <c r="AL63" i="11"/>
  <c r="AE63" i="11"/>
  <c r="AC63" i="11"/>
  <c r="AA63" i="11"/>
  <c r="T63" i="11"/>
  <c r="R63" i="11"/>
  <c r="P63" i="11"/>
  <c r="I63" i="11"/>
  <c r="G63" i="11"/>
  <c r="E63" i="11"/>
  <c r="AP62" i="11"/>
  <c r="AN62" i="11"/>
  <c r="AL62" i="11"/>
  <c r="AE62" i="11"/>
  <c r="AC62" i="11"/>
  <c r="AA62" i="11"/>
  <c r="T62" i="11"/>
  <c r="R62" i="11"/>
  <c r="P62" i="11"/>
  <c r="I62" i="11"/>
  <c r="G62" i="11"/>
  <c r="E62" i="11"/>
  <c r="F62" i="11" s="1"/>
  <c r="AP61" i="11"/>
  <c r="AN61" i="11"/>
  <c r="AL61" i="11"/>
  <c r="AE61" i="11"/>
  <c r="AC61" i="11"/>
  <c r="AA61" i="11"/>
  <c r="T61" i="11"/>
  <c r="R61" i="11"/>
  <c r="P61" i="11"/>
  <c r="I61" i="11"/>
  <c r="G61" i="11"/>
  <c r="E61" i="11"/>
  <c r="AP60" i="11"/>
  <c r="AN60" i="11"/>
  <c r="AL60" i="11"/>
  <c r="AE60" i="11"/>
  <c r="AF60" i="11" s="1"/>
  <c r="AC60" i="11"/>
  <c r="AA60" i="11"/>
  <c r="T60" i="11"/>
  <c r="R60" i="11"/>
  <c r="P60" i="11"/>
  <c r="I60" i="11"/>
  <c r="G60" i="11"/>
  <c r="E60" i="11"/>
  <c r="F60" i="11" s="1"/>
  <c r="AP59" i="11"/>
  <c r="AN59" i="11"/>
  <c r="AL59" i="11"/>
  <c r="AE59" i="11"/>
  <c r="AC59" i="11"/>
  <c r="AA59" i="11"/>
  <c r="T59" i="11"/>
  <c r="R59" i="11"/>
  <c r="P59" i="11"/>
  <c r="I59" i="11"/>
  <c r="G59" i="11"/>
  <c r="E59" i="11"/>
  <c r="AP58" i="11"/>
  <c r="AN58" i="11"/>
  <c r="AL58" i="11"/>
  <c r="AM58" i="11" s="1"/>
  <c r="AE58" i="11"/>
  <c r="AC58" i="11"/>
  <c r="AA58" i="11"/>
  <c r="T58" i="11"/>
  <c r="R58" i="11"/>
  <c r="P58" i="11"/>
  <c r="I58" i="11"/>
  <c r="G58" i="11"/>
  <c r="E58" i="11"/>
  <c r="F58" i="11" s="1"/>
  <c r="AP54" i="11"/>
  <c r="AQ54" i="11" s="1"/>
  <c r="AN54" i="11"/>
  <c r="AL54" i="11"/>
  <c r="AE54" i="11"/>
  <c r="AC54" i="11"/>
  <c r="AA54" i="11"/>
  <c r="AB54" i="11" s="1"/>
  <c r="T54" i="11"/>
  <c r="U54" i="11" s="1"/>
  <c r="R54" i="11"/>
  <c r="P54" i="11"/>
  <c r="I54" i="11"/>
  <c r="G54" i="11"/>
  <c r="E54" i="11"/>
  <c r="AP53" i="11"/>
  <c r="AQ53" i="11" s="1"/>
  <c r="AN53" i="11"/>
  <c r="AL53" i="11"/>
  <c r="AE53" i="11"/>
  <c r="AF53" i="11" s="1"/>
  <c r="AC53" i="11"/>
  <c r="AA53" i="11"/>
  <c r="T53" i="11"/>
  <c r="U53" i="11" s="1"/>
  <c r="R53" i="11"/>
  <c r="P53" i="11"/>
  <c r="I53" i="11"/>
  <c r="G53" i="11"/>
  <c r="E53" i="11"/>
  <c r="AP52" i="11"/>
  <c r="AQ52" i="11" s="1"/>
  <c r="AN52" i="11"/>
  <c r="AL52" i="11"/>
  <c r="AE52" i="11"/>
  <c r="AC52" i="11"/>
  <c r="AA52" i="11"/>
  <c r="T52" i="11"/>
  <c r="R52" i="11"/>
  <c r="P52" i="11"/>
  <c r="I52" i="11"/>
  <c r="G52" i="11"/>
  <c r="E52" i="11"/>
  <c r="AP51" i="11"/>
  <c r="AN51" i="11"/>
  <c r="AL51" i="11"/>
  <c r="AM51" i="11" s="1"/>
  <c r="AE51" i="11"/>
  <c r="AC51" i="11"/>
  <c r="AA51" i="11"/>
  <c r="T51" i="11"/>
  <c r="U51" i="11" s="1"/>
  <c r="R51" i="11"/>
  <c r="P51" i="11"/>
  <c r="I51" i="11"/>
  <c r="G51" i="11"/>
  <c r="E51" i="11"/>
  <c r="F51" i="11" s="1"/>
  <c r="AP50" i="11"/>
  <c r="AQ50" i="11" s="1"/>
  <c r="AN50" i="11"/>
  <c r="AL50" i="11"/>
  <c r="AE50" i="11"/>
  <c r="AC50" i="11"/>
  <c r="AA50" i="11"/>
  <c r="AB50" i="11" s="1"/>
  <c r="T50" i="11"/>
  <c r="U50" i="11" s="1"/>
  <c r="R50" i="11"/>
  <c r="P50" i="11"/>
  <c r="I50" i="11"/>
  <c r="G50" i="11"/>
  <c r="E50" i="11"/>
  <c r="AP49" i="11"/>
  <c r="AQ49" i="11" s="1"/>
  <c r="AN49" i="11"/>
  <c r="AL49" i="11"/>
  <c r="AE49" i="11"/>
  <c r="AF49" i="11" s="1"/>
  <c r="AC49" i="11"/>
  <c r="AA49" i="11"/>
  <c r="T49" i="11"/>
  <c r="U49" i="11" s="1"/>
  <c r="R49" i="11"/>
  <c r="P49" i="11"/>
  <c r="I49" i="11"/>
  <c r="G49" i="11"/>
  <c r="E49" i="11"/>
  <c r="AP48" i="11"/>
  <c r="AN48" i="11"/>
  <c r="AL48" i="11"/>
  <c r="AM48" i="11" s="1"/>
  <c r="AE48" i="11"/>
  <c r="AC48" i="11"/>
  <c r="AA48" i="11"/>
  <c r="T48" i="11"/>
  <c r="U48" i="11" s="1"/>
  <c r="R48" i="11"/>
  <c r="V48" i="11" s="1"/>
  <c r="P48" i="11"/>
  <c r="I48" i="11"/>
  <c r="G48" i="11"/>
  <c r="E48" i="11"/>
  <c r="F48" i="11" s="1"/>
  <c r="AP47" i="11"/>
  <c r="AN47" i="11"/>
  <c r="AL47" i="11"/>
  <c r="AM47" i="11" s="1"/>
  <c r="AE47" i="11"/>
  <c r="AF47" i="11" s="1"/>
  <c r="AC47" i="11"/>
  <c r="AA47" i="11"/>
  <c r="T47" i="11"/>
  <c r="R47" i="11"/>
  <c r="V47" i="11" s="1"/>
  <c r="P47" i="11"/>
  <c r="I47" i="11"/>
  <c r="G47" i="11"/>
  <c r="K47" i="11" s="1"/>
  <c r="E47" i="11"/>
  <c r="F47" i="11" s="1"/>
  <c r="AP46" i="11"/>
  <c r="AN46" i="11"/>
  <c r="AL46" i="11"/>
  <c r="AE46" i="11"/>
  <c r="AF46" i="11" s="1"/>
  <c r="AC46" i="11"/>
  <c r="AA46" i="11"/>
  <c r="T46" i="11"/>
  <c r="U46" i="11" s="1"/>
  <c r="R46" i="11"/>
  <c r="V46" i="11" s="1"/>
  <c r="P46" i="11"/>
  <c r="I46" i="11"/>
  <c r="G46" i="11"/>
  <c r="E46" i="11"/>
  <c r="F46" i="11" s="1"/>
  <c r="AP45" i="11"/>
  <c r="AN45" i="11"/>
  <c r="AL45" i="11"/>
  <c r="AM45" i="11" s="1"/>
  <c r="AE45" i="11"/>
  <c r="AF45" i="11" s="1"/>
  <c r="AC45" i="11"/>
  <c r="AA45" i="11"/>
  <c r="T45" i="11"/>
  <c r="R45" i="11"/>
  <c r="V45" i="11" s="1"/>
  <c r="P45" i="11"/>
  <c r="I45" i="11"/>
  <c r="G45" i="11"/>
  <c r="K45" i="11" s="1"/>
  <c r="E45" i="11"/>
  <c r="F45" i="11" s="1"/>
  <c r="AP44" i="11"/>
  <c r="AN44" i="11"/>
  <c r="AL44" i="11"/>
  <c r="AE44" i="11"/>
  <c r="AF44" i="11" s="1"/>
  <c r="AC44" i="11"/>
  <c r="AA44" i="11"/>
  <c r="T44" i="11"/>
  <c r="U44" i="11" s="1"/>
  <c r="R44" i="11"/>
  <c r="V44" i="11" s="1"/>
  <c r="P44" i="11"/>
  <c r="I44" i="11"/>
  <c r="G44" i="11"/>
  <c r="E44" i="11"/>
  <c r="F44" i="11" s="1"/>
  <c r="AP43" i="11"/>
  <c r="AN43" i="11"/>
  <c r="AL43" i="11"/>
  <c r="AM43" i="11" s="1"/>
  <c r="AE43" i="11"/>
  <c r="AF43" i="11" s="1"/>
  <c r="AC43" i="11"/>
  <c r="AA43" i="11"/>
  <c r="T43" i="11"/>
  <c r="R43" i="11"/>
  <c r="V43" i="11" s="1"/>
  <c r="P43" i="11"/>
  <c r="I43" i="11"/>
  <c r="G43" i="11"/>
  <c r="K43" i="11" s="1"/>
  <c r="E43" i="11"/>
  <c r="F43" i="11" s="1"/>
  <c r="AP39" i="11"/>
  <c r="AN39" i="11"/>
  <c r="AL39" i="11"/>
  <c r="AE39" i="11"/>
  <c r="AC39" i="11"/>
  <c r="AA39" i="11"/>
  <c r="AB39" i="11" s="1"/>
  <c r="T39" i="11"/>
  <c r="R39" i="11"/>
  <c r="V39" i="11" s="1"/>
  <c r="P39" i="11"/>
  <c r="Q39" i="11" s="1"/>
  <c r="I39" i="11"/>
  <c r="G39" i="11"/>
  <c r="E39" i="11"/>
  <c r="F39" i="11" s="1"/>
  <c r="AP38" i="11"/>
  <c r="AN38" i="11"/>
  <c r="AL38" i="11"/>
  <c r="AE38" i="11"/>
  <c r="AG38" i="11" s="1"/>
  <c r="AC38" i="11"/>
  <c r="AA38" i="11"/>
  <c r="T38" i="11"/>
  <c r="R38" i="11"/>
  <c r="P38" i="11"/>
  <c r="I38" i="11"/>
  <c r="G38" i="11"/>
  <c r="K38" i="11" s="1"/>
  <c r="E38" i="11"/>
  <c r="F38" i="11" s="1"/>
  <c r="AP37" i="11"/>
  <c r="AN37" i="11"/>
  <c r="AL37" i="11"/>
  <c r="AE37" i="11"/>
  <c r="AC37" i="11"/>
  <c r="AA37" i="11"/>
  <c r="T37" i="11"/>
  <c r="R37" i="11"/>
  <c r="V37" i="11" s="1"/>
  <c r="P37" i="11"/>
  <c r="Q37" i="11" s="1"/>
  <c r="I37" i="11"/>
  <c r="G37" i="11"/>
  <c r="E37" i="11"/>
  <c r="F37" i="11" s="1"/>
  <c r="AP36" i="11"/>
  <c r="AN36" i="11"/>
  <c r="AL36" i="11"/>
  <c r="AE36" i="11"/>
  <c r="AC36" i="11"/>
  <c r="AA36" i="11"/>
  <c r="T36" i="11"/>
  <c r="R36" i="11"/>
  <c r="P36" i="11"/>
  <c r="Q36" i="11" s="1"/>
  <c r="I36" i="11"/>
  <c r="G36" i="11"/>
  <c r="K36" i="11" s="1"/>
  <c r="E36" i="11"/>
  <c r="F36" i="11" s="1"/>
  <c r="AP35" i="11"/>
  <c r="AN35" i="11"/>
  <c r="AL35" i="11"/>
  <c r="AE35" i="11"/>
  <c r="AC35" i="11"/>
  <c r="AA35" i="11"/>
  <c r="AB35" i="11" s="1"/>
  <c r="T35" i="11"/>
  <c r="R35" i="11"/>
  <c r="V35" i="11" s="1"/>
  <c r="P35" i="11"/>
  <c r="Q35" i="11" s="1"/>
  <c r="I35" i="11"/>
  <c r="G35" i="11"/>
  <c r="E35" i="11"/>
  <c r="F35" i="11" s="1"/>
  <c r="AP34" i="11"/>
  <c r="AN34" i="11"/>
  <c r="AL34" i="11"/>
  <c r="AE34" i="11"/>
  <c r="AG34" i="11" s="1"/>
  <c r="AC34" i="11"/>
  <c r="AA34" i="11"/>
  <c r="T34" i="11"/>
  <c r="R34" i="11"/>
  <c r="P34" i="11"/>
  <c r="I34" i="11"/>
  <c r="G34" i="11"/>
  <c r="K34" i="11" s="1"/>
  <c r="E34" i="11"/>
  <c r="F34" i="11" s="1"/>
  <c r="AP33" i="11"/>
  <c r="AN33" i="11"/>
  <c r="AL33" i="11"/>
  <c r="AE33" i="11"/>
  <c r="AC33" i="11"/>
  <c r="AA33" i="11"/>
  <c r="T33" i="11"/>
  <c r="R33" i="11"/>
  <c r="V33" i="11" s="1"/>
  <c r="P33" i="11"/>
  <c r="Q33" i="11" s="1"/>
  <c r="I33" i="11"/>
  <c r="G33" i="11"/>
  <c r="E33" i="11"/>
  <c r="F33" i="11" s="1"/>
  <c r="AP32" i="11"/>
  <c r="AN32" i="11"/>
  <c r="AL32" i="11"/>
  <c r="AE32" i="11"/>
  <c r="AC32" i="11"/>
  <c r="AA32" i="11"/>
  <c r="AB32" i="11" s="1"/>
  <c r="T32" i="11"/>
  <c r="R32" i="11"/>
  <c r="P32" i="11"/>
  <c r="Q32" i="11" s="1"/>
  <c r="I32" i="11"/>
  <c r="G32" i="11"/>
  <c r="K32" i="11" s="1"/>
  <c r="E32" i="11"/>
  <c r="F32" i="11" s="1"/>
  <c r="AP31" i="11"/>
  <c r="AN31" i="11"/>
  <c r="AL31" i="11"/>
  <c r="AE31" i="11"/>
  <c r="AC31" i="11"/>
  <c r="AA31" i="11"/>
  <c r="AB31" i="11" s="1"/>
  <c r="T31" i="11"/>
  <c r="R31" i="11"/>
  <c r="V31" i="11" s="1"/>
  <c r="P31" i="11"/>
  <c r="Q31" i="11" s="1"/>
  <c r="I31" i="11"/>
  <c r="G31" i="11"/>
  <c r="E31" i="11"/>
  <c r="F31" i="11" s="1"/>
  <c r="AP30" i="11"/>
  <c r="AN30" i="11"/>
  <c r="AL30" i="11"/>
  <c r="AE30" i="11"/>
  <c r="AG30" i="11" s="1"/>
  <c r="AC30" i="11"/>
  <c r="AA30" i="11"/>
  <c r="T30" i="11"/>
  <c r="R30" i="11"/>
  <c r="P30" i="11"/>
  <c r="I30" i="11"/>
  <c r="G30" i="11"/>
  <c r="K30" i="11" s="1"/>
  <c r="E30" i="11"/>
  <c r="F30" i="11" s="1"/>
  <c r="AP29" i="11"/>
  <c r="AN29" i="11"/>
  <c r="AL29" i="11"/>
  <c r="AE29" i="11"/>
  <c r="AC29" i="11"/>
  <c r="AA29" i="11"/>
  <c r="AB29" i="11" s="1"/>
  <c r="T29" i="11"/>
  <c r="R29" i="11"/>
  <c r="P29" i="11"/>
  <c r="I29" i="11"/>
  <c r="G29" i="11"/>
  <c r="E29" i="11"/>
  <c r="AP28" i="11"/>
  <c r="AQ39" i="11" s="1"/>
  <c r="AN28" i="11"/>
  <c r="AL28" i="11"/>
  <c r="AE28" i="11"/>
  <c r="AF39" i="11" s="1"/>
  <c r="AC28" i="11"/>
  <c r="AA28" i="11"/>
  <c r="T28" i="11"/>
  <c r="U39" i="11" s="1"/>
  <c r="R28" i="11"/>
  <c r="P28" i="11"/>
  <c r="I28" i="11"/>
  <c r="J39" i="11" s="1"/>
  <c r="G28" i="11"/>
  <c r="E28" i="11"/>
  <c r="AQ99" i="11"/>
  <c r="AR99" i="11"/>
  <c r="AM99" i="11"/>
  <c r="AF99" i="11"/>
  <c r="AG99" i="11"/>
  <c r="AB99" i="11"/>
  <c r="U99" i="11"/>
  <c r="Q99" i="11"/>
  <c r="J99" i="11"/>
  <c r="F99" i="11"/>
  <c r="AQ98" i="11"/>
  <c r="AM98" i="11"/>
  <c r="AB98" i="11"/>
  <c r="U98" i="11"/>
  <c r="Q98" i="11"/>
  <c r="J98" i="11"/>
  <c r="F98" i="11"/>
  <c r="AQ97" i="11"/>
  <c r="AM97" i="11"/>
  <c r="AF97" i="11"/>
  <c r="AB97" i="11"/>
  <c r="U97" i="11"/>
  <c r="Q97" i="11"/>
  <c r="J97" i="11"/>
  <c r="F97" i="11"/>
  <c r="AQ96" i="11"/>
  <c r="AM96" i="11"/>
  <c r="AF96" i="11"/>
  <c r="AB96" i="11"/>
  <c r="U96" i="11"/>
  <c r="Q96" i="11"/>
  <c r="J96" i="11"/>
  <c r="AQ95" i="11"/>
  <c r="AM95" i="11"/>
  <c r="AF95" i="11"/>
  <c r="AB95" i="11"/>
  <c r="U95" i="11"/>
  <c r="Q95" i="11"/>
  <c r="J95" i="11"/>
  <c r="F95" i="11"/>
  <c r="AQ94" i="11"/>
  <c r="AM94" i="11"/>
  <c r="AB94" i="11"/>
  <c r="U94" i="11"/>
  <c r="Q94" i="11"/>
  <c r="J94" i="11"/>
  <c r="F94" i="11"/>
  <c r="AQ93" i="11"/>
  <c r="AM93" i="11"/>
  <c r="AF93" i="11"/>
  <c r="AB93" i="11"/>
  <c r="U93" i="11"/>
  <c r="Q93" i="11"/>
  <c r="J93" i="11"/>
  <c r="F93" i="11"/>
  <c r="AQ92" i="11"/>
  <c r="AM92" i="11"/>
  <c r="AF92" i="11"/>
  <c r="AB92" i="11"/>
  <c r="U92" i="11"/>
  <c r="Q92" i="11"/>
  <c r="J92" i="11"/>
  <c r="AQ91" i="11"/>
  <c r="AM91" i="11"/>
  <c r="AF91" i="11"/>
  <c r="AB91" i="11"/>
  <c r="U91" i="11"/>
  <c r="Q91" i="11"/>
  <c r="J91" i="11"/>
  <c r="F91" i="11"/>
  <c r="AQ90" i="11"/>
  <c r="AM90" i="11"/>
  <c r="AB90" i="11"/>
  <c r="U90" i="11"/>
  <c r="Q90" i="11"/>
  <c r="J90" i="11"/>
  <c r="F90" i="11"/>
  <c r="AQ89" i="11"/>
  <c r="AM89" i="11"/>
  <c r="AF89" i="11"/>
  <c r="AB89" i="11"/>
  <c r="U89" i="11"/>
  <c r="Q89" i="11"/>
  <c r="J89" i="11"/>
  <c r="F89" i="11"/>
  <c r="AQ88" i="11"/>
  <c r="AM88" i="11"/>
  <c r="AF88" i="11"/>
  <c r="AB88" i="11"/>
  <c r="U88" i="11"/>
  <c r="Q88" i="11"/>
  <c r="J88" i="11"/>
  <c r="AQ84" i="11"/>
  <c r="AM84" i="11"/>
  <c r="AF84" i="11"/>
  <c r="AB84" i="11"/>
  <c r="U84" i="11"/>
  <c r="Q84" i="11"/>
  <c r="J84" i="11"/>
  <c r="F84" i="11"/>
  <c r="AQ83" i="11"/>
  <c r="AM83" i="11"/>
  <c r="AB83" i="11"/>
  <c r="U83" i="11"/>
  <c r="Q83" i="11"/>
  <c r="J83" i="11"/>
  <c r="F83" i="11"/>
  <c r="AQ82" i="11"/>
  <c r="AM82" i="11"/>
  <c r="AF82" i="11"/>
  <c r="AB82" i="11"/>
  <c r="U82" i="11"/>
  <c r="Q82" i="11"/>
  <c r="J82" i="11"/>
  <c r="F82" i="11"/>
  <c r="AQ81" i="11"/>
  <c r="AM81" i="11"/>
  <c r="AF81" i="11"/>
  <c r="AB81" i="11"/>
  <c r="U81" i="11"/>
  <c r="Q81" i="11"/>
  <c r="J81" i="11"/>
  <c r="AQ80" i="11"/>
  <c r="AM80" i="11"/>
  <c r="AF80" i="11"/>
  <c r="AB80" i="11"/>
  <c r="U80" i="11"/>
  <c r="Q80" i="11"/>
  <c r="J80" i="11"/>
  <c r="F80" i="11"/>
  <c r="AQ79" i="11"/>
  <c r="AM79" i="11"/>
  <c r="AB79" i="11"/>
  <c r="U79" i="11"/>
  <c r="Q79" i="11"/>
  <c r="J79" i="11"/>
  <c r="F79" i="11"/>
  <c r="AQ78" i="11"/>
  <c r="AM78" i="11"/>
  <c r="AF78" i="11"/>
  <c r="AB78" i="11"/>
  <c r="U78" i="11"/>
  <c r="Q78" i="11"/>
  <c r="J78" i="11"/>
  <c r="F78" i="11"/>
  <c r="AQ77" i="11"/>
  <c r="AM77" i="11"/>
  <c r="AF77" i="11"/>
  <c r="AB77" i="11"/>
  <c r="U77" i="11"/>
  <c r="Q77" i="11"/>
  <c r="J77" i="11"/>
  <c r="AQ76" i="11"/>
  <c r="AM76" i="11"/>
  <c r="AF76" i="11"/>
  <c r="AB76" i="11"/>
  <c r="U76" i="11"/>
  <c r="Q76" i="11"/>
  <c r="J76" i="11"/>
  <c r="F76" i="11"/>
  <c r="AQ75" i="11"/>
  <c r="AM75" i="11"/>
  <c r="AB75" i="11"/>
  <c r="U75" i="11"/>
  <c r="Q75" i="11"/>
  <c r="J75" i="11"/>
  <c r="F75" i="11"/>
  <c r="AQ74" i="11"/>
  <c r="AM74" i="11"/>
  <c r="AF74" i="11"/>
  <c r="AB74" i="11"/>
  <c r="U74" i="11"/>
  <c r="Q74" i="11"/>
  <c r="J74" i="11"/>
  <c r="F74" i="11"/>
  <c r="AQ73" i="11"/>
  <c r="AM73" i="11"/>
  <c r="AF73" i="11"/>
  <c r="AB73" i="11"/>
  <c r="U73" i="11"/>
  <c r="Q73" i="11"/>
  <c r="J73" i="11"/>
  <c r="AQ69" i="11"/>
  <c r="AM69" i="11"/>
  <c r="AF69" i="11"/>
  <c r="AB69" i="11"/>
  <c r="U69" i="11"/>
  <c r="Q69" i="11"/>
  <c r="J69" i="11"/>
  <c r="F69" i="11"/>
  <c r="AQ68" i="11"/>
  <c r="AM68" i="11"/>
  <c r="AB68" i="11"/>
  <c r="U68" i="11"/>
  <c r="Q68" i="11"/>
  <c r="J68" i="11"/>
  <c r="F68" i="11"/>
  <c r="AQ67" i="11"/>
  <c r="AM67" i="11"/>
  <c r="AF67" i="11"/>
  <c r="AB67" i="11"/>
  <c r="U67" i="11"/>
  <c r="Q67" i="11"/>
  <c r="J67" i="11"/>
  <c r="F67" i="11"/>
  <c r="AQ66" i="11"/>
  <c r="AM66" i="11"/>
  <c r="AF66" i="11"/>
  <c r="AB66" i="11"/>
  <c r="U66" i="11"/>
  <c r="Q66" i="11"/>
  <c r="J66" i="11"/>
  <c r="AQ65" i="11"/>
  <c r="AM65" i="11"/>
  <c r="AF65" i="11"/>
  <c r="AB65" i="11"/>
  <c r="U65" i="11"/>
  <c r="Q65" i="11"/>
  <c r="J65" i="11"/>
  <c r="F65" i="11"/>
  <c r="AQ64" i="11"/>
  <c r="AM64" i="11"/>
  <c r="AB64" i="11"/>
  <c r="U64" i="11"/>
  <c r="Q64" i="11"/>
  <c r="J64" i="11"/>
  <c r="AQ63" i="11"/>
  <c r="AM63" i="11"/>
  <c r="AF63" i="11"/>
  <c r="AB63" i="11"/>
  <c r="U63" i="11"/>
  <c r="Q63" i="11"/>
  <c r="J63" i="11"/>
  <c r="F63" i="11"/>
  <c r="AQ62" i="11"/>
  <c r="AM62" i="11"/>
  <c r="AF62" i="11"/>
  <c r="AB62" i="11"/>
  <c r="U62" i="11"/>
  <c r="Q62" i="11"/>
  <c r="J62" i="11"/>
  <c r="AQ61" i="11"/>
  <c r="AM61" i="11"/>
  <c r="AF61" i="11"/>
  <c r="AB61" i="11"/>
  <c r="U61" i="11"/>
  <c r="Q61" i="11"/>
  <c r="J61" i="11"/>
  <c r="F61" i="11"/>
  <c r="AQ60" i="11"/>
  <c r="AM60" i="11"/>
  <c r="AB60" i="11"/>
  <c r="U60" i="11"/>
  <c r="Q60" i="11"/>
  <c r="J60" i="11"/>
  <c r="AQ59" i="11"/>
  <c r="AM59" i="11"/>
  <c r="AF59" i="11"/>
  <c r="AB59" i="11"/>
  <c r="U59" i="11"/>
  <c r="Q59" i="11"/>
  <c r="J59" i="11"/>
  <c r="F59" i="11"/>
  <c r="AQ58" i="11"/>
  <c r="AF58" i="11"/>
  <c r="AB58" i="11"/>
  <c r="Q58" i="11"/>
  <c r="J58" i="11"/>
  <c r="AM54" i="11"/>
  <c r="AF54" i="11"/>
  <c r="Q54" i="11"/>
  <c r="J54" i="11"/>
  <c r="F54" i="11"/>
  <c r="AM53" i="11"/>
  <c r="AB53" i="11"/>
  <c r="Q53" i="11"/>
  <c r="J53" i="11"/>
  <c r="F53" i="11"/>
  <c r="AM52" i="11"/>
  <c r="AF52" i="11"/>
  <c r="AB52" i="11"/>
  <c r="U52" i="11"/>
  <c r="Q52" i="11"/>
  <c r="J52" i="11"/>
  <c r="F52" i="11"/>
  <c r="AQ51" i="11"/>
  <c r="AF51" i="11"/>
  <c r="AB51" i="11"/>
  <c r="Q51" i="11"/>
  <c r="J51" i="11"/>
  <c r="AM50" i="11"/>
  <c r="AF50" i="11"/>
  <c r="Q50" i="11"/>
  <c r="J50" i="11"/>
  <c r="F50" i="11"/>
  <c r="AM49" i="11"/>
  <c r="AB49" i="11"/>
  <c r="Q49" i="11"/>
  <c r="J49" i="11"/>
  <c r="F49" i="11"/>
  <c r="AF48" i="11"/>
  <c r="AB48" i="11"/>
  <c r="Q48" i="11"/>
  <c r="J48" i="11"/>
  <c r="K48" i="11"/>
  <c r="AQ47" i="11"/>
  <c r="AR47" i="11"/>
  <c r="AG47" i="11"/>
  <c r="AB47" i="11"/>
  <c r="U47" i="11"/>
  <c r="Q47" i="11"/>
  <c r="J47" i="11"/>
  <c r="AQ46" i="11"/>
  <c r="AR46" i="11"/>
  <c r="AM46" i="11"/>
  <c r="AG46" i="11"/>
  <c r="AB46" i="11"/>
  <c r="Q46" i="11"/>
  <c r="J46" i="11"/>
  <c r="K46" i="11"/>
  <c r="AQ45" i="11"/>
  <c r="AR45" i="11"/>
  <c r="AB45" i="11"/>
  <c r="U45" i="11"/>
  <c r="Q45" i="11"/>
  <c r="J45" i="11"/>
  <c r="AQ44" i="11"/>
  <c r="AR44" i="11"/>
  <c r="AM44" i="11"/>
  <c r="AG44" i="11"/>
  <c r="AB44" i="11"/>
  <c r="Q44" i="11"/>
  <c r="J44" i="11"/>
  <c r="K44" i="11"/>
  <c r="AQ43" i="11"/>
  <c r="AR43" i="11"/>
  <c r="AG43" i="11"/>
  <c r="AB43" i="11"/>
  <c r="U43" i="11"/>
  <c r="Q43" i="11"/>
  <c r="J43" i="11"/>
  <c r="AR39" i="11"/>
  <c r="AM39" i="11"/>
  <c r="AG39" i="11"/>
  <c r="K39" i="11"/>
  <c r="AR38" i="11"/>
  <c r="AM38" i="11"/>
  <c r="AB38" i="11"/>
  <c r="V38" i="11"/>
  <c r="Q38" i="11"/>
  <c r="AR37" i="11"/>
  <c r="AM37" i="11"/>
  <c r="AG37" i="11"/>
  <c r="AB37" i="11"/>
  <c r="K37" i="11"/>
  <c r="AR36" i="11"/>
  <c r="AM36" i="11"/>
  <c r="AG36" i="11"/>
  <c r="AB36" i="11"/>
  <c r="V36" i="11"/>
  <c r="AR35" i="11"/>
  <c r="AM35" i="11"/>
  <c r="AG35" i="11"/>
  <c r="K35" i="11"/>
  <c r="AR34" i="11"/>
  <c r="AM34" i="11"/>
  <c r="AB34" i="11"/>
  <c r="V34" i="11"/>
  <c r="Q34" i="11"/>
  <c r="AR33" i="11"/>
  <c r="AM33" i="11"/>
  <c r="AG33" i="11"/>
  <c r="AB33" i="11"/>
  <c r="K33" i="11"/>
  <c r="AR32" i="11"/>
  <c r="AM32" i="11"/>
  <c r="AG32" i="11"/>
  <c r="V32" i="11"/>
  <c r="AR31" i="11"/>
  <c r="AM31" i="11"/>
  <c r="AG31" i="11"/>
  <c r="K31" i="11"/>
  <c r="AR30" i="11"/>
  <c r="AM30" i="11"/>
  <c r="AB30" i="11"/>
  <c r="V30" i="11"/>
  <c r="Q30" i="11"/>
  <c r="AM29" i="11"/>
  <c r="Q29" i="11"/>
  <c r="F29" i="11"/>
  <c r="B3" i="8"/>
  <c r="B4" i="8"/>
  <c r="B5" i="8"/>
  <c r="B6" i="8"/>
  <c r="B7" i="8"/>
  <c r="B8" i="8"/>
  <c r="B9" i="8"/>
  <c r="B10" i="8"/>
  <c r="B11" i="8"/>
  <c r="B12" i="8"/>
  <c r="B13" i="8"/>
  <c r="B14" i="8"/>
  <c r="AN98" i="1"/>
  <c r="AP97" i="1"/>
  <c r="AQ97" i="1" s="1"/>
  <c r="AN91" i="1"/>
  <c r="AL91" i="1"/>
  <c r="AM91" i="1" s="1"/>
  <c r="AP90" i="1"/>
  <c r="AQ90" i="1" s="1"/>
  <c r="AN90" i="1"/>
  <c r="AL90" i="1"/>
  <c r="AM90" i="1" s="1"/>
  <c r="AN89" i="1"/>
  <c r="AL89" i="1"/>
  <c r="AM89" i="1" s="1"/>
  <c r="AL88" i="1"/>
  <c r="AM88" i="1" s="1"/>
  <c r="AP84" i="1"/>
  <c r="AQ84" i="1" s="1"/>
  <c r="AN84" i="1"/>
  <c r="AP83" i="1"/>
  <c r="AQ83" i="1" s="1"/>
  <c r="AN83" i="1"/>
  <c r="AP82" i="1"/>
  <c r="AN82" i="1"/>
  <c r="AL82" i="1"/>
  <c r="AM82" i="1" s="1"/>
  <c r="AP81" i="1"/>
  <c r="AQ81" i="1" s="1"/>
  <c r="AN81" i="1"/>
  <c r="AL81" i="1"/>
  <c r="AM81" i="1" s="1"/>
  <c r="AP80" i="1"/>
  <c r="AQ80" i="1" s="1"/>
  <c r="AN80" i="1"/>
  <c r="AP79" i="1"/>
  <c r="AQ79" i="1" s="1"/>
  <c r="AN79" i="1"/>
  <c r="AL79" i="1"/>
  <c r="AM79" i="1" s="1"/>
  <c r="AP78" i="1"/>
  <c r="AQ78" i="1" s="1"/>
  <c r="AN78" i="1"/>
  <c r="AL78" i="1"/>
  <c r="AM78" i="1" s="1"/>
  <c r="AP77" i="1"/>
  <c r="AN77" i="1"/>
  <c r="AL77" i="1"/>
  <c r="AM77" i="1" s="1"/>
  <c r="AP76" i="1"/>
  <c r="AQ76" i="1" s="1"/>
  <c r="AN76" i="1"/>
  <c r="AL76" i="1"/>
  <c r="AM76" i="1" s="1"/>
  <c r="AP75" i="1"/>
  <c r="AQ75" i="1" s="1"/>
  <c r="AN75" i="1"/>
  <c r="AL75" i="1"/>
  <c r="AM75" i="1" s="1"/>
  <c r="AP74" i="1"/>
  <c r="AQ74" i="1" s="1"/>
  <c r="AN74" i="1"/>
  <c r="AL74" i="1"/>
  <c r="AM74" i="1" s="1"/>
  <c r="AP73" i="1"/>
  <c r="AQ73" i="1" s="1"/>
  <c r="AN73" i="1"/>
  <c r="AL73" i="1"/>
  <c r="AM73" i="1" s="1"/>
  <c r="AP69" i="1"/>
  <c r="AQ69" i="1" s="1"/>
  <c r="AN69" i="1"/>
  <c r="AP68" i="1"/>
  <c r="AQ68" i="1" s="1"/>
  <c r="AN68" i="1"/>
  <c r="AL68" i="1"/>
  <c r="AM68" i="1" s="1"/>
  <c r="AP67" i="1"/>
  <c r="AQ67" i="1" s="1"/>
  <c r="AL67" i="1"/>
  <c r="AM67" i="1" s="1"/>
  <c r="AN66" i="1"/>
  <c r="AP65" i="1"/>
  <c r="AQ65" i="1" s="1"/>
  <c r="AL65" i="1"/>
  <c r="AM65" i="1" s="1"/>
  <c r="AN64" i="1"/>
  <c r="AL64" i="1"/>
  <c r="AM64" i="1" s="1"/>
  <c r="AN63" i="1"/>
  <c r="AL63" i="1"/>
  <c r="AM63" i="1" s="1"/>
  <c r="AP62" i="1"/>
  <c r="AQ62" i="1" s="1"/>
  <c r="AN62" i="1"/>
  <c r="AL62" i="1"/>
  <c r="AM62" i="1" s="1"/>
  <c r="AP61" i="1"/>
  <c r="AQ61" i="1" s="1"/>
  <c r="AN61" i="1"/>
  <c r="AL61" i="1"/>
  <c r="AM61" i="1" s="1"/>
  <c r="AN60" i="1"/>
  <c r="AL60" i="1"/>
  <c r="AM60" i="1" s="1"/>
  <c r="AP59" i="1"/>
  <c r="AQ59" i="1" s="1"/>
  <c r="AL59" i="1"/>
  <c r="AM59" i="1" s="1"/>
  <c r="AP58" i="1"/>
  <c r="AQ58" i="1" s="1"/>
  <c r="AL58" i="1"/>
  <c r="AM58" i="1" s="1"/>
  <c r="AL54" i="1"/>
  <c r="AM54" i="1" s="1"/>
  <c r="AN51" i="1"/>
  <c r="AP48" i="1"/>
  <c r="AQ48" i="1" s="1"/>
  <c r="AL46" i="1"/>
  <c r="AM46" i="1" s="1"/>
  <c r="AN43" i="1"/>
  <c r="AP37" i="1"/>
  <c r="AL35" i="1"/>
  <c r="AM35" i="1" s="1"/>
  <c r="AN32" i="1"/>
  <c r="AP29" i="1"/>
  <c r="AQ82" i="1"/>
  <c r="AE99" i="1"/>
  <c r="AF99" i="1" s="1"/>
  <c r="AC99" i="1"/>
  <c r="AA99" i="1"/>
  <c r="AB99" i="1" s="1"/>
  <c r="AE98" i="1"/>
  <c r="AF98" i="1" s="1"/>
  <c r="AC98" i="1"/>
  <c r="AA98" i="1"/>
  <c r="AB98" i="1" s="1"/>
  <c r="AE97" i="1"/>
  <c r="AF97" i="1" s="1"/>
  <c r="AC97" i="1"/>
  <c r="AA97" i="1"/>
  <c r="AB97" i="1" s="1"/>
  <c r="AE96" i="1"/>
  <c r="AF96" i="1" s="1"/>
  <c r="AC96" i="1"/>
  <c r="AA96" i="1"/>
  <c r="AB96" i="1" s="1"/>
  <c r="AE95" i="1"/>
  <c r="AF95" i="1" s="1"/>
  <c r="AC95" i="1"/>
  <c r="AA95" i="1"/>
  <c r="AB95" i="1" s="1"/>
  <c r="AE94" i="1"/>
  <c r="AF94" i="1" s="1"/>
  <c r="AC94" i="1"/>
  <c r="AA94" i="1"/>
  <c r="AB94" i="1" s="1"/>
  <c r="AE93" i="1"/>
  <c r="AF93" i="1" s="1"/>
  <c r="AC93" i="1"/>
  <c r="AA93" i="1"/>
  <c r="AB93" i="1" s="1"/>
  <c r="AE92" i="1"/>
  <c r="AF92" i="1" s="1"/>
  <c r="AC92" i="1"/>
  <c r="AA92" i="1"/>
  <c r="AB92" i="1" s="1"/>
  <c r="AE91" i="1"/>
  <c r="AF91" i="1" s="1"/>
  <c r="AC91" i="1"/>
  <c r="AA91" i="1"/>
  <c r="AB91" i="1" s="1"/>
  <c r="AE90" i="1"/>
  <c r="AF90" i="1" s="1"/>
  <c r="AC90" i="1"/>
  <c r="AA90" i="1"/>
  <c r="AB90" i="1" s="1"/>
  <c r="AE89" i="1"/>
  <c r="AF89" i="1" s="1"/>
  <c r="AC89" i="1"/>
  <c r="AA89" i="1"/>
  <c r="AB89" i="1" s="1"/>
  <c r="AE88" i="1"/>
  <c r="AF88" i="1" s="1"/>
  <c r="AC88" i="1"/>
  <c r="AA88" i="1"/>
  <c r="AB88" i="1" s="1"/>
  <c r="AE84" i="1"/>
  <c r="AF84" i="1" s="1"/>
  <c r="AC84" i="1"/>
  <c r="AA84" i="1"/>
  <c r="AB84" i="1" s="1"/>
  <c r="AE83" i="1"/>
  <c r="AF83" i="1" s="1"/>
  <c r="AC83" i="1"/>
  <c r="AA83" i="1"/>
  <c r="AB83" i="1" s="1"/>
  <c r="AE82" i="1"/>
  <c r="AF82" i="1" s="1"/>
  <c r="AC82" i="1"/>
  <c r="AA82" i="1"/>
  <c r="AB82" i="1" s="1"/>
  <c r="AE81" i="1"/>
  <c r="AF81" i="1" s="1"/>
  <c r="AC81" i="1"/>
  <c r="AA81" i="1"/>
  <c r="AB81" i="1" s="1"/>
  <c r="AE80" i="1"/>
  <c r="AF80" i="1" s="1"/>
  <c r="AC80" i="1"/>
  <c r="AA80" i="1"/>
  <c r="AB80" i="1" s="1"/>
  <c r="AE79" i="1"/>
  <c r="AF79" i="1" s="1"/>
  <c r="AC79" i="1"/>
  <c r="AA79" i="1"/>
  <c r="AB79" i="1" s="1"/>
  <c r="AE78" i="1"/>
  <c r="AC78" i="1"/>
  <c r="AA78" i="1"/>
  <c r="AB78" i="1" s="1"/>
  <c r="AE77" i="1"/>
  <c r="AF77" i="1" s="1"/>
  <c r="AC77" i="1"/>
  <c r="AA77" i="1"/>
  <c r="AB77" i="1" s="1"/>
  <c r="AE76" i="1"/>
  <c r="AF76" i="1" s="1"/>
  <c r="AC76" i="1"/>
  <c r="AA76" i="1"/>
  <c r="AB76" i="1" s="1"/>
  <c r="AE75" i="1"/>
  <c r="AF75" i="1" s="1"/>
  <c r="AC75" i="1"/>
  <c r="AA75" i="1"/>
  <c r="AB75" i="1" s="1"/>
  <c r="AE74" i="1"/>
  <c r="AF74" i="1" s="1"/>
  <c r="AC74" i="1"/>
  <c r="AA74" i="1"/>
  <c r="AB74" i="1" s="1"/>
  <c r="AE73" i="1"/>
  <c r="AF73" i="1" s="1"/>
  <c r="AC73" i="1"/>
  <c r="AA73" i="1"/>
  <c r="AB73" i="1" s="1"/>
  <c r="AC68" i="1"/>
  <c r="AE65" i="1"/>
  <c r="AF65" i="1" s="1"/>
  <c r="AA63" i="1"/>
  <c r="AB63" i="1" s="1"/>
  <c r="AC60" i="1"/>
  <c r="AE54" i="1"/>
  <c r="AF54" i="1" s="1"/>
  <c r="AA54" i="1"/>
  <c r="AB54" i="1" s="1"/>
  <c r="AA52" i="1"/>
  <c r="AB52" i="1" s="1"/>
  <c r="AC51" i="1"/>
  <c r="AC49" i="1"/>
  <c r="AE48" i="1"/>
  <c r="AF48" i="1" s="1"/>
  <c r="AE46" i="1"/>
  <c r="AF46" i="1" s="1"/>
  <c r="AA46" i="1"/>
  <c r="AB46" i="1" s="1"/>
  <c r="AC45" i="1"/>
  <c r="AA44" i="1"/>
  <c r="AB44" i="1" s="1"/>
  <c r="AC43" i="1"/>
  <c r="AE37" i="1"/>
  <c r="AA35" i="1"/>
  <c r="AC32" i="1"/>
  <c r="AE29" i="1"/>
  <c r="T99" i="1"/>
  <c r="R99" i="1"/>
  <c r="P99" i="1"/>
  <c r="Q99" i="1" s="1"/>
  <c r="T98" i="1"/>
  <c r="U98" i="1" s="1"/>
  <c r="R98" i="1"/>
  <c r="P98" i="1"/>
  <c r="Q98" i="1" s="1"/>
  <c r="T97" i="1"/>
  <c r="U97" i="1" s="1"/>
  <c r="R97" i="1"/>
  <c r="P97" i="1"/>
  <c r="Q97" i="1" s="1"/>
  <c r="T96" i="1"/>
  <c r="U96" i="1" s="1"/>
  <c r="R96" i="1"/>
  <c r="P96" i="1"/>
  <c r="Q96" i="1" s="1"/>
  <c r="T95" i="1"/>
  <c r="U95" i="1" s="1"/>
  <c r="R95" i="1"/>
  <c r="P95" i="1"/>
  <c r="Q95" i="1" s="1"/>
  <c r="T94" i="1"/>
  <c r="U94" i="1" s="1"/>
  <c r="R94" i="1"/>
  <c r="P94" i="1"/>
  <c r="Q94" i="1" s="1"/>
  <c r="T93" i="1"/>
  <c r="U93" i="1" s="1"/>
  <c r="R93" i="1"/>
  <c r="P93" i="1"/>
  <c r="Q93" i="1" s="1"/>
  <c r="T92" i="1"/>
  <c r="U92" i="1" s="1"/>
  <c r="R92" i="1"/>
  <c r="P92" i="1"/>
  <c r="Q92" i="1" s="1"/>
  <c r="T91" i="1"/>
  <c r="U91" i="1" s="1"/>
  <c r="R91" i="1"/>
  <c r="P91" i="1"/>
  <c r="Q91" i="1" s="1"/>
  <c r="T90" i="1"/>
  <c r="U90" i="1" s="1"/>
  <c r="R90" i="1"/>
  <c r="P90" i="1"/>
  <c r="Q90" i="1" s="1"/>
  <c r="T89" i="1"/>
  <c r="U89" i="1" s="1"/>
  <c r="R89" i="1"/>
  <c r="P89" i="1"/>
  <c r="Q89" i="1" s="1"/>
  <c r="P88" i="1"/>
  <c r="Q88" i="1" s="1"/>
  <c r="T84" i="1"/>
  <c r="U84" i="1" s="1"/>
  <c r="R84" i="1"/>
  <c r="P84" i="1"/>
  <c r="Q84" i="1" s="1"/>
  <c r="T83" i="1"/>
  <c r="U83" i="1" s="1"/>
  <c r="R83" i="1"/>
  <c r="P83" i="1"/>
  <c r="Q83" i="1" s="1"/>
  <c r="T82" i="1"/>
  <c r="U82" i="1" s="1"/>
  <c r="R82" i="1"/>
  <c r="P82" i="1"/>
  <c r="Q82" i="1" s="1"/>
  <c r="T81" i="1"/>
  <c r="U81" i="1" s="1"/>
  <c r="R81" i="1"/>
  <c r="P81" i="1"/>
  <c r="Q81" i="1" s="1"/>
  <c r="T80" i="1"/>
  <c r="U80" i="1" s="1"/>
  <c r="R80" i="1"/>
  <c r="P80" i="1"/>
  <c r="Q80" i="1" s="1"/>
  <c r="T79" i="1"/>
  <c r="U79" i="1" s="1"/>
  <c r="R79" i="1"/>
  <c r="P79" i="1"/>
  <c r="Q79" i="1" s="1"/>
  <c r="T78" i="1"/>
  <c r="U78" i="1" s="1"/>
  <c r="R78" i="1"/>
  <c r="P78" i="1"/>
  <c r="Q78" i="1" s="1"/>
  <c r="T77" i="1"/>
  <c r="U77" i="1" s="1"/>
  <c r="R77" i="1"/>
  <c r="P77" i="1"/>
  <c r="Q77" i="1" s="1"/>
  <c r="T76" i="1"/>
  <c r="U76" i="1" s="1"/>
  <c r="R76" i="1"/>
  <c r="P76" i="1"/>
  <c r="Q76" i="1" s="1"/>
  <c r="T75" i="1"/>
  <c r="U75" i="1" s="1"/>
  <c r="R75" i="1"/>
  <c r="P75" i="1"/>
  <c r="Q75" i="1" s="1"/>
  <c r="T74" i="1"/>
  <c r="U74" i="1" s="1"/>
  <c r="R74" i="1"/>
  <c r="P74" i="1"/>
  <c r="Q74" i="1" s="1"/>
  <c r="T73" i="1"/>
  <c r="U73" i="1" s="1"/>
  <c r="R73" i="1"/>
  <c r="P73" i="1"/>
  <c r="Q73" i="1" s="1"/>
  <c r="T69" i="1"/>
  <c r="U69" i="1" s="1"/>
  <c r="P67" i="1"/>
  <c r="Q67" i="1" s="1"/>
  <c r="R64" i="1"/>
  <c r="T61" i="1"/>
  <c r="U61" i="1" s="1"/>
  <c r="P59" i="1"/>
  <c r="Q59" i="1" s="1"/>
  <c r="R54" i="1"/>
  <c r="T53" i="1"/>
  <c r="U53" i="1" s="1"/>
  <c r="P53" i="1"/>
  <c r="Q53" i="1" s="1"/>
  <c r="R52" i="1"/>
  <c r="P51" i="1"/>
  <c r="Q51" i="1" s="1"/>
  <c r="R50" i="1"/>
  <c r="T49" i="1"/>
  <c r="U49" i="1" s="1"/>
  <c r="P49" i="1"/>
  <c r="Q49" i="1" s="1"/>
  <c r="R48" i="1"/>
  <c r="T47" i="1"/>
  <c r="U47" i="1" s="1"/>
  <c r="P47" i="1"/>
  <c r="Q47" i="1" s="1"/>
  <c r="P46" i="1"/>
  <c r="Q46" i="1" s="1"/>
  <c r="T45" i="1"/>
  <c r="U45" i="1" s="1"/>
  <c r="P45" i="1"/>
  <c r="Q45" i="1" s="1"/>
  <c r="R44" i="1"/>
  <c r="T43" i="1"/>
  <c r="U43" i="1" s="1"/>
  <c r="P43" i="1"/>
  <c r="R39" i="1"/>
  <c r="T36" i="1"/>
  <c r="P34" i="1"/>
  <c r="Q34" i="1" s="1"/>
  <c r="R31" i="1"/>
  <c r="T28" i="1"/>
  <c r="U39" i="1" s="1"/>
  <c r="I99" i="1"/>
  <c r="J99" i="1" s="1"/>
  <c r="G99" i="1"/>
  <c r="E99" i="1"/>
  <c r="F99" i="1" s="1"/>
  <c r="I98" i="1"/>
  <c r="J98" i="1" s="1"/>
  <c r="G98" i="1"/>
  <c r="E98" i="1"/>
  <c r="F98" i="1" s="1"/>
  <c r="I97" i="1"/>
  <c r="J97" i="1" s="1"/>
  <c r="G97" i="1"/>
  <c r="E97" i="1"/>
  <c r="F97" i="1" s="1"/>
  <c r="I96" i="1"/>
  <c r="J96" i="1" s="1"/>
  <c r="G96" i="1"/>
  <c r="E96" i="1"/>
  <c r="F96" i="1" s="1"/>
  <c r="I95" i="1"/>
  <c r="J95" i="1" s="1"/>
  <c r="G95" i="1"/>
  <c r="E95" i="1"/>
  <c r="F95" i="1" s="1"/>
  <c r="I94" i="1"/>
  <c r="G94" i="1"/>
  <c r="E94" i="1"/>
  <c r="F94" i="1" s="1"/>
  <c r="I93" i="1"/>
  <c r="J93" i="1" s="1"/>
  <c r="G93" i="1"/>
  <c r="E93" i="1"/>
  <c r="F93" i="1" s="1"/>
  <c r="I92" i="1"/>
  <c r="J92" i="1" s="1"/>
  <c r="G92" i="1"/>
  <c r="E92" i="1"/>
  <c r="F92" i="1" s="1"/>
  <c r="I91" i="1"/>
  <c r="J91" i="1" s="1"/>
  <c r="G91" i="1"/>
  <c r="E91" i="1"/>
  <c r="F91" i="1" s="1"/>
  <c r="I90" i="1"/>
  <c r="G90" i="1"/>
  <c r="E90" i="1"/>
  <c r="F90" i="1" s="1"/>
  <c r="I89" i="1"/>
  <c r="J89" i="1" s="1"/>
  <c r="G89" i="1"/>
  <c r="E89" i="1"/>
  <c r="F89" i="1" s="1"/>
  <c r="I88" i="1"/>
  <c r="J88" i="1" s="1"/>
  <c r="G88" i="1"/>
  <c r="E88" i="1"/>
  <c r="F88" i="1" s="1"/>
  <c r="I84" i="1"/>
  <c r="J84" i="1" s="1"/>
  <c r="G84" i="1"/>
  <c r="E84" i="1"/>
  <c r="F84" i="1" s="1"/>
  <c r="I83" i="1"/>
  <c r="J83" i="1" s="1"/>
  <c r="G83" i="1"/>
  <c r="E83" i="1"/>
  <c r="F83" i="1" s="1"/>
  <c r="I82" i="1"/>
  <c r="J82" i="1" s="1"/>
  <c r="G82" i="1"/>
  <c r="E82" i="1"/>
  <c r="F82" i="1" s="1"/>
  <c r="I81" i="1"/>
  <c r="J81" i="1" s="1"/>
  <c r="G81" i="1"/>
  <c r="E81" i="1"/>
  <c r="F81" i="1" s="1"/>
  <c r="I80" i="1"/>
  <c r="J80" i="1" s="1"/>
  <c r="G80" i="1"/>
  <c r="E80" i="1"/>
  <c r="F80" i="1" s="1"/>
  <c r="I79" i="1"/>
  <c r="J79" i="1" s="1"/>
  <c r="G79" i="1"/>
  <c r="E79" i="1"/>
  <c r="F79" i="1" s="1"/>
  <c r="I78" i="1"/>
  <c r="J78" i="1" s="1"/>
  <c r="G78" i="1"/>
  <c r="E78" i="1"/>
  <c r="F78" i="1" s="1"/>
  <c r="I77" i="1"/>
  <c r="J77" i="1" s="1"/>
  <c r="G77" i="1"/>
  <c r="E77" i="1"/>
  <c r="F77" i="1" s="1"/>
  <c r="I76" i="1"/>
  <c r="J76" i="1" s="1"/>
  <c r="G76" i="1"/>
  <c r="E76" i="1"/>
  <c r="F76" i="1" s="1"/>
  <c r="I75" i="1"/>
  <c r="J75" i="1" s="1"/>
  <c r="G75" i="1"/>
  <c r="E75" i="1"/>
  <c r="F75" i="1" s="1"/>
  <c r="I74" i="1"/>
  <c r="J74" i="1" s="1"/>
  <c r="G74" i="1"/>
  <c r="E74" i="1"/>
  <c r="F74" i="1" s="1"/>
  <c r="G73" i="1"/>
  <c r="E73" i="1"/>
  <c r="F73" i="1" s="1"/>
  <c r="I60" i="1"/>
  <c r="J60" i="1" s="1"/>
  <c r="I54" i="1"/>
  <c r="I53" i="1"/>
  <c r="I51" i="1"/>
  <c r="I50" i="1"/>
  <c r="I48" i="1"/>
  <c r="I47" i="1"/>
  <c r="I46" i="1"/>
  <c r="I45" i="1"/>
  <c r="I43" i="1"/>
  <c r="G54" i="1"/>
  <c r="G53" i="1"/>
  <c r="G51" i="1"/>
  <c r="G50" i="1"/>
  <c r="G49" i="1"/>
  <c r="G47" i="1"/>
  <c r="G46" i="1"/>
  <c r="G44" i="1"/>
  <c r="G43" i="1"/>
  <c r="E54" i="1"/>
  <c r="I34" i="1"/>
  <c r="B848" i="8"/>
  <c r="F848" i="8"/>
  <c r="G848" i="8" s="1"/>
  <c r="B849" i="8"/>
  <c r="F849" i="8"/>
  <c r="G849" i="8"/>
  <c r="B850" i="8"/>
  <c r="F850" i="8"/>
  <c r="G850" i="8" s="1"/>
  <c r="B851" i="8"/>
  <c r="F851" i="8"/>
  <c r="G851" i="8" s="1"/>
  <c r="B852" i="8"/>
  <c r="F852" i="8"/>
  <c r="G852" i="8" s="1"/>
  <c r="B853" i="8"/>
  <c r="F853" i="8"/>
  <c r="G853" i="8" s="1"/>
  <c r="B854" i="8"/>
  <c r="F854" i="8"/>
  <c r="G854" i="8" s="1"/>
  <c r="B855" i="8"/>
  <c r="F855" i="8"/>
  <c r="G855" i="8" s="1"/>
  <c r="B856" i="8"/>
  <c r="F856" i="8"/>
  <c r="G856" i="8"/>
  <c r="B857" i="8"/>
  <c r="F857" i="8"/>
  <c r="G857" i="8"/>
  <c r="B858" i="8"/>
  <c r="F858" i="8"/>
  <c r="G858" i="8"/>
  <c r="B859" i="8"/>
  <c r="F859" i="8"/>
  <c r="G859" i="8" s="1"/>
  <c r="B860" i="8"/>
  <c r="F860" i="8"/>
  <c r="G860" i="8" s="1"/>
  <c r="B861" i="8"/>
  <c r="F861" i="8"/>
  <c r="G861" i="8"/>
  <c r="B862" i="8"/>
  <c r="F862" i="8"/>
  <c r="G862" i="8" s="1"/>
  <c r="B863" i="8"/>
  <c r="F863" i="8"/>
  <c r="G863" i="8" s="1"/>
  <c r="B864" i="8"/>
  <c r="F864" i="8"/>
  <c r="G864" i="8" s="1"/>
  <c r="B865" i="8"/>
  <c r="F865" i="8"/>
  <c r="G865" i="8" s="1"/>
  <c r="B866" i="8"/>
  <c r="F866" i="8"/>
  <c r="G866" i="8" s="1"/>
  <c r="B867" i="8"/>
  <c r="F867" i="8"/>
  <c r="G867" i="8" s="1"/>
  <c r="B868" i="8"/>
  <c r="F868" i="8"/>
  <c r="G868" i="8" s="1"/>
  <c r="B869" i="8"/>
  <c r="F869" i="8"/>
  <c r="G869" i="8" s="1"/>
  <c r="B870" i="8"/>
  <c r="F870" i="8"/>
  <c r="G870" i="8" s="1"/>
  <c r="B871" i="8"/>
  <c r="F871" i="8"/>
  <c r="G871" i="8" s="1"/>
  <c r="B872" i="8"/>
  <c r="F872" i="8"/>
  <c r="G872" i="8" s="1"/>
  <c r="B873" i="8"/>
  <c r="F873" i="8"/>
  <c r="G873" i="8"/>
  <c r="B874" i="8"/>
  <c r="F874" i="8"/>
  <c r="G874" i="8" s="1"/>
  <c r="B875" i="8"/>
  <c r="F875" i="8"/>
  <c r="G875" i="8" s="1"/>
  <c r="B876" i="8"/>
  <c r="F876" i="8"/>
  <c r="G876" i="8" s="1"/>
  <c r="B877" i="8"/>
  <c r="F877" i="8"/>
  <c r="G877" i="8" s="1"/>
  <c r="B878" i="8"/>
  <c r="F878" i="8"/>
  <c r="G878" i="8"/>
  <c r="B879" i="8"/>
  <c r="F879" i="8"/>
  <c r="G879" i="8" s="1"/>
  <c r="B880" i="8"/>
  <c r="F880" i="8"/>
  <c r="G880" i="8" s="1"/>
  <c r="B881" i="8"/>
  <c r="F881" i="8"/>
  <c r="G881" i="8" s="1"/>
  <c r="B882" i="8"/>
  <c r="F882" i="8"/>
  <c r="G882" i="8" s="1"/>
  <c r="B883" i="8"/>
  <c r="F883" i="8"/>
  <c r="G883" i="8" s="1"/>
  <c r="B884" i="8"/>
  <c r="F884" i="8"/>
  <c r="G884" i="8" s="1"/>
  <c r="B885" i="8"/>
  <c r="F885" i="8"/>
  <c r="G885" i="8" s="1"/>
  <c r="B886" i="8"/>
  <c r="F886" i="8"/>
  <c r="G886" i="8" s="1"/>
  <c r="B887" i="8"/>
  <c r="F887" i="8"/>
  <c r="G887" i="8" s="1"/>
  <c r="B888" i="8"/>
  <c r="F888" i="8"/>
  <c r="G888" i="8"/>
  <c r="B889" i="8"/>
  <c r="F889" i="8"/>
  <c r="G889" i="8"/>
  <c r="B890" i="8"/>
  <c r="F890" i="8"/>
  <c r="G890" i="8" s="1"/>
  <c r="B891" i="8"/>
  <c r="F891" i="8"/>
  <c r="G891" i="8" s="1"/>
  <c r="B892" i="8"/>
  <c r="F892" i="8"/>
  <c r="G892" i="8" s="1"/>
  <c r="B893" i="8"/>
  <c r="F893" i="8"/>
  <c r="G893" i="8"/>
  <c r="B894" i="8"/>
  <c r="F894" i="8"/>
  <c r="G894" i="8"/>
  <c r="B895" i="8"/>
  <c r="F895" i="8"/>
  <c r="G895" i="8" s="1"/>
  <c r="B896" i="8"/>
  <c r="F896" i="8"/>
  <c r="G896" i="8" s="1"/>
  <c r="B897" i="8"/>
  <c r="F897" i="8"/>
  <c r="G897" i="8"/>
  <c r="B898" i="8"/>
  <c r="F898" i="8"/>
  <c r="G898" i="8" s="1"/>
  <c r="B899" i="8"/>
  <c r="F899" i="8"/>
  <c r="G899" i="8" s="1"/>
  <c r="B900" i="8"/>
  <c r="F900" i="8"/>
  <c r="G900" i="8" s="1"/>
  <c r="B901" i="8"/>
  <c r="F901" i="8"/>
  <c r="G901" i="8" s="1"/>
  <c r="B902" i="8"/>
  <c r="F902" i="8"/>
  <c r="G902" i="8" s="1"/>
  <c r="B903" i="8"/>
  <c r="F903" i="8"/>
  <c r="G903" i="8" s="1"/>
  <c r="B904" i="8"/>
  <c r="F904" i="8"/>
  <c r="G904" i="8"/>
  <c r="B905" i="8"/>
  <c r="F905" i="8"/>
  <c r="G905" i="8" s="1"/>
  <c r="B906" i="8"/>
  <c r="F906" i="8"/>
  <c r="G906" i="8" s="1"/>
  <c r="B907" i="8"/>
  <c r="F907" i="8"/>
  <c r="G907" i="8" s="1"/>
  <c r="B908" i="8"/>
  <c r="F908" i="8"/>
  <c r="G908" i="8"/>
  <c r="B909" i="8"/>
  <c r="F909" i="8"/>
  <c r="G909" i="8" s="1"/>
  <c r="B910" i="8"/>
  <c r="F910" i="8"/>
  <c r="G910" i="8"/>
  <c r="B911" i="8"/>
  <c r="F911" i="8"/>
  <c r="G911" i="8" s="1"/>
  <c r="B912" i="8"/>
  <c r="F912" i="8"/>
  <c r="G912" i="8" s="1"/>
  <c r="B913" i="8"/>
  <c r="F913" i="8"/>
  <c r="G913" i="8"/>
  <c r="B914" i="8"/>
  <c r="F914" i="8"/>
  <c r="G914" i="8" s="1"/>
  <c r="B915" i="8"/>
  <c r="F915" i="8"/>
  <c r="G915" i="8" s="1"/>
  <c r="B916" i="8"/>
  <c r="F916" i="8"/>
  <c r="G916" i="8" s="1"/>
  <c r="B917" i="8"/>
  <c r="F917" i="8"/>
  <c r="G917" i="8" s="1"/>
  <c r="B918" i="8"/>
  <c r="F918" i="8"/>
  <c r="G918" i="8" s="1"/>
  <c r="B919" i="8"/>
  <c r="F919" i="8"/>
  <c r="G919" i="8" s="1"/>
  <c r="B920" i="8"/>
  <c r="F920" i="8"/>
  <c r="G920" i="8"/>
  <c r="B921" i="8"/>
  <c r="F921" i="8"/>
  <c r="G921" i="8"/>
  <c r="B922" i="8"/>
  <c r="F922" i="8"/>
  <c r="G922" i="8" s="1"/>
  <c r="B923" i="8"/>
  <c r="F923" i="8"/>
  <c r="G923" i="8" s="1"/>
  <c r="B924" i="8"/>
  <c r="F924" i="8"/>
  <c r="G924" i="8" s="1"/>
  <c r="B925" i="8"/>
  <c r="F925" i="8"/>
  <c r="G925" i="8"/>
  <c r="B926" i="8"/>
  <c r="F926" i="8"/>
  <c r="G926" i="8"/>
  <c r="B927" i="8"/>
  <c r="F927" i="8"/>
  <c r="G927" i="8" s="1"/>
  <c r="B928" i="8"/>
  <c r="F928" i="8"/>
  <c r="G928" i="8" s="1"/>
  <c r="B929" i="8"/>
  <c r="F929" i="8"/>
  <c r="G929" i="8"/>
  <c r="B930" i="8"/>
  <c r="F930" i="8"/>
  <c r="G930" i="8" s="1"/>
  <c r="B931" i="8"/>
  <c r="F931" i="8"/>
  <c r="G931" i="8" s="1"/>
  <c r="B932" i="8"/>
  <c r="F932" i="8"/>
  <c r="G932" i="8" s="1"/>
  <c r="B933" i="8"/>
  <c r="F933" i="8"/>
  <c r="G933" i="8" s="1"/>
  <c r="B934" i="8"/>
  <c r="F934" i="8"/>
  <c r="G934" i="8" s="1"/>
  <c r="B935" i="8"/>
  <c r="F935" i="8"/>
  <c r="G935" i="8" s="1"/>
  <c r="B936" i="8"/>
  <c r="F936" i="8"/>
  <c r="G936" i="8"/>
  <c r="B937" i="8"/>
  <c r="F937" i="8"/>
  <c r="G937" i="8" s="1"/>
  <c r="B938" i="8"/>
  <c r="F938" i="8"/>
  <c r="G938" i="8"/>
  <c r="B939" i="8"/>
  <c r="F939" i="8"/>
  <c r="G939" i="8"/>
  <c r="B940" i="8"/>
  <c r="F940" i="8"/>
  <c r="G940" i="8"/>
  <c r="B941" i="8"/>
  <c r="F941" i="8"/>
  <c r="G941" i="8" s="1"/>
  <c r="B942" i="8"/>
  <c r="F942" i="8"/>
  <c r="G942" i="8" s="1"/>
  <c r="B943" i="8"/>
  <c r="F943" i="8"/>
  <c r="G943" i="8" s="1"/>
  <c r="B944" i="8"/>
  <c r="F944" i="8"/>
  <c r="G944" i="8" s="1"/>
  <c r="B945" i="8"/>
  <c r="F945" i="8"/>
  <c r="G945" i="8"/>
  <c r="B946" i="8"/>
  <c r="F946" i="8"/>
  <c r="G946" i="8" s="1"/>
  <c r="B947" i="8"/>
  <c r="F947" i="8"/>
  <c r="G947" i="8" s="1"/>
  <c r="B948" i="8"/>
  <c r="F948" i="8"/>
  <c r="G948" i="8"/>
  <c r="B949" i="8"/>
  <c r="F949" i="8"/>
  <c r="G949" i="8" s="1"/>
  <c r="B950" i="8"/>
  <c r="F950" i="8"/>
  <c r="G950" i="8" s="1"/>
  <c r="B951" i="8"/>
  <c r="F951" i="8"/>
  <c r="G951" i="8" s="1"/>
  <c r="B952" i="8"/>
  <c r="F952" i="8"/>
  <c r="G952" i="8"/>
  <c r="B953" i="8"/>
  <c r="F953" i="8"/>
  <c r="G953" i="8"/>
  <c r="B954" i="8"/>
  <c r="F954" i="8"/>
  <c r="G954" i="8" s="1"/>
  <c r="B955" i="8"/>
  <c r="F955" i="8"/>
  <c r="G955" i="8" s="1"/>
  <c r="B956" i="8"/>
  <c r="F956" i="8"/>
  <c r="G956" i="8"/>
  <c r="B957" i="8"/>
  <c r="F957" i="8"/>
  <c r="G957" i="8" s="1"/>
  <c r="B958" i="8"/>
  <c r="F958" i="8"/>
  <c r="G958" i="8" s="1"/>
  <c r="B959" i="8"/>
  <c r="F959" i="8"/>
  <c r="G959" i="8" s="1"/>
  <c r="B960" i="8"/>
  <c r="F960" i="8"/>
  <c r="G960" i="8" s="1"/>
  <c r="B961" i="8"/>
  <c r="F961" i="8"/>
  <c r="G961" i="8"/>
  <c r="B962" i="8"/>
  <c r="F962" i="8"/>
  <c r="G962" i="8" s="1"/>
  <c r="B963" i="8"/>
  <c r="F963" i="8"/>
  <c r="G963" i="8" s="1"/>
  <c r="B964" i="8"/>
  <c r="F964" i="8"/>
  <c r="G964" i="8"/>
  <c r="B965" i="8"/>
  <c r="F965" i="8"/>
  <c r="G965" i="8" s="1"/>
  <c r="B966" i="8"/>
  <c r="F966" i="8"/>
  <c r="G966" i="8" s="1"/>
  <c r="B967" i="8"/>
  <c r="F967" i="8"/>
  <c r="G967" i="8" s="1"/>
  <c r="B968" i="8"/>
  <c r="F968" i="8"/>
  <c r="G968" i="8"/>
  <c r="B969" i="8"/>
  <c r="F969" i="8"/>
  <c r="G969" i="8"/>
  <c r="B970" i="8"/>
  <c r="F970" i="8"/>
  <c r="G970" i="8" s="1"/>
  <c r="B971" i="8"/>
  <c r="F971" i="8"/>
  <c r="G971" i="8" s="1"/>
  <c r="B972" i="8"/>
  <c r="F972" i="8"/>
  <c r="G972" i="8"/>
  <c r="B973" i="8"/>
  <c r="F973" i="8"/>
  <c r="G973" i="8" s="1"/>
  <c r="B974" i="8"/>
  <c r="F974" i="8"/>
  <c r="G974" i="8" s="1"/>
  <c r="B975" i="8"/>
  <c r="F975" i="8"/>
  <c r="G975" i="8" s="1"/>
  <c r="B976" i="8"/>
  <c r="F976" i="8"/>
  <c r="G976" i="8" s="1"/>
  <c r="B977" i="8"/>
  <c r="F977" i="8"/>
  <c r="G977" i="8"/>
  <c r="B978" i="8"/>
  <c r="F978" i="8"/>
  <c r="G978" i="8" s="1"/>
  <c r="B979" i="8"/>
  <c r="F979" i="8"/>
  <c r="G979" i="8" s="1"/>
  <c r="B980" i="8"/>
  <c r="F980" i="8"/>
  <c r="G980" i="8"/>
  <c r="B981" i="8"/>
  <c r="F981" i="8"/>
  <c r="G981" i="8" s="1"/>
  <c r="B982" i="8"/>
  <c r="F982" i="8"/>
  <c r="G982" i="8" s="1"/>
  <c r="B983" i="8"/>
  <c r="F983" i="8"/>
  <c r="G983" i="8" s="1"/>
  <c r="B984" i="8"/>
  <c r="F984" i="8"/>
  <c r="G984" i="8"/>
  <c r="B985" i="8"/>
  <c r="F985" i="8"/>
  <c r="G985" i="8"/>
  <c r="B986" i="8"/>
  <c r="F986" i="8"/>
  <c r="G986" i="8" s="1"/>
  <c r="B987" i="8"/>
  <c r="F987" i="8"/>
  <c r="G987" i="8" s="1"/>
  <c r="B988" i="8"/>
  <c r="F988" i="8"/>
  <c r="G988" i="8"/>
  <c r="B989" i="8"/>
  <c r="F989" i="8"/>
  <c r="G989" i="8" s="1"/>
  <c r="B990" i="8"/>
  <c r="F990" i="8"/>
  <c r="G990" i="8" s="1"/>
  <c r="B991" i="8"/>
  <c r="F991" i="8"/>
  <c r="G991" i="8" s="1"/>
  <c r="B992" i="8"/>
  <c r="F992" i="8"/>
  <c r="G992" i="8" s="1"/>
  <c r="B993" i="8"/>
  <c r="F993" i="8"/>
  <c r="G993" i="8"/>
  <c r="B994" i="8"/>
  <c r="F994" i="8"/>
  <c r="G994" i="8" s="1"/>
  <c r="B995" i="8"/>
  <c r="F995" i="8"/>
  <c r="G995" i="8" s="1"/>
  <c r="B996" i="8"/>
  <c r="F996" i="8"/>
  <c r="G996" i="8"/>
  <c r="B997" i="8"/>
  <c r="F997" i="8"/>
  <c r="G997" i="8" s="1"/>
  <c r="B998" i="8"/>
  <c r="F998" i="8"/>
  <c r="G998" i="8" s="1"/>
  <c r="B999" i="8"/>
  <c r="F999" i="8"/>
  <c r="G999" i="8" s="1"/>
  <c r="B1000" i="8"/>
  <c r="F1000" i="8"/>
  <c r="G1000" i="8"/>
  <c r="B1001" i="8"/>
  <c r="F1001" i="8"/>
  <c r="G1001" i="8"/>
  <c r="B1002" i="8"/>
  <c r="F1002" i="8"/>
  <c r="G1002" i="8" s="1"/>
  <c r="B1003" i="8"/>
  <c r="F1003" i="8"/>
  <c r="G1003" i="8" s="1"/>
  <c r="B1004" i="8"/>
  <c r="F1004" i="8"/>
  <c r="G1004" i="8"/>
  <c r="B1005" i="8"/>
  <c r="F1005" i="8"/>
  <c r="G1005" i="8" s="1"/>
  <c r="B1006" i="8"/>
  <c r="F1006" i="8"/>
  <c r="G1006" i="8"/>
  <c r="B1007" i="8"/>
  <c r="F1007" i="8"/>
  <c r="G1007" i="8" s="1"/>
  <c r="B1008" i="8"/>
  <c r="F1008" i="8"/>
  <c r="G1008" i="8" s="1"/>
  <c r="B1009" i="8"/>
  <c r="F1009" i="8"/>
  <c r="G1009" i="8"/>
  <c r="B1010" i="8"/>
  <c r="F1010" i="8"/>
  <c r="G1010" i="8" s="1"/>
  <c r="B1011" i="8"/>
  <c r="F1011" i="8"/>
  <c r="G1011" i="8" s="1"/>
  <c r="B1012" i="8"/>
  <c r="F1012" i="8"/>
  <c r="G1012" i="8"/>
  <c r="B1013" i="8"/>
  <c r="F1013" i="8"/>
  <c r="G1013" i="8" s="1"/>
  <c r="B1014" i="8"/>
  <c r="F1014" i="8"/>
  <c r="G1014" i="8" s="1"/>
  <c r="B1015" i="8"/>
  <c r="F1015" i="8"/>
  <c r="G1015" i="8" s="1"/>
  <c r="B1016" i="8"/>
  <c r="F1016" i="8"/>
  <c r="G1016" i="8"/>
  <c r="B1017" i="8"/>
  <c r="F1017" i="8"/>
  <c r="G1017" i="8"/>
  <c r="B1018" i="8"/>
  <c r="F1018" i="8"/>
  <c r="G1018" i="8" s="1"/>
  <c r="B1019" i="8"/>
  <c r="F1019" i="8"/>
  <c r="G1019" i="8" s="1"/>
  <c r="B1020" i="8"/>
  <c r="F1020" i="8"/>
  <c r="G1020" i="8"/>
  <c r="B1021" i="8"/>
  <c r="F1021" i="8"/>
  <c r="G1021" i="8"/>
  <c r="B1022" i="8"/>
  <c r="F1022" i="8"/>
  <c r="G1022" i="8" s="1"/>
  <c r="B1023" i="8"/>
  <c r="F1023" i="8"/>
  <c r="G1023" i="8" s="1"/>
  <c r="B1024" i="8"/>
  <c r="F1024" i="8"/>
  <c r="G1024" i="8" s="1"/>
  <c r="B1025" i="8"/>
  <c r="F1025" i="8"/>
  <c r="G1025" i="8"/>
  <c r="B1026" i="8"/>
  <c r="F1026" i="8"/>
  <c r="G1026" i="8" s="1"/>
  <c r="B1027" i="8"/>
  <c r="F1027" i="8"/>
  <c r="G1027" i="8" s="1"/>
  <c r="B1028" i="8"/>
  <c r="F1028" i="8"/>
  <c r="G1028" i="8"/>
  <c r="B1029" i="8"/>
  <c r="F1029" i="8"/>
  <c r="G1029" i="8" s="1"/>
  <c r="B1030" i="8"/>
  <c r="F1030" i="8"/>
  <c r="G1030" i="8" s="1"/>
  <c r="B1031" i="8"/>
  <c r="F1031" i="8"/>
  <c r="G1031" i="8" s="1"/>
  <c r="B1032" i="8"/>
  <c r="F1032" i="8"/>
  <c r="G1032" i="8"/>
  <c r="B1033" i="8"/>
  <c r="F1033" i="8"/>
  <c r="G1033" i="8"/>
  <c r="B1034" i="8"/>
  <c r="F1034" i="8"/>
  <c r="G1034" i="8" s="1"/>
  <c r="B1035" i="8"/>
  <c r="F1035" i="8"/>
  <c r="G1035" i="8" s="1"/>
  <c r="B1036" i="8"/>
  <c r="F1036" i="8"/>
  <c r="G1036" i="8"/>
  <c r="B1037" i="8"/>
  <c r="F1037" i="8"/>
  <c r="G1037" i="8" s="1"/>
  <c r="B1038" i="8"/>
  <c r="F1038" i="8"/>
  <c r="G1038" i="8"/>
  <c r="B1039" i="8"/>
  <c r="F1039" i="8"/>
  <c r="G1039" i="8" s="1"/>
  <c r="B1040" i="8"/>
  <c r="F1040" i="8"/>
  <c r="G1040" i="8" s="1"/>
  <c r="B1041" i="8"/>
  <c r="F1041" i="8"/>
  <c r="G1041" i="8"/>
  <c r="B1042" i="8"/>
  <c r="F1042" i="8"/>
  <c r="G1042" i="8" s="1"/>
  <c r="B1043" i="8"/>
  <c r="F1043" i="8"/>
  <c r="G1043" i="8" s="1"/>
  <c r="B1044" i="8"/>
  <c r="F1044" i="8"/>
  <c r="G1044" i="8"/>
  <c r="B1045" i="8"/>
  <c r="F1045" i="8"/>
  <c r="G1045" i="8" s="1"/>
  <c r="B1046" i="8"/>
  <c r="F1046" i="8"/>
  <c r="G1046" i="8" s="1"/>
  <c r="B1047" i="8"/>
  <c r="F1047" i="8"/>
  <c r="G1047" i="8" s="1"/>
  <c r="B1048" i="8"/>
  <c r="F1048" i="8"/>
  <c r="G1048" i="8"/>
  <c r="B1049" i="8"/>
  <c r="F1049" i="8"/>
  <c r="G1049" i="8"/>
  <c r="B1050" i="8"/>
  <c r="F1050" i="8"/>
  <c r="G1050" i="8" s="1"/>
  <c r="B1051" i="8"/>
  <c r="F1051" i="8"/>
  <c r="G1051" i="8" s="1"/>
  <c r="B1052" i="8"/>
  <c r="F1052" i="8"/>
  <c r="G1052" i="8"/>
  <c r="B1053" i="8"/>
  <c r="F1053" i="8"/>
  <c r="G1053" i="8"/>
  <c r="B1054" i="8"/>
  <c r="F1054" i="8"/>
  <c r="G1054" i="8" s="1"/>
  <c r="B1055" i="8"/>
  <c r="F1055" i="8"/>
  <c r="G1055" i="8" s="1"/>
  <c r="B1056" i="8"/>
  <c r="F1056" i="8"/>
  <c r="G1056" i="8" s="1"/>
  <c r="B1057" i="8"/>
  <c r="F1057" i="8"/>
  <c r="G1057" i="8"/>
  <c r="B1058" i="8"/>
  <c r="F1058" i="8"/>
  <c r="G1058" i="8" s="1"/>
  <c r="B1059" i="8"/>
  <c r="F1059" i="8"/>
  <c r="G1059" i="8" s="1"/>
  <c r="B1060" i="8"/>
  <c r="F1060" i="8"/>
  <c r="G1060" i="8"/>
  <c r="B1061" i="8"/>
  <c r="F1061" i="8"/>
  <c r="G1061" i="8" s="1"/>
  <c r="B1062" i="8"/>
  <c r="F1062" i="8"/>
  <c r="G1062" i="8" s="1"/>
  <c r="B1063" i="8"/>
  <c r="F1063" i="8"/>
  <c r="G1063" i="8" s="1"/>
  <c r="B1064" i="8"/>
  <c r="F1064" i="8"/>
  <c r="G1064" i="8"/>
  <c r="B1065" i="8"/>
  <c r="F1065" i="8"/>
  <c r="G1065" i="8"/>
  <c r="B1066" i="8"/>
  <c r="F1066" i="8"/>
  <c r="G1066" i="8" s="1"/>
  <c r="B1067" i="8"/>
  <c r="F1067" i="8"/>
  <c r="G1067" i="8" s="1"/>
  <c r="B1068" i="8"/>
  <c r="F1068" i="8"/>
  <c r="G1068" i="8"/>
  <c r="B1069" i="8"/>
  <c r="F1069" i="8"/>
  <c r="G1069" i="8" s="1"/>
  <c r="B1070" i="8"/>
  <c r="F1070" i="8"/>
  <c r="G1070" i="8"/>
  <c r="B1071" i="8"/>
  <c r="F1071" i="8"/>
  <c r="G1071" i="8" s="1"/>
  <c r="B1072" i="8"/>
  <c r="F1072" i="8"/>
  <c r="G1072" i="8" s="1"/>
  <c r="B1073" i="8"/>
  <c r="F1073" i="8"/>
  <c r="G1073" i="8"/>
  <c r="B1074" i="8"/>
  <c r="F1074" i="8"/>
  <c r="G1074" i="8" s="1"/>
  <c r="B1075" i="8"/>
  <c r="F1075" i="8"/>
  <c r="G1075" i="8" s="1"/>
  <c r="B1076" i="8"/>
  <c r="F1076" i="8"/>
  <c r="G1076" i="8"/>
  <c r="B1077" i="8"/>
  <c r="F1077" i="8"/>
  <c r="G1077" i="8" s="1"/>
  <c r="B1078" i="8"/>
  <c r="F1078" i="8"/>
  <c r="G1078" i="8" s="1"/>
  <c r="B1079" i="8"/>
  <c r="F1079" i="8"/>
  <c r="G1079" i="8" s="1"/>
  <c r="B1080" i="8"/>
  <c r="F1080" i="8"/>
  <c r="G1080" i="8"/>
  <c r="B1081" i="8"/>
  <c r="F1081" i="8"/>
  <c r="G1081" i="8"/>
  <c r="B1082" i="8"/>
  <c r="F1082" i="8"/>
  <c r="G1082" i="8" s="1"/>
  <c r="B1083" i="8"/>
  <c r="F1083" i="8"/>
  <c r="G1083" i="8" s="1"/>
  <c r="B1084" i="8"/>
  <c r="F1084" i="8"/>
  <c r="G1084" i="8" s="1"/>
  <c r="B1085" i="8"/>
  <c r="F1085" i="8"/>
  <c r="G1085" i="8"/>
  <c r="B1086" i="8"/>
  <c r="F1086" i="8"/>
  <c r="G1086" i="8" s="1"/>
  <c r="B1087" i="8"/>
  <c r="F1087" i="8"/>
  <c r="G1087" i="8" s="1"/>
  <c r="B1088" i="8"/>
  <c r="F1088" i="8"/>
  <c r="G1088" i="8" s="1"/>
  <c r="B1089" i="8"/>
  <c r="F1089" i="8"/>
  <c r="G1089" i="8"/>
  <c r="B814" i="8"/>
  <c r="F814" i="8"/>
  <c r="G814" i="8"/>
  <c r="B815" i="8"/>
  <c r="F815" i="8"/>
  <c r="G815" i="8" s="1"/>
  <c r="B816" i="8"/>
  <c r="F816" i="8"/>
  <c r="G816" i="8" s="1"/>
  <c r="B817" i="8"/>
  <c r="F817" i="8"/>
  <c r="G817" i="8"/>
  <c r="B818" i="8"/>
  <c r="F818" i="8"/>
  <c r="G818" i="8" s="1"/>
  <c r="B819" i="8"/>
  <c r="F819" i="8"/>
  <c r="G819" i="8" s="1"/>
  <c r="B820" i="8"/>
  <c r="F820" i="8"/>
  <c r="G820" i="8" s="1"/>
  <c r="B821" i="8"/>
  <c r="F821" i="8"/>
  <c r="G821" i="8"/>
  <c r="B822" i="8"/>
  <c r="F822" i="8"/>
  <c r="G822" i="8"/>
  <c r="B823" i="8"/>
  <c r="F823" i="8"/>
  <c r="G823" i="8" s="1"/>
  <c r="B824" i="8"/>
  <c r="F824" i="8"/>
  <c r="G824" i="8" s="1"/>
  <c r="B825" i="8"/>
  <c r="F825" i="8"/>
  <c r="G825" i="8" s="1"/>
  <c r="B826" i="8"/>
  <c r="F826" i="8"/>
  <c r="G826" i="8" s="1"/>
  <c r="B827" i="8"/>
  <c r="F827" i="8"/>
  <c r="G827" i="8" s="1"/>
  <c r="B828" i="8"/>
  <c r="F828" i="8"/>
  <c r="G828" i="8"/>
  <c r="B829" i="8"/>
  <c r="F829" i="8"/>
  <c r="G829" i="8"/>
  <c r="B830" i="8"/>
  <c r="F830" i="8"/>
  <c r="G830" i="8"/>
  <c r="B831" i="8"/>
  <c r="F831" i="8"/>
  <c r="G831" i="8" s="1"/>
  <c r="B832" i="8"/>
  <c r="F832" i="8"/>
  <c r="G832" i="8"/>
  <c r="B833" i="8"/>
  <c r="F833" i="8"/>
  <c r="G833" i="8" s="1"/>
  <c r="B834" i="8"/>
  <c r="F834" i="8"/>
  <c r="G834" i="8" s="1"/>
  <c r="B835" i="8"/>
  <c r="F835" i="8"/>
  <c r="G835" i="8" s="1"/>
  <c r="B836" i="8"/>
  <c r="F836" i="8"/>
  <c r="G836" i="8"/>
  <c r="B837" i="8"/>
  <c r="F837" i="8"/>
  <c r="G837" i="8" s="1"/>
  <c r="B838" i="8"/>
  <c r="F838" i="8"/>
  <c r="G838" i="8"/>
  <c r="B839" i="8"/>
  <c r="F839" i="8"/>
  <c r="G839" i="8" s="1"/>
  <c r="B840" i="8"/>
  <c r="F840" i="8"/>
  <c r="G840" i="8" s="1"/>
  <c r="B841" i="8"/>
  <c r="F841" i="8"/>
  <c r="G841" i="8"/>
  <c r="B842" i="8"/>
  <c r="F842" i="8"/>
  <c r="G842" i="8" s="1"/>
  <c r="B843" i="8"/>
  <c r="F843" i="8"/>
  <c r="G843" i="8" s="1"/>
  <c r="B844" i="8"/>
  <c r="F844" i="8"/>
  <c r="G844" i="8" s="1"/>
  <c r="B845" i="8"/>
  <c r="F845" i="8"/>
  <c r="G845" i="8"/>
  <c r="B846" i="8"/>
  <c r="F846" i="8"/>
  <c r="G846" i="8"/>
  <c r="B847" i="8"/>
  <c r="F847" i="8"/>
  <c r="G847" i="8" s="1"/>
  <c r="B38" i="8"/>
  <c r="F38" i="8"/>
  <c r="G38" i="8" s="1"/>
  <c r="B39" i="8"/>
  <c r="F39" i="8"/>
  <c r="G39" i="8" s="1"/>
  <c r="B40" i="8"/>
  <c r="F40" i="8"/>
  <c r="G40" i="8" s="1"/>
  <c r="B41" i="8"/>
  <c r="F41" i="8"/>
  <c r="G41" i="8" s="1"/>
  <c r="B42" i="8"/>
  <c r="F42" i="8"/>
  <c r="G42" i="8" s="1"/>
  <c r="B43" i="8"/>
  <c r="F43" i="8"/>
  <c r="G43" i="8" s="1"/>
  <c r="B44" i="8"/>
  <c r="F44" i="8"/>
  <c r="G44" i="8"/>
  <c r="B45" i="8"/>
  <c r="F45" i="8"/>
  <c r="G45" i="8" s="1"/>
  <c r="B46" i="8"/>
  <c r="F46" i="8"/>
  <c r="G46" i="8" s="1"/>
  <c r="B47" i="8"/>
  <c r="F47" i="8"/>
  <c r="G47" i="8" s="1"/>
  <c r="B48" i="8"/>
  <c r="F48" i="8"/>
  <c r="G48" i="8" s="1"/>
  <c r="B49" i="8"/>
  <c r="F49" i="8"/>
  <c r="G49" i="8" s="1"/>
  <c r="B50" i="8"/>
  <c r="F50" i="8"/>
  <c r="G50" i="8" s="1"/>
  <c r="B51" i="8"/>
  <c r="F51" i="8"/>
  <c r="G51" i="8" s="1"/>
  <c r="B52" i="8"/>
  <c r="F52" i="8"/>
  <c r="G52" i="8" s="1"/>
  <c r="B53" i="8"/>
  <c r="F53" i="8"/>
  <c r="G53" i="8" s="1"/>
  <c r="B54" i="8"/>
  <c r="F54" i="8"/>
  <c r="G54" i="8"/>
  <c r="B55" i="8"/>
  <c r="F55" i="8"/>
  <c r="G55" i="8" s="1"/>
  <c r="B56" i="8"/>
  <c r="F56" i="8"/>
  <c r="G56" i="8" s="1"/>
  <c r="B57" i="8"/>
  <c r="F57" i="8"/>
  <c r="G57" i="8" s="1"/>
  <c r="B58" i="8"/>
  <c r="F58" i="8"/>
  <c r="G58" i="8" s="1"/>
  <c r="B59" i="8"/>
  <c r="F59" i="8"/>
  <c r="G59" i="8" s="1"/>
  <c r="B60" i="8"/>
  <c r="F60" i="8"/>
  <c r="G60" i="8" s="1"/>
  <c r="B61" i="8"/>
  <c r="F61" i="8"/>
  <c r="G61" i="8" s="1"/>
  <c r="B62" i="8"/>
  <c r="F62" i="8"/>
  <c r="G62" i="8"/>
  <c r="B63" i="8"/>
  <c r="F63" i="8"/>
  <c r="G63" i="8" s="1"/>
  <c r="B64" i="8"/>
  <c r="F64" i="8"/>
  <c r="G64" i="8" s="1"/>
  <c r="B65" i="8"/>
  <c r="F65" i="8"/>
  <c r="G65" i="8" s="1"/>
  <c r="B66" i="8"/>
  <c r="F66" i="8"/>
  <c r="G66" i="8" s="1"/>
  <c r="B67" i="8"/>
  <c r="F67" i="8"/>
  <c r="G67" i="8" s="1"/>
  <c r="B68" i="8"/>
  <c r="F68" i="8"/>
  <c r="G68" i="8"/>
  <c r="B69" i="8"/>
  <c r="F69" i="8"/>
  <c r="G69" i="8"/>
  <c r="B70" i="8"/>
  <c r="F70" i="8"/>
  <c r="G70" i="8" s="1"/>
  <c r="B71" i="8"/>
  <c r="F71" i="8"/>
  <c r="G71" i="8" s="1"/>
  <c r="B72" i="8"/>
  <c r="F72" i="8"/>
  <c r="G72" i="8" s="1"/>
  <c r="B73" i="8"/>
  <c r="F73" i="8"/>
  <c r="G73" i="8" s="1"/>
  <c r="B74" i="8"/>
  <c r="F74" i="8"/>
  <c r="G74" i="8"/>
  <c r="B75" i="8"/>
  <c r="F75" i="8"/>
  <c r="G75" i="8" s="1"/>
  <c r="B76" i="8"/>
  <c r="F76" i="8"/>
  <c r="G76" i="8" s="1"/>
  <c r="B77" i="8"/>
  <c r="F77" i="8"/>
  <c r="G77" i="8" s="1"/>
  <c r="B78" i="8"/>
  <c r="F78" i="8"/>
  <c r="G78" i="8"/>
  <c r="B79" i="8"/>
  <c r="F79" i="8"/>
  <c r="G79" i="8" s="1"/>
  <c r="B80" i="8"/>
  <c r="F80" i="8"/>
  <c r="G80" i="8" s="1"/>
  <c r="B81" i="8"/>
  <c r="F81" i="8"/>
  <c r="G81" i="8" s="1"/>
  <c r="B82" i="8"/>
  <c r="F82" i="8"/>
  <c r="G82" i="8" s="1"/>
  <c r="B83" i="8"/>
  <c r="F83" i="8"/>
  <c r="G83" i="8" s="1"/>
  <c r="B84" i="8"/>
  <c r="F84" i="8"/>
  <c r="G84" i="8"/>
  <c r="B85" i="8"/>
  <c r="F85" i="8"/>
  <c r="G85" i="8"/>
  <c r="B86" i="8"/>
  <c r="F86" i="8"/>
  <c r="G86" i="8" s="1"/>
  <c r="B87" i="8"/>
  <c r="F87" i="8"/>
  <c r="G87" i="8"/>
  <c r="B88" i="8"/>
  <c r="F88" i="8"/>
  <c r="G88" i="8"/>
  <c r="B89" i="8"/>
  <c r="F89" i="8"/>
  <c r="G89" i="8" s="1"/>
  <c r="B90" i="8"/>
  <c r="F90" i="8"/>
  <c r="G90" i="8" s="1"/>
  <c r="B91" i="8"/>
  <c r="F91" i="8"/>
  <c r="G91" i="8" s="1"/>
  <c r="B92" i="8"/>
  <c r="F92" i="8"/>
  <c r="G92" i="8" s="1"/>
  <c r="B93" i="8"/>
  <c r="F93" i="8"/>
  <c r="G93" i="8" s="1"/>
  <c r="B94" i="8"/>
  <c r="F94" i="8"/>
  <c r="G94" i="8" s="1"/>
  <c r="B95" i="8"/>
  <c r="F95" i="8"/>
  <c r="G95" i="8" s="1"/>
  <c r="B96" i="8"/>
  <c r="F96" i="8"/>
  <c r="G96" i="8" s="1"/>
  <c r="B97" i="8"/>
  <c r="F97" i="8"/>
  <c r="G97" i="8" s="1"/>
  <c r="B98" i="8"/>
  <c r="F98" i="8"/>
  <c r="G98" i="8" s="1"/>
  <c r="B99" i="8"/>
  <c r="F99" i="8"/>
  <c r="G99" i="8" s="1"/>
  <c r="B100" i="8"/>
  <c r="F100" i="8"/>
  <c r="G100" i="8"/>
  <c r="B101" i="8"/>
  <c r="F101" i="8"/>
  <c r="G101" i="8" s="1"/>
  <c r="B102" i="8"/>
  <c r="F102" i="8"/>
  <c r="G102" i="8" s="1"/>
  <c r="B103" i="8"/>
  <c r="F103" i="8"/>
  <c r="G103" i="8" s="1"/>
  <c r="B104" i="8"/>
  <c r="F104" i="8"/>
  <c r="G104" i="8" s="1"/>
  <c r="B105" i="8"/>
  <c r="F105" i="8"/>
  <c r="G105" i="8" s="1"/>
  <c r="B106" i="8"/>
  <c r="F106" i="8"/>
  <c r="G106" i="8" s="1"/>
  <c r="B107" i="8"/>
  <c r="F107" i="8"/>
  <c r="G107" i="8" s="1"/>
  <c r="B108" i="8"/>
  <c r="F108" i="8"/>
  <c r="G108" i="8" s="1"/>
  <c r="B109" i="8"/>
  <c r="F109" i="8"/>
  <c r="G109" i="8" s="1"/>
  <c r="B110" i="8"/>
  <c r="F110" i="8"/>
  <c r="G110" i="8"/>
  <c r="B111" i="8"/>
  <c r="F111" i="8"/>
  <c r="G111" i="8" s="1"/>
  <c r="B112" i="8"/>
  <c r="F112" i="8"/>
  <c r="G112" i="8" s="1"/>
  <c r="B113" i="8"/>
  <c r="F113" i="8"/>
  <c r="G113" i="8" s="1"/>
  <c r="B114" i="8"/>
  <c r="F114" i="8"/>
  <c r="G114" i="8" s="1"/>
  <c r="B115" i="8"/>
  <c r="F115" i="8"/>
  <c r="G115" i="8" s="1"/>
  <c r="B116" i="8"/>
  <c r="F116" i="8"/>
  <c r="G116" i="8"/>
  <c r="B117" i="8"/>
  <c r="F117" i="8"/>
  <c r="G117" i="8"/>
  <c r="B118" i="8"/>
  <c r="F118" i="8"/>
  <c r="G118" i="8" s="1"/>
  <c r="B119" i="8"/>
  <c r="F119" i="8"/>
  <c r="G119" i="8" s="1"/>
  <c r="B120" i="8"/>
  <c r="F120" i="8"/>
  <c r="G120" i="8"/>
  <c r="B121" i="8"/>
  <c r="F121" i="8"/>
  <c r="G121" i="8" s="1"/>
  <c r="B122" i="8"/>
  <c r="F122" i="8"/>
  <c r="G122" i="8" s="1"/>
  <c r="B123" i="8"/>
  <c r="F123" i="8"/>
  <c r="G123" i="8" s="1"/>
  <c r="B124" i="8"/>
  <c r="F124" i="8"/>
  <c r="G124" i="8" s="1"/>
  <c r="B125" i="8"/>
  <c r="F125" i="8"/>
  <c r="G125" i="8" s="1"/>
  <c r="B126" i="8"/>
  <c r="F126" i="8"/>
  <c r="G126" i="8"/>
  <c r="B127" i="8"/>
  <c r="F127" i="8"/>
  <c r="G127" i="8" s="1"/>
  <c r="B128" i="8"/>
  <c r="F128" i="8"/>
  <c r="G128" i="8" s="1"/>
  <c r="B129" i="8"/>
  <c r="F129" i="8"/>
  <c r="G129" i="8" s="1"/>
  <c r="B130" i="8"/>
  <c r="F130" i="8"/>
  <c r="G130" i="8" s="1"/>
  <c r="B131" i="8"/>
  <c r="F131" i="8"/>
  <c r="G131" i="8" s="1"/>
  <c r="B132" i="8"/>
  <c r="F132" i="8"/>
  <c r="G132" i="8" s="1"/>
  <c r="B133" i="8"/>
  <c r="F133" i="8"/>
  <c r="G133" i="8"/>
  <c r="B134" i="8"/>
  <c r="F134" i="8"/>
  <c r="G134" i="8"/>
  <c r="B135" i="8"/>
  <c r="F135" i="8"/>
  <c r="G135" i="8"/>
  <c r="B136" i="8"/>
  <c r="F136" i="8"/>
  <c r="G136" i="8"/>
  <c r="B137" i="8"/>
  <c r="F137" i="8"/>
  <c r="G137" i="8" s="1"/>
  <c r="B138" i="8"/>
  <c r="F138" i="8"/>
  <c r="G138" i="8" s="1"/>
  <c r="B139" i="8"/>
  <c r="F139" i="8"/>
  <c r="G139" i="8" s="1"/>
  <c r="B140" i="8"/>
  <c r="F140" i="8"/>
  <c r="G140" i="8" s="1"/>
  <c r="B141" i="8"/>
  <c r="F141" i="8"/>
  <c r="G141" i="8" s="1"/>
  <c r="B142" i="8"/>
  <c r="F142" i="8"/>
  <c r="G142" i="8"/>
  <c r="B143" i="8"/>
  <c r="F143" i="8"/>
  <c r="G143" i="8" s="1"/>
  <c r="B144" i="8"/>
  <c r="F144" i="8"/>
  <c r="G144" i="8" s="1"/>
  <c r="B145" i="8"/>
  <c r="F145" i="8"/>
  <c r="G145" i="8" s="1"/>
  <c r="B146" i="8"/>
  <c r="F146" i="8"/>
  <c r="G146" i="8" s="1"/>
  <c r="B147" i="8"/>
  <c r="F147" i="8"/>
  <c r="G147" i="8" s="1"/>
  <c r="B148" i="8"/>
  <c r="F148" i="8"/>
  <c r="G148" i="8" s="1"/>
  <c r="B149" i="8"/>
  <c r="F149" i="8"/>
  <c r="G149" i="8"/>
  <c r="B150" i="8"/>
  <c r="F150" i="8"/>
  <c r="G150" i="8"/>
  <c r="B151" i="8"/>
  <c r="F151" i="8"/>
  <c r="G151" i="8" s="1"/>
  <c r="B152" i="8"/>
  <c r="F152" i="8"/>
  <c r="G152" i="8"/>
  <c r="B153" i="8"/>
  <c r="F153" i="8"/>
  <c r="G153" i="8" s="1"/>
  <c r="B154" i="8"/>
  <c r="F154" i="8"/>
  <c r="G154" i="8" s="1"/>
  <c r="B155" i="8"/>
  <c r="F155" i="8"/>
  <c r="G155" i="8" s="1"/>
  <c r="B156" i="8"/>
  <c r="F156" i="8"/>
  <c r="G156" i="8"/>
  <c r="B157" i="8"/>
  <c r="F157" i="8"/>
  <c r="G157" i="8" s="1"/>
  <c r="B158" i="8"/>
  <c r="F158" i="8"/>
  <c r="G158" i="8"/>
  <c r="B159" i="8"/>
  <c r="F159" i="8"/>
  <c r="G159" i="8" s="1"/>
  <c r="B160" i="8"/>
  <c r="F160" i="8"/>
  <c r="G160" i="8" s="1"/>
  <c r="B161" i="8"/>
  <c r="F161" i="8"/>
  <c r="G161" i="8" s="1"/>
  <c r="B162" i="8"/>
  <c r="F162" i="8"/>
  <c r="G162" i="8" s="1"/>
  <c r="B163" i="8"/>
  <c r="F163" i="8"/>
  <c r="G163" i="8" s="1"/>
  <c r="B164" i="8"/>
  <c r="F164" i="8"/>
  <c r="G164" i="8" s="1"/>
  <c r="B165" i="8"/>
  <c r="F165" i="8"/>
  <c r="G165" i="8"/>
  <c r="B166" i="8"/>
  <c r="F166" i="8"/>
  <c r="G166" i="8" s="1"/>
  <c r="B167" i="8"/>
  <c r="F167" i="8"/>
  <c r="G167" i="8" s="1"/>
  <c r="B168" i="8"/>
  <c r="F168" i="8"/>
  <c r="G168" i="8"/>
  <c r="B169" i="8"/>
  <c r="F169" i="8"/>
  <c r="G169" i="8" s="1"/>
  <c r="B170" i="8"/>
  <c r="F170" i="8"/>
  <c r="G170" i="8" s="1"/>
  <c r="B171" i="8"/>
  <c r="F171" i="8"/>
  <c r="G171" i="8" s="1"/>
  <c r="B172" i="8"/>
  <c r="F172" i="8"/>
  <c r="G172" i="8"/>
  <c r="B173" i="8"/>
  <c r="F173" i="8"/>
  <c r="G173" i="8" s="1"/>
  <c r="B174" i="8"/>
  <c r="F174" i="8"/>
  <c r="G174" i="8"/>
  <c r="B175" i="8"/>
  <c r="F175" i="8"/>
  <c r="G175" i="8" s="1"/>
  <c r="B176" i="8"/>
  <c r="F176" i="8"/>
  <c r="G176" i="8" s="1"/>
  <c r="B177" i="8"/>
  <c r="F177" i="8"/>
  <c r="G177" i="8" s="1"/>
  <c r="B178" i="8"/>
  <c r="F178" i="8"/>
  <c r="G178" i="8" s="1"/>
  <c r="B179" i="8"/>
  <c r="F179" i="8"/>
  <c r="G179" i="8" s="1"/>
  <c r="B180" i="8"/>
  <c r="F180" i="8"/>
  <c r="G180" i="8" s="1"/>
  <c r="B181" i="8"/>
  <c r="F181" i="8"/>
  <c r="G181" i="8"/>
  <c r="B182" i="8"/>
  <c r="F182" i="8"/>
  <c r="G182" i="8" s="1"/>
  <c r="B183" i="8"/>
  <c r="F183" i="8"/>
  <c r="G183" i="8" s="1"/>
  <c r="B184" i="8"/>
  <c r="F184" i="8"/>
  <c r="G184" i="8"/>
  <c r="B185" i="8"/>
  <c r="F185" i="8"/>
  <c r="G185" i="8" s="1"/>
  <c r="B186" i="8"/>
  <c r="F186" i="8"/>
  <c r="G186" i="8" s="1"/>
  <c r="B187" i="8"/>
  <c r="F187" i="8"/>
  <c r="G187" i="8" s="1"/>
  <c r="B188" i="8"/>
  <c r="F188" i="8"/>
  <c r="G188" i="8"/>
  <c r="B189" i="8"/>
  <c r="F189" i="8"/>
  <c r="G189" i="8" s="1"/>
  <c r="B190" i="8"/>
  <c r="F190" i="8"/>
  <c r="G190" i="8" s="1"/>
  <c r="B191" i="8"/>
  <c r="F191" i="8"/>
  <c r="G191" i="8" s="1"/>
  <c r="B192" i="8"/>
  <c r="F192" i="8"/>
  <c r="G192" i="8" s="1"/>
  <c r="B193" i="8"/>
  <c r="F193" i="8"/>
  <c r="G193" i="8" s="1"/>
  <c r="B194" i="8"/>
  <c r="F194" i="8"/>
  <c r="G194" i="8" s="1"/>
  <c r="B195" i="8"/>
  <c r="F195" i="8"/>
  <c r="G195" i="8" s="1"/>
  <c r="B196" i="8"/>
  <c r="F196" i="8"/>
  <c r="G196" i="8"/>
  <c r="B197" i="8"/>
  <c r="F197" i="8"/>
  <c r="G197" i="8" s="1"/>
  <c r="B198" i="8"/>
  <c r="F198" i="8"/>
  <c r="G198" i="8" s="1"/>
  <c r="B199" i="8"/>
  <c r="F199" i="8"/>
  <c r="G199" i="8" s="1"/>
  <c r="B200" i="8"/>
  <c r="F200" i="8"/>
  <c r="G200" i="8"/>
  <c r="B201" i="8"/>
  <c r="F201" i="8"/>
  <c r="G201" i="8" s="1"/>
  <c r="B202" i="8"/>
  <c r="F202" i="8"/>
  <c r="G202" i="8" s="1"/>
  <c r="B203" i="8"/>
  <c r="F203" i="8"/>
  <c r="G203" i="8" s="1"/>
  <c r="B204" i="8"/>
  <c r="F204" i="8"/>
  <c r="G204" i="8"/>
  <c r="B205" i="8"/>
  <c r="F205" i="8"/>
  <c r="G205" i="8" s="1"/>
  <c r="B206" i="8"/>
  <c r="F206" i="8"/>
  <c r="G206" i="8"/>
  <c r="B207" i="8"/>
  <c r="F207" i="8"/>
  <c r="G207" i="8" s="1"/>
  <c r="B208" i="8"/>
  <c r="F208" i="8"/>
  <c r="G208" i="8" s="1"/>
  <c r="B209" i="8"/>
  <c r="F209" i="8"/>
  <c r="G209" i="8" s="1"/>
  <c r="B210" i="8"/>
  <c r="F210" i="8"/>
  <c r="G210" i="8" s="1"/>
  <c r="B211" i="8"/>
  <c r="F211" i="8"/>
  <c r="G211" i="8" s="1"/>
  <c r="B212" i="8"/>
  <c r="F212" i="8"/>
  <c r="G212" i="8"/>
  <c r="B213" i="8"/>
  <c r="F213" i="8"/>
  <c r="G213" i="8"/>
  <c r="B214" i="8"/>
  <c r="F214" i="8"/>
  <c r="G214" i="8"/>
  <c r="B215" i="8"/>
  <c r="F215" i="8"/>
  <c r="G215" i="8"/>
  <c r="B216" i="8"/>
  <c r="F216" i="8"/>
  <c r="G216" i="8" s="1"/>
  <c r="B217" i="8"/>
  <c r="F217" i="8"/>
  <c r="G217" i="8" s="1"/>
  <c r="B218" i="8"/>
  <c r="F218" i="8"/>
  <c r="G218" i="8" s="1"/>
  <c r="B219" i="8"/>
  <c r="F219" i="8"/>
  <c r="G219" i="8" s="1"/>
  <c r="B220" i="8"/>
  <c r="F220" i="8"/>
  <c r="G220" i="8"/>
  <c r="B221" i="8"/>
  <c r="F221" i="8"/>
  <c r="G221" i="8" s="1"/>
  <c r="B222" i="8"/>
  <c r="F222" i="8"/>
  <c r="G222" i="8" s="1"/>
  <c r="B223" i="8"/>
  <c r="F223" i="8"/>
  <c r="G223" i="8" s="1"/>
  <c r="B224" i="8"/>
  <c r="F224" i="8"/>
  <c r="G224" i="8" s="1"/>
  <c r="B225" i="8"/>
  <c r="F225" i="8"/>
  <c r="G225" i="8" s="1"/>
  <c r="B226" i="8"/>
  <c r="F226" i="8"/>
  <c r="G226" i="8" s="1"/>
  <c r="B227" i="8"/>
  <c r="F227" i="8"/>
  <c r="G227" i="8" s="1"/>
  <c r="B228" i="8"/>
  <c r="F228" i="8"/>
  <c r="G228" i="8" s="1"/>
  <c r="B229" i="8"/>
  <c r="F229" i="8"/>
  <c r="G229" i="8" s="1"/>
  <c r="B230" i="8"/>
  <c r="F230" i="8"/>
  <c r="G230" i="8"/>
  <c r="B231" i="8"/>
  <c r="F231" i="8"/>
  <c r="G231" i="8" s="1"/>
  <c r="B232" i="8"/>
  <c r="F232" i="8"/>
  <c r="G232" i="8" s="1"/>
  <c r="B233" i="8"/>
  <c r="F233" i="8"/>
  <c r="G233" i="8" s="1"/>
  <c r="B234" i="8"/>
  <c r="F234" i="8"/>
  <c r="G234" i="8"/>
  <c r="B235" i="8"/>
  <c r="F235" i="8"/>
  <c r="G235" i="8" s="1"/>
  <c r="B236" i="8"/>
  <c r="F236" i="8"/>
  <c r="G236" i="8"/>
  <c r="B237" i="8"/>
  <c r="F237" i="8"/>
  <c r="G237" i="8" s="1"/>
  <c r="B238" i="8"/>
  <c r="F238" i="8"/>
  <c r="G238" i="8"/>
  <c r="B239" i="8"/>
  <c r="F239" i="8"/>
  <c r="G239" i="8" s="1"/>
  <c r="B240" i="8"/>
  <c r="F240" i="8"/>
  <c r="G240" i="8" s="1"/>
  <c r="B241" i="8"/>
  <c r="F241" i="8"/>
  <c r="G241" i="8" s="1"/>
  <c r="B242" i="8"/>
  <c r="F242" i="8"/>
  <c r="G242" i="8" s="1"/>
  <c r="B243" i="8"/>
  <c r="F243" i="8"/>
  <c r="G243" i="8" s="1"/>
  <c r="B244" i="8"/>
  <c r="F244" i="8"/>
  <c r="G244" i="8"/>
  <c r="B245" i="8"/>
  <c r="F245" i="8"/>
  <c r="G245" i="8"/>
  <c r="B246" i="8"/>
  <c r="F246" i="8"/>
  <c r="G246" i="8"/>
  <c r="B247" i="8"/>
  <c r="F247" i="8"/>
  <c r="G247" i="8"/>
  <c r="B248" i="8"/>
  <c r="F248" i="8"/>
  <c r="G248" i="8" s="1"/>
  <c r="B249" i="8"/>
  <c r="F249" i="8"/>
  <c r="G249" i="8" s="1"/>
  <c r="B250" i="8"/>
  <c r="F250" i="8"/>
  <c r="G250" i="8" s="1"/>
  <c r="B251" i="8"/>
  <c r="F251" i="8"/>
  <c r="G251" i="8" s="1"/>
  <c r="B252" i="8"/>
  <c r="F252" i="8"/>
  <c r="G252" i="8"/>
  <c r="B253" i="8"/>
  <c r="F253" i="8"/>
  <c r="G253" i="8" s="1"/>
  <c r="B254" i="8"/>
  <c r="F254" i="8"/>
  <c r="G254" i="8" s="1"/>
  <c r="B255" i="8"/>
  <c r="F255" i="8"/>
  <c r="G255" i="8" s="1"/>
  <c r="B256" i="8"/>
  <c r="F256" i="8"/>
  <c r="G256" i="8" s="1"/>
  <c r="B257" i="8"/>
  <c r="F257" i="8"/>
  <c r="G257" i="8" s="1"/>
  <c r="B258" i="8"/>
  <c r="F258" i="8"/>
  <c r="G258" i="8" s="1"/>
  <c r="B259" i="8"/>
  <c r="F259" i="8"/>
  <c r="G259" i="8" s="1"/>
  <c r="B260" i="8"/>
  <c r="F260" i="8"/>
  <c r="G260" i="8" s="1"/>
  <c r="B261" i="8"/>
  <c r="F261" i="8"/>
  <c r="G261" i="8" s="1"/>
  <c r="B262" i="8"/>
  <c r="F262" i="8"/>
  <c r="G262" i="8"/>
  <c r="B263" i="8"/>
  <c r="F263" i="8"/>
  <c r="G263" i="8" s="1"/>
  <c r="B264" i="8"/>
  <c r="F264" i="8"/>
  <c r="G264" i="8" s="1"/>
  <c r="B265" i="8"/>
  <c r="F265" i="8"/>
  <c r="G265" i="8" s="1"/>
  <c r="B266" i="8"/>
  <c r="F266" i="8"/>
  <c r="G266" i="8" s="1"/>
  <c r="B267" i="8"/>
  <c r="F267" i="8"/>
  <c r="G267" i="8" s="1"/>
  <c r="B268" i="8"/>
  <c r="F268" i="8"/>
  <c r="G268" i="8" s="1"/>
  <c r="B269" i="8"/>
  <c r="F269" i="8"/>
  <c r="G269" i="8" s="1"/>
  <c r="B270" i="8"/>
  <c r="F270" i="8"/>
  <c r="G270" i="8" s="1"/>
  <c r="B271" i="8"/>
  <c r="F271" i="8"/>
  <c r="G271" i="8" s="1"/>
  <c r="B272" i="8"/>
  <c r="F272" i="8"/>
  <c r="G272" i="8" s="1"/>
  <c r="B273" i="8"/>
  <c r="F273" i="8"/>
  <c r="G273" i="8" s="1"/>
  <c r="B274" i="8"/>
  <c r="F274" i="8"/>
  <c r="G274" i="8" s="1"/>
  <c r="B275" i="8"/>
  <c r="F275" i="8"/>
  <c r="G275" i="8" s="1"/>
  <c r="B276" i="8"/>
  <c r="F276" i="8"/>
  <c r="G276" i="8"/>
  <c r="B277" i="8"/>
  <c r="F277" i="8"/>
  <c r="G277" i="8" s="1"/>
  <c r="B278" i="8"/>
  <c r="F278" i="8"/>
  <c r="G278" i="8" s="1"/>
  <c r="B279" i="8"/>
  <c r="F279" i="8"/>
  <c r="G279" i="8" s="1"/>
  <c r="B280" i="8"/>
  <c r="F280" i="8"/>
  <c r="G280" i="8" s="1"/>
  <c r="B281" i="8"/>
  <c r="F281" i="8"/>
  <c r="G281" i="8" s="1"/>
  <c r="B282" i="8"/>
  <c r="F282" i="8"/>
  <c r="G282" i="8" s="1"/>
  <c r="B283" i="8"/>
  <c r="F283" i="8"/>
  <c r="G283" i="8" s="1"/>
  <c r="B284" i="8"/>
  <c r="F284" i="8"/>
  <c r="G284" i="8" s="1"/>
  <c r="B285" i="8"/>
  <c r="F285" i="8"/>
  <c r="G285" i="8" s="1"/>
  <c r="B286" i="8"/>
  <c r="F286" i="8"/>
  <c r="G286" i="8"/>
  <c r="B287" i="8"/>
  <c r="F287" i="8"/>
  <c r="G287" i="8" s="1"/>
  <c r="B288" i="8"/>
  <c r="F288" i="8"/>
  <c r="G288" i="8" s="1"/>
  <c r="B289" i="8"/>
  <c r="F289" i="8"/>
  <c r="G289" i="8" s="1"/>
  <c r="B290" i="8"/>
  <c r="F290" i="8"/>
  <c r="G290" i="8" s="1"/>
  <c r="B291" i="8"/>
  <c r="F291" i="8"/>
  <c r="G291" i="8" s="1"/>
  <c r="B292" i="8"/>
  <c r="F292" i="8"/>
  <c r="G292" i="8"/>
  <c r="B293" i="8"/>
  <c r="F293" i="8"/>
  <c r="G293" i="8"/>
  <c r="B294" i="8"/>
  <c r="F294" i="8"/>
  <c r="G294" i="8" s="1"/>
  <c r="B295" i="8"/>
  <c r="F295" i="8"/>
  <c r="G295" i="8" s="1"/>
  <c r="B296" i="8"/>
  <c r="F296" i="8"/>
  <c r="G296" i="8" s="1"/>
  <c r="B297" i="8"/>
  <c r="F297" i="8"/>
  <c r="G297" i="8" s="1"/>
  <c r="B298" i="8"/>
  <c r="F298" i="8"/>
  <c r="G298" i="8" s="1"/>
  <c r="B299" i="8"/>
  <c r="F299" i="8"/>
  <c r="G299" i="8" s="1"/>
  <c r="B300" i="8"/>
  <c r="F300" i="8"/>
  <c r="G300" i="8" s="1"/>
  <c r="B301" i="8"/>
  <c r="F301" i="8"/>
  <c r="G301" i="8" s="1"/>
  <c r="B302" i="8"/>
  <c r="F302" i="8"/>
  <c r="G302" i="8"/>
  <c r="B303" i="8"/>
  <c r="F303" i="8"/>
  <c r="G303" i="8" s="1"/>
  <c r="B304" i="8"/>
  <c r="F304" i="8"/>
  <c r="G304" i="8" s="1"/>
  <c r="B305" i="8"/>
  <c r="F305" i="8"/>
  <c r="G305" i="8" s="1"/>
  <c r="B306" i="8"/>
  <c r="F306" i="8"/>
  <c r="G306" i="8" s="1"/>
  <c r="B307" i="8"/>
  <c r="F307" i="8"/>
  <c r="G307" i="8" s="1"/>
  <c r="B308" i="8"/>
  <c r="F308" i="8"/>
  <c r="G308" i="8" s="1"/>
  <c r="B309" i="8"/>
  <c r="F309" i="8"/>
  <c r="G309" i="8"/>
  <c r="B310" i="8"/>
  <c r="F310" i="8"/>
  <c r="G310" i="8"/>
  <c r="B311" i="8"/>
  <c r="F311" i="8"/>
  <c r="G311" i="8"/>
  <c r="B312" i="8"/>
  <c r="F312" i="8"/>
  <c r="G312" i="8"/>
  <c r="B313" i="8"/>
  <c r="F313" i="8"/>
  <c r="G313" i="8" s="1"/>
  <c r="B314" i="8"/>
  <c r="F314" i="8"/>
  <c r="G314" i="8" s="1"/>
  <c r="B315" i="8"/>
  <c r="F315" i="8"/>
  <c r="G315" i="8" s="1"/>
  <c r="B316" i="8"/>
  <c r="F316" i="8"/>
  <c r="G316" i="8" s="1"/>
  <c r="B317" i="8"/>
  <c r="F317" i="8"/>
  <c r="G317" i="8" s="1"/>
  <c r="B318" i="8"/>
  <c r="F318" i="8"/>
  <c r="G318" i="8"/>
  <c r="B319" i="8"/>
  <c r="F319" i="8"/>
  <c r="G319" i="8" s="1"/>
  <c r="B320" i="8"/>
  <c r="F320" i="8"/>
  <c r="G320" i="8" s="1"/>
  <c r="B321" i="8"/>
  <c r="F321" i="8"/>
  <c r="G321" i="8" s="1"/>
  <c r="B322" i="8"/>
  <c r="F322" i="8"/>
  <c r="G322" i="8" s="1"/>
  <c r="B323" i="8"/>
  <c r="F323" i="8"/>
  <c r="G323" i="8" s="1"/>
  <c r="B324" i="8"/>
  <c r="F324" i="8"/>
  <c r="G324" i="8" s="1"/>
  <c r="B325" i="8"/>
  <c r="F325" i="8"/>
  <c r="G325" i="8"/>
  <c r="B326" i="8"/>
  <c r="F326" i="8"/>
  <c r="G326" i="8"/>
  <c r="B327" i="8"/>
  <c r="F327" i="8"/>
  <c r="G327" i="8" s="1"/>
  <c r="B328" i="8"/>
  <c r="F328" i="8"/>
  <c r="G328" i="8"/>
  <c r="B329" i="8"/>
  <c r="F329" i="8"/>
  <c r="G329" i="8" s="1"/>
  <c r="B330" i="8"/>
  <c r="F330" i="8"/>
  <c r="G330" i="8" s="1"/>
  <c r="B331" i="8"/>
  <c r="F331" i="8"/>
  <c r="G331" i="8" s="1"/>
  <c r="B332" i="8"/>
  <c r="F332" i="8"/>
  <c r="G332" i="8"/>
  <c r="B333" i="8"/>
  <c r="F333" i="8"/>
  <c r="G333" i="8" s="1"/>
  <c r="B334" i="8"/>
  <c r="F334" i="8"/>
  <c r="G334" i="8"/>
  <c r="B335" i="8"/>
  <c r="F335" i="8"/>
  <c r="G335" i="8" s="1"/>
  <c r="B336" i="8"/>
  <c r="F336" i="8"/>
  <c r="G336" i="8" s="1"/>
  <c r="B337" i="8"/>
  <c r="F337" i="8"/>
  <c r="G337" i="8" s="1"/>
  <c r="B338" i="8"/>
  <c r="F338" i="8"/>
  <c r="G338" i="8" s="1"/>
  <c r="B339" i="8"/>
  <c r="F339" i="8"/>
  <c r="G339" i="8" s="1"/>
  <c r="B340" i="8"/>
  <c r="F340" i="8"/>
  <c r="G340" i="8" s="1"/>
  <c r="B341" i="8"/>
  <c r="F341" i="8"/>
  <c r="G341" i="8"/>
  <c r="B342" i="8"/>
  <c r="F342" i="8"/>
  <c r="G342" i="8" s="1"/>
  <c r="B343" i="8"/>
  <c r="F343" i="8"/>
  <c r="G343" i="8" s="1"/>
  <c r="B344" i="8"/>
  <c r="F344" i="8"/>
  <c r="G344" i="8"/>
  <c r="B345" i="8"/>
  <c r="F345" i="8"/>
  <c r="G345" i="8" s="1"/>
  <c r="B346" i="8"/>
  <c r="F346" i="8"/>
  <c r="G346" i="8" s="1"/>
  <c r="B347" i="8"/>
  <c r="F347" i="8"/>
  <c r="G347" i="8" s="1"/>
  <c r="B348" i="8"/>
  <c r="F348" i="8"/>
  <c r="G348" i="8"/>
  <c r="B349" i="8"/>
  <c r="F349" i="8"/>
  <c r="G349" i="8" s="1"/>
  <c r="B350" i="8"/>
  <c r="F350" i="8"/>
  <c r="G350" i="8"/>
  <c r="B351" i="8"/>
  <c r="F351" i="8"/>
  <c r="G351" i="8" s="1"/>
  <c r="B352" i="8"/>
  <c r="F352" i="8"/>
  <c r="G352" i="8" s="1"/>
  <c r="B353" i="8"/>
  <c r="F353" i="8"/>
  <c r="G353" i="8" s="1"/>
  <c r="B354" i="8"/>
  <c r="F354" i="8"/>
  <c r="G354" i="8" s="1"/>
  <c r="B355" i="8"/>
  <c r="F355" i="8"/>
  <c r="G355" i="8" s="1"/>
  <c r="B356" i="8"/>
  <c r="F356" i="8"/>
  <c r="G356" i="8" s="1"/>
  <c r="B357" i="8"/>
  <c r="F357" i="8"/>
  <c r="G357" i="8" s="1"/>
  <c r="B358" i="8"/>
  <c r="F358" i="8"/>
  <c r="G358" i="8" s="1"/>
  <c r="B359" i="8"/>
  <c r="F359" i="8"/>
  <c r="G359" i="8" s="1"/>
  <c r="B360" i="8"/>
  <c r="F360" i="8"/>
  <c r="G360" i="8"/>
  <c r="B361" i="8"/>
  <c r="F361" i="8"/>
  <c r="G361" i="8" s="1"/>
  <c r="B362" i="8"/>
  <c r="F362" i="8"/>
  <c r="G362" i="8" s="1"/>
  <c r="B363" i="8"/>
  <c r="F363" i="8"/>
  <c r="G363" i="8" s="1"/>
  <c r="B364" i="8"/>
  <c r="F364" i="8"/>
  <c r="G364" i="8"/>
  <c r="B365" i="8"/>
  <c r="F365" i="8"/>
  <c r="G365" i="8" s="1"/>
  <c r="B366" i="8"/>
  <c r="F366" i="8"/>
  <c r="G366" i="8" s="1"/>
  <c r="B367" i="8"/>
  <c r="F367" i="8"/>
  <c r="G367" i="8" s="1"/>
  <c r="B368" i="8"/>
  <c r="F368" i="8"/>
  <c r="G368" i="8" s="1"/>
  <c r="B369" i="8"/>
  <c r="F369" i="8"/>
  <c r="G369" i="8" s="1"/>
  <c r="B370" i="8"/>
  <c r="F370" i="8"/>
  <c r="G370" i="8" s="1"/>
  <c r="B371" i="8"/>
  <c r="F371" i="8"/>
  <c r="G371" i="8" s="1"/>
  <c r="B372" i="8"/>
  <c r="F372" i="8"/>
  <c r="G372" i="8"/>
  <c r="B373" i="8"/>
  <c r="F373" i="8"/>
  <c r="G373" i="8" s="1"/>
  <c r="B374" i="8"/>
  <c r="F374" i="8"/>
  <c r="G374" i="8" s="1"/>
  <c r="B375" i="8"/>
  <c r="F375" i="8"/>
  <c r="G375" i="8" s="1"/>
  <c r="B376" i="8"/>
  <c r="F376" i="8"/>
  <c r="G376" i="8"/>
  <c r="B377" i="8"/>
  <c r="F377" i="8"/>
  <c r="G377" i="8" s="1"/>
  <c r="B378" i="8"/>
  <c r="F378" i="8"/>
  <c r="G378" i="8" s="1"/>
  <c r="B379" i="8"/>
  <c r="F379" i="8"/>
  <c r="G379" i="8" s="1"/>
  <c r="B380" i="8"/>
  <c r="F380" i="8"/>
  <c r="G380" i="8"/>
  <c r="B381" i="8"/>
  <c r="F381" i="8"/>
  <c r="G381" i="8" s="1"/>
  <c r="B382" i="8"/>
  <c r="F382" i="8"/>
  <c r="G382" i="8"/>
  <c r="B383" i="8"/>
  <c r="F383" i="8"/>
  <c r="G383" i="8" s="1"/>
  <c r="B384" i="8"/>
  <c r="F384" i="8"/>
  <c r="G384" i="8" s="1"/>
  <c r="B385" i="8"/>
  <c r="F385" i="8"/>
  <c r="G385" i="8" s="1"/>
  <c r="B386" i="8"/>
  <c r="F386" i="8"/>
  <c r="G386" i="8" s="1"/>
  <c r="B387" i="8"/>
  <c r="F387" i="8"/>
  <c r="G387" i="8" s="1"/>
  <c r="B388" i="8"/>
  <c r="F388" i="8"/>
  <c r="G388" i="8"/>
  <c r="B389" i="8"/>
  <c r="F389" i="8"/>
  <c r="G389" i="8"/>
  <c r="B390" i="8"/>
  <c r="F390" i="8"/>
  <c r="G390" i="8"/>
  <c r="B391" i="8"/>
  <c r="F391" i="8"/>
  <c r="G391" i="8"/>
  <c r="B392" i="8"/>
  <c r="F392" i="8"/>
  <c r="G392" i="8" s="1"/>
  <c r="B393" i="8"/>
  <c r="F393" i="8"/>
  <c r="G393" i="8" s="1"/>
  <c r="B394" i="8"/>
  <c r="F394" i="8"/>
  <c r="G394" i="8" s="1"/>
  <c r="B395" i="8"/>
  <c r="F395" i="8"/>
  <c r="G395" i="8" s="1"/>
  <c r="B396" i="8"/>
  <c r="F396" i="8"/>
  <c r="G396" i="8" s="1"/>
  <c r="B397" i="8"/>
  <c r="F397" i="8"/>
  <c r="G397" i="8" s="1"/>
  <c r="B398" i="8"/>
  <c r="F398" i="8"/>
  <c r="G398" i="8"/>
  <c r="B399" i="8"/>
  <c r="F399" i="8"/>
  <c r="G399" i="8" s="1"/>
  <c r="B400" i="8"/>
  <c r="F400" i="8"/>
  <c r="G400" i="8" s="1"/>
  <c r="B401" i="8"/>
  <c r="F401" i="8"/>
  <c r="G401" i="8" s="1"/>
  <c r="B402" i="8"/>
  <c r="F402" i="8"/>
  <c r="G402" i="8" s="1"/>
  <c r="B403" i="8"/>
  <c r="F403" i="8"/>
  <c r="G403" i="8" s="1"/>
  <c r="B404" i="8"/>
  <c r="F404" i="8"/>
  <c r="G404" i="8"/>
  <c r="B405" i="8"/>
  <c r="F405" i="8"/>
  <c r="G405" i="8"/>
  <c r="B406" i="8"/>
  <c r="F406" i="8"/>
  <c r="G406" i="8" s="1"/>
  <c r="B407" i="8"/>
  <c r="F407" i="8"/>
  <c r="G407" i="8"/>
  <c r="B408" i="8"/>
  <c r="F408" i="8"/>
  <c r="G408" i="8"/>
  <c r="B409" i="8"/>
  <c r="F409" i="8"/>
  <c r="G409" i="8" s="1"/>
  <c r="B410" i="8"/>
  <c r="F410" i="8"/>
  <c r="G410" i="8" s="1"/>
  <c r="B411" i="8"/>
  <c r="F411" i="8"/>
  <c r="G411" i="8" s="1"/>
  <c r="B412" i="8"/>
  <c r="F412" i="8"/>
  <c r="G412" i="8" s="1"/>
  <c r="B413" i="8"/>
  <c r="F413" i="8"/>
  <c r="G413" i="8" s="1"/>
  <c r="B414" i="8"/>
  <c r="F414" i="8"/>
  <c r="G414" i="8" s="1"/>
  <c r="B415" i="8"/>
  <c r="F415" i="8"/>
  <c r="G415" i="8" s="1"/>
  <c r="B416" i="8"/>
  <c r="F416" i="8"/>
  <c r="G416" i="8" s="1"/>
  <c r="B417" i="8"/>
  <c r="F417" i="8"/>
  <c r="G417" i="8" s="1"/>
  <c r="B418" i="8"/>
  <c r="F418" i="8"/>
  <c r="G418" i="8" s="1"/>
  <c r="B419" i="8"/>
  <c r="F419" i="8"/>
  <c r="G419" i="8" s="1"/>
  <c r="B420" i="8"/>
  <c r="F420" i="8"/>
  <c r="G420" i="8"/>
  <c r="B421" i="8"/>
  <c r="F421" i="8"/>
  <c r="G421" i="8" s="1"/>
  <c r="B422" i="8"/>
  <c r="F422" i="8"/>
  <c r="G422" i="8" s="1"/>
  <c r="B423" i="8"/>
  <c r="F423" i="8"/>
  <c r="G423" i="8"/>
  <c r="B424" i="8"/>
  <c r="F424" i="8"/>
  <c r="G424" i="8"/>
  <c r="B425" i="8"/>
  <c r="F425" i="8"/>
  <c r="G425" i="8" s="1"/>
  <c r="B426" i="8"/>
  <c r="F426" i="8"/>
  <c r="G426" i="8" s="1"/>
  <c r="B427" i="8"/>
  <c r="F427" i="8"/>
  <c r="G427" i="8" s="1"/>
  <c r="B428" i="8"/>
  <c r="F428" i="8"/>
  <c r="G428" i="8"/>
  <c r="B429" i="8"/>
  <c r="F429" i="8"/>
  <c r="G429" i="8" s="1"/>
  <c r="B430" i="8"/>
  <c r="F430" i="8"/>
  <c r="G430" i="8" s="1"/>
  <c r="B431" i="8"/>
  <c r="F431" i="8"/>
  <c r="G431" i="8" s="1"/>
  <c r="B432" i="8"/>
  <c r="F432" i="8"/>
  <c r="G432" i="8" s="1"/>
  <c r="B433" i="8"/>
  <c r="F433" i="8"/>
  <c r="G433" i="8" s="1"/>
  <c r="B434" i="8"/>
  <c r="F434" i="8"/>
  <c r="G434" i="8" s="1"/>
  <c r="B435" i="8"/>
  <c r="F435" i="8"/>
  <c r="G435" i="8" s="1"/>
  <c r="B436" i="8"/>
  <c r="F436" i="8"/>
  <c r="G436" i="8" s="1"/>
  <c r="B437" i="8"/>
  <c r="F437" i="8"/>
  <c r="G437" i="8" s="1"/>
  <c r="B438" i="8"/>
  <c r="F438" i="8"/>
  <c r="G438" i="8" s="1"/>
  <c r="B439" i="8"/>
  <c r="F439" i="8"/>
  <c r="G439" i="8"/>
  <c r="B440" i="8"/>
  <c r="F440" i="8"/>
  <c r="G440" i="8" s="1"/>
  <c r="B441" i="8"/>
  <c r="F441" i="8"/>
  <c r="G441" i="8" s="1"/>
  <c r="B442" i="8"/>
  <c r="F442" i="8"/>
  <c r="G442" i="8" s="1"/>
  <c r="B443" i="8"/>
  <c r="F443" i="8"/>
  <c r="G443" i="8" s="1"/>
  <c r="B444" i="8"/>
  <c r="F444" i="8"/>
  <c r="G444" i="8"/>
  <c r="B445" i="8"/>
  <c r="F445" i="8"/>
  <c r="G445" i="8" s="1"/>
  <c r="B446" i="8"/>
  <c r="F446" i="8"/>
  <c r="G446" i="8"/>
  <c r="B447" i="8"/>
  <c r="F447" i="8"/>
  <c r="G447" i="8" s="1"/>
  <c r="B448" i="8"/>
  <c r="F448" i="8"/>
  <c r="G448" i="8" s="1"/>
  <c r="B449" i="8"/>
  <c r="F449" i="8"/>
  <c r="G449" i="8" s="1"/>
  <c r="B450" i="8"/>
  <c r="F450" i="8"/>
  <c r="G450" i="8" s="1"/>
  <c r="B451" i="8"/>
  <c r="F451" i="8"/>
  <c r="G451" i="8" s="1"/>
  <c r="B452" i="8"/>
  <c r="F452" i="8"/>
  <c r="G452" i="8" s="1"/>
  <c r="B453" i="8"/>
  <c r="F453" i="8"/>
  <c r="G453" i="8"/>
  <c r="B454" i="8"/>
  <c r="F454" i="8"/>
  <c r="G454" i="8" s="1"/>
  <c r="B455" i="8"/>
  <c r="F455" i="8"/>
  <c r="G455" i="8" s="1"/>
  <c r="B456" i="8"/>
  <c r="F456" i="8"/>
  <c r="G456" i="8" s="1"/>
  <c r="B457" i="8"/>
  <c r="F457" i="8"/>
  <c r="G457" i="8" s="1"/>
  <c r="B458" i="8"/>
  <c r="F458" i="8"/>
  <c r="G458" i="8" s="1"/>
  <c r="B459" i="8"/>
  <c r="F459" i="8"/>
  <c r="G459" i="8" s="1"/>
  <c r="B460" i="8"/>
  <c r="F460" i="8"/>
  <c r="G460" i="8" s="1"/>
  <c r="B461" i="8"/>
  <c r="F461" i="8"/>
  <c r="G461" i="8" s="1"/>
  <c r="B462" i="8"/>
  <c r="F462" i="8"/>
  <c r="G462" i="8"/>
  <c r="B463" i="8"/>
  <c r="F463" i="8"/>
  <c r="G463" i="8" s="1"/>
  <c r="B464" i="8"/>
  <c r="F464" i="8"/>
  <c r="G464" i="8" s="1"/>
  <c r="B465" i="8"/>
  <c r="F465" i="8"/>
  <c r="G465" i="8" s="1"/>
  <c r="B466" i="8"/>
  <c r="F466" i="8"/>
  <c r="G466" i="8" s="1"/>
  <c r="B467" i="8"/>
  <c r="F467" i="8"/>
  <c r="G467" i="8" s="1"/>
  <c r="B468" i="8"/>
  <c r="F468" i="8"/>
  <c r="G468" i="8"/>
  <c r="B469" i="8"/>
  <c r="F469" i="8"/>
  <c r="G469" i="8"/>
  <c r="B470" i="8"/>
  <c r="F470" i="8"/>
  <c r="G470" i="8"/>
  <c r="B471" i="8"/>
  <c r="F471" i="8"/>
  <c r="G471" i="8" s="1"/>
  <c r="B472" i="8"/>
  <c r="F472" i="8"/>
  <c r="G472" i="8"/>
  <c r="B473" i="8"/>
  <c r="F473" i="8"/>
  <c r="G473" i="8" s="1"/>
  <c r="B474" i="8"/>
  <c r="F474" i="8"/>
  <c r="G474" i="8" s="1"/>
  <c r="B475" i="8"/>
  <c r="F475" i="8"/>
  <c r="G475" i="8" s="1"/>
  <c r="B476" i="8"/>
  <c r="F476" i="8"/>
  <c r="G476" i="8" s="1"/>
  <c r="B477" i="8"/>
  <c r="F477" i="8"/>
  <c r="G477" i="8" s="1"/>
  <c r="B478" i="8"/>
  <c r="F478" i="8"/>
  <c r="G478" i="8" s="1"/>
  <c r="B479" i="8"/>
  <c r="F479" i="8"/>
  <c r="G479" i="8" s="1"/>
  <c r="B480" i="8"/>
  <c r="F480" i="8"/>
  <c r="G480" i="8" s="1"/>
  <c r="B481" i="8"/>
  <c r="F481" i="8"/>
  <c r="G481" i="8" s="1"/>
  <c r="B482" i="8"/>
  <c r="F482" i="8"/>
  <c r="G482" i="8" s="1"/>
  <c r="B483" i="8"/>
  <c r="F483" i="8"/>
  <c r="G483" i="8" s="1"/>
  <c r="B484" i="8"/>
  <c r="F484" i="8"/>
  <c r="G484" i="8"/>
  <c r="B485" i="8"/>
  <c r="F485" i="8"/>
  <c r="G485" i="8" s="1"/>
  <c r="B486" i="8"/>
  <c r="F486" i="8"/>
  <c r="G486" i="8" s="1"/>
  <c r="B487" i="8"/>
  <c r="F487" i="8"/>
  <c r="G487" i="8"/>
  <c r="B488" i="8"/>
  <c r="F488" i="8"/>
  <c r="G488" i="8"/>
  <c r="B489" i="8"/>
  <c r="F489" i="8"/>
  <c r="G489" i="8" s="1"/>
  <c r="B490" i="8"/>
  <c r="F490" i="8"/>
  <c r="G490" i="8" s="1"/>
  <c r="B491" i="8"/>
  <c r="F491" i="8"/>
  <c r="G491" i="8" s="1"/>
  <c r="B492" i="8"/>
  <c r="F492" i="8"/>
  <c r="G492" i="8"/>
  <c r="B493" i="8"/>
  <c r="F493" i="8"/>
  <c r="G493" i="8" s="1"/>
  <c r="B494" i="8"/>
  <c r="F494" i="8"/>
  <c r="G494" i="8" s="1"/>
  <c r="B495" i="8"/>
  <c r="F495" i="8"/>
  <c r="G495" i="8" s="1"/>
  <c r="B496" i="8"/>
  <c r="F496" i="8"/>
  <c r="G496" i="8" s="1"/>
  <c r="B497" i="8"/>
  <c r="F497" i="8"/>
  <c r="G497" i="8" s="1"/>
  <c r="B498" i="8"/>
  <c r="F498" i="8"/>
  <c r="G498" i="8" s="1"/>
  <c r="B499" i="8"/>
  <c r="F499" i="8"/>
  <c r="G499" i="8" s="1"/>
  <c r="B500" i="8"/>
  <c r="F500" i="8"/>
  <c r="G500" i="8" s="1"/>
  <c r="B501" i="8"/>
  <c r="F501" i="8"/>
  <c r="G501" i="8" s="1"/>
  <c r="B502" i="8"/>
  <c r="F502" i="8"/>
  <c r="G502" i="8"/>
  <c r="B503" i="8"/>
  <c r="F503" i="8"/>
  <c r="G503" i="8"/>
  <c r="B504" i="8"/>
  <c r="F504" i="8"/>
  <c r="G504" i="8" s="1"/>
  <c r="B505" i="8"/>
  <c r="F505" i="8"/>
  <c r="G505" i="8" s="1"/>
  <c r="B506" i="8"/>
  <c r="F506" i="8"/>
  <c r="G506" i="8" s="1"/>
  <c r="B507" i="8"/>
  <c r="F507" i="8"/>
  <c r="G507" i="8" s="1"/>
  <c r="B508" i="8"/>
  <c r="F508" i="8"/>
  <c r="G508" i="8"/>
  <c r="B509" i="8"/>
  <c r="F509" i="8"/>
  <c r="G509" i="8" s="1"/>
  <c r="B510" i="8"/>
  <c r="F510" i="8"/>
  <c r="G510" i="8" s="1"/>
  <c r="B511" i="8"/>
  <c r="F511" i="8"/>
  <c r="G511" i="8" s="1"/>
  <c r="B512" i="8"/>
  <c r="F512" i="8"/>
  <c r="G512" i="8" s="1"/>
  <c r="B513" i="8"/>
  <c r="F513" i="8"/>
  <c r="G513" i="8" s="1"/>
  <c r="B514" i="8"/>
  <c r="F514" i="8"/>
  <c r="G514" i="8" s="1"/>
  <c r="B515" i="8"/>
  <c r="F515" i="8"/>
  <c r="G515" i="8" s="1"/>
  <c r="B516" i="8"/>
  <c r="F516" i="8"/>
  <c r="G516" i="8" s="1"/>
  <c r="B517" i="8"/>
  <c r="F517" i="8"/>
  <c r="G517" i="8" s="1"/>
  <c r="B518" i="8"/>
  <c r="F518" i="8"/>
  <c r="G518" i="8"/>
  <c r="B519" i="8"/>
  <c r="F519" i="8"/>
  <c r="G519" i="8" s="1"/>
  <c r="B520" i="8"/>
  <c r="F520" i="8"/>
  <c r="G520" i="8" s="1"/>
  <c r="B521" i="8"/>
  <c r="F521" i="8"/>
  <c r="G521" i="8" s="1"/>
  <c r="B522" i="8"/>
  <c r="F522" i="8"/>
  <c r="G522" i="8" s="1"/>
  <c r="B523" i="8"/>
  <c r="F523" i="8"/>
  <c r="G523" i="8" s="1"/>
  <c r="B524" i="8"/>
  <c r="F524" i="8"/>
  <c r="G524" i="8" s="1"/>
  <c r="B525" i="8"/>
  <c r="F525" i="8"/>
  <c r="G525" i="8" s="1"/>
  <c r="B526" i="8"/>
  <c r="F526" i="8"/>
  <c r="G526" i="8" s="1"/>
  <c r="B527" i="8"/>
  <c r="F527" i="8"/>
  <c r="G527" i="8" s="1"/>
  <c r="B528" i="8"/>
  <c r="F528" i="8"/>
  <c r="G528" i="8" s="1"/>
  <c r="B529" i="8"/>
  <c r="F529" i="8"/>
  <c r="G529" i="8" s="1"/>
  <c r="B530" i="8"/>
  <c r="F530" i="8"/>
  <c r="G530" i="8" s="1"/>
  <c r="B531" i="8"/>
  <c r="F531" i="8"/>
  <c r="G531" i="8" s="1"/>
  <c r="B532" i="8"/>
  <c r="F532" i="8"/>
  <c r="G532" i="8"/>
  <c r="B533" i="8"/>
  <c r="F533" i="8"/>
  <c r="G533" i="8" s="1"/>
  <c r="B534" i="8"/>
  <c r="F534" i="8"/>
  <c r="G534" i="8" s="1"/>
  <c r="B535" i="8"/>
  <c r="F535" i="8"/>
  <c r="G535" i="8" s="1"/>
  <c r="B536" i="8"/>
  <c r="F536" i="8"/>
  <c r="G536" i="8" s="1"/>
  <c r="B537" i="8"/>
  <c r="F537" i="8"/>
  <c r="G537" i="8" s="1"/>
  <c r="B538" i="8"/>
  <c r="F538" i="8"/>
  <c r="G538" i="8" s="1"/>
  <c r="B539" i="8"/>
  <c r="F539" i="8"/>
  <c r="G539" i="8" s="1"/>
  <c r="B540" i="8"/>
  <c r="F540" i="8"/>
  <c r="G540" i="8" s="1"/>
  <c r="B541" i="8"/>
  <c r="F541" i="8"/>
  <c r="G541" i="8" s="1"/>
  <c r="B542" i="8"/>
  <c r="F542" i="8"/>
  <c r="G542" i="8"/>
  <c r="B543" i="8"/>
  <c r="F543" i="8"/>
  <c r="G543" i="8" s="1"/>
  <c r="B544" i="8"/>
  <c r="F544" i="8"/>
  <c r="G544" i="8" s="1"/>
  <c r="B545" i="8"/>
  <c r="F545" i="8"/>
  <c r="G545" i="8" s="1"/>
  <c r="B546" i="8"/>
  <c r="F546" i="8"/>
  <c r="G546" i="8" s="1"/>
  <c r="B547" i="8"/>
  <c r="F547" i="8"/>
  <c r="G547" i="8" s="1"/>
  <c r="B548" i="8"/>
  <c r="F548" i="8"/>
  <c r="G548" i="8"/>
  <c r="B549" i="8"/>
  <c r="F549" i="8"/>
  <c r="G549" i="8"/>
  <c r="B550" i="8"/>
  <c r="F550" i="8"/>
  <c r="G550" i="8" s="1"/>
  <c r="B551" i="8"/>
  <c r="F551" i="8"/>
  <c r="G551" i="8"/>
  <c r="B552" i="8"/>
  <c r="F552" i="8"/>
  <c r="G552" i="8" s="1"/>
  <c r="B553" i="8"/>
  <c r="F553" i="8"/>
  <c r="G553" i="8" s="1"/>
  <c r="B554" i="8"/>
  <c r="F554" i="8"/>
  <c r="G554" i="8" s="1"/>
  <c r="B555" i="8"/>
  <c r="F555" i="8"/>
  <c r="G555" i="8" s="1"/>
  <c r="B556" i="8"/>
  <c r="F556" i="8"/>
  <c r="G556" i="8" s="1"/>
  <c r="B557" i="8"/>
  <c r="F557" i="8"/>
  <c r="G557" i="8" s="1"/>
  <c r="B558" i="8"/>
  <c r="F558" i="8"/>
  <c r="G558" i="8"/>
  <c r="B559" i="8"/>
  <c r="F559" i="8"/>
  <c r="G559" i="8" s="1"/>
  <c r="B560" i="8"/>
  <c r="F560" i="8"/>
  <c r="G560" i="8" s="1"/>
  <c r="B561" i="8"/>
  <c r="F561" i="8"/>
  <c r="G561" i="8" s="1"/>
  <c r="B562" i="8"/>
  <c r="F562" i="8"/>
  <c r="G562" i="8" s="1"/>
  <c r="B563" i="8"/>
  <c r="F563" i="8"/>
  <c r="G563" i="8" s="1"/>
  <c r="B564" i="8"/>
  <c r="F564" i="8"/>
  <c r="G564" i="8" s="1"/>
  <c r="B565" i="8"/>
  <c r="F565" i="8"/>
  <c r="G565" i="8"/>
  <c r="B566" i="8"/>
  <c r="F566" i="8"/>
  <c r="G566" i="8"/>
  <c r="B567" i="8"/>
  <c r="F567" i="8"/>
  <c r="G567" i="8"/>
  <c r="B568" i="8"/>
  <c r="F568" i="8"/>
  <c r="G568" i="8"/>
  <c r="B569" i="8"/>
  <c r="F569" i="8"/>
  <c r="G569" i="8" s="1"/>
  <c r="B570" i="8"/>
  <c r="F570" i="8"/>
  <c r="G570" i="8" s="1"/>
  <c r="B571" i="8"/>
  <c r="F571" i="8"/>
  <c r="G571" i="8" s="1"/>
  <c r="B572" i="8"/>
  <c r="F572" i="8"/>
  <c r="G572" i="8" s="1"/>
  <c r="B573" i="8"/>
  <c r="F573" i="8"/>
  <c r="G573" i="8" s="1"/>
  <c r="B574" i="8"/>
  <c r="F574" i="8"/>
  <c r="G574" i="8"/>
  <c r="B575" i="8"/>
  <c r="F575" i="8"/>
  <c r="G575" i="8" s="1"/>
  <c r="B576" i="8"/>
  <c r="F576" i="8"/>
  <c r="G576" i="8" s="1"/>
  <c r="B577" i="8"/>
  <c r="F577" i="8"/>
  <c r="G577" i="8" s="1"/>
  <c r="B578" i="8"/>
  <c r="F578" i="8"/>
  <c r="G578" i="8" s="1"/>
  <c r="B579" i="8"/>
  <c r="F579" i="8"/>
  <c r="G579" i="8" s="1"/>
  <c r="B580" i="8"/>
  <c r="F580" i="8"/>
  <c r="G580" i="8" s="1"/>
  <c r="B581" i="8"/>
  <c r="F581" i="8"/>
  <c r="G581" i="8"/>
  <c r="B582" i="8"/>
  <c r="F582" i="8"/>
  <c r="G582" i="8"/>
  <c r="B583" i="8"/>
  <c r="F583" i="8"/>
  <c r="G583" i="8" s="1"/>
  <c r="B584" i="8"/>
  <c r="F584" i="8"/>
  <c r="G584" i="8"/>
  <c r="B585" i="8"/>
  <c r="F585" i="8"/>
  <c r="G585" i="8" s="1"/>
  <c r="B586" i="8"/>
  <c r="F586" i="8"/>
  <c r="G586" i="8" s="1"/>
  <c r="B587" i="8"/>
  <c r="F587" i="8"/>
  <c r="G587" i="8" s="1"/>
  <c r="B588" i="8"/>
  <c r="F588" i="8"/>
  <c r="G588" i="8"/>
  <c r="B589" i="8"/>
  <c r="F589" i="8"/>
  <c r="G589" i="8" s="1"/>
  <c r="B590" i="8"/>
  <c r="F590" i="8"/>
  <c r="G590" i="8"/>
  <c r="B591" i="8"/>
  <c r="F591" i="8"/>
  <c r="G591" i="8" s="1"/>
  <c r="B592" i="8"/>
  <c r="F592" i="8"/>
  <c r="G592" i="8" s="1"/>
  <c r="B593" i="8"/>
  <c r="F593" i="8"/>
  <c r="G593" i="8" s="1"/>
  <c r="B594" i="8"/>
  <c r="F594" i="8"/>
  <c r="G594" i="8" s="1"/>
  <c r="B595" i="8"/>
  <c r="F595" i="8"/>
  <c r="G595" i="8" s="1"/>
  <c r="B596" i="8"/>
  <c r="F596" i="8"/>
  <c r="G596" i="8" s="1"/>
  <c r="B597" i="8"/>
  <c r="F597" i="8"/>
  <c r="G597" i="8"/>
  <c r="B598" i="8"/>
  <c r="F598" i="8"/>
  <c r="G598" i="8" s="1"/>
  <c r="B599" i="8"/>
  <c r="F599" i="8"/>
  <c r="G599" i="8" s="1"/>
  <c r="B600" i="8"/>
  <c r="F600" i="8"/>
  <c r="G600" i="8"/>
  <c r="B601" i="8"/>
  <c r="F601" i="8"/>
  <c r="G601" i="8" s="1"/>
  <c r="B602" i="8"/>
  <c r="F602" i="8"/>
  <c r="G602" i="8" s="1"/>
  <c r="B603" i="8"/>
  <c r="F603" i="8"/>
  <c r="G603" i="8" s="1"/>
  <c r="B604" i="8"/>
  <c r="F604" i="8"/>
  <c r="G604" i="8"/>
  <c r="B605" i="8"/>
  <c r="F605" i="8"/>
  <c r="G605" i="8" s="1"/>
  <c r="B606" i="8"/>
  <c r="F606" i="8"/>
  <c r="G606" i="8" s="1"/>
  <c r="B607" i="8"/>
  <c r="F607" i="8"/>
  <c r="G607" i="8" s="1"/>
  <c r="B608" i="8"/>
  <c r="F608" i="8"/>
  <c r="G608" i="8" s="1"/>
  <c r="B609" i="8"/>
  <c r="F609" i="8"/>
  <c r="G609" i="8" s="1"/>
  <c r="B610" i="8"/>
  <c r="F610" i="8"/>
  <c r="G610" i="8" s="1"/>
  <c r="B611" i="8"/>
  <c r="F611" i="8"/>
  <c r="G611" i="8" s="1"/>
  <c r="B612" i="8"/>
  <c r="F612" i="8"/>
  <c r="G612" i="8" s="1"/>
  <c r="B613" i="8"/>
  <c r="F613" i="8"/>
  <c r="G613" i="8" s="1"/>
  <c r="B614" i="8"/>
  <c r="F614" i="8"/>
  <c r="G614" i="8" s="1"/>
  <c r="B615" i="8"/>
  <c r="F615" i="8"/>
  <c r="G615" i="8" s="1"/>
  <c r="B616" i="8"/>
  <c r="F616" i="8"/>
  <c r="G616" i="8"/>
  <c r="B617" i="8"/>
  <c r="F617" i="8"/>
  <c r="G617" i="8" s="1"/>
  <c r="B618" i="8"/>
  <c r="F618" i="8"/>
  <c r="G618" i="8" s="1"/>
  <c r="B619" i="8"/>
  <c r="F619" i="8"/>
  <c r="G619" i="8" s="1"/>
  <c r="B620" i="8"/>
  <c r="F620" i="8"/>
  <c r="G620" i="8"/>
  <c r="B621" i="8"/>
  <c r="F621" i="8"/>
  <c r="G621" i="8" s="1"/>
  <c r="B622" i="8"/>
  <c r="F622" i="8"/>
  <c r="G622" i="8" s="1"/>
  <c r="B623" i="8"/>
  <c r="F623" i="8"/>
  <c r="G623" i="8" s="1"/>
  <c r="B624" i="8"/>
  <c r="F624" i="8"/>
  <c r="G624" i="8" s="1"/>
  <c r="B625" i="8"/>
  <c r="F625" i="8"/>
  <c r="G625" i="8" s="1"/>
  <c r="B626" i="8"/>
  <c r="F626" i="8"/>
  <c r="G626" i="8" s="1"/>
  <c r="B627" i="8"/>
  <c r="F627" i="8"/>
  <c r="G627" i="8" s="1"/>
  <c r="B628" i="8"/>
  <c r="F628" i="8"/>
  <c r="G628" i="8"/>
  <c r="B629" i="8"/>
  <c r="F629" i="8"/>
  <c r="G629" i="8" s="1"/>
  <c r="B630" i="8"/>
  <c r="F630" i="8"/>
  <c r="G630" i="8"/>
  <c r="B631" i="8"/>
  <c r="F631" i="8"/>
  <c r="G631" i="8" s="1"/>
  <c r="B632" i="8"/>
  <c r="F632" i="8"/>
  <c r="G632" i="8" s="1"/>
  <c r="B633" i="8"/>
  <c r="F633" i="8"/>
  <c r="G633" i="8" s="1"/>
  <c r="B634" i="8"/>
  <c r="F634" i="8"/>
  <c r="G634" i="8" s="1"/>
  <c r="B635" i="8"/>
  <c r="F635" i="8"/>
  <c r="G635" i="8" s="1"/>
  <c r="B636" i="8"/>
  <c r="F636" i="8"/>
  <c r="G636" i="8"/>
  <c r="B637" i="8"/>
  <c r="F637" i="8"/>
  <c r="G637" i="8" s="1"/>
  <c r="B638" i="8"/>
  <c r="F638" i="8"/>
  <c r="G638" i="8"/>
  <c r="B639" i="8"/>
  <c r="F639" i="8"/>
  <c r="G639" i="8" s="1"/>
  <c r="B640" i="8"/>
  <c r="F640" i="8"/>
  <c r="G640" i="8" s="1"/>
  <c r="B641" i="8"/>
  <c r="F641" i="8"/>
  <c r="G641" i="8" s="1"/>
  <c r="B642" i="8"/>
  <c r="F642" i="8"/>
  <c r="G642" i="8" s="1"/>
  <c r="B643" i="8"/>
  <c r="F643" i="8"/>
  <c r="G643" i="8" s="1"/>
  <c r="B644" i="8"/>
  <c r="F644" i="8"/>
  <c r="G644" i="8"/>
  <c r="B645" i="8"/>
  <c r="F645" i="8"/>
  <c r="G645" i="8"/>
  <c r="B646" i="8"/>
  <c r="F646" i="8"/>
  <c r="G646" i="8"/>
  <c r="B647" i="8"/>
  <c r="F647" i="8"/>
  <c r="G647" i="8"/>
  <c r="B648" i="8"/>
  <c r="F648" i="8"/>
  <c r="G648" i="8" s="1"/>
  <c r="B649" i="8"/>
  <c r="F649" i="8"/>
  <c r="G649" i="8" s="1"/>
  <c r="B650" i="8"/>
  <c r="F650" i="8"/>
  <c r="G650" i="8" s="1"/>
  <c r="B651" i="8"/>
  <c r="F651" i="8"/>
  <c r="G651" i="8" s="1"/>
  <c r="B652" i="8"/>
  <c r="F652" i="8"/>
  <c r="G652" i="8" s="1"/>
  <c r="B653" i="8"/>
  <c r="F653" i="8"/>
  <c r="G653" i="8" s="1"/>
  <c r="B654" i="8"/>
  <c r="F654" i="8"/>
  <c r="G654" i="8"/>
  <c r="B655" i="8"/>
  <c r="F655" i="8"/>
  <c r="G655" i="8" s="1"/>
  <c r="B656" i="8"/>
  <c r="F656" i="8"/>
  <c r="G656" i="8" s="1"/>
  <c r="B657" i="8"/>
  <c r="F657" i="8"/>
  <c r="G657" i="8" s="1"/>
  <c r="B658" i="8"/>
  <c r="F658" i="8"/>
  <c r="G658" i="8" s="1"/>
  <c r="B659" i="8"/>
  <c r="F659" i="8"/>
  <c r="G659" i="8" s="1"/>
  <c r="B660" i="8"/>
  <c r="F660" i="8"/>
  <c r="G660" i="8"/>
  <c r="B661" i="8"/>
  <c r="F661" i="8"/>
  <c r="G661" i="8"/>
  <c r="B662" i="8"/>
  <c r="F662" i="8"/>
  <c r="G662" i="8" s="1"/>
  <c r="B663" i="8"/>
  <c r="F663" i="8"/>
  <c r="G663" i="8" s="1"/>
  <c r="B664" i="8"/>
  <c r="F664" i="8"/>
  <c r="G664" i="8"/>
  <c r="B665" i="8"/>
  <c r="F665" i="8"/>
  <c r="G665" i="8" s="1"/>
  <c r="B666" i="8"/>
  <c r="F666" i="8"/>
  <c r="G666" i="8" s="1"/>
  <c r="B667" i="8"/>
  <c r="F667" i="8"/>
  <c r="G667" i="8" s="1"/>
  <c r="B668" i="8"/>
  <c r="F668" i="8"/>
  <c r="G668" i="8" s="1"/>
  <c r="B669" i="8"/>
  <c r="F669" i="8"/>
  <c r="G669" i="8" s="1"/>
  <c r="B670" i="8"/>
  <c r="F670" i="8"/>
  <c r="G670" i="8" s="1"/>
  <c r="B671" i="8"/>
  <c r="F671" i="8"/>
  <c r="G671" i="8" s="1"/>
  <c r="B672" i="8"/>
  <c r="F672" i="8"/>
  <c r="G672" i="8" s="1"/>
  <c r="B673" i="8"/>
  <c r="F673" i="8"/>
  <c r="G673" i="8" s="1"/>
  <c r="B674" i="8"/>
  <c r="F674" i="8"/>
  <c r="G674" i="8" s="1"/>
  <c r="B675" i="8"/>
  <c r="F675" i="8"/>
  <c r="G675" i="8" s="1"/>
  <c r="B676" i="8"/>
  <c r="F676" i="8"/>
  <c r="G676" i="8"/>
  <c r="B677" i="8"/>
  <c r="F677" i="8"/>
  <c r="G677" i="8" s="1"/>
  <c r="B678" i="8"/>
  <c r="F678" i="8"/>
  <c r="G678" i="8" s="1"/>
  <c r="B679" i="8"/>
  <c r="F679" i="8"/>
  <c r="G679" i="8"/>
  <c r="B680" i="8"/>
  <c r="F680" i="8"/>
  <c r="G680" i="8"/>
  <c r="B681" i="8"/>
  <c r="F681" i="8"/>
  <c r="G681" i="8" s="1"/>
  <c r="B682" i="8"/>
  <c r="F682" i="8"/>
  <c r="G682" i="8" s="1"/>
  <c r="B683" i="8"/>
  <c r="F683" i="8"/>
  <c r="G683" i="8" s="1"/>
  <c r="B684" i="8"/>
  <c r="F684" i="8"/>
  <c r="G684" i="8"/>
  <c r="B685" i="8"/>
  <c r="F685" i="8"/>
  <c r="G685" i="8" s="1"/>
  <c r="B686" i="8"/>
  <c r="F686" i="8"/>
  <c r="G686" i="8"/>
  <c r="B687" i="8"/>
  <c r="F687" i="8"/>
  <c r="G687" i="8" s="1"/>
  <c r="B688" i="8"/>
  <c r="F688" i="8"/>
  <c r="G688" i="8" s="1"/>
  <c r="B689" i="8"/>
  <c r="F689" i="8"/>
  <c r="G689" i="8" s="1"/>
  <c r="B690" i="8"/>
  <c r="F690" i="8"/>
  <c r="G690" i="8" s="1"/>
  <c r="B691" i="8"/>
  <c r="F691" i="8"/>
  <c r="G691" i="8" s="1"/>
  <c r="B692" i="8"/>
  <c r="F692" i="8"/>
  <c r="G692" i="8" s="1"/>
  <c r="B693" i="8"/>
  <c r="F693" i="8"/>
  <c r="G693" i="8"/>
  <c r="B694" i="8"/>
  <c r="F694" i="8"/>
  <c r="G694" i="8" s="1"/>
  <c r="B695" i="8"/>
  <c r="F695" i="8"/>
  <c r="G695" i="8"/>
  <c r="B696" i="8"/>
  <c r="F696" i="8"/>
  <c r="G696" i="8" s="1"/>
  <c r="B697" i="8"/>
  <c r="F697" i="8"/>
  <c r="G697" i="8" s="1"/>
  <c r="B698" i="8"/>
  <c r="F698" i="8"/>
  <c r="G698" i="8" s="1"/>
  <c r="B699" i="8"/>
  <c r="F699" i="8"/>
  <c r="G699" i="8" s="1"/>
  <c r="B700" i="8"/>
  <c r="F700" i="8"/>
  <c r="G700" i="8"/>
  <c r="B701" i="8"/>
  <c r="F701" i="8"/>
  <c r="G701" i="8" s="1"/>
  <c r="B702" i="8"/>
  <c r="F702" i="8"/>
  <c r="G702" i="8"/>
  <c r="B703" i="8"/>
  <c r="F703" i="8"/>
  <c r="G703" i="8" s="1"/>
  <c r="B704" i="8"/>
  <c r="F704" i="8"/>
  <c r="G704" i="8" s="1"/>
  <c r="B705" i="8"/>
  <c r="F705" i="8"/>
  <c r="G705" i="8" s="1"/>
  <c r="B706" i="8"/>
  <c r="F706" i="8"/>
  <c r="G706" i="8" s="1"/>
  <c r="B707" i="8"/>
  <c r="F707" i="8"/>
  <c r="G707" i="8" s="1"/>
  <c r="B708" i="8"/>
  <c r="F708" i="8"/>
  <c r="G708" i="8" s="1"/>
  <c r="B709" i="8"/>
  <c r="F709" i="8"/>
  <c r="G709" i="8"/>
  <c r="B710" i="8"/>
  <c r="F710" i="8"/>
  <c r="G710" i="8" s="1"/>
  <c r="B711" i="8"/>
  <c r="F711" i="8"/>
  <c r="G711" i="8" s="1"/>
  <c r="B712" i="8"/>
  <c r="F712" i="8"/>
  <c r="G712" i="8"/>
  <c r="B713" i="8"/>
  <c r="F713" i="8"/>
  <c r="G713" i="8" s="1"/>
  <c r="B714" i="8"/>
  <c r="F714" i="8"/>
  <c r="G714" i="8" s="1"/>
  <c r="B715" i="8"/>
  <c r="F715" i="8"/>
  <c r="G715" i="8" s="1"/>
  <c r="B716" i="8"/>
  <c r="F716" i="8"/>
  <c r="G716" i="8" s="1"/>
  <c r="B717" i="8"/>
  <c r="F717" i="8"/>
  <c r="G717" i="8" s="1"/>
  <c r="B718" i="8"/>
  <c r="F718" i="8"/>
  <c r="G718" i="8"/>
  <c r="B719" i="8"/>
  <c r="F719" i="8"/>
  <c r="G719" i="8" s="1"/>
  <c r="B720" i="8"/>
  <c r="F720" i="8"/>
  <c r="G720" i="8" s="1"/>
  <c r="B721" i="8"/>
  <c r="F721" i="8"/>
  <c r="G721" i="8" s="1"/>
  <c r="B722" i="8"/>
  <c r="F722" i="8"/>
  <c r="G722" i="8" s="1"/>
  <c r="B723" i="8"/>
  <c r="F723" i="8"/>
  <c r="G723" i="8" s="1"/>
  <c r="B724" i="8"/>
  <c r="F724" i="8"/>
  <c r="G724" i="8"/>
  <c r="B725" i="8"/>
  <c r="F725" i="8"/>
  <c r="G725" i="8"/>
  <c r="B726" i="8"/>
  <c r="F726" i="8"/>
  <c r="G726" i="8"/>
  <c r="B727" i="8"/>
  <c r="F727" i="8"/>
  <c r="G727" i="8" s="1"/>
  <c r="B728" i="8"/>
  <c r="F728" i="8"/>
  <c r="G728" i="8"/>
  <c r="B729" i="8"/>
  <c r="F729" i="8"/>
  <c r="G729" i="8" s="1"/>
  <c r="B730" i="8"/>
  <c r="F730" i="8"/>
  <c r="G730" i="8" s="1"/>
  <c r="B731" i="8"/>
  <c r="F731" i="8"/>
  <c r="G731" i="8" s="1"/>
  <c r="B732" i="8"/>
  <c r="F732" i="8"/>
  <c r="G732" i="8"/>
  <c r="B733" i="8"/>
  <c r="F733" i="8"/>
  <c r="G733" i="8" s="1"/>
  <c r="B734" i="8"/>
  <c r="F734" i="8"/>
  <c r="G734" i="8" s="1"/>
  <c r="B735" i="8"/>
  <c r="F735" i="8"/>
  <c r="G735" i="8" s="1"/>
  <c r="B736" i="8"/>
  <c r="F736" i="8"/>
  <c r="G736" i="8" s="1"/>
  <c r="B737" i="8"/>
  <c r="F737" i="8"/>
  <c r="G737" i="8" s="1"/>
  <c r="B738" i="8"/>
  <c r="F738" i="8"/>
  <c r="G738" i="8" s="1"/>
  <c r="B739" i="8"/>
  <c r="F739" i="8"/>
  <c r="G739" i="8" s="1"/>
  <c r="B740" i="8"/>
  <c r="F740" i="8"/>
  <c r="G740" i="8"/>
  <c r="B741" i="8"/>
  <c r="F741" i="8"/>
  <c r="G741" i="8" s="1"/>
  <c r="B742" i="8"/>
  <c r="F742" i="8"/>
  <c r="G742" i="8" s="1"/>
  <c r="B743" i="8"/>
  <c r="F743" i="8"/>
  <c r="G743" i="8"/>
  <c r="B744" i="8"/>
  <c r="F744" i="8"/>
  <c r="G744" i="8"/>
  <c r="B745" i="8"/>
  <c r="F745" i="8"/>
  <c r="G745" i="8" s="1"/>
  <c r="B746" i="8"/>
  <c r="F746" i="8"/>
  <c r="G746" i="8" s="1"/>
  <c r="B747" i="8"/>
  <c r="F747" i="8"/>
  <c r="G747" i="8" s="1"/>
  <c r="B748" i="8"/>
  <c r="F748" i="8"/>
  <c r="G748" i="8"/>
  <c r="B749" i="8"/>
  <c r="F749" i="8"/>
  <c r="G749" i="8" s="1"/>
  <c r="B750" i="8"/>
  <c r="F750" i="8"/>
  <c r="G750" i="8" s="1"/>
  <c r="B751" i="8"/>
  <c r="F751" i="8"/>
  <c r="G751" i="8" s="1"/>
  <c r="B752" i="8"/>
  <c r="F752" i="8"/>
  <c r="G752" i="8" s="1"/>
  <c r="B753" i="8"/>
  <c r="F753" i="8"/>
  <c r="G753" i="8" s="1"/>
  <c r="B754" i="8"/>
  <c r="F754" i="8"/>
  <c r="G754" i="8" s="1"/>
  <c r="B755" i="8"/>
  <c r="F755" i="8"/>
  <c r="G755" i="8" s="1"/>
  <c r="B756" i="8"/>
  <c r="F756" i="8"/>
  <c r="G756" i="8" s="1"/>
  <c r="B757" i="8"/>
  <c r="F757" i="8"/>
  <c r="G757" i="8" s="1"/>
  <c r="B758" i="8"/>
  <c r="F758" i="8"/>
  <c r="G758" i="8"/>
  <c r="B759" i="8"/>
  <c r="F759" i="8"/>
  <c r="G759" i="8"/>
  <c r="B760" i="8"/>
  <c r="F760" i="8"/>
  <c r="G760" i="8" s="1"/>
  <c r="B761" i="8"/>
  <c r="F761" i="8"/>
  <c r="G761" i="8" s="1"/>
  <c r="B762" i="8"/>
  <c r="F762" i="8"/>
  <c r="G762" i="8" s="1"/>
  <c r="B763" i="8"/>
  <c r="F763" i="8"/>
  <c r="G763" i="8" s="1"/>
  <c r="B764" i="8"/>
  <c r="F764" i="8"/>
  <c r="G764" i="8"/>
  <c r="B765" i="8"/>
  <c r="F765" i="8"/>
  <c r="G765" i="8" s="1"/>
  <c r="B766" i="8"/>
  <c r="F766" i="8"/>
  <c r="G766" i="8" s="1"/>
  <c r="B767" i="8"/>
  <c r="F767" i="8"/>
  <c r="G767" i="8" s="1"/>
  <c r="B768" i="8"/>
  <c r="F768" i="8"/>
  <c r="G768" i="8" s="1"/>
  <c r="B769" i="8"/>
  <c r="F769" i="8"/>
  <c r="G769" i="8" s="1"/>
  <c r="B770" i="8"/>
  <c r="F770" i="8"/>
  <c r="G770" i="8" s="1"/>
  <c r="B771" i="8"/>
  <c r="F771" i="8"/>
  <c r="G771" i="8"/>
  <c r="B772" i="8"/>
  <c r="F772" i="8"/>
  <c r="G772" i="8"/>
  <c r="B773" i="8"/>
  <c r="F773" i="8"/>
  <c r="G773" i="8" s="1"/>
  <c r="B774" i="8"/>
  <c r="F774" i="8"/>
  <c r="G774" i="8"/>
  <c r="B775" i="8"/>
  <c r="F775" i="8"/>
  <c r="G775" i="8" s="1"/>
  <c r="B776" i="8"/>
  <c r="F776" i="8"/>
  <c r="G776" i="8" s="1"/>
  <c r="B777" i="8"/>
  <c r="F777" i="8"/>
  <c r="G777" i="8" s="1"/>
  <c r="B778" i="8"/>
  <c r="F778" i="8"/>
  <c r="G778" i="8" s="1"/>
  <c r="B779" i="8"/>
  <c r="F779" i="8"/>
  <c r="G779" i="8" s="1"/>
  <c r="B780" i="8"/>
  <c r="F780" i="8"/>
  <c r="G780" i="8"/>
  <c r="B781" i="8"/>
  <c r="F781" i="8"/>
  <c r="G781" i="8" s="1"/>
  <c r="B782" i="8"/>
  <c r="F782" i="8"/>
  <c r="G782" i="8"/>
  <c r="B783" i="8"/>
  <c r="F783" i="8"/>
  <c r="G783" i="8" s="1"/>
  <c r="B784" i="8"/>
  <c r="F784" i="8"/>
  <c r="G784" i="8" s="1"/>
  <c r="B785" i="8"/>
  <c r="F785" i="8"/>
  <c r="G785" i="8" s="1"/>
  <c r="B786" i="8"/>
  <c r="F786" i="8"/>
  <c r="G786" i="8" s="1"/>
  <c r="B787" i="8"/>
  <c r="F787" i="8"/>
  <c r="G787" i="8"/>
  <c r="B788" i="8"/>
  <c r="F788" i="8"/>
  <c r="G788" i="8" s="1"/>
  <c r="B789" i="8"/>
  <c r="F789" i="8"/>
  <c r="G789" i="8" s="1"/>
  <c r="B790" i="8"/>
  <c r="F790" i="8"/>
  <c r="G790" i="8"/>
  <c r="B791" i="8"/>
  <c r="F791" i="8"/>
  <c r="G791" i="8" s="1"/>
  <c r="B792" i="8"/>
  <c r="F792" i="8"/>
  <c r="G792" i="8"/>
  <c r="B793" i="8"/>
  <c r="F793" i="8"/>
  <c r="G793" i="8" s="1"/>
  <c r="B794" i="8"/>
  <c r="F794" i="8"/>
  <c r="G794" i="8" s="1"/>
  <c r="B795" i="8"/>
  <c r="F795" i="8"/>
  <c r="G795" i="8" s="1"/>
  <c r="B796" i="8"/>
  <c r="F796" i="8"/>
  <c r="G796" i="8"/>
  <c r="B797" i="8"/>
  <c r="F797" i="8"/>
  <c r="G797" i="8" s="1"/>
  <c r="B798" i="8"/>
  <c r="F798" i="8"/>
  <c r="G798" i="8" s="1"/>
  <c r="B799" i="8"/>
  <c r="F799" i="8"/>
  <c r="G799" i="8" s="1"/>
  <c r="B800" i="8"/>
  <c r="F800" i="8"/>
  <c r="G800" i="8" s="1"/>
  <c r="B801" i="8"/>
  <c r="F801" i="8"/>
  <c r="G801" i="8" s="1"/>
  <c r="B802" i="8"/>
  <c r="F802" i="8"/>
  <c r="G802" i="8" s="1"/>
  <c r="B803" i="8"/>
  <c r="F803" i="8"/>
  <c r="G803" i="8"/>
  <c r="B804" i="8"/>
  <c r="F804" i="8"/>
  <c r="G804" i="8" s="1"/>
  <c r="B805" i="8"/>
  <c r="F805" i="8"/>
  <c r="G805" i="8"/>
  <c r="B806" i="8"/>
  <c r="F806" i="8"/>
  <c r="G806" i="8" s="1"/>
  <c r="B807" i="8"/>
  <c r="F807" i="8"/>
  <c r="G807" i="8"/>
  <c r="B808" i="8"/>
  <c r="F808" i="8"/>
  <c r="G808" i="8"/>
  <c r="B809" i="8"/>
  <c r="F809" i="8"/>
  <c r="G809" i="8" s="1"/>
  <c r="B810" i="8"/>
  <c r="F810" i="8"/>
  <c r="G810" i="8" s="1"/>
  <c r="B811" i="8"/>
  <c r="F811" i="8"/>
  <c r="G811" i="8" s="1"/>
  <c r="B812" i="8"/>
  <c r="F812" i="8"/>
  <c r="G812" i="8"/>
  <c r="B813" i="8"/>
  <c r="F813" i="8"/>
  <c r="G813" i="8" s="1"/>
  <c r="B37" i="8"/>
  <c r="F37" i="8"/>
  <c r="G37" i="8" s="1"/>
  <c r="B36" i="8"/>
  <c r="F36" i="8"/>
  <c r="G36" i="8" s="1"/>
  <c r="F35" i="8"/>
  <c r="G35" i="8" s="1"/>
  <c r="B33" i="8"/>
  <c r="F33" i="8"/>
  <c r="G33" i="8" s="1"/>
  <c r="B34" i="8"/>
  <c r="F34" i="8"/>
  <c r="G34" i="8" s="1"/>
  <c r="B35" i="8"/>
  <c r="G31" i="8"/>
  <c r="F4" i="8"/>
  <c r="G4" i="8" s="1"/>
  <c r="F5" i="8"/>
  <c r="G5" i="8" s="1"/>
  <c r="F6" i="8"/>
  <c r="G6" i="8" s="1"/>
  <c r="F7" i="8"/>
  <c r="G7" i="8" s="1"/>
  <c r="I73" i="1" s="1"/>
  <c r="J73" i="1" s="1"/>
  <c r="F8" i="8"/>
  <c r="G8" i="8" s="1"/>
  <c r="F9" i="8"/>
  <c r="G9" i="8" s="1"/>
  <c r="T88" i="1" s="1"/>
  <c r="U88" i="1" s="1"/>
  <c r="F10" i="8"/>
  <c r="G10" i="8" s="1"/>
  <c r="F11" i="8"/>
  <c r="F12" i="8"/>
  <c r="G12" i="8" s="1"/>
  <c r="F13" i="8"/>
  <c r="G13" i="8" s="1"/>
  <c r="T58" i="1" s="1"/>
  <c r="U58" i="1" s="1"/>
  <c r="F14" i="8"/>
  <c r="G14" i="8" s="1"/>
  <c r="F15" i="8"/>
  <c r="G15" i="8" s="1"/>
  <c r="F16" i="8"/>
  <c r="G16" i="8" s="1"/>
  <c r="F17" i="8"/>
  <c r="G17" i="8" s="1"/>
  <c r="F18" i="8"/>
  <c r="G18" i="8" s="1"/>
  <c r="F19" i="8"/>
  <c r="G19" i="8" s="1"/>
  <c r="F20" i="8"/>
  <c r="G20" i="8" s="1"/>
  <c r="F21" i="8"/>
  <c r="G21" i="8" s="1"/>
  <c r="F22" i="8"/>
  <c r="G22" i="8" s="1"/>
  <c r="F23" i="8"/>
  <c r="G23" i="8" s="1"/>
  <c r="F24" i="8"/>
  <c r="G24" i="8" s="1"/>
  <c r="F25" i="8"/>
  <c r="G25" i="8" s="1"/>
  <c r="F26" i="8"/>
  <c r="G26" i="8" s="1"/>
  <c r="F27" i="8"/>
  <c r="G27" i="8" s="1"/>
  <c r="F28" i="8"/>
  <c r="G28" i="8" s="1"/>
  <c r="F29" i="8"/>
  <c r="G29" i="8" s="1"/>
  <c r="F30" i="8"/>
  <c r="G30" i="8" s="1"/>
  <c r="F31" i="8"/>
  <c r="F32" i="8"/>
  <c r="G32" i="8" s="1"/>
  <c r="F3" i="8"/>
  <c r="G3" i="8" s="1"/>
  <c r="B15" i="8"/>
  <c r="AN67" i="1" s="1"/>
  <c r="B16" i="8"/>
  <c r="R69" i="1" s="1"/>
  <c r="B17" i="8"/>
  <c r="B18" i="8"/>
  <c r="E60" i="1" s="1"/>
  <c r="F60" i="1" s="1"/>
  <c r="B19" i="8"/>
  <c r="AA68" i="1" s="1"/>
  <c r="AB68" i="1" s="1"/>
  <c r="B20" i="8"/>
  <c r="G63" i="1" s="1"/>
  <c r="B21" i="8"/>
  <c r="B22" i="8"/>
  <c r="B23" i="8"/>
  <c r="B24" i="8"/>
  <c r="B25" i="8"/>
  <c r="B26" i="8"/>
  <c r="B27" i="8"/>
  <c r="B28" i="8"/>
  <c r="E66" i="1" s="1"/>
  <c r="F66" i="1" s="1"/>
  <c r="B29" i="8"/>
  <c r="AP53" i="1" s="1"/>
  <c r="AQ53" i="1" s="1"/>
  <c r="B30" i="8"/>
  <c r="B31" i="8"/>
  <c r="B32" i="8"/>
  <c r="AP34" i="1" s="1"/>
  <c r="U24" i="40" l="1"/>
  <c r="E23" i="40"/>
  <c r="W62" i="40"/>
  <c r="AH63" i="40"/>
  <c r="AG68" i="40"/>
  <c r="L76" i="40"/>
  <c r="H47" i="40"/>
  <c r="AH68" i="40"/>
  <c r="AQ44" i="40"/>
  <c r="AQ23" i="40" s="1"/>
  <c r="S48" i="40"/>
  <c r="W48" i="40" s="1"/>
  <c r="W34" i="40"/>
  <c r="W38" i="40"/>
  <c r="AH50" i="40"/>
  <c r="AS53" i="40"/>
  <c r="AQ54" i="40"/>
  <c r="AS54" i="40" s="1"/>
  <c r="AD62" i="40"/>
  <c r="H66" i="40"/>
  <c r="L66" i="40" s="1"/>
  <c r="AH67" i="40"/>
  <c r="W47" i="40"/>
  <c r="L59" i="40"/>
  <c r="AH61" i="40"/>
  <c r="L75" i="40"/>
  <c r="AG90" i="40"/>
  <c r="F28" i="40"/>
  <c r="AG49" i="40"/>
  <c r="AH73" i="40"/>
  <c r="W46" i="40"/>
  <c r="AS51" i="40"/>
  <c r="AS62" i="40"/>
  <c r="S29" i="40"/>
  <c r="W29" i="40" s="1"/>
  <c r="S33" i="40"/>
  <c r="W33" i="40" s="1"/>
  <c r="S37" i="40"/>
  <c r="W37" i="40" s="1"/>
  <c r="AS50" i="40"/>
  <c r="AD47" i="40"/>
  <c r="AG60" i="40"/>
  <c r="L67" i="40"/>
  <c r="R23" i="40"/>
  <c r="L52" i="40"/>
  <c r="L63" i="40"/>
  <c r="W65" i="40"/>
  <c r="S44" i="40"/>
  <c r="W44" i="40" s="1"/>
  <c r="W54" i="40"/>
  <c r="W58" i="40"/>
  <c r="AH69" i="40"/>
  <c r="AG75" i="40"/>
  <c r="L80" i="40"/>
  <c r="AH81" i="40"/>
  <c r="AH89" i="40"/>
  <c r="L94" i="40"/>
  <c r="U23" i="40"/>
  <c r="W36" i="40"/>
  <c r="AS47" i="40"/>
  <c r="H62" i="40"/>
  <c r="L62" i="40" s="1"/>
  <c r="W43" i="40"/>
  <c r="L49" i="40"/>
  <c r="V63" i="40"/>
  <c r="W64" i="40"/>
  <c r="AH65" i="40"/>
  <c r="AS29" i="40"/>
  <c r="AS33" i="40"/>
  <c r="AS37" i="40"/>
  <c r="AS46" i="40"/>
  <c r="L61" i="40"/>
  <c r="AM24" i="40"/>
  <c r="AM23" i="40"/>
  <c r="AH64" i="40"/>
  <c r="AH62" i="40"/>
  <c r="Q24" i="40"/>
  <c r="Q23" i="40" a="1"/>
  <c r="Q23" i="40" s="1"/>
  <c r="AH45" i="40"/>
  <c r="AB24" i="40"/>
  <c r="AB23" i="40" a="1"/>
  <c r="AB23" i="40" s="1"/>
  <c r="AA23" i="40"/>
  <c r="AP23" i="40"/>
  <c r="R24" i="40"/>
  <c r="AN24" i="40"/>
  <c r="AG51" i="40"/>
  <c r="AG58" i="40"/>
  <c r="K67" i="40"/>
  <c r="AR73" i="40"/>
  <c r="AO73" i="40"/>
  <c r="AS73" i="40" s="1"/>
  <c r="V78" i="40"/>
  <c r="S78" i="40"/>
  <c r="W78" i="40" s="1"/>
  <c r="V82" i="40"/>
  <c r="S82" i="40"/>
  <c r="W82" i="40" s="1"/>
  <c r="AR84" i="40"/>
  <c r="AO84" i="40"/>
  <c r="AS84" i="40" s="1"/>
  <c r="AR95" i="40"/>
  <c r="AO95" i="40"/>
  <c r="AS95" i="40" s="1"/>
  <c r="AR98" i="40"/>
  <c r="AO98" i="40"/>
  <c r="AS98" i="40" s="1"/>
  <c r="V75" i="40"/>
  <c r="S75" i="40"/>
  <c r="W75" i="40" s="1"/>
  <c r="T24" i="40"/>
  <c r="AP24" i="40"/>
  <c r="AR48" i="40"/>
  <c r="K51" i="40"/>
  <c r="S52" i="40"/>
  <c r="K58" i="40"/>
  <c r="S59" i="40"/>
  <c r="W59" i="40" s="1"/>
  <c r="AD60" i="40"/>
  <c r="AH60" i="40" s="1"/>
  <c r="K61" i="40"/>
  <c r="AO61" i="40"/>
  <c r="AS61" i="40" s="1"/>
  <c r="K63" i="40"/>
  <c r="AO63" i="40"/>
  <c r="AS63" i="40" s="1"/>
  <c r="K65" i="40"/>
  <c r="AO65" i="40"/>
  <c r="AS65" i="40" s="1"/>
  <c r="AD66" i="40"/>
  <c r="AH66" i="40" s="1"/>
  <c r="K73" i="40"/>
  <c r="AF74" i="40"/>
  <c r="AH74" i="40" s="1"/>
  <c r="AR76" i="40"/>
  <c r="AO76" i="40"/>
  <c r="AS76" i="40" s="1"/>
  <c r="K80" i="40"/>
  <c r="AR80" i="40"/>
  <c r="AO80" i="40"/>
  <c r="AS80" i="40" s="1"/>
  <c r="K84" i="40"/>
  <c r="AR88" i="40"/>
  <c r="AO88" i="40"/>
  <c r="AS88" i="40" s="1"/>
  <c r="AD90" i="40"/>
  <c r="AH90" i="40" s="1"/>
  <c r="K95" i="40"/>
  <c r="AR96" i="40"/>
  <c r="AO96" i="40"/>
  <c r="AS96" i="40" s="1"/>
  <c r="AR97" i="40"/>
  <c r="AO97" i="40"/>
  <c r="AS97" i="40" s="1"/>
  <c r="AC23" i="40"/>
  <c r="AQ24" i="40"/>
  <c r="V67" i="40"/>
  <c r="S67" i="40"/>
  <c r="W67" i="40" s="1"/>
  <c r="AG74" i="40"/>
  <c r="L84" i="40"/>
  <c r="V93" i="40"/>
  <c r="S93" i="40"/>
  <c r="W93" i="40" s="1"/>
  <c r="L95" i="40"/>
  <c r="AR68" i="40"/>
  <c r="AO68" i="40"/>
  <c r="AS68" i="40" s="1"/>
  <c r="V79" i="40"/>
  <c r="S79" i="40"/>
  <c r="W79" i="40" s="1"/>
  <c r="V83" i="40"/>
  <c r="S83" i="40"/>
  <c r="W83" i="40" s="1"/>
  <c r="AR89" i="40"/>
  <c r="AO89" i="40"/>
  <c r="AS89" i="40" s="1"/>
  <c r="AH91" i="40"/>
  <c r="K99" i="40"/>
  <c r="H99" i="40"/>
  <c r="L99" i="40" s="1"/>
  <c r="P23" i="40"/>
  <c r="AE23" i="40"/>
  <c r="W28" i="40"/>
  <c r="AS28" i="40"/>
  <c r="F49" i="40"/>
  <c r="F23" i="40" s="1" a="1"/>
  <c r="F23" i="40" s="1"/>
  <c r="N11" i="40" s="1"/>
  <c r="P11" i="40" s="1"/>
  <c r="Q11" i="40" s="1"/>
  <c r="AD49" i="40"/>
  <c r="AH49" i="40" s="1"/>
  <c r="J50" i="40"/>
  <c r="L50" i="40" s="1"/>
  <c r="AD53" i="40"/>
  <c r="AH53" i="40" s="1"/>
  <c r="J54" i="40"/>
  <c r="L54" i="40" s="1"/>
  <c r="H60" i="40"/>
  <c r="L60" i="40" s="1"/>
  <c r="AF62" i="40"/>
  <c r="AF64" i="40"/>
  <c r="J68" i="40"/>
  <c r="L68" i="40" s="1"/>
  <c r="V73" i="40"/>
  <c r="S73" i="40"/>
  <c r="W73" i="40" s="1"/>
  <c r="H74" i="40"/>
  <c r="L74" i="40" s="1"/>
  <c r="AD78" i="40"/>
  <c r="AH78" i="40" s="1"/>
  <c r="AD82" i="40"/>
  <c r="AH82" i="40" s="1"/>
  <c r="H88" i="40"/>
  <c r="L88" i="40" s="1"/>
  <c r="V94" i="40"/>
  <c r="S94" i="40"/>
  <c r="W94" i="40" s="1"/>
  <c r="H96" i="40"/>
  <c r="L96" i="40" s="1"/>
  <c r="AA24" i="40"/>
  <c r="AR74" i="40"/>
  <c r="AO74" i="40"/>
  <c r="AS74" i="40" s="1"/>
  <c r="AR77" i="40"/>
  <c r="AO77" i="40"/>
  <c r="AS77" i="40" s="1"/>
  <c r="AR81" i="40"/>
  <c r="AO81" i="40"/>
  <c r="AS81" i="40" s="1"/>
  <c r="AR90" i="40"/>
  <c r="AO90" i="40"/>
  <c r="AS90" i="40" s="1"/>
  <c r="AD92" i="40"/>
  <c r="AH92" i="40" s="1"/>
  <c r="K98" i="40"/>
  <c r="H98" i="40"/>
  <c r="L98" i="40" s="1"/>
  <c r="V76" i="40"/>
  <c r="S76" i="40"/>
  <c r="W76" i="40" s="1"/>
  <c r="H77" i="40"/>
  <c r="L77" i="40" s="1"/>
  <c r="H81" i="40"/>
  <c r="L81" i="40" s="1"/>
  <c r="V84" i="40"/>
  <c r="S84" i="40"/>
  <c r="W84" i="40" s="1"/>
  <c r="H89" i="40"/>
  <c r="L89" i="40" s="1"/>
  <c r="V95" i="40"/>
  <c r="S95" i="40"/>
  <c r="W95" i="40" s="1"/>
  <c r="H97" i="40"/>
  <c r="L97" i="40" s="1"/>
  <c r="V99" i="40"/>
  <c r="S99" i="40"/>
  <c r="W99" i="40" s="1"/>
  <c r="G24" i="40"/>
  <c r="AC24" i="40"/>
  <c r="AD59" i="40"/>
  <c r="AH59" i="40" s="1"/>
  <c r="AR60" i="40"/>
  <c r="AR66" i="40"/>
  <c r="AO66" i="40"/>
  <c r="AS66" i="40" s="1"/>
  <c r="AG79" i="40"/>
  <c r="V80" i="40"/>
  <c r="S80" i="40"/>
  <c r="W80" i="40" s="1"/>
  <c r="AG83" i="40"/>
  <c r="K90" i="40"/>
  <c r="AR91" i="40"/>
  <c r="AO91" i="40"/>
  <c r="AS91" i="40" s="1"/>
  <c r="AD93" i="40"/>
  <c r="AH93" i="40" s="1"/>
  <c r="V92" i="40"/>
  <c r="S92" i="40"/>
  <c r="W92" i="40" s="1"/>
  <c r="H28" i="40"/>
  <c r="AD28" i="40"/>
  <c r="H29" i="40"/>
  <c r="AD29" i="40"/>
  <c r="H30" i="40"/>
  <c r="AD30" i="40"/>
  <c r="AH30" i="40" s="1"/>
  <c r="H31" i="40"/>
  <c r="AD31" i="40"/>
  <c r="H32" i="40"/>
  <c r="AD32" i="40"/>
  <c r="H33" i="40"/>
  <c r="AD33" i="40"/>
  <c r="H34" i="40"/>
  <c r="AD34" i="40"/>
  <c r="H35" i="40"/>
  <c r="AD35" i="40"/>
  <c r="H36" i="40"/>
  <c r="AD36" i="40"/>
  <c r="H37" i="40"/>
  <c r="AD37" i="40"/>
  <c r="H38" i="40"/>
  <c r="AD38" i="40"/>
  <c r="AH38" i="40" s="1"/>
  <c r="H39" i="40"/>
  <c r="AD39" i="40"/>
  <c r="AH39" i="40" s="1"/>
  <c r="H43" i="40"/>
  <c r="L43" i="40" s="1"/>
  <c r="AD43" i="40"/>
  <c r="AH43" i="40" s="1"/>
  <c r="AO60" i="40"/>
  <c r="AS60" i="40" s="1"/>
  <c r="AR62" i="40"/>
  <c r="AR64" i="40"/>
  <c r="V68" i="40"/>
  <c r="S68" i="40"/>
  <c r="W68" i="40" s="1"/>
  <c r="AD79" i="40"/>
  <c r="AH79" i="40" s="1"/>
  <c r="AD83" i="40"/>
  <c r="AH83" i="40" s="1"/>
  <c r="V88" i="40"/>
  <c r="S88" i="40"/>
  <c r="W88" i="40" s="1"/>
  <c r="L90" i="40"/>
  <c r="AG94" i="40"/>
  <c r="V96" i="40"/>
  <c r="S96" i="40"/>
  <c r="W96" i="40" s="1"/>
  <c r="V98" i="40"/>
  <c r="S98" i="40"/>
  <c r="W98" i="40" s="1"/>
  <c r="AR69" i="40"/>
  <c r="AO69" i="40"/>
  <c r="AS69" i="40" s="1"/>
  <c r="AR78" i="40"/>
  <c r="AO78" i="40"/>
  <c r="AS78" i="40" s="1"/>
  <c r="AR82" i="40"/>
  <c r="AO82" i="40"/>
  <c r="AS82" i="40" s="1"/>
  <c r="AR92" i="40"/>
  <c r="AO92" i="40"/>
  <c r="AS92" i="40" s="1"/>
  <c r="AD94" i="40"/>
  <c r="AH94" i="40" s="1"/>
  <c r="AL23" i="40" a="1"/>
  <c r="AL23" i="40" s="1"/>
  <c r="J28" i="40"/>
  <c r="AF28" i="40"/>
  <c r="J29" i="40"/>
  <c r="AF29" i="40"/>
  <c r="J30" i="40"/>
  <c r="AF30" i="40"/>
  <c r="J31" i="40"/>
  <c r="AF31" i="40"/>
  <c r="J32" i="40"/>
  <c r="AF32" i="40"/>
  <c r="J33" i="40"/>
  <c r="AF33" i="40"/>
  <c r="J34" i="40"/>
  <c r="AF34" i="40"/>
  <c r="J35" i="40"/>
  <c r="AF35" i="40"/>
  <c r="J36" i="40"/>
  <c r="AF36" i="40"/>
  <c r="J37" i="40"/>
  <c r="AF37" i="40"/>
  <c r="J38" i="40"/>
  <c r="AF38" i="40"/>
  <c r="J39" i="40"/>
  <c r="J44" i="40"/>
  <c r="L44" i="40" s="1"/>
  <c r="AF44" i="40"/>
  <c r="AH44" i="40" s="1"/>
  <c r="J45" i="40"/>
  <c r="L45" i="40" s="1"/>
  <c r="AF45" i="40"/>
  <c r="J46" i="40"/>
  <c r="L46" i="40" s="1"/>
  <c r="AF46" i="40"/>
  <c r="AH46" i="40" s="1"/>
  <c r="J47" i="40"/>
  <c r="AF47" i="40"/>
  <c r="AH47" i="40" s="1"/>
  <c r="J48" i="40"/>
  <c r="L48" i="40" s="1"/>
  <c r="AF48" i="40"/>
  <c r="AH48" i="40" s="1"/>
  <c r="AF52" i="40"/>
  <c r="AH52" i="40" s="1"/>
  <c r="V60" i="40"/>
  <c r="J69" i="40"/>
  <c r="L69" i="40" s="1"/>
  <c r="V74" i="40"/>
  <c r="S74" i="40"/>
  <c r="W74" i="40" s="1"/>
  <c r="H78" i="40"/>
  <c r="L78" i="40" s="1"/>
  <c r="H82" i="40"/>
  <c r="L82" i="40" s="1"/>
  <c r="AG84" i="40"/>
  <c r="V89" i="40"/>
  <c r="S89" i="40"/>
  <c r="W89" i="40" s="1"/>
  <c r="L91" i="40"/>
  <c r="AG95" i="40"/>
  <c r="V97" i="40"/>
  <c r="S97" i="40"/>
  <c r="W97" i="40" s="1"/>
  <c r="AG99" i="40"/>
  <c r="AD99" i="40"/>
  <c r="AH99" i="40" s="1"/>
  <c r="K28" i="40"/>
  <c r="AR75" i="40"/>
  <c r="AO75" i="40"/>
  <c r="AS75" i="40" s="1"/>
  <c r="V77" i="40"/>
  <c r="S77" i="40"/>
  <c r="W77" i="40" s="1"/>
  <c r="AG80" i="40"/>
  <c r="V81" i="40"/>
  <c r="S81" i="40"/>
  <c r="W81" i="40" s="1"/>
  <c r="AD84" i="40"/>
  <c r="AH84" i="40" s="1"/>
  <c r="K92" i="40"/>
  <c r="AR93" i="40"/>
  <c r="AO93" i="40"/>
  <c r="AS93" i="40" s="1"/>
  <c r="AD95" i="40"/>
  <c r="AH95" i="40" s="1"/>
  <c r="V66" i="40"/>
  <c r="S66" i="40"/>
  <c r="W66" i="40" s="1"/>
  <c r="V90" i="40"/>
  <c r="S90" i="40"/>
  <c r="W90" i="40" s="1"/>
  <c r="L92" i="40"/>
  <c r="AG98" i="40"/>
  <c r="AD98" i="40"/>
  <c r="AH98" i="40" s="1"/>
  <c r="AN23" i="40"/>
  <c r="AL24" i="40"/>
  <c r="AR67" i="40"/>
  <c r="AO67" i="40"/>
  <c r="AS67" i="40" s="1"/>
  <c r="AR79" i="40"/>
  <c r="AO79" i="40"/>
  <c r="AS79" i="40" s="1"/>
  <c r="AR83" i="40"/>
  <c r="AO83" i="40"/>
  <c r="AS83" i="40" s="1"/>
  <c r="AD88" i="40"/>
  <c r="AH88" i="40" s="1"/>
  <c r="AR94" i="40"/>
  <c r="AO94" i="40"/>
  <c r="AS94" i="40" s="1"/>
  <c r="AD96" i="40"/>
  <c r="AH96" i="40" s="1"/>
  <c r="AR99" i="40"/>
  <c r="AO59" i="40"/>
  <c r="AS59" i="40" s="1"/>
  <c r="V69" i="40"/>
  <c r="S69" i="40"/>
  <c r="W69" i="40" s="1"/>
  <c r="H79" i="40"/>
  <c r="L79" i="40" s="1"/>
  <c r="H83" i="40"/>
  <c r="L83" i="40" s="1"/>
  <c r="AG89" i="40"/>
  <c r="V91" i="40"/>
  <c r="S91" i="40"/>
  <c r="W91" i="40" s="1"/>
  <c r="H93" i="40"/>
  <c r="L93" i="40" s="1"/>
  <c r="AG97" i="40"/>
  <c r="AD97" i="40"/>
  <c r="AH97" i="40" s="1"/>
  <c r="AO99" i="40"/>
  <c r="AS99" i="40" s="1"/>
  <c r="AH60" i="39"/>
  <c r="S33" i="39"/>
  <c r="V48" i="39"/>
  <c r="V23" i="39" s="1"/>
  <c r="X23" i="39" s="1" a="1"/>
  <c r="X23" i="39" s="1"/>
  <c r="AQ67" i="39"/>
  <c r="AS67" i="39" s="1"/>
  <c r="AS53" i="39"/>
  <c r="W61" i="39"/>
  <c r="AS66" i="39"/>
  <c r="AS52" i="39"/>
  <c r="V59" i="39"/>
  <c r="AH64" i="39"/>
  <c r="S44" i="39"/>
  <c r="AP24" i="39"/>
  <c r="L54" i="39"/>
  <c r="AD61" i="39"/>
  <c r="AH61" i="39" s="1"/>
  <c r="V68" i="39"/>
  <c r="S32" i="39"/>
  <c r="W44" i="39"/>
  <c r="S43" i="39"/>
  <c r="W43" i="39" s="1"/>
  <c r="AQ47" i="39"/>
  <c r="AS47" i="39" s="1"/>
  <c r="H52" i="39"/>
  <c r="L52" i="39" s="1"/>
  <c r="AF60" i="39"/>
  <c r="AR64" i="39"/>
  <c r="AR28" i="39"/>
  <c r="S37" i="39"/>
  <c r="L49" i="39"/>
  <c r="AS62" i="39"/>
  <c r="L66" i="39"/>
  <c r="AS59" i="39"/>
  <c r="W65" i="39"/>
  <c r="L61" i="39"/>
  <c r="AS49" i="39"/>
  <c r="W35" i="39"/>
  <c r="W68" i="39"/>
  <c r="AR98" i="39"/>
  <c r="AO98" i="39"/>
  <c r="AS98" i="39" s="1"/>
  <c r="P24" i="39"/>
  <c r="K80" i="39"/>
  <c r="H80" i="39"/>
  <c r="L80" i="39" s="1"/>
  <c r="I23" i="39"/>
  <c r="Q28" i="39"/>
  <c r="AM28" i="39"/>
  <c r="S49" i="39"/>
  <c r="W49" i="39" s="1"/>
  <c r="U50" i="39"/>
  <c r="W50" i="39" s="1"/>
  <c r="AD53" i="39"/>
  <c r="AH53" i="39" s="1"/>
  <c r="AG54" i="39"/>
  <c r="AO58" i="39"/>
  <c r="AS58" i="39" s="1"/>
  <c r="AO64" i="39"/>
  <c r="AS64" i="39" s="1"/>
  <c r="AG66" i="39"/>
  <c r="AG68" i="39"/>
  <c r="AD68" i="39"/>
  <c r="AH68" i="39" s="1"/>
  <c r="AG76" i="39"/>
  <c r="AD76" i="39"/>
  <c r="AH76" i="39" s="1"/>
  <c r="AR82" i="39"/>
  <c r="AO82" i="39"/>
  <c r="AS82" i="39" s="1"/>
  <c r="AG84" i="39"/>
  <c r="AD84" i="39"/>
  <c r="AH84" i="39" s="1"/>
  <c r="AG88" i="39"/>
  <c r="AD88" i="39"/>
  <c r="AH88" i="39" s="1"/>
  <c r="V94" i="39"/>
  <c r="S94" i="39"/>
  <c r="W94" i="39" s="1"/>
  <c r="AG96" i="39"/>
  <c r="AD96" i="39"/>
  <c r="AH96" i="39" s="1"/>
  <c r="AL24" i="39"/>
  <c r="V78" i="39"/>
  <c r="S78" i="39"/>
  <c r="W78" i="39" s="1"/>
  <c r="AA23" i="39"/>
  <c r="AP23" i="39"/>
  <c r="R24" i="39"/>
  <c r="AN24" i="39"/>
  <c r="AO48" i="39"/>
  <c r="AS48" i="39" s="1"/>
  <c r="AQ49" i="39"/>
  <c r="H53" i="39"/>
  <c r="L53" i="39" s="1"/>
  <c r="K61" i="39"/>
  <c r="S67" i="39"/>
  <c r="W67" i="39" s="1"/>
  <c r="S69" i="39"/>
  <c r="W69" i="39" s="1"/>
  <c r="V79" i="39"/>
  <c r="S79" i="39"/>
  <c r="W79" i="39" s="1"/>
  <c r="K81" i="39"/>
  <c r="H81" i="39"/>
  <c r="L81" i="39" s="1"/>
  <c r="AR89" i="39"/>
  <c r="AO89" i="39"/>
  <c r="AS89" i="39" s="1"/>
  <c r="K92" i="39"/>
  <c r="H92" i="39"/>
  <c r="L92" i="39" s="1"/>
  <c r="AR97" i="39"/>
  <c r="AO97" i="39"/>
  <c r="AS97" i="39" s="1"/>
  <c r="K75" i="39"/>
  <c r="H75" i="39"/>
  <c r="L75" i="39" s="1"/>
  <c r="AR90" i="39"/>
  <c r="AO90" i="39"/>
  <c r="AS90" i="39" s="1"/>
  <c r="S28" i="39"/>
  <c r="AO28" i="39"/>
  <c r="S29" i="39"/>
  <c r="W29" i="39" s="1"/>
  <c r="AO29" i="39"/>
  <c r="S30" i="39"/>
  <c r="AO30" i="39"/>
  <c r="S31" i="39"/>
  <c r="AG63" i="39"/>
  <c r="AG77" i="39"/>
  <c r="AD77" i="39"/>
  <c r="AH77" i="39" s="1"/>
  <c r="AR83" i="39"/>
  <c r="AO83" i="39"/>
  <c r="AS83" i="39" s="1"/>
  <c r="V93" i="39"/>
  <c r="S93" i="39"/>
  <c r="W93" i="39" s="1"/>
  <c r="AG95" i="39"/>
  <c r="AD95" i="39"/>
  <c r="AH95" i="39" s="1"/>
  <c r="T24" i="39"/>
  <c r="V49" i="39"/>
  <c r="K66" i="39"/>
  <c r="K73" i="39"/>
  <c r="H73" i="39"/>
  <c r="L73" i="39" s="1"/>
  <c r="AO73" i="39"/>
  <c r="AS73" i="39" s="1"/>
  <c r="V75" i="39"/>
  <c r="V80" i="39"/>
  <c r="S80" i="39"/>
  <c r="W80" i="39" s="1"/>
  <c r="K82" i="39"/>
  <c r="H82" i="39"/>
  <c r="L82" i="39" s="1"/>
  <c r="AR88" i="39"/>
  <c r="AO88" i="39"/>
  <c r="AS88" i="39" s="1"/>
  <c r="K91" i="39"/>
  <c r="H91" i="39"/>
  <c r="L91" i="39" s="1"/>
  <c r="AR96" i="39"/>
  <c r="AO96" i="39"/>
  <c r="AS96" i="39" s="1"/>
  <c r="K99" i="39"/>
  <c r="H99" i="39"/>
  <c r="L99" i="39" s="1"/>
  <c r="K93" i="39"/>
  <c r="H93" i="39"/>
  <c r="L93" i="39" s="1"/>
  <c r="AC23" i="39"/>
  <c r="U28" i="39"/>
  <c r="AQ28" i="39"/>
  <c r="U29" i="39"/>
  <c r="AQ29" i="39"/>
  <c r="U30" i="39"/>
  <c r="AQ30" i="39"/>
  <c r="U31" i="39"/>
  <c r="AQ31" i="39"/>
  <c r="AS31" i="39" s="1"/>
  <c r="U32" i="39"/>
  <c r="W32" i="39" s="1"/>
  <c r="AQ32" i="39"/>
  <c r="AS32" i="39" s="1"/>
  <c r="U33" i="39"/>
  <c r="AQ33" i="39"/>
  <c r="AS33" i="39" s="1"/>
  <c r="U34" i="39"/>
  <c r="W34" i="39" s="1"/>
  <c r="AQ34" i="39"/>
  <c r="AS34" i="39" s="1"/>
  <c r="U35" i="39"/>
  <c r="AQ35" i="39"/>
  <c r="AS35" i="39" s="1"/>
  <c r="U36" i="39"/>
  <c r="W36" i="39" s="1"/>
  <c r="AQ36" i="39"/>
  <c r="AS36" i="39" s="1"/>
  <c r="U37" i="39"/>
  <c r="W37" i="39" s="1"/>
  <c r="AQ37" i="39"/>
  <c r="AS37" i="39" s="1"/>
  <c r="U38" i="39"/>
  <c r="W38" i="39" s="1"/>
  <c r="AQ38" i="39"/>
  <c r="AS38" i="39" s="1"/>
  <c r="K68" i="39"/>
  <c r="H68" i="39"/>
  <c r="L68" i="39" s="1"/>
  <c r="AG74" i="39"/>
  <c r="AD74" i="39"/>
  <c r="AH74" i="39" s="1"/>
  <c r="S75" i="39"/>
  <c r="W75" i="39" s="1"/>
  <c r="AR76" i="39"/>
  <c r="AO76" i="39"/>
  <c r="AS76" i="39" s="1"/>
  <c r="AG78" i="39"/>
  <c r="AD78" i="39"/>
  <c r="AH78" i="39" s="1"/>
  <c r="AR84" i="39"/>
  <c r="AO84" i="39"/>
  <c r="AS84" i="39" s="1"/>
  <c r="V92" i="39"/>
  <c r="S92" i="39"/>
  <c r="W92" i="39" s="1"/>
  <c r="AG94" i="39"/>
  <c r="AD94" i="39"/>
  <c r="AH94" i="39" s="1"/>
  <c r="K76" i="39"/>
  <c r="H76" i="39"/>
  <c r="L76" i="39" s="1"/>
  <c r="V81" i="39"/>
  <c r="S81" i="39"/>
  <c r="W81" i="39" s="1"/>
  <c r="K83" i="39"/>
  <c r="H83" i="39"/>
  <c r="L83" i="39" s="1"/>
  <c r="K90" i="39"/>
  <c r="H90" i="39"/>
  <c r="L90" i="39" s="1"/>
  <c r="AR95" i="39"/>
  <c r="AO95" i="39"/>
  <c r="AS95" i="39" s="1"/>
  <c r="K98" i="39"/>
  <c r="H98" i="39"/>
  <c r="L98" i="39" s="1"/>
  <c r="AE23" i="39"/>
  <c r="AD50" i="39"/>
  <c r="AH50" i="39" s="1"/>
  <c r="AG51" i="39"/>
  <c r="S54" i="39"/>
  <c r="W54" i="39" s="1"/>
  <c r="AD59" i="39"/>
  <c r="AH59" i="39" s="1"/>
  <c r="K60" i="39"/>
  <c r="AO63" i="39"/>
  <c r="AS63" i="39" s="1"/>
  <c r="AG65" i="39"/>
  <c r="AR77" i="39"/>
  <c r="AO77" i="39"/>
  <c r="AS77" i="39" s="1"/>
  <c r="AG79" i="39"/>
  <c r="AD79" i="39"/>
  <c r="AH79" i="39" s="1"/>
  <c r="V91" i="39"/>
  <c r="S91" i="39"/>
  <c r="W91" i="39" s="1"/>
  <c r="AG93" i="39"/>
  <c r="AD93" i="39"/>
  <c r="AH93" i="39" s="1"/>
  <c r="V99" i="39"/>
  <c r="S99" i="39"/>
  <c r="W99" i="39" s="1"/>
  <c r="AQ68" i="39"/>
  <c r="AS68" i="39" s="1"/>
  <c r="V73" i="39"/>
  <c r="V82" i="39"/>
  <c r="S82" i="39"/>
  <c r="W82" i="39" s="1"/>
  <c r="K84" i="39"/>
  <c r="H84" i="39"/>
  <c r="L84" i="39" s="1"/>
  <c r="K89" i="39"/>
  <c r="H89" i="39"/>
  <c r="L89" i="39" s="1"/>
  <c r="AR94" i="39"/>
  <c r="AO94" i="39"/>
  <c r="AS94" i="39" s="1"/>
  <c r="K97" i="39"/>
  <c r="H97" i="39"/>
  <c r="L97" i="39" s="1"/>
  <c r="F28" i="39"/>
  <c r="AB28" i="39"/>
  <c r="AD49" i="39"/>
  <c r="AH49" i="39" s="1"/>
  <c r="S53" i="39"/>
  <c r="W53" i="39" s="1"/>
  <c r="H59" i="39"/>
  <c r="L59" i="39" s="1"/>
  <c r="AO60" i="39"/>
  <c r="AS60" i="39" s="1"/>
  <c r="AG62" i="39"/>
  <c r="AG67" i="39"/>
  <c r="AD67" i="39"/>
  <c r="AH67" i="39" s="1"/>
  <c r="AG69" i="39"/>
  <c r="AD69" i="39"/>
  <c r="AH69" i="39" s="1"/>
  <c r="AR78" i="39"/>
  <c r="AO78" i="39"/>
  <c r="AS78" i="39" s="1"/>
  <c r="AG80" i="39"/>
  <c r="AD80" i="39"/>
  <c r="AH80" i="39" s="1"/>
  <c r="K88" i="39"/>
  <c r="H88" i="39"/>
  <c r="L88" i="39" s="1"/>
  <c r="V90" i="39"/>
  <c r="S90" i="39"/>
  <c r="W90" i="39" s="1"/>
  <c r="AG92" i="39"/>
  <c r="AD92" i="39"/>
  <c r="AH92" i="39" s="1"/>
  <c r="V98" i="39"/>
  <c r="S98" i="39"/>
  <c r="W98" i="39" s="1"/>
  <c r="E24" i="39"/>
  <c r="G24" i="39"/>
  <c r="AC24" i="39"/>
  <c r="S63" i="39"/>
  <c r="W63" i="39" s="1"/>
  <c r="K65" i="39"/>
  <c r="K74" i="39"/>
  <c r="H74" i="39"/>
  <c r="L74" i="39" s="1"/>
  <c r="AO74" i="39"/>
  <c r="AS74" i="39" s="1"/>
  <c r="K77" i="39"/>
  <c r="H77" i="39"/>
  <c r="L77" i="39" s="1"/>
  <c r="V83" i="39"/>
  <c r="S83" i="39"/>
  <c r="W83" i="39" s="1"/>
  <c r="AR93" i="39"/>
  <c r="AO93" i="39"/>
  <c r="AS93" i="39" s="1"/>
  <c r="K96" i="39"/>
  <c r="H96" i="39"/>
  <c r="L96" i="39" s="1"/>
  <c r="H28" i="39"/>
  <c r="AD28" i="39"/>
  <c r="H29" i="39"/>
  <c r="L29" i="39" s="1"/>
  <c r="AD29" i="39"/>
  <c r="H30" i="39"/>
  <c r="AD30" i="39"/>
  <c r="H31" i="39"/>
  <c r="AD31" i="39"/>
  <c r="H32" i="39"/>
  <c r="AD32" i="39"/>
  <c r="H33" i="39"/>
  <c r="L33" i="39" s="1"/>
  <c r="AD33" i="39"/>
  <c r="H34" i="39"/>
  <c r="AD34" i="39"/>
  <c r="AH34" i="39" s="1"/>
  <c r="H35" i="39"/>
  <c r="AD35" i="39"/>
  <c r="H36" i="39"/>
  <c r="AD36" i="39"/>
  <c r="H37" i="39"/>
  <c r="L37" i="39" s="1"/>
  <c r="AD37" i="39"/>
  <c r="H38" i="39"/>
  <c r="AD38" i="39"/>
  <c r="H39" i="39"/>
  <c r="L39" i="39" s="1"/>
  <c r="AD39" i="39"/>
  <c r="AH39" i="39" s="1"/>
  <c r="H43" i="39"/>
  <c r="L43" i="39" s="1"/>
  <c r="AD43" i="39"/>
  <c r="AH43" i="39" s="1"/>
  <c r="H44" i="39"/>
  <c r="L44" i="39" s="1"/>
  <c r="AD44" i="39"/>
  <c r="AH44" i="39" s="1"/>
  <c r="H45" i="39"/>
  <c r="L45" i="39" s="1"/>
  <c r="AD45" i="39"/>
  <c r="AH45" i="39" s="1"/>
  <c r="H46" i="39"/>
  <c r="L46" i="39" s="1"/>
  <c r="AD46" i="39"/>
  <c r="AH46" i="39" s="1"/>
  <c r="H47" i="39"/>
  <c r="L47" i="39" s="1"/>
  <c r="AD47" i="39"/>
  <c r="AH47" i="39" s="1"/>
  <c r="H48" i="39"/>
  <c r="L48" i="39" s="1"/>
  <c r="AD48" i="39"/>
  <c r="AH48" i="39" s="1"/>
  <c r="S52" i="39"/>
  <c r="W52" i="39" s="1"/>
  <c r="AD58" i="39"/>
  <c r="AH58" i="39" s="1"/>
  <c r="S60" i="39"/>
  <c r="W60" i="39" s="1"/>
  <c r="AO65" i="39"/>
  <c r="AS65" i="39" s="1"/>
  <c r="AG75" i="39"/>
  <c r="AD75" i="39"/>
  <c r="AH75" i="39" s="1"/>
  <c r="S76" i="39"/>
  <c r="W76" i="39" s="1"/>
  <c r="AR79" i="39"/>
  <c r="AO79" i="39"/>
  <c r="AS79" i="39" s="1"/>
  <c r="AG81" i="39"/>
  <c r="AD81" i="39"/>
  <c r="AH81" i="39" s="1"/>
  <c r="V89" i="39"/>
  <c r="S89" i="39"/>
  <c r="W89" i="39" s="1"/>
  <c r="AG91" i="39"/>
  <c r="AD91" i="39"/>
  <c r="AH91" i="39" s="1"/>
  <c r="V97" i="39"/>
  <c r="S97" i="39"/>
  <c r="W97" i="39" s="1"/>
  <c r="AE24" i="39"/>
  <c r="K62" i="39"/>
  <c r="K78" i="39"/>
  <c r="H78" i="39"/>
  <c r="L78" i="39" s="1"/>
  <c r="V84" i="39"/>
  <c r="S84" i="39"/>
  <c r="W84" i="39" s="1"/>
  <c r="AR92" i="39"/>
  <c r="AO92" i="39"/>
  <c r="AS92" i="39" s="1"/>
  <c r="K95" i="39"/>
  <c r="H95" i="39"/>
  <c r="L95" i="39" s="1"/>
  <c r="J28" i="39"/>
  <c r="AF28" i="39"/>
  <c r="J29" i="39"/>
  <c r="AF29" i="39"/>
  <c r="J30" i="39"/>
  <c r="AF30" i="39"/>
  <c r="J31" i="39"/>
  <c r="AF31" i="39"/>
  <c r="J32" i="39"/>
  <c r="AF32" i="39"/>
  <c r="J33" i="39"/>
  <c r="AF33" i="39"/>
  <c r="J34" i="39"/>
  <c r="AF34" i="39"/>
  <c r="J35" i="39"/>
  <c r="AF35" i="39"/>
  <c r="J36" i="39"/>
  <c r="AF36" i="39"/>
  <c r="J37" i="39"/>
  <c r="AF37" i="39"/>
  <c r="J38" i="39"/>
  <c r="AF38" i="39"/>
  <c r="AG64" i="39"/>
  <c r="K69" i="39"/>
  <c r="H69" i="39"/>
  <c r="L69" i="39" s="1"/>
  <c r="AR69" i="39"/>
  <c r="AR23" i="39" s="1"/>
  <c r="AT23" i="39" s="1" a="1"/>
  <c r="AT23" i="39" s="1"/>
  <c r="AR80" i="39"/>
  <c r="AO80" i="39"/>
  <c r="AS80" i="39" s="1"/>
  <c r="AG82" i="39"/>
  <c r="AD82" i="39"/>
  <c r="AH82" i="39" s="1"/>
  <c r="V88" i="39"/>
  <c r="S88" i="39"/>
  <c r="W88" i="39" s="1"/>
  <c r="AG90" i="39"/>
  <c r="AD90" i="39"/>
  <c r="AH90" i="39" s="1"/>
  <c r="V96" i="39"/>
  <c r="S96" i="39"/>
  <c r="W96" i="39" s="1"/>
  <c r="AG98" i="39"/>
  <c r="AD98" i="39"/>
  <c r="AH98" i="39" s="1"/>
  <c r="K28" i="39"/>
  <c r="K67" i="39"/>
  <c r="V74" i="39"/>
  <c r="V77" i="39"/>
  <c r="S77" i="39"/>
  <c r="W77" i="39" s="1"/>
  <c r="K79" i="39"/>
  <c r="H79" i="39"/>
  <c r="L79" i="39" s="1"/>
  <c r="AR91" i="39"/>
  <c r="AO91" i="39"/>
  <c r="AS91" i="39" s="1"/>
  <c r="K94" i="39"/>
  <c r="H94" i="39"/>
  <c r="L94" i="39" s="1"/>
  <c r="AG73" i="39"/>
  <c r="AD73" i="39"/>
  <c r="AH73" i="39" s="1"/>
  <c r="AR75" i="39"/>
  <c r="AR81" i="39"/>
  <c r="AO81" i="39"/>
  <c r="AS81" i="39" s="1"/>
  <c r="AG83" i="39"/>
  <c r="AD83" i="39"/>
  <c r="AH83" i="39" s="1"/>
  <c r="AG89" i="39"/>
  <c r="AD89" i="39"/>
  <c r="AH89" i="39" s="1"/>
  <c r="V95" i="39"/>
  <c r="S95" i="39"/>
  <c r="W95" i="39" s="1"/>
  <c r="AG97" i="39"/>
  <c r="AD97" i="39"/>
  <c r="AH97" i="39" s="1"/>
  <c r="AD99" i="39"/>
  <c r="AH99" i="39" s="1"/>
  <c r="AO99" i="39"/>
  <c r="AS99" i="39" s="1"/>
  <c r="AH52" i="38"/>
  <c r="AS45" i="38"/>
  <c r="E24" i="38"/>
  <c r="K29" i="38"/>
  <c r="AH96" i="38"/>
  <c r="AO31" i="38"/>
  <c r="V33" i="38"/>
  <c r="AG34" i="38"/>
  <c r="S37" i="38"/>
  <c r="V50" i="38"/>
  <c r="L58" i="38"/>
  <c r="V59" i="38"/>
  <c r="AD61" i="38"/>
  <c r="L65" i="38"/>
  <c r="AS47" i="38"/>
  <c r="AS79" i="38"/>
  <c r="AH30" i="38"/>
  <c r="AH44" i="38"/>
  <c r="W65" i="38"/>
  <c r="L91" i="38"/>
  <c r="W92" i="38"/>
  <c r="L99" i="38"/>
  <c r="AH33" i="38"/>
  <c r="AS77" i="38"/>
  <c r="AH94" i="38"/>
  <c r="AG29" i="38"/>
  <c r="L54" i="38"/>
  <c r="S58" i="38"/>
  <c r="AR66" i="38"/>
  <c r="AS78" i="38"/>
  <c r="AF94" i="38"/>
  <c r="AS95" i="38"/>
  <c r="L69" i="38"/>
  <c r="AS76" i="38"/>
  <c r="W81" i="38"/>
  <c r="AS50" i="38"/>
  <c r="AH74" i="38"/>
  <c r="AS44" i="38"/>
  <c r="V54" i="38"/>
  <c r="AH73" i="38"/>
  <c r="L77" i="38"/>
  <c r="AH92" i="38"/>
  <c r="W54" i="38"/>
  <c r="AH64" i="38"/>
  <c r="AH37" i="38"/>
  <c r="W69" i="38"/>
  <c r="W80" i="38"/>
  <c r="W53" i="38"/>
  <c r="L51" i="38"/>
  <c r="AS93" i="38"/>
  <c r="W95" i="38"/>
  <c r="AH97" i="38"/>
  <c r="AB24" i="38"/>
  <c r="AB23" i="38" a="1"/>
  <c r="AB23" i="38" s="1"/>
  <c r="W75" i="38"/>
  <c r="AH80" i="38"/>
  <c r="F23" i="38" a="1"/>
  <c r="F23" i="38" s="1"/>
  <c r="AS51" i="38"/>
  <c r="L45" i="38"/>
  <c r="L68" i="38"/>
  <c r="Q24" i="38"/>
  <c r="Q23" i="38" a="1"/>
  <c r="Q23" i="38" s="1"/>
  <c r="AH63" i="38"/>
  <c r="AH91" i="38"/>
  <c r="AR80" i="38"/>
  <c r="AO80" i="38"/>
  <c r="AS80" i="38" s="1"/>
  <c r="P23" i="38"/>
  <c r="AE23" i="38"/>
  <c r="AD28" i="38"/>
  <c r="K30" i="38"/>
  <c r="AO32" i="38"/>
  <c r="AD36" i="38"/>
  <c r="AH36" i="38" s="1"/>
  <c r="K38" i="38"/>
  <c r="AO43" i="38"/>
  <c r="AS43" i="38" s="1"/>
  <c r="AD47" i="38"/>
  <c r="AH47" i="38" s="1"/>
  <c r="AG48" i="38"/>
  <c r="S50" i="38"/>
  <c r="W50" i="38" s="1"/>
  <c r="V51" i="38"/>
  <c r="AG52" i="38"/>
  <c r="AS63" i="38"/>
  <c r="K67" i="38"/>
  <c r="AF69" i="38"/>
  <c r="AH69" i="38" s="1"/>
  <c r="S73" i="38"/>
  <c r="W73" i="38" s="1"/>
  <c r="W77" i="38"/>
  <c r="S82" i="38"/>
  <c r="W82" i="38" s="1"/>
  <c r="V82" i="38"/>
  <c r="V94" i="38"/>
  <c r="S94" i="38"/>
  <c r="W94" i="38" s="1"/>
  <c r="AR61" i="38"/>
  <c r="AO61" i="38"/>
  <c r="AS61" i="38" s="1"/>
  <c r="AG76" i="38"/>
  <c r="AD76" i="38"/>
  <c r="AH76" i="38" s="1"/>
  <c r="F24" i="38"/>
  <c r="AC24" i="38"/>
  <c r="J29" i="38"/>
  <c r="L29" i="38" s="1"/>
  <c r="S32" i="38"/>
  <c r="J37" i="38"/>
  <c r="L37" i="38" s="1"/>
  <c r="S43" i="38"/>
  <c r="W43" i="38" s="1"/>
  <c r="K53" i="38"/>
  <c r="AG60" i="38"/>
  <c r="V66" i="38"/>
  <c r="H67" i="38"/>
  <c r="L67" i="38" s="1"/>
  <c r="V68" i="38"/>
  <c r="K83" i="38"/>
  <c r="H83" i="38"/>
  <c r="L83" i="38" s="1"/>
  <c r="AO83" i="38"/>
  <c r="AS83" i="38" s="1"/>
  <c r="H89" i="38"/>
  <c r="L89" i="38" s="1"/>
  <c r="K89" i="38"/>
  <c r="V91" i="38"/>
  <c r="K95" i="38"/>
  <c r="J95" i="38"/>
  <c r="L95" i="38" s="1"/>
  <c r="AR32" i="38"/>
  <c r="V75" i="38"/>
  <c r="H78" i="38"/>
  <c r="L78" i="38" s="1"/>
  <c r="K78" i="38"/>
  <c r="R23" i="38"/>
  <c r="J28" i="38"/>
  <c r="L28" i="38" s="1"/>
  <c r="AG28" i="38"/>
  <c r="S31" i="38"/>
  <c r="H35" i="38"/>
  <c r="L35" i="38" s="1"/>
  <c r="J36" i="38"/>
  <c r="L36" i="38" s="1"/>
  <c r="S39" i="38"/>
  <c r="H46" i="38"/>
  <c r="L46" i="38" s="1"/>
  <c r="J47" i="38"/>
  <c r="L47" i="38" s="1"/>
  <c r="S49" i="38"/>
  <c r="W49" i="38" s="1"/>
  <c r="AQ49" i="38"/>
  <c r="AS49" i="38" s="1"/>
  <c r="H52" i="38"/>
  <c r="L52" i="38" s="1"/>
  <c r="AO53" i="38"/>
  <c r="AS53" i="38" s="1"/>
  <c r="AO58" i="38"/>
  <c r="AS58" i="38" s="1"/>
  <c r="J60" i="38"/>
  <c r="L60" i="38" s="1"/>
  <c r="V63" i="38"/>
  <c r="K65" i="38"/>
  <c r="AG66" i="38"/>
  <c r="V77" i="38"/>
  <c r="AG91" i="38"/>
  <c r="V98" i="38"/>
  <c r="S98" i="38"/>
  <c r="W98" i="38" s="1"/>
  <c r="I24" i="38"/>
  <c r="K28" i="38"/>
  <c r="AG54" i="38"/>
  <c r="AD54" i="38"/>
  <c r="AH54" i="38" s="1"/>
  <c r="L62" i="38"/>
  <c r="W63" i="38"/>
  <c r="AR69" i="38"/>
  <c r="AO69" i="38"/>
  <c r="AS69" i="38" s="1"/>
  <c r="E23" i="38"/>
  <c r="S30" i="38"/>
  <c r="V31" i="38"/>
  <c r="J35" i="38"/>
  <c r="S38" i="38"/>
  <c r="AO48" i="38"/>
  <c r="AS48" i="38" s="1"/>
  <c r="AH59" i="38"/>
  <c r="V61" i="38"/>
  <c r="L64" i="38"/>
  <c r="AQ65" i="38"/>
  <c r="AS65" i="38" s="1"/>
  <c r="V83" i="38"/>
  <c r="S83" i="38"/>
  <c r="W83" i="38" s="1"/>
  <c r="AL23" i="38" a="1"/>
  <c r="AL23" i="38" s="1"/>
  <c r="AM28" i="38"/>
  <c r="AQ74" i="38"/>
  <c r="AS74" i="38" s="1"/>
  <c r="K76" i="38"/>
  <c r="V80" i="38"/>
  <c r="J81" i="38"/>
  <c r="L81" i="38" s="1"/>
  <c r="AR81" i="38"/>
  <c r="V95" i="38"/>
  <c r="J34" i="38"/>
  <c r="L34" i="38" s="1"/>
  <c r="V53" i="38"/>
  <c r="K62" i="38"/>
  <c r="V74" i="38"/>
  <c r="K84" i="38"/>
  <c r="V89" i="38"/>
  <c r="K90" i="38"/>
  <c r="H90" i="38"/>
  <c r="L90" i="38" s="1"/>
  <c r="P24" i="38"/>
  <c r="W60" i="38"/>
  <c r="W74" i="38"/>
  <c r="AG95" i="38"/>
  <c r="AD95" i="38"/>
  <c r="AH95" i="38" s="1"/>
  <c r="AN23" i="38"/>
  <c r="S28" i="38"/>
  <c r="AQ39" i="38"/>
  <c r="AS39" i="38" s="1"/>
  <c r="AQ38" i="38"/>
  <c r="AS38" i="38" s="1"/>
  <c r="AQ37" i="38"/>
  <c r="AS37" i="38" s="1"/>
  <c r="AQ36" i="38"/>
  <c r="AS36" i="38" s="1"/>
  <c r="AQ35" i="38"/>
  <c r="AQ34" i="38"/>
  <c r="AS34" i="38" s="1"/>
  <c r="AQ33" i="38"/>
  <c r="AS33" i="38" s="1"/>
  <c r="AQ32" i="38"/>
  <c r="AQ31" i="38"/>
  <c r="AS31" i="38" s="1"/>
  <c r="AQ30" i="38"/>
  <c r="AS30" i="38" s="1"/>
  <c r="AQ29" i="38"/>
  <c r="AS29" i="38" s="1"/>
  <c r="AQ28" i="38"/>
  <c r="AS28" i="38" s="1"/>
  <c r="H32" i="38"/>
  <c r="J33" i="38"/>
  <c r="L33" i="38" s="1"/>
  <c r="S36" i="38"/>
  <c r="H43" i="38"/>
  <c r="L43" i="38" s="1"/>
  <c r="J44" i="38"/>
  <c r="L44" i="38" s="1"/>
  <c r="S47" i="38"/>
  <c r="W47" i="38" s="1"/>
  <c r="V48" i="38"/>
  <c r="AD49" i="38"/>
  <c r="AH49" i="38" s="1"/>
  <c r="AF50" i="38"/>
  <c r="AH50" i="38" s="1"/>
  <c r="U58" i="38"/>
  <c r="W58" i="38" s="1"/>
  <c r="AO62" i="38"/>
  <c r="AS62" i="38" s="1"/>
  <c r="V65" i="38"/>
  <c r="L73" i="38"/>
  <c r="L75" i="38"/>
  <c r="I23" i="38"/>
  <c r="U39" i="38"/>
  <c r="U38" i="38"/>
  <c r="U37" i="38"/>
  <c r="U36" i="38"/>
  <c r="U35" i="38"/>
  <c r="U34" i="38"/>
  <c r="W34" i="38" s="1"/>
  <c r="U33" i="38"/>
  <c r="W33" i="38" s="1"/>
  <c r="U32" i="38"/>
  <c r="U31" i="38"/>
  <c r="U30" i="38"/>
  <c r="U29" i="38"/>
  <c r="W29" i="38" s="1"/>
  <c r="U28" i="38"/>
  <c r="AR28" i="38"/>
  <c r="AD31" i="38"/>
  <c r="AH31" i="38" s="1"/>
  <c r="AO35" i="38"/>
  <c r="AS35" i="38" s="1"/>
  <c r="AD39" i="38"/>
  <c r="AH39" i="38" s="1"/>
  <c r="AF43" i="38"/>
  <c r="AH43" i="38" s="1"/>
  <c r="AO46" i="38"/>
  <c r="AS46" i="38" s="1"/>
  <c r="AR47" i="38"/>
  <c r="J50" i="38"/>
  <c r="L50" i="38" s="1"/>
  <c r="S52" i="38"/>
  <c r="W52" i="38" s="1"/>
  <c r="AQ52" i="38"/>
  <c r="AS52" i="38" s="1"/>
  <c r="H59" i="38"/>
  <c r="L59" i="38" s="1"/>
  <c r="AO64" i="38"/>
  <c r="AS64" i="38" s="1"/>
  <c r="AO66" i="38"/>
  <c r="AS66" i="38" s="1"/>
  <c r="V69" i="38"/>
  <c r="S76" i="38"/>
  <c r="W76" i="38" s="1"/>
  <c r="K79" i="38"/>
  <c r="AH83" i="38"/>
  <c r="S84" i="38"/>
  <c r="W84" i="38" s="1"/>
  <c r="AR91" i="38"/>
  <c r="AO91" i="38"/>
  <c r="AS91" i="38" s="1"/>
  <c r="AP23" i="38"/>
  <c r="AP24" i="38"/>
  <c r="H31" i="38"/>
  <c r="J32" i="38"/>
  <c r="S35" i="38"/>
  <c r="W35" i="38" s="1"/>
  <c r="H39" i="38"/>
  <c r="L39" i="38" s="1"/>
  <c r="S46" i="38"/>
  <c r="W46" i="38" s="1"/>
  <c r="H49" i="38"/>
  <c r="L49" i="38" s="1"/>
  <c r="K54" i="38"/>
  <c r="AR59" i="38"/>
  <c r="V60" i="38"/>
  <c r="AF61" i="38"/>
  <c r="AH61" i="38" s="1"/>
  <c r="S62" i="38"/>
  <c r="W62" i="38" s="1"/>
  <c r="K68" i="38"/>
  <c r="L88" i="38"/>
  <c r="V90" i="38"/>
  <c r="S90" i="38"/>
  <c r="W90" i="38" s="1"/>
  <c r="S93" i="38"/>
  <c r="W93" i="38" s="1"/>
  <c r="V93" i="38"/>
  <c r="T24" i="38"/>
  <c r="AG65" i="38"/>
  <c r="AD65" i="38"/>
  <c r="AH65" i="38" s="1"/>
  <c r="K73" i="38"/>
  <c r="K75" i="38"/>
  <c r="K94" i="38"/>
  <c r="H94" i="38"/>
  <c r="L94" i="38" s="1"/>
  <c r="J31" i="38"/>
  <c r="AQ54" i="38"/>
  <c r="AS54" i="38" s="1"/>
  <c r="AD58" i="38"/>
  <c r="AH58" i="38" s="1"/>
  <c r="U64" i="38"/>
  <c r="W64" i="38" s="1"/>
  <c r="AO73" i="38"/>
  <c r="AS73" i="38" s="1"/>
  <c r="W79" i="38"/>
  <c r="AG96" i="38"/>
  <c r="W88" i="38"/>
  <c r="L53" i="38"/>
  <c r="K61" i="38"/>
  <c r="W66" i="38"/>
  <c r="W68" i="38"/>
  <c r="AG84" i="38"/>
  <c r="AD84" i="38"/>
  <c r="AH84" i="38" s="1"/>
  <c r="W97" i="38"/>
  <c r="K97" i="38"/>
  <c r="U99" i="38"/>
  <c r="W99" i="38" s="1"/>
  <c r="AD98" i="38"/>
  <c r="AH98" i="38" s="1"/>
  <c r="H98" i="38"/>
  <c r="L98" i="38" s="1"/>
  <c r="AO99" i="38"/>
  <c r="AS99" i="38" s="1"/>
  <c r="L50" i="37"/>
  <c r="AH67" i="37"/>
  <c r="L73" i="37"/>
  <c r="AR29" i="37"/>
  <c r="V43" i="37"/>
  <c r="J50" i="37"/>
  <c r="J51" i="37"/>
  <c r="L51" i="37" s="1"/>
  <c r="W52" i="37"/>
  <c r="AF67" i="37"/>
  <c r="AH96" i="37"/>
  <c r="AH44" i="37"/>
  <c r="W53" i="37"/>
  <c r="AH63" i="37"/>
  <c r="L65" i="37"/>
  <c r="AH83" i="37"/>
  <c r="R24" i="37"/>
  <c r="AS75" i="37"/>
  <c r="AH78" i="37"/>
  <c r="W95" i="37"/>
  <c r="AH39" i="37"/>
  <c r="AH62" i="37"/>
  <c r="AG90" i="37"/>
  <c r="L93" i="37"/>
  <c r="E23" i="37"/>
  <c r="AG53" i="37"/>
  <c r="AS58" i="37"/>
  <c r="L68" i="37"/>
  <c r="H34" i="37"/>
  <c r="H37" i="37"/>
  <c r="AR43" i="37"/>
  <c r="AG50" i="37"/>
  <c r="J60" i="37"/>
  <c r="L60" i="37" s="1"/>
  <c r="L80" i="37"/>
  <c r="L84" i="37"/>
  <c r="W94" i="37"/>
  <c r="L92" i="37"/>
  <c r="W46" i="37"/>
  <c r="AH49" i="37"/>
  <c r="AS51" i="37"/>
  <c r="L58" i="37"/>
  <c r="AH61" i="37"/>
  <c r="AH65" i="37"/>
  <c r="L67" i="37"/>
  <c r="W98" i="37"/>
  <c r="L79" i="37"/>
  <c r="AS89" i="37"/>
  <c r="AS77" i="37"/>
  <c r="AH94" i="37"/>
  <c r="W45" i="37"/>
  <c r="AH64" i="37"/>
  <c r="AH68" i="37"/>
  <c r="L74" i="37"/>
  <c r="W75" i="37"/>
  <c r="AS88" i="37"/>
  <c r="AG98" i="37"/>
  <c r="AH60" i="37"/>
  <c r="AF64" i="37"/>
  <c r="AF68" i="37"/>
  <c r="AH37" i="37"/>
  <c r="AF60" i="37"/>
  <c r="L90" i="37"/>
  <c r="AH45" i="37"/>
  <c r="AH75" i="37"/>
  <c r="W91" i="37"/>
  <c r="L32" i="37"/>
  <c r="AH35" i="37"/>
  <c r="AH34" i="37"/>
  <c r="AB23" i="37" a="1"/>
  <c r="AB23" i="37" s="1"/>
  <c r="AB24" i="37"/>
  <c r="AS35" i="37"/>
  <c r="AH74" i="37"/>
  <c r="L38" i="37"/>
  <c r="AE23" i="37"/>
  <c r="V62" i="37"/>
  <c r="S62" i="37"/>
  <c r="W62" i="37" s="1"/>
  <c r="K99" i="37"/>
  <c r="H99" i="37"/>
  <c r="L99" i="37" s="1"/>
  <c r="E24" i="37"/>
  <c r="F37" i="37"/>
  <c r="F23" i="37" s="1" a="1"/>
  <c r="F23" i="37" s="1"/>
  <c r="AF38" i="37"/>
  <c r="AH38" i="37" s="1"/>
  <c r="AM43" i="37"/>
  <c r="AM23" i="37" s="1"/>
  <c r="AO44" i="37"/>
  <c r="AS44" i="37" s="1"/>
  <c r="AQ45" i="37"/>
  <c r="AS45" i="37" s="1"/>
  <c r="V46" i="37"/>
  <c r="AG49" i="37"/>
  <c r="S51" i="37"/>
  <c r="W51" i="37" s="1"/>
  <c r="AR51" i="37"/>
  <c r="AG54" i="37"/>
  <c r="V60" i="37"/>
  <c r="L61" i="37"/>
  <c r="AG63" i="37"/>
  <c r="V64" i="37"/>
  <c r="Q66" i="37"/>
  <c r="Q24" i="37" s="1"/>
  <c r="K73" i="37"/>
  <c r="AO73" i="37"/>
  <c r="AS73" i="37" s="1"/>
  <c r="AR75" i="37"/>
  <c r="AG81" i="37"/>
  <c r="V82" i="37"/>
  <c r="S82" i="37"/>
  <c r="W82" i="37" s="1"/>
  <c r="S84" i="37"/>
  <c r="W84" i="37" s="1"/>
  <c r="AO94" i="37"/>
  <c r="AS94" i="37" s="1"/>
  <c r="J38" i="37"/>
  <c r="AG38" i="37"/>
  <c r="AR45" i="37"/>
  <c r="AD53" i="37"/>
  <c r="AH53" i="37" s="1"/>
  <c r="S59" i="37"/>
  <c r="W59" i="37" s="1"/>
  <c r="H63" i="37"/>
  <c r="L63" i="37" s="1"/>
  <c r="S64" i="37"/>
  <c r="W64" i="37" s="1"/>
  <c r="V66" i="37"/>
  <c r="S66" i="37"/>
  <c r="W66" i="37" s="1"/>
  <c r="L81" i="37"/>
  <c r="AH95" i="37"/>
  <c r="R23" i="37"/>
  <c r="G24" i="37"/>
  <c r="K38" i="37"/>
  <c r="V51" i="37"/>
  <c r="K79" i="37"/>
  <c r="H28" i="37"/>
  <c r="AD28" i="37"/>
  <c r="H29" i="37"/>
  <c r="L29" i="37" s="1"/>
  <c r="AD29" i="37"/>
  <c r="H30" i="37"/>
  <c r="AD30" i="37"/>
  <c r="H31" i="37"/>
  <c r="AD31" i="37"/>
  <c r="J37" i="37"/>
  <c r="AG37" i="37"/>
  <c r="U44" i="37"/>
  <c r="W44" i="37" s="1"/>
  <c r="AR44" i="37"/>
  <c r="J48" i="37"/>
  <c r="L48" i="37" s="1"/>
  <c r="AG48" i="37"/>
  <c r="S50" i="37"/>
  <c r="W50" i="37" s="1"/>
  <c r="K61" i="37"/>
  <c r="AO61" i="37"/>
  <c r="AS61" i="37" s="1"/>
  <c r="S68" i="37"/>
  <c r="W68" i="37" s="1"/>
  <c r="V73" i="37"/>
  <c r="S73" i="37"/>
  <c r="W73" i="37" s="1"/>
  <c r="AD76" i="37"/>
  <c r="AH76" i="37" s="1"/>
  <c r="AO79" i="37"/>
  <c r="AS79" i="37" s="1"/>
  <c r="AR81" i="37"/>
  <c r="AR83" i="37"/>
  <c r="AO90" i="37"/>
  <c r="AS90" i="37" s="1"/>
  <c r="V99" i="37"/>
  <c r="S99" i="37"/>
  <c r="W99" i="37" s="1"/>
  <c r="T23" i="37"/>
  <c r="I24" i="37"/>
  <c r="AF36" i="37"/>
  <c r="AH36" i="37" s="1"/>
  <c r="AR63" i="37"/>
  <c r="AR65" i="37"/>
  <c r="L69" i="37"/>
  <c r="V75" i="37"/>
  <c r="AO81" i="37"/>
  <c r="AS81" i="37" s="1"/>
  <c r="K83" i="37"/>
  <c r="AO83" i="37"/>
  <c r="AS83" i="37" s="1"/>
  <c r="AL23" i="37" a="1"/>
  <c r="AL23" i="37" s="1"/>
  <c r="J28" i="37"/>
  <c r="AF28" i="37"/>
  <c r="J29" i="37"/>
  <c r="AF29" i="37"/>
  <c r="J30" i="37"/>
  <c r="AF30" i="37"/>
  <c r="J31" i="37"/>
  <c r="AF31" i="37"/>
  <c r="J32" i="37"/>
  <c r="AF32" i="37"/>
  <c r="AH32" i="37" s="1"/>
  <c r="J33" i="37"/>
  <c r="L33" i="37" s="1"/>
  <c r="AF33" i="37"/>
  <c r="AH33" i="37" s="1"/>
  <c r="J34" i="37"/>
  <c r="L34" i="37" s="1"/>
  <c r="AF34" i="37"/>
  <c r="J35" i="37"/>
  <c r="L35" i="37" s="1"/>
  <c r="J36" i="37"/>
  <c r="L36" i="37" s="1"/>
  <c r="AG36" i="37"/>
  <c r="AG47" i="37"/>
  <c r="AO49" i="37"/>
  <c r="AS49" i="37" s="1"/>
  <c r="AO54" i="37"/>
  <c r="AS54" i="37" s="1"/>
  <c r="AO63" i="37"/>
  <c r="AS63" i="37" s="1"/>
  <c r="K65" i="37"/>
  <c r="AO65" i="37"/>
  <c r="AS65" i="37" s="1"/>
  <c r="V77" i="37"/>
  <c r="S77" i="37"/>
  <c r="W77" i="37" s="1"/>
  <c r="AG91" i="37"/>
  <c r="AF91" i="37"/>
  <c r="AH91" i="37" s="1"/>
  <c r="K95" i="37"/>
  <c r="H95" i="37"/>
  <c r="L95" i="37" s="1"/>
  <c r="AH97" i="37"/>
  <c r="K28" i="37"/>
  <c r="AG28" i="37"/>
  <c r="AQ39" i="37"/>
  <c r="AS39" i="37" s="1"/>
  <c r="V61" i="37"/>
  <c r="AR67" i="37"/>
  <c r="AR69" i="37"/>
  <c r="L76" i="37"/>
  <c r="V79" i="37"/>
  <c r="S38" i="37"/>
  <c r="U39" i="37"/>
  <c r="W39" i="37" s="1"/>
  <c r="AG46" i="37"/>
  <c r="S49" i="37"/>
  <c r="W49" i="37" s="1"/>
  <c r="AD51" i="37"/>
  <c r="AH51" i="37" s="1"/>
  <c r="S54" i="37"/>
  <c r="W54" i="37" s="1"/>
  <c r="S61" i="37"/>
  <c r="W61" i="37" s="1"/>
  <c r="AO67" i="37"/>
  <c r="AS67" i="37" s="1"/>
  <c r="K69" i="37"/>
  <c r="AO69" i="37"/>
  <c r="AS69" i="37" s="1"/>
  <c r="S79" i="37"/>
  <c r="W79" i="37" s="1"/>
  <c r="AG80" i="37"/>
  <c r="V81" i="37"/>
  <c r="S81" i="37"/>
  <c r="W81" i="37" s="1"/>
  <c r="AG84" i="37"/>
  <c r="AF84" i="37"/>
  <c r="AH84" i="37" s="1"/>
  <c r="AO96" i="37"/>
  <c r="AS96" i="37" s="1"/>
  <c r="AN23" i="37"/>
  <c r="AQ38" i="37"/>
  <c r="AS38" i="37" s="1"/>
  <c r="V63" i="37"/>
  <c r="S63" i="37"/>
  <c r="W63" i="37" s="1"/>
  <c r="K91" i="37"/>
  <c r="H91" i="37"/>
  <c r="L91" i="37" s="1"/>
  <c r="K96" i="37"/>
  <c r="H96" i="37"/>
  <c r="L96" i="37" s="1"/>
  <c r="AR97" i="37"/>
  <c r="AO97" i="37"/>
  <c r="AS97" i="37" s="1"/>
  <c r="S37" i="37"/>
  <c r="U38" i="37"/>
  <c r="J45" i="37"/>
  <c r="L45" i="37" s="1"/>
  <c r="AG45" i="37"/>
  <c r="S48" i="37"/>
  <c r="W48" i="37" s="1"/>
  <c r="AO53" i="37"/>
  <c r="AS53" i="37" s="1"/>
  <c r="AF59" i="37"/>
  <c r="AH59" i="37" s="1"/>
  <c r="H62" i="37"/>
  <c r="L62" i="37" s="1"/>
  <c r="S65" i="37"/>
  <c r="W65" i="37" s="1"/>
  <c r="AF66" i="37"/>
  <c r="AH66" i="37" s="1"/>
  <c r="AD73" i="37"/>
  <c r="AH73" i="37" s="1"/>
  <c r="AO74" i="37"/>
  <c r="AS74" i="37" s="1"/>
  <c r="K76" i="37"/>
  <c r="AO76" i="37"/>
  <c r="AS76" i="37" s="1"/>
  <c r="J78" i="37"/>
  <c r="L78" i="37" s="1"/>
  <c r="H82" i="37"/>
  <c r="L82" i="37" s="1"/>
  <c r="S83" i="37"/>
  <c r="W83" i="37" s="1"/>
  <c r="AP23" i="37"/>
  <c r="AQ37" i="37"/>
  <c r="AS37" i="37" s="1"/>
  <c r="V67" i="37"/>
  <c r="S67" i="37"/>
  <c r="W67" i="37" s="1"/>
  <c r="S28" i="37"/>
  <c r="AO28" i="37"/>
  <c r="S29" i="37"/>
  <c r="AO29" i="37"/>
  <c r="S30" i="37"/>
  <c r="AO30" i="37"/>
  <c r="S31" i="37"/>
  <c r="W31" i="37" s="1"/>
  <c r="AO31" i="37"/>
  <c r="S32" i="37"/>
  <c r="AO32" i="37"/>
  <c r="S33" i="37"/>
  <c r="AO33" i="37"/>
  <c r="S34" i="37"/>
  <c r="AO34" i="37"/>
  <c r="S35" i="37"/>
  <c r="W35" i="37" s="1"/>
  <c r="U37" i="37"/>
  <c r="J44" i="37"/>
  <c r="L44" i="37" s="1"/>
  <c r="AG44" i="37"/>
  <c r="J59" i="37"/>
  <c r="L59" i="37" s="1"/>
  <c r="AO60" i="37"/>
  <c r="AS60" i="37" s="1"/>
  <c r="J64" i="37"/>
  <c r="L64" i="37" s="1"/>
  <c r="H66" i="37"/>
  <c r="L66" i="37" s="1"/>
  <c r="S69" i="37"/>
  <c r="W69" i="37" s="1"/>
  <c r="AD77" i="37"/>
  <c r="AH77" i="37" s="1"/>
  <c r="AO78" i="37"/>
  <c r="AS78" i="37" s="1"/>
  <c r="K80" i="37"/>
  <c r="AO80" i="37"/>
  <c r="AS80" i="37" s="1"/>
  <c r="AD92" i="37"/>
  <c r="AH92" i="37" s="1"/>
  <c r="T24" i="37"/>
  <c r="AQ36" i="37"/>
  <c r="AS36" i="37" s="1"/>
  <c r="AR64" i="37"/>
  <c r="V74" i="37"/>
  <c r="S74" i="37"/>
  <c r="W74" i="37" s="1"/>
  <c r="V76" i="37"/>
  <c r="AR82" i="37"/>
  <c r="AG88" i="37"/>
  <c r="V89" i="37"/>
  <c r="S89" i="37"/>
  <c r="W89" i="37" s="1"/>
  <c r="U28" i="37"/>
  <c r="AQ28" i="37"/>
  <c r="U29" i="37"/>
  <c r="AQ29" i="37"/>
  <c r="U30" i="37"/>
  <c r="AQ30" i="37"/>
  <c r="U31" i="37"/>
  <c r="AQ31" i="37"/>
  <c r="U32" i="37"/>
  <c r="AQ32" i="37"/>
  <c r="U33" i="37"/>
  <c r="AQ33" i="37"/>
  <c r="U34" i="37"/>
  <c r="AQ34" i="37"/>
  <c r="U35" i="37"/>
  <c r="AG43" i="37"/>
  <c r="AR52" i="37"/>
  <c r="AO64" i="37"/>
  <c r="AS64" i="37" s="1"/>
  <c r="AR66" i="37"/>
  <c r="S76" i="37"/>
  <c r="W76" i="37" s="1"/>
  <c r="AO82" i="37"/>
  <c r="AS82" i="37" s="1"/>
  <c r="AG83" i="37"/>
  <c r="AD88" i="37"/>
  <c r="AH88" i="37" s="1"/>
  <c r="V93" i="37"/>
  <c r="S93" i="37"/>
  <c r="W93" i="37" s="1"/>
  <c r="AS66" i="37"/>
  <c r="V78" i="37"/>
  <c r="S78" i="37"/>
  <c r="W78" i="37" s="1"/>
  <c r="AR88" i="37"/>
  <c r="AO98" i="37"/>
  <c r="AS98" i="37" s="1"/>
  <c r="S88" i="37"/>
  <c r="W88" i="37" s="1"/>
  <c r="S92" i="37"/>
  <c r="W92" i="37" s="1"/>
  <c r="H94" i="37"/>
  <c r="L94" i="37" s="1"/>
  <c r="AR95" i="37"/>
  <c r="K97" i="37"/>
  <c r="AR84" i="37"/>
  <c r="AR91" i="37"/>
  <c r="AO95" i="37"/>
  <c r="AS95" i="37" s="1"/>
  <c r="H97" i="37"/>
  <c r="L97" i="37" s="1"/>
  <c r="V91" i="37"/>
  <c r="V95" i="37"/>
  <c r="AG96" i="37"/>
  <c r="AR89" i="37"/>
  <c r="AR93" i="37"/>
  <c r="AG95" i="37"/>
  <c r="L51" i="36"/>
  <c r="AH51" i="36"/>
  <c r="L58" i="36"/>
  <c r="AO30" i="36"/>
  <c r="AS30" i="36" s="1"/>
  <c r="AO34" i="36"/>
  <c r="AO38" i="36"/>
  <c r="AO47" i="36"/>
  <c r="AS47" i="36" s="1"/>
  <c r="W75" i="36"/>
  <c r="AS78" i="36"/>
  <c r="AH90" i="36"/>
  <c r="L92" i="36"/>
  <c r="AS46" i="36"/>
  <c r="K49" i="36"/>
  <c r="AG51" i="36"/>
  <c r="AH52" i="36"/>
  <c r="S59" i="36"/>
  <c r="W59" i="36" s="1"/>
  <c r="AO62" i="36"/>
  <c r="AS62" i="36" s="1"/>
  <c r="AS77" i="36"/>
  <c r="AD28" i="36"/>
  <c r="AH28" i="36" s="1"/>
  <c r="AO29" i="36"/>
  <c r="AO33" i="36"/>
  <c r="AO37" i="36"/>
  <c r="AQ46" i="36"/>
  <c r="AG28" i="36"/>
  <c r="AO45" i="36"/>
  <c r="AH50" i="36"/>
  <c r="L54" i="36"/>
  <c r="AS61" i="36"/>
  <c r="W49" i="36"/>
  <c r="AS52" i="36"/>
  <c r="W58" i="36"/>
  <c r="W79" i="36"/>
  <c r="AO28" i="36"/>
  <c r="AO32" i="36"/>
  <c r="AO23" i="36" s="1"/>
  <c r="AO36" i="36"/>
  <c r="AS36" i="36" s="1"/>
  <c r="AS50" i="36"/>
  <c r="AS81" i="36"/>
  <c r="AO43" i="36"/>
  <c r="AS43" i="36" s="1"/>
  <c r="AS60" i="36"/>
  <c r="AS66" i="36"/>
  <c r="W69" i="36"/>
  <c r="W78" i="36"/>
  <c r="AH79" i="36"/>
  <c r="AH83" i="36"/>
  <c r="AH94" i="36"/>
  <c r="AH58" i="36"/>
  <c r="AH64" i="36"/>
  <c r="AH54" i="36"/>
  <c r="AH91" i="36"/>
  <c r="AH99" i="36"/>
  <c r="W68" i="36"/>
  <c r="AD30" i="36"/>
  <c r="AD34" i="36"/>
  <c r="AD38" i="36"/>
  <c r="K66" i="36"/>
  <c r="AS54" i="36"/>
  <c r="AS73" i="36"/>
  <c r="L50" i="36"/>
  <c r="W52" i="36"/>
  <c r="AH53" i="36"/>
  <c r="L60" i="36"/>
  <c r="W61" i="36"/>
  <c r="W67" i="36"/>
  <c r="AH68" i="36"/>
  <c r="W29" i="36"/>
  <c r="AS80" i="36"/>
  <c r="L35" i="36"/>
  <c r="AS76" i="36"/>
  <c r="AS39" i="36"/>
  <c r="W46" i="36"/>
  <c r="AS69" i="36"/>
  <c r="L33" i="36"/>
  <c r="L44" i="36"/>
  <c r="L32" i="36"/>
  <c r="AS65" i="36"/>
  <c r="AM24" i="36"/>
  <c r="AM23" i="36"/>
  <c r="W32" i="36"/>
  <c r="AS35" i="36"/>
  <c r="W39" i="36"/>
  <c r="AS45" i="36"/>
  <c r="AS58" i="36"/>
  <c r="AH32" i="36"/>
  <c r="AD49" i="36"/>
  <c r="AH49" i="36" s="1"/>
  <c r="AD59" i="36"/>
  <c r="AH59" i="36" s="1"/>
  <c r="AD62" i="36"/>
  <c r="AH62" i="36" s="1"/>
  <c r="AD66" i="36"/>
  <c r="AH66" i="36" s="1"/>
  <c r="AD73" i="36"/>
  <c r="AH73" i="36" s="1"/>
  <c r="E24" i="36"/>
  <c r="AA24" i="36"/>
  <c r="AR51" i="36"/>
  <c r="AR58" i="36"/>
  <c r="U60" i="36"/>
  <c r="W60" i="36" s="1"/>
  <c r="H61" i="36"/>
  <c r="L61" i="36" s="1"/>
  <c r="V84" i="36"/>
  <c r="S84" i="36"/>
  <c r="W84" i="36" s="1"/>
  <c r="AD92" i="36"/>
  <c r="AH92" i="36" s="1"/>
  <c r="V95" i="36"/>
  <c r="S95" i="36"/>
  <c r="W95" i="36" s="1"/>
  <c r="H97" i="36"/>
  <c r="L97" i="36" s="1"/>
  <c r="H98" i="36"/>
  <c r="L98" i="36" s="1"/>
  <c r="H99" i="36"/>
  <c r="L99" i="36" s="1"/>
  <c r="AB28" i="36"/>
  <c r="H49" i="36"/>
  <c r="L49" i="36" s="1"/>
  <c r="AG49" i="36"/>
  <c r="H53" i="36"/>
  <c r="L53" i="36" s="1"/>
  <c r="AG53" i="36"/>
  <c r="V60" i="36"/>
  <c r="AR61" i="36"/>
  <c r="H65" i="36"/>
  <c r="L65" i="36" s="1"/>
  <c r="AR65" i="36"/>
  <c r="H69" i="36"/>
  <c r="L69" i="36" s="1"/>
  <c r="AR69" i="36"/>
  <c r="H76" i="36"/>
  <c r="L76" i="36" s="1"/>
  <c r="AR76" i="36"/>
  <c r="H80" i="36"/>
  <c r="L80" i="36" s="1"/>
  <c r="AR80" i="36"/>
  <c r="H89" i="36"/>
  <c r="L89" i="36" s="1"/>
  <c r="AR91" i="36"/>
  <c r="AO91" i="36"/>
  <c r="AS91" i="36" s="1"/>
  <c r="V83" i="36"/>
  <c r="S83" i="36"/>
  <c r="W83" i="36" s="1"/>
  <c r="R23" i="36"/>
  <c r="G24" i="36"/>
  <c r="AC24" i="36"/>
  <c r="Q50" i="36"/>
  <c r="Q24" i="36" s="1"/>
  <c r="V51" i="36"/>
  <c r="V58" i="36"/>
  <c r="AG63" i="36"/>
  <c r="AG67" i="36"/>
  <c r="AG74" i="36"/>
  <c r="AG78" i="36"/>
  <c r="AD82" i="36"/>
  <c r="AH82" i="36" s="1"/>
  <c r="V88" i="36"/>
  <c r="S88" i="36"/>
  <c r="W88" i="36" s="1"/>
  <c r="K90" i="36"/>
  <c r="AD93" i="36"/>
  <c r="AH93" i="36" s="1"/>
  <c r="V96" i="36"/>
  <c r="S96" i="36"/>
  <c r="W96" i="36" s="1"/>
  <c r="F49" i="36"/>
  <c r="F24" i="36" s="1"/>
  <c r="K54" i="36"/>
  <c r="K59" i="36"/>
  <c r="AH63" i="36"/>
  <c r="V64" i="36"/>
  <c r="AH67" i="36"/>
  <c r="V68" i="36"/>
  <c r="AH74" i="36"/>
  <c r="V75" i="36"/>
  <c r="AH78" i="36"/>
  <c r="V79" i="36"/>
  <c r="AG83" i="36"/>
  <c r="L90" i="36"/>
  <c r="AR92" i="36"/>
  <c r="AO92" i="36"/>
  <c r="AS92" i="36" s="1"/>
  <c r="AG94" i="36"/>
  <c r="V97" i="36"/>
  <c r="S97" i="36"/>
  <c r="W97" i="36" s="1"/>
  <c r="V98" i="36"/>
  <c r="S98" i="36"/>
  <c r="W98" i="36" s="1"/>
  <c r="V99" i="36"/>
  <c r="S99" i="36"/>
  <c r="W99" i="36" s="1"/>
  <c r="K50" i="36"/>
  <c r="AD77" i="36"/>
  <c r="AH77" i="36" s="1"/>
  <c r="AD81" i="36"/>
  <c r="AH81" i="36" s="1"/>
  <c r="T23" i="36"/>
  <c r="I24" i="36"/>
  <c r="AE24" i="36"/>
  <c r="V89" i="36"/>
  <c r="S89" i="36"/>
  <c r="W89" i="36" s="1"/>
  <c r="AR90" i="36"/>
  <c r="AO90" i="36"/>
  <c r="AS90" i="36" s="1"/>
  <c r="AL23" i="36" a="1"/>
  <c r="AL23" i="36" s="1"/>
  <c r="J28" i="36"/>
  <c r="L28" i="36" s="1"/>
  <c r="AF28" i="36"/>
  <c r="J29" i="36"/>
  <c r="L29" i="36" s="1"/>
  <c r="AF29" i="36"/>
  <c r="AH29" i="36" s="1"/>
  <c r="J30" i="36"/>
  <c r="L30" i="36" s="1"/>
  <c r="AF30" i="36"/>
  <c r="AH30" i="36" s="1"/>
  <c r="J31" i="36"/>
  <c r="L31" i="36" s="1"/>
  <c r="AF31" i="36"/>
  <c r="AH31" i="36" s="1"/>
  <c r="J32" i="36"/>
  <c r="AF32" i="36"/>
  <c r="J33" i="36"/>
  <c r="AF33" i="36"/>
  <c r="AH33" i="36" s="1"/>
  <c r="J34" i="36"/>
  <c r="L34" i="36" s="1"/>
  <c r="AF34" i="36"/>
  <c r="AH34" i="36" s="1"/>
  <c r="J35" i="36"/>
  <c r="AF35" i="36"/>
  <c r="AH35" i="36" s="1"/>
  <c r="J36" i="36"/>
  <c r="L36" i="36" s="1"/>
  <c r="AF36" i="36"/>
  <c r="AH36" i="36" s="1"/>
  <c r="J37" i="36"/>
  <c r="L37" i="36" s="1"/>
  <c r="AF37" i="36"/>
  <c r="AH37" i="36" s="1"/>
  <c r="J38" i="36"/>
  <c r="L38" i="36" s="1"/>
  <c r="AF38" i="36"/>
  <c r="AH38" i="36" s="1"/>
  <c r="J39" i="36"/>
  <c r="L39" i="36" s="1"/>
  <c r="AF39" i="36"/>
  <c r="AH39" i="36" s="1"/>
  <c r="J43" i="36"/>
  <c r="L43" i="36" s="1"/>
  <c r="AF43" i="36"/>
  <c r="AH43" i="36" s="1"/>
  <c r="J44" i="36"/>
  <c r="AF44" i="36"/>
  <c r="AH44" i="36" s="1"/>
  <c r="J45" i="36"/>
  <c r="L45" i="36" s="1"/>
  <c r="AF45" i="36"/>
  <c r="AH45" i="36" s="1"/>
  <c r="J46" i="36"/>
  <c r="L46" i="36" s="1"/>
  <c r="AF46" i="36"/>
  <c r="AH46" i="36" s="1"/>
  <c r="J47" i="36"/>
  <c r="L47" i="36" s="1"/>
  <c r="AF47" i="36"/>
  <c r="AH47" i="36" s="1"/>
  <c r="J48" i="36"/>
  <c r="L48" i="36" s="1"/>
  <c r="AG48" i="36"/>
  <c r="U50" i="36"/>
  <c r="W50" i="36" s="1"/>
  <c r="AG52" i="36"/>
  <c r="U54" i="36"/>
  <c r="W54" i="36" s="1"/>
  <c r="AQ59" i="36"/>
  <c r="AS59" i="36" s="1"/>
  <c r="AD60" i="36"/>
  <c r="AH60" i="36" s="1"/>
  <c r="H62" i="36"/>
  <c r="L62" i="36" s="1"/>
  <c r="H66" i="36"/>
  <c r="L66" i="36" s="1"/>
  <c r="H73" i="36"/>
  <c r="L73" i="36" s="1"/>
  <c r="H77" i="36"/>
  <c r="L77" i="36" s="1"/>
  <c r="H81" i="36"/>
  <c r="L81" i="36" s="1"/>
  <c r="AR82" i="36"/>
  <c r="AO82" i="36"/>
  <c r="AS82" i="36" s="1"/>
  <c r="AG84" i="36"/>
  <c r="H91" i="36"/>
  <c r="L91" i="36" s="1"/>
  <c r="AR93" i="36"/>
  <c r="AO93" i="36"/>
  <c r="AS93" i="36" s="1"/>
  <c r="AG95" i="36"/>
  <c r="H88" i="36"/>
  <c r="L88" i="36" s="1"/>
  <c r="K28" i="36"/>
  <c r="AH84" i="36"/>
  <c r="V90" i="36"/>
  <c r="S90" i="36"/>
  <c r="W90" i="36" s="1"/>
  <c r="AH95" i="36"/>
  <c r="G23" i="36"/>
  <c r="AR83" i="36"/>
  <c r="AO83" i="36"/>
  <c r="AS83" i="36" s="1"/>
  <c r="AR94" i="36"/>
  <c r="AO94" i="36"/>
  <c r="AS94" i="36" s="1"/>
  <c r="H96" i="36"/>
  <c r="L96" i="36" s="1"/>
  <c r="AN23" i="36"/>
  <c r="AL24" i="36"/>
  <c r="AR49" i="36"/>
  <c r="AR53" i="36"/>
  <c r="K63" i="36"/>
  <c r="K67" i="36"/>
  <c r="K74" i="36"/>
  <c r="K78" i="36"/>
  <c r="K82" i="36"/>
  <c r="AD88" i="36"/>
  <c r="AH88" i="36" s="1"/>
  <c r="V91" i="36"/>
  <c r="S91" i="36"/>
  <c r="W91" i="36" s="1"/>
  <c r="K93" i="36"/>
  <c r="AD96" i="36"/>
  <c r="AH96" i="36" s="1"/>
  <c r="AD97" i="36"/>
  <c r="AH97" i="36" s="1"/>
  <c r="AD98" i="36"/>
  <c r="AH98" i="36" s="1"/>
  <c r="L63" i="36"/>
  <c r="AR63" i="36"/>
  <c r="L67" i="36"/>
  <c r="AR67" i="36"/>
  <c r="L74" i="36"/>
  <c r="AR74" i="36"/>
  <c r="L78" i="36"/>
  <c r="AR78" i="36"/>
  <c r="L82" i="36"/>
  <c r="AR84" i="36"/>
  <c r="AO84" i="36"/>
  <c r="AS84" i="36" s="1"/>
  <c r="L93" i="36"/>
  <c r="AR95" i="36"/>
  <c r="AO95" i="36"/>
  <c r="AS95" i="36" s="1"/>
  <c r="AP23" i="36"/>
  <c r="R24" i="36"/>
  <c r="AN24" i="36"/>
  <c r="V49" i="36"/>
  <c r="V53" i="36"/>
  <c r="AG61" i="36"/>
  <c r="AG65" i="36"/>
  <c r="AG69" i="36"/>
  <c r="AG76" i="36"/>
  <c r="AG80" i="36"/>
  <c r="K83" i="36"/>
  <c r="V92" i="36"/>
  <c r="S92" i="36"/>
  <c r="W92" i="36" s="1"/>
  <c r="K94" i="36"/>
  <c r="V94" i="36"/>
  <c r="S94" i="36"/>
  <c r="W94" i="36" s="1"/>
  <c r="AQ51" i="36"/>
  <c r="AS51" i="36" s="1"/>
  <c r="K51" i="36"/>
  <c r="K58" i="36"/>
  <c r="AD61" i="36"/>
  <c r="AH61" i="36" s="1"/>
  <c r="AD65" i="36"/>
  <c r="AH65" i="36" s="1"/>
  <c r="AD69" i="36"/>
  <c r="AH69" i="36" s="1"/>
  <c r="AD76" i="36"/>
  <c r="AH76" i="36" s="1"/>
  <c r="AD80" i="36"/>
  <c r="AH80" i="36" s="1"/>
  <c r="H83" i="36"/>
  <c r="L83" i="36" s="1"/>
  <c r="AR88" i="36"/>
  <c r="AO88" i="36"/>
  <c r="AS88" i="36" s="1"/>
  <c r="AG90" i="36"/>
  <c r="H94" i="36"/>
  <c r="L94" i="36" s="1"/>
  <c r="AR96" i="36"/>
  <c r="AO96" i="36"/>
  <c r="AS96" i="36" s="1"/>
  <c r="AR97" i="36"/>
  <c r="AO97" i="36"/>
  <c r="AS97" i="36" s="1"/>
  <c r="AR98" i="36"/>
  <c r="AO98" i="36"/>
  <c r="AS98" i="36" s="1"/>
  <c r="K64" i="36"/>
  <c r="K68" i="36"/>
  <c r="K75" i="36"/>
  <c r="K79" i="36"/>
  <c r="V82" i="36"/>
  <c r="S82" i="36"/>
  <c r="W82" i="36" s="1"/>
  <c r="K84" i="36"/>
  <c r="V93" i="36"/>
  <c r="S93" i="36"/>
  <c r="W93" i="36" s="1"/>
  <c r="K95" i="36"/>
  <c r="U28" i="36"/>
  <c r="AQ28" i="36"/>
  <c r="AS28" i="36" s="1"/>
  <c r="U29" i="36"/>
  <c r="AQ29" i="36"/>
  <c r="AS29" i="36" s="1"/>
  <c r="U30" i="36"/>
  <c r="W30" i="36" s="1"/>
  <c r="AQ30" i="36"/>
  <c r="U31" i="36"/>
  <c r="W31" i="36" s="1"/>
  <c r="AQ31" i="36"/>
  <c r="AS31" i="36" s="1"/>
  <c r="U32" i="36"/>
  <c r="AQ32" i="36"/>
  <c r="U33" i="36"/>
  <c r="W33" i="36" s="1"/>
  <c r="AQ33" i="36"/>
  <c r="AS33" i="36" s="1"/>
  <c r="U34" i="36"/>
  <c r="W34" i="36" s="1"/>
  <c r="AQ34" i="36"/>
  <c r="AS34" i="36" s="1"/>
  <c r="U35" i="36"/>
  <c r="W35" i="36" s="1"/>
  <c r="AQ35" i="36"/>
  <c r="U36" i="36"/>
  <c r="W36" i="36" s="1"/>
  <c r="AQ36" i="36"/>
  <c r="U37" i="36"/>
  <c r="W37" i="36" s="1"/>
  <c r="AQ37" i="36"/>
  <c r="AS37" i="36" s="1"/>
  <c r="U38" i="36"/>
  <c r="W38" i="36" s="1"/>
  <c r="AQ38" i="36"/>
  <c r="AG50" i="36"/>
  <c r="AG54" i="36"/>
  <c r="H64" i="36"/>
  <c r="L64" i="36" s="1"/>
  <c r="AR64" i="36"/>
  <c r="H68" i="36"/>
  <c r="L68" i="36" s="1"/>
  <c r="AR68" i="36"/>
  <c r="H75" i="36"/>
  <c r="L75" i="36" s="1"/>
  <c r="AR75" i="36"/>
  <c r="H79" i="36"/>
  <c r="L79" i="36" s="1"/>
  <c r="AR79" i="36"/>
  <c r="H84" i="36"/>
  <c r="L84" i="36" s="1"/>
  <c r="AR89" i="36"/>
  <c r="AO89" i="36"/>
  <c r="AS89" i="36" s="1"/>
  <c r="AG91" i="36"/>
  <c r="H95" i="36"/>
  <c r="L95" i="36" s="1"/>
  <c r="AO99" i="36"/>
  <c r="AS99" i="36" s="1"/>
  <c r="AG46" i="35"/>
  <c r="AP24" i="35"/>
  <c r="W65" i="35"/>
  <c r="E24" i="35"/>
  <c r="AB28" i="35"/>
  <c r="W50" i="35"/>
  <c r="AS69" i="35"/>
  <c r="W84" i="35"/>
  <c r="K48" i="35"/>
  <c r="AH51" i="35"/>
  <c r="AS91" i="35"/>
  <c r="AG50" i="35"/>
  <c r="W54" i="35"/>
  <c r="K46" i="35"/>
  <c r="AA24" i="35"/>
  <c r="AS74" i="35"/>
  <c r="AS84" i="35"/>
  <c r="K29" i="35"/>
  <c r="S53" i="35"/>
  <c r="W53" i="35" s="1"/>
  <c r="AS93" i="35"/>
  <c r="AH48" i="35"/>
  <c r="F28" i="35"/>
  <c r="L45" i="35"/>
  <c r="AH60" i="35"/>
  <c r="AS62" i="35"/>
  <c r="AH52" i="35"/>
  <c r="S28" i="35"/>
  <c r="AO28" i="35"/>
  <c r="S29" i="35"/>
  <c r="AO29" i="35"/>
  <c r="S30" i="35"/>
  <c r="AO30" i="35"/>
  <c r="S31" i="35"/>
  <c r="AO31" i="35"/>
  <c r="S32" i="35"/>
  <c r="AO32" i="35"/>
  <c r="S33" i="35"/>
  <c r="AO33" i="35"/>
  <c r="S34" i="35"/>
  <c r="AO34" i="35"/>
  <c r="S35" i="35"/>
  <c r="AO35" i="35"/>
  <c r="AS35" i="35" s="1"/>
  <c r="S36" i="35"/>
  <c r="W36" i="35" s="1"/>
  <c r="AO36" i="35"/>
  <c r="S37" i="35"/>
  <c r="AO37" i="35"/>
  <c r="S38" i="35"/>
  <c r="AO38" i="35"/>
  <c r="S39" i="35"/>
  <c r="AO39" i="35"/>
  <c r="AS39" i="35" s="1"/>
  <c r="S43" i="35"/>
  <c r="W43" i="35" s="1"/>
  <c r="AO43" i="35"/>
  <c r="AS43" i="35" s="1"/>
  <c r="S44" i="35"/>
  <c r="W44" i="35" s="1"/>
  <c r="AO44" i="35"/>
  <c r="AS44" i="35" s="1"/>
  <c r="S45" i="35"/>
  <c r="W45" i="35" s="1"/>
  <c r="AO45" i="35"/>
  <c r="AS45" i="35" s="1"/>
  <c r="S46" i="35"/>
  <c r="W46" i="35" s="1"/>
  <c r="AO46" i="35"/>
  <c r="AS46" i="35" s="1"/>
  <c r="S47" i="35"/>
  <c r="W47" i="35" s="1"/>
  <c r="AO47" i="35"/>
  <c r="AS47" i="35" s="1"/>
  <c r="S48" i="35"/>
  <c r="W48" i="35" s="1"/>
  <c r="F50" i="35"/>
  <c r="AD50" i="35"/>
  <c r="AH50" i="35" s="1"/>
  <c r="J51" i="35"/>
  <c r="AD54" i="35"/>
  <c r="AH54" i="35" s="1"/>
  <c r="U59" i="35"/>
  <c r="W59" i="35" s="1"/>
  <c r="Q61" i="35"/>
  <c r="Q24" i="35" s="1"/>
  <c r="H63" i="35"/>
  <c r="L63" i="35" s="1"/>
  <c r="S64" i="35"/>
  <c r="W64" i="35" s="1"/>
  <c r="AG65" i="35"/>
  <c r="AD65" i="35"/>
  <c r="AH65" i="35" s="1"/>
  <c r="S66" i="35"/>
  <c r="W66" i="35" s="1"/>
  <c r="U74" i="35"/>
  <c r="W74" i="35" s="1"/>
  <c r="AG76" i="35"/>
  <c r="AD76" i="35"/>
  <c r="AH76" i="35" s="1"/>
  <c r="S77" i="35"/>
  <c r="W77" i="35" s="1"/>
  <c r="U82" i="35"/>
  <c r="W82" i="35" s="1"/>
  <c r="AG84" i="35"/>
  <c r="AD84" i="35"/>
  <c r="AH84" i="35" s="1"/>
  <c r="S88" i="35"/>
  <c r="W88" i="35" s="1"/>
  <c r="U93" i="35"/>
  <c r="W93" i="35" s="1"/>
  <c r="AG95" i="35"/>
  <c r="AD95" i="35"/>
  <c r="AH95" i="35" s="1"/>
  <c r="S96" i="35"/>
  <c r="W96" i="35" s="1"/>
  <c r="R24" i="35"/>
  <c r="T24" i="35"/>
  <c r="AM51" i="35"/>
  <c r="AM24" i="35" s="1"/>
  <c r="S52" i="35"/>
  <c r="W52" i="35" s="1"/>
  <c r="AO58" i="35"/>
  <c r="AS58" i="35" s="1"/>
  <c r="K67" i="35"/>
  <c r="H67" i="35"/>
  <c r="L67" i="35" s="1"/>
  <c r="AO67" i="35"/>
  <c r="AS67" i="35" s="1"/>
  <c r="K78" i="35"/>
  <c r="H78" i="35"/>
  <c r="L78" i="35" s="1"/>
  <c r="AO78" i="35"/>
  <c r="AS78" i="35" s="1"/>
  <c r="K89" i="35"/>
  <c r="H89" i="35"/>
  <c r="L89" i="35" s="1"/>
  <c r="AO89" i="35"/>
  <c r="AS89" i="35" s="1"/>
  <c r="K97" i="35"/>
  <c r="H97" i="35"/>
  <c r="L97" i="35" s="1"/>
  <c r="AO97" i="35"/>
  <c r="AS97" i="35" s="1"/>
  <c r="AC23" i="35"/>
  <c r="U28" i="35"/>
  <c r="AQ28" i="35"/>
  <c r="U29" i="35"/>
  <c r="AQ29" i="35"/>
  <c r="U30" i="35"/>
  <c r="AQ30" i="35"/>
  <c r="U31" i="35"/>
  <c r="AQ31" i="35"/>
  <c r="U32" i="35"/>
  <c r="AQ32" i="35"/>
  <c r="U33" i="35"/>
  <c r="AQ33" i="35"/>
  <c r="U34" i="35"/>
  <c r="AQ34" i="35"/>
  <c r="U35" i="35"/>
  <c r="AQ35" i="35"/>
  <c r="U36" i="35"/>
  <c r="AQ36" i="35"/>
  <c r="U37" i="35"/>
  <c r="AQ37" i="35"/>
  <c r="U38" i="35"/>
  <c r="AQ38" i="35"/>
  <c r="U39" i="35"/>
  <c r="AB49" i="35"/>
  <c r="AB24" i="35" s="1"/>
  <c r="H50" i="35"/>
  <c r="L50" i="35" s="1"/>
  <c r="H54" i="35"/>
  <c r="L54" i="35" s="1"/>
  <c r="H60" i="35"/>
  <c r="L60" i="35" s="1"/>
  <c r="S61" i="35"/>
  <c r="W61" i="35" s="1"/>
  <c r="AG68" i="35"/>
  <c r="AD68" i="35"/>
  <c r="AH68" i="35" s="1"/>
  <c r="S69" i="35"/>
  <c r="W69" i="35" s="1"/>
  <c r="AG79" i="35"/>
  <c r="AD79" i="35"/>
  <c r="AH79" i="35" s="1"/>
  <c r="S80" i="35"/>
  <c r="W80" i="35" s="1"/>
  <c r="AG90" i="35"/>
  <c r="AD90" i="35"/>
  <c r="AH90" i="35" s="1"/>
  <c r="S91" i="35"/>
  <c r="W91" i="35" s="1"/>
  <c r="AG98" i="35"/>
  <c r="AD98" i="35"/>
  <c r="AH98" i="35" s="1"/>
  <c r="S99" i="35"/>
  <c r="W99" i="35" s="1"/>
  <c r="V28" i="35"/>
  <c r="AR28" i="35"/>
  <c r="AR29" i="35"/>
  <c r="AS51" i="35"/>
  <c r="AS63" i="35"/>
  <c r="K73" i="35"/>
  <c r="H73" i="35"/>
  <c r="L73" i="35" s="1"/>
  <c r="AS73" i="35"/>
  <c r="K81" i="35"/>
  <c r="H81" i="35"/>
  <c r="L81" i="35" s="1"/>
  <c r="AS81" i="35"/>
  <c r="K92" i="35"/>
  <c r="H92" i="35"/>
  <c r="L92" i="35" s="1"/>
  <c r="AS92" i="35"/>
  <c r="P23" i="35"/>
  <c r="AE23" i="35"/>
  <c r="F49" i="35"/>
  <c r="AD49" i="35"/>
  <c r="AH49" i="35" s="1"/>
  <c r="AD53" i="35"/>
  <c r="AH53" i="35" s="1"/>
  <c r="S58" i="35"/>
  <c r="W58" i="35" s="1"/>
  <c r="AG59" i="35"/>
  <c r="H65" i="35"/>
  <c r="L65" i="35" s="1"/>
  <c r="AG74" i="35"/>
  <c r="AD74" i="35"/>
  <c r="AH74" i="35" s="1"/>
  <c r="S75" i="35"/>
  <c r="W75" i="35" s="1"/>
  <c r="AG82" i="35"/>
  <c r="AD82" i="35"/>
  <c r="AH82" i="35" s="1"/>
  <c r="S83" i="35"/>
  <c r="W83" i="35" s="1"/>
  <c r="AG93" i="35"/>
  <c r="AD93" i="35"/>
  <c r="AH93" i="35" s="1"/>
  <c r="S94" i="35"/>
  <c r="W94" i="35" s="1"/>
  <c r="K49" i="35"/>
  <c r="K53" i="35"/>
  <c r="AD59" i="35"/>
  <c r="AH59" i="35" s="1"/>
  <c r="K62" i="35"/>
  <c r="K76" i="35"/>
  <c r="H76" i="35"/>
  <c r="L76" i="35" s="1"/>
  <c r="K84" i="35"/>
  <c r="H84" i="35"/>
  <c r="L84" i="35" s="1"/>
  <c r="K95" i="35"/>
  <c r="H95" i="35"/>
  <c r="L95" i="35" s="1"/>
  <c r="W63" i="35"/>
  <c r="AG64" i="35"/>
  <c r="AG66" i="35"/>
  <c r="AD66" i="35"/>
  <c r="AH66" i="35" s="1"/>
  <c r="W67" i="35"/>
  <c r="AG77" i="35"/>
  <c r="AD77" i="35"/>
  <c r="AH77" i="35" s="1"/>
  <c r="W78" i="35"/>
  <c r="AG88" i="35"/>
  <c r="AD88" i="35"/>
  <c r="AH88" i="35" s="1"/>
  <c r="W89" i="35"/>
  <c r="AG96" i="35"/>
  <c r="AD96" i="35"/>
  <c r="AH96" i="35" s="1"/>
  <c r="W97" i="35"/>
  <c r="G24" i="35"/>
  <c r="AC24" i="35"/>
  <c r="AG48" i="35"/>
  <c r="AS50" i="35"/>
  <c r="AG52" i="35"/>
  <c r="AS54" i="35"/>
  <c r="K59" i="35"/>
  <c r="K68" i="35"/>
  <c r="H68" i="35"/>
  <c r="L68" i="35" s="1"/>
  <c r="AS68" i="35"/>
  <c r="K79" i="35"/>
  <c r="H79" i="35"/>
  <c r="L79" i="35" s="1"/>
  <c r="AS79" i="35"/>
  <c r="K90" i="35"/>
  <c r="H90" i="35"/>
  <c r="L90" i="35" s="1"/>
  <c r="AS90" i="35"/>
  <c r="K98" i="35"/>
  <c r="H98" i="35"/>
  <c r="L98" i="35" s="1"/>
  <c r="AS98" i="35"/>
  <c r="AS52" i="35"/>
  <c r="AS61" i="35"/>
  <c r="AS75" i="35"/>
  <c r="AS94" i="35"/>
  <c r="H28" i="35"/>
  <c r="AD28" i="35"/>
  <c r="H29" i="35"/>
  <c r="AD29" i="35"/>
  <c r="H30" i="35"/>
  <c r="AD30" i="35"/>
  <c r="H31" i="35"/>
  <c r="L31" i="35" s="1"/>
  <c r="AD31" i="35"/>
  <c r="H32" i="35"/>
  <c r="AD32" i="35"/>
  <c r="H33" i="35"/>
  <c r="AD33" i="35"/>
  <c r="AH33" i="35" s="1"/>
  <c r="H34" i="35"/>
  <c r="AD34" i="35"/>
  <c r="H35" i="35"/>
  <c r="AD35" i="35"/>
  <c r="H36" i="35"/>
  <c r="AD36" i="35"/>
  <c r="H37" i="35"/>
  <c r="AD37" i="35"/>
  <c r="H38" i="35"/>
  <c r="AD38" i="35"/>
  <c r="H39" i="35"/>
  <c r="L39" i="35" s="1"/>
  <c r="AD39" i="35"/>
  <c r="AH39" i="35" s="1"/>
  <c r="H43" i="35"/>
  <c r="L43" i="35" s="1"/>
  <c r="AD43" i="35"/>
  <c r="AH43" i="35" s="1"/>
  <c r="H44" i="35"/>
  <c r="L44" i="35" s="1"/>
  <c r="AD44" i="35"/>
  <c r="AH44" i="35" s="1"/>
  <c r="AG69" i="35"/>
  <c r="AD69" i="35"/>
  <c r="AH69" i="35" s="1"/>
  <c r="W73" i="35"/>
  <c r="AG80" i="35"/>
  <c r="AD80" i="35"/>
  <c r="AH80" i="35" s="1"/>
  <c r="AG91" i="35"/>
  <c r="AD91" i="35"/>
  <c r="AH91" i="35" s="1"/>
  <c r="AE24" i="35"/>
  <c r="AD61" i="35"/>
  <c r="AH61" i="35" s="1"/>
  <c r="K74" i="35"/>
  <c r="H74" i="35"/>
  <c r="L74" i="35" s="1"/>
  <c r="K82" i="35"/>
  <c r="H82" i="35"/>
  <c r="L82" i="35" s="1"/>
  <c r="K93" i="35"/>
  <c r="H93" i="35"/>
  <c r="L93" i="35" s="1"/>
  <c r="K94" i="35"/>
  <c r="H94" i="35"/>
  <c r="L94" i="35" s="1"/>
  <c r="AL23" i="35" a="1"/>
  <c r="AL23" i="35" s="1"/>
  <c r="J28" i="35"/>
  <c r="AF28" i="35"/>
  <c r="J29" i="35"/>
  <c r="AF29" i="35"/>
  <c r="J30" i="35"/>
  <c r="AF30" i="35"/>
  <c r="J31" i="35"/>
  <c r="AF31" i="35"/>
  <c r="J32" i="35"/>
  <c r="AF32" i="35"/>
  <c r="J33" i="35"/>
  <c r="AF33" i="35"/>
  <c r="J34" i="35"/>
  <c r="AF34" i="35"/>
  <c r="J35" i="35"/>
  <c r="AF35" i="35"/>
  <c r="J36" i="35"/>
  <c r="AF36" i="35"/>
  <c r="J37" i="35"/>
  <c r="AF37" i="35"/>
  <c r="J38" i="35"/>
  <c r="AF38" i="35"/>
  <c r="J39" i="35"/>
  <c r="H52" i="35"/>
  <c r="L52" i="35" s="1"/>
  <c r="AG58" i="35"/>
  <c r="U60" i="35"/>
  <c r="W60" i="35" s="1"/>
  <c r="H64" i="35"/>
  <c r="L64" i="35" s="1"/>
  <c r="U73" i="35"/>
  <c r="AG75" i="35"/>
  <c r="AD75" i="35"/>
  <c r="AH75" i="35" s="1"/>
  <c r="U81" i="35"/>
  <c r="W81" i="35" s="1"/>
  <c r="AG83" i="35"/>
  <c r="AD83" i="35"/>
  <c r="AH83" i="35" s="1"/>
  <c r="U92" i="35"/>
  <c r="W92" i="35" s="1"/>
  <c r="AG94" i="35"/>
  <c r="AD94" i="35"/>
  <c r="AH94" i="35" s="1"/>
  <c r="K28" i="35"/>
  <c r="AG51" i="35"/>
  <c r="AS59" i="35"/>
  <c r="K61" i="35"/>
  <c r="K66" i="35"/>
  <c r="H66" i="35"/>
  <c r="L66" i="35" s="1"/>
  <c r="K77" i="35"/>
  <c r="H77" i="35"/>
  <c r="L77" i="35" s="1"/>
  <c r="K88" i="35"/>
  <c r="H88" i="35"/>
  <c r="L88" i="35" s="1"/>
  <c r="K96" i="35"/>
  <c r="H96" i="35"/>
  <c r="L96" i="35" s="1"/>
  <c r="W62" i="35"/>
  <c r="AG67" i="35"/>
  <c r="AD67" i="35"/>
  <c r="AH67" i="35" s="1"/>
  <c r="W68" i="35"/>
  <c r="AG78" i="35"/>
  <c r="AD78" i="35"/>
  <c r="AH78" i="35" s="1"/>
  <c r="W79" i="35"/>
  <c r="AG89" i="35"/>
  <c r="AD89" i="35"/>
  <c r="AH89" i="35" s="1"/>
  <c r="W90" i="35"/>
  <c r="AG97" i="35"/>
  <c r="AD97" i="35"/>
  <c r="AH97" i="35" s="1"/>
  <c r="W98" i="35"/>
  <c r="AR99" i="35"/>
  <c r="AO99" i="35"/>
  <c r="AS99" i="35" s="1"/>
  <c r="AS48" i="35"/>
  <c r="K75" i="35"/>
  <c r="H75" i="35"/>
  <c r="L75" i="35" s="1"/>
  <c r="K83" i="35"/>
  <c r="H83" i="35"/>
  <c r="L83" i="35" s="1"/>
  <c r="AS83" i="35"/>
  <c r="AQ49" i="35"/>
  <c r="AS49" i="35" s="1"/>
  <c r="K51" i="35"/>
  <c r="AQ53" i="35"/>
  <c r="AS53" i="35" s="1"/>
  <c r="K58" i="35"/>
  <c r="AQ59" i="35"/>
  <c r="AD63" i="35"/>
  <c r="AH63" i="35" s="1"/>
  <c r="AQ66" i="35"/>
  <c r="AS66" i="35" s="1"/>
  <c r="K69" i="35"/>
  <c r="H69" i="35"/>
  <c r="L69" i="35" s="1"/>
  <c r="AQ77" i="35"/>
  <c r="AS77" i="35" s="1"/>
  <c r="K80" i="35"/>
  <c r="H80" i="35"/>
  <c r="L80" i="35" s="1"/>
  <c r="AQ88" i="35"/>
  <c r="AS88" i="35" s="1"/>
  <c r="K91" i="35"/>
  <c r="H91" i="35"/>
  <c r="L91" i="35" s="1"/>
  <c r="AQ96" i="35"/>
  <c r="AS96" i="35" s="1"/>
  <c r="K99" i="35"/>
  <c r="H99" i="35"/>
  <c r="L99" i="35" s="1"/>
  <c r="H51" i="35"/>
  <c r="L51" i="35" s="1"/>
  <c r="H58" i="35"/>
  <c r="L58" i="35" s="1"/>
  <c r="AG60" i="35"/>
  <c r="AG73" i="35"/>
  <c r="AD73" i="35"/>
  <c r="AH73" i="35" s="1"/>
  <c r="AG81" i="35"/>
  <c r="AD81" i="35"/>
  <c r="AH81" i="35" s="1"/>
  <c r="AG92" i="35"/>
  <c r="AD92" i="35"/>
  <c r="AH92" i="35" s="1"/>
  <c r="AD99" i="35"/>
  <c r="AH99" i="35" s="1"/>
  <c r="AS29" i="34"/>
  <c r="AS37" i="34"/>
  <c r="AS50" i="34"/>
  <c r="AS43" i="34"/>
  <c r="G23" i="34"/>
  <c r="AM28" i="34"/>
  <c r="AQ31" i="34"/>
  <c r="AR32" i="34"/>
  <c r="AG35" i="34"/>
  <c r="AS38" i="34"/>
  <c r="AQ39" i="34"/>
  <c r="AR45" i="34"/>
  <c r="AD51" i="34"/>
  <c r="L54" i="34"/>
  <c r="W75" i="34"/>
  <c r="W94" i="34"/>
  <c r="AR28" i="34"/>
  <c r="AQ30" i="34"/>
  <c r="AS30" i="34" s="1"/>
  <c r="AR36" i="34"/>
  <c r="AQ38" i="34"/>
  <c r="AQ44" i="34"/>
  <c r="AS44" i="34" s="1"/>
  <c r="AQ65" i="34"/>
  <c r="AS65" i="34" s="1"/>
  <c r="AD78" i="34"/>
  <c r="AS79" i="34"/>
  <c r="W84" i="34"/>
  <c r="AQ29" i="34"/>
  <c r="AQ32" i="34"/>
  <c r="AS32" i="34" s="1"/>
  <c r="AQ33" i="34"/>
  <c r="AS33" i="34" s="1"/>
  <c r="AS34" i="34"/>
  <c r="L47" i="34"/>
  <c r="W83" i="34"/>
  <c r="AH88" i="34"/>
  <c r="AH94" i="34"/>
  <c r="F23" i="34" a="1"/>
  <c r="F23" i="34" s="1"/>
  <c r="F24" i="34"/>
  <c r="J23" i="34"/>
  <c r="AH77" i="34"/>
  <c r="L99" i="34"/>
  <c r="W69" i="34"/>
  <c r="L81" i="34"/>
  <c r="AH84" i="34"/>
  <c r="AR61" i="34"/>
  <c r="L90" i="34"/>
  <c r="W64" i="34"/>
  <c r="U31" i="34"/>
  <c r="U32" i="34"/>
  <c r="W80" i="34"/>
  <c r="L97" i="34"/>
  <c r="W45" i="34"/>
  <c r="AH47" i="34"/>
  <c r="W67" i="34"/>
  <c r="L78" i="34"/>
  <c r="W90" i="34"/>
  <c r="AB23" i="34" a="1"/>
  <c r="AB23" i="34" s="1"/>
  <c r="AH38" i="34"/>
  <c r="L60" i="34"/>
  <c r="L62" i="34"/>
  <c r="AH81" i="34"/>
  <c r="AD29" i="34"/>
  <c r="AH29" i="34" s="1"/>
  <c r="AH33" i="34"/>
  <c r="AH37" i="34"/>
  <c r="AH45" i="34"/>
  <c r="AS68" i="34"/>
  <c r="AM39" i="34"/>
  <c r="AM24" i="34" s="1"/>
  <c r="W50" i="34"/>
  <c r="AS64" i="34"/>
  <c r="W78" i="34"/>
  <c r="AS81" i="34"/>
  <c r="L83" i="34"/>
  <c r="AH35" i="34"/>
  <c r="W62" i="34"/>
  <c r="Q23" i="34" a="1"/>
  <c r="Q23" i="34" s="1"/>
  <c r="Q24" i="34"/>
  <c r="P24" i="34"/>
  <c r="AH49" i="34"/>
  <c r="W79" i="34"/>
  <c r="AS89" i="34"/>
  <c r="AQ48" i="34"/>
  <c r="AS48" i="34" s="1"/>
  <c r="AP24" i="34"/>
  <c r="R24" i="34"/>
  <c r="S33" i="34"/>
  <c r="W33" i="34" s="1"/>
  <c r="S44" i="34"/>
  <c r="W44" i="34" s="1"/>
  <c r="AG49" i="34"/>
  <c r="AS95" i="34"/>
  <c r="P23" i="34"/>
  <c r="H51" i="34"/>
  <c r="L51" i="34" s="1"/>
  <c r="K51" i="34"/>
  <c r="AR51" i="34"/>
  <c r="AO51" i="34"/>
  <c r="AS51" i="34" s="1"/>
  <c r="AD63" i="34"/>
  <c r="AH63" i="34" s="1"/>
  <c r="AG63" i="34"/>
  <c r="AM23" i="34"/>
  <c r="S32" i="34"/>
  <c r="W32" i="34" s="1"/>
  <c r="S43" i="34"/>
  <c r="W43" i="34" s="1"/>
  <c r="H49" i="34"/>
  <c r="L49" i="34" s="1"/>
  <c r="K49" i="34"/>
  <c r="G24" i="34"/>
  <c r="V50" i="34"/>
  <c r="AD52" i="34"/>
  <c r="AH52" i="34" s="1"/>
  <c r="AG52" i="34"/>
  <c r="AN23" i="34"/>
  <c r="AO31" i="34"/>
  <c r="AS31" i="34" s="1"/>
  <c r="AO39" i="34"/>
  <c r="AS39" i="34" s="1"/>
  <c r="AH53" i="34"/>
  <c r="H82" i="34"/>
  <c r="L82" i="34" s="1"/>
  <c r="K82" i="34"/>
  <c r="AR96" i="34"/>
  <c r="AO96" i="34"/>
  <c r="AS96" i="34" s="1"/>
  <c r="AB24" i="34"/>
  <c r="S31" i="34"/>
  <c r="S39" i="34"/>
  <c r="W39" i="34" s="1"/>
  <c r="AS47" i="34"/>
  <c r="AR58" i="34"/>
  <c r="AO58" i="34"/>
  <c r="AS58" i="34" s="1"/>
  <c r="AH68" i="34"/>
  <c r="AR97" i="34"/>
  <c r="AP23" i="34"/>
  <c r="AR66" i="34"/>
  <c r="AO66" i="34"/>
  <c r="AS66" i="34" s="1"/>
  <c r="AD74" i="34"/>
  <c r="AH74" i="34" s="1"/>
  <c r="AG74" i="34"/>
  <c r="AR77" i="34"/>
  <c r="AO77" i="34"/>
  <c r="AS77" i="34" s="1"/>
  <c r="L28" i="34"/>
  <c r="S30" i="34"/>
  <c r="W30" i="34" s="1"/>
  <c r="S38" i="34"/>
  <c r="W38" i="34" s="1"/>
  <c r="S47" i="34"/>
  <c r="W47" i="34" s="1"/>
  <c r="AQ49" i="34"/>
  <c r="AS49" i="34" s="1"/>
  <c r="AH50" i="34"/>
  <c r="H63" i="34"/>
  <c r="L63" i="34" s="1"/>
  <c r="K63" i="34"/>
  <c r="AD93" i="34"/>
  <c r="AH93" i="34" s="1"/>
  <c r="AG93" i="34"/>
  <c r="H52" i="34"/>
  <c r="L52" i="34" s="1"/>
  <c r="K52" i="34"/>
  <c r="AR59" i="34"/>
  <c r="AQ59" i="34"/>
  <c r="AS59" i="34" s="1"/>
  <c r="S29" i="34"/>
  <c r="W29" i="34" s="1"/>
  <c r="S37" i="34"/>
  <c r="W37" i="34" s="1"/>
  <c r="AO46" i="34"/>
  <c r="AS46" i="34" s="1"/>
  <c r="AF48" i="34"/>
  <c r="AH48" i="34" s="1"/>
  <c r="AE24" i="34"/>
  <c r="S49" i="34"/>
  <c r="AS53" i="34"/>
  <c r="AS60" i="34"/>
  <c r="L64" i="34"/>
  <c r="AS67" i="34"/>
  <c r="AD82" i="34"/>
  <c r="AH82" i="34" s="1"/>
  <c r="AG82" i="34"/>
  <c r="R23" i="34"/>
  <c r="V28" i="34"/>
  <c r="T23" i="34"/>
  <c r="T24" i="34"/>
  <c r="L53" i="34"/>
  <c r="H74" i="34"/>
  <c r="L74" i="34" s="1"/>
  <c r="K74" i="34"/>
  <c r="S28" i="34"/>
  <c r="S36" i="34"/>
  <c r="W36" i="34" s="1"/>
  <c r="S46" i="34"/>
  <c r="W46" i="34" s="1"/>
  <c r="U49" i="34"/>
  <c r="U23" i="34" s="1"/>
  <c r="V51" i="34"/>
  <c r="AH90" i="34"/>
  <c r="H93" i="34"/>
  <c r="L93" i="34" s="1"/>
  <c r="K93" i="34"/>
  <c r="AC23" i="34"/>
  <c r="AN24" i="34"/>
  <c r="AO35" i="34"/>
  <c r="AS35" i="34" s="1"/>
  <c r="AH69" i="34"/>
  <c r="AS75" i="34"/>
  <c r="L88" i="34"/>
  <c r="AR88" i="34"/>
  <c r="AO88" i="34"/>
  <c r="AS88" i="34" s="1"/>
  <c r="AS45" i="34"/>
  <c r="AA24" i="34"/>
  <c r="L75" i="34"/>
  <c r="L94" i="34"/>
  <c r="AE23" i="34"/>
  <c r="W60" i="34"/>
  <c r="AR89" i="34"/>
  <c r="W98" i="34"/>
  <c r="K53" i="34"/>
  <c r="V60" i="34"/>
  <c r="K64" i="34"/>
  <c r="V68" i="34"/>
  <c r="K75" i="34"/>
  <c r="V79" i="34"/>
  <c r="K83" i="34"/>
  <c r="V90" i="34"/>
  <c r="K94" i="34"/>
  <c r="V98" i="34"/>
  <c r="AF51" i="34"/>
  <c r="AO54" i="34"/>
  <c r="AS54" i="34" s="1"/>
  <c r="AF62" i="34"/>
  <c r="AH62" i="34" s="1"/>
  <c r="E24" i="34"/>
  <c r="K62" i="34"/>
  <c r="K73" i="34"/>
  <c r="AQ76" i="34"/>
  <c r="AS76" i="34" s="1"/>
  <c r="AF80" i="34"/>
  <c r="AH80" i="34" s="1"/>
  <c r="K81" i="34"/>
  <c r="AO83" i="34"/>
  <c r="AS83" i="34" s="1"/>
  <c r="AQ84" i="34"/>
  <c r="AS84" i="34" s="1"/>
  <c r="AF91" i="34"/>
  <c r="AH91" i="34" s="1"/>
  <c r="K92" i="34"/>
  <c r="AO94" i="34"/>
  <c r="AS94" i="34" s="1"/>
  <c r="AQ95" i="34"/>
  <c r="AC24" i="34"/>
  <c r="K50" i="34"/>
  <c r="AO52" i="34"/>
  <c r="AS52" i="34" s="1"/>
  <c r="K61" i="34"/>
  <c r="AO63" i="34"/>
  <c r="AS63" i="34" s="1"/>
  <c r="K69" i="34"/>
  <c r="AO74" i="34"/>
  <c r="AS74" i="34" s="1"/>
  <c r="AF79" i="34"/>
  <c r="AH79" i="34" s="1"/>
  <c r="K80" i="34"/>
  <c r="AO82" i="34"/>
  <c r="AS82" i="34" s="1"/>
  <c r="AF90" i="34"/>
  <c r="K91" i="34"/>
  <c r="AO93" i="34"/>
  <c r="AS93" i="34" s="1"/>
  <c r="AF98" i="34"/>
  <c r="AH98" i="34" s="1"/>
  <c r="K99" i="34"/>
  <c r="AF59" i="34"/>
  <c r="AH59" i="34" s="1"/>
  <c r="K60" i="34"/>
  <c r="AO62" i="34"/>
  <c r="AS62" i="34" s="1"/>
  <c r="AF67" i="34"/>
  <c r="AH67" i="34" s="1"/>
  <c r="K68" i="34"/>
  <c r="AO73" i="34"/>
  <c r="AS73" i="34" s="1"/>
  <c r="AF78" i="34"/>
  <c r="K79" i="34"/>
  <c r="AF89" i="34"/>
  <c r="AH89" i="34" s="1"/>
  <c r="K90" i="34"/>
  <c r="AO92" i="34"/>
  <c r="AS92" i="34" s="1"/>
  <c r="AF97" i="34"/>
  <c r="AH97" i="34" s="1"/>
  <c r="K98" i="34"/>
  <c r="K59" i="34"/>
  <c r="U73" i="34"/>
  <c r="W73" i="34" s="1"/>
  <c r="J77" i="34"/>
  <c r="L77" i="34" s="1"/>
  <c r="U81" i="34"/>
  <c r="W81" i="34" s="1"/>
  <c r="U92" i="34"/>
  <c r="W92" i="34" s="1"/>
  <c r="AQ99" i="34"/>
  <c r="AS99" i="34" s="1"/>
  <c r="K88" i="34"/>
  <c r="K96" i="34"/>
  <c r="AG54" i="34"/>
  <c r="AG65" i="34"/>
  <c r="AG76" i="34"/>
  <c r="AG84" i="34"/>
  <c r="AG95" i="34"/>
  <c r="AD99" i="34"/>
  <c r="AH99" i="34" s="1"/>
  <c r="AH44" i="33"/>
  <c r="W65" i="33"/>
  <c r="AS73" i="33"/>
  <c r="S28" i="33"/>
  <c r="AD29" i="33"/>
  <c r="AS58" i="33"/>
  <c r="AA23" i="33"/>
  <c r="AG29" i="33"/>
  <c r="AG73" i="33"/>
  <c r="W50" i="33"/>
  <c r="L59" i="33"/>
  <c r="L94" i="33"/>
  <c r="W95" i="33"/>
  <c r="AS54" i="33"/>
  <c r="W69" i="33"/>
  <c r="AL23" i="33" a="1"/>
  <c r="AL23" i="33" s="1"/>
  <c r="AP24" i="33"/>
  <c r="AO38" i="33"/>
  <c r="AS45" i="33"/>
  <c r="H48" i="33"/>
  <c r="AS53" i="33"/>
  <c r="W80" i="33"/>
  <c r="G24" i="33"/>
  <c r="L65" i="33"/>
  <c r="AR74" i="33"/>
  <c r="L93" i="33"/>
  <c r="AS52" i="33"/>
  <c r="AH94" i="33"/>
  <c r="AR50" i="33"/>
  <c r="AS51" i="33"/>
  <c r="L76" i="33"/>
  <c r="AH80" i="33"/>
  <c r="AS82" i="33"/>
  <c r="L84" i="33"/>
  <c r="W93" i="33"/>
  <c r="W98" i="33"/>
  <c r="AH48" i="33"/>
  <c r="AD30" i="33"/>
  <c r="V46" i="33"/>
  <c r="W47" i="33"/>
  <c r="AS66" i="33"/>
  <c r="AH98" i="33"/>
  <c r="W54" i="33"/>
  <c r="AS59" i="33"/>
  <c r="AS67" i="33"/>
  <c r="W84" i="33"/>
  <c r="AS89" i="33"/>
  <c r="L95" i="33"/>
  <c r="AS48" i="33"/>
  <c r="L47" i="33"/>
  <c r="AH38" i="33"/>
  <c r="Q24" i="33"/>
  <c r="Q23" i="33" a="1"/>
  <c r="Q23" i="33" s="1"/>
  <c r="W94" i="33"/>
  <c r="L35" i="33"/>
  <c r="AM23" i="33"/>
  <c r="L45" i="33"/>
  <c r="P24" i="33"/>
  <c r="R24" i="33"/>
  <c r="AN24" i="33"/>
  <c r="AO28" i="33"/>
  <c r="AB31" i="33"/>
  <c r="AB24" i="33" s="1"/>
  <c r="AD32" i="33"/>
  <c r="AF33" i="33"/>
  <c r="AH33" i="33" s="1"/>
  <c r="K34" i="33"/>
  <c r="AO36" i="33"/>
  <c r="AD43" i="33"/>
  <c r="AH43" i="33" s="1"/>
  <c r="K45" i="33"/>
  <c r="AO47" i="33"/>
  <c r="AS47" i="33" s="1"/>
  <c r="AD49" i="33"/>
  <c r="AH49" i="33" s="1"/>
  <c r="V61" i="33"/>
  <c r="AR64" i="33"/>
  <c r="S66" i="33"/>
  <c r="W66" i="33" s="1"/>
  <c r="AO69" i="33"/>
  <c r="AS69" i="33" s="1"/>
  <c r="U94" i="33"/>
  <c r="V94" i="33"/>
  <c r="H33" i="33"/>
  <c r="S51" i="33"/>
  <c r="W51" i="33" s="1"/>
  <c r="H53" i="33"/>
  <c r="L53" i="33" s="1"/>
  <c r="AG65" i="33"/>
  <c r="AD65" i="33"/>
  <c r="AH65" i="33" s="1"/>
  <c r="K80" i="33"/>
  <c r="AQ39" i="33"/>
  <c r="AS39" i="33" s="1"/>
  <c r="AQ38" i="33"/>
  <c r="AS38" i="33" s="1"/>
  <c r="AQ37" i="33"/>
  <c r="AS37" i="33" s="1"/>
  <c r="AQ36" i="33"/>
  <c r="AQ35" i="33"/>
  <c r="AS35" i="33" s="1"/>
  <c r="AQ34" i="33"/>
  <c r="AS34" i="33" s="1"/>
  <c r="AQ33" i="33"/>
  <c r="AS33" i="33" s="1"/>
  <c r="AQ32" i="33"/>
  <c r="AQ31" i="33"/>
  <c r="AS31" i="33" s="1"/>
  <c r="AQ30" i="33"/>
  <c r="AS30" i="33" s="1"/>
  <c r="AQ29" i="33"/>
  <c r="AS29" i="33" s="1"/>
  <c r="AQ28" i="33"/>
  <c r="V29" i="33"/>
  <c r="J33" i="33"/>
  <c r="V37" i="33"/>
  <c r="V48" i="33"/>
  <c r="L64" i="33"/>
  <c r="AS64" i="33"/>
  <c r="AS75" i="33"/>
  <c r="AH83" i="33"/>
  <c r="AH92" i="33"/>
  <c r="H44" i="33"/>
  <c r="L44" i="33" s="1"/>
  <c r="AR66" i="33"/>
  <c r="T24" i="33"/>
  <c r="U39" i="33"/>
  <c r="U38" i="33"/>
  <c r="W38" i="33" s="1"/>
  <c r="U37" i="33"/>
  <c r="W37" i="33" s="1"/>
  <c r="U36" i="33"/>
  <c r="W36" i="33" s="1"/>
  <c r="U35" i="33"/>
  <c r="U34" i="33"/>
  <c r="U33" i="33"/>
  <c r="W33" i="33" s="1"/>
  <c r="U32" i="33"/>
  <c r="U31" i="33"/>
  <c r="U30" i="33"/>
  <c r="W30" i="33" s="1"/>
  <c r="U29" i="33"/>
  <c r="U28" i="33"/>
  <c r="AF32" i="33"/>
  <c r="K33" i="33"/>
  <c r="AG54" i="33"/>
  <c r="AD54" i="33"/>
  <c r="AH54" i="33" s="1"/>
  <c r="AC23" i="33"/>
  <c r="H31" i="33"/>
  <c r="J32" i="33"/>
  <c r="L32" i="33" s="1"/>
  <c r="AG32" i="33"/>
  <c r="S35" i="33"/>
  <c r="W35" i="33" s="1"/>
  <c r="H39" i="33"/>
  <c r="L39" i="33" s="1"/>
  <c r="J43" i="33"/>
  <c r="L43" i="33" s="1"/>
  <c r="S46" i="33"/>
  <c r="W46" i="33" s="1"/>
  <c r="H49" i="33"/>
  <c r="L49" i="33" s="1"/>
  <c r="AR58" i="33"/>
  <c r="H60" i="33"/>
  <c r="L60" i="33" s="1"/>
  <c r="AG61" i="33"/>
  <c r="AD61" i="33"/>
  <c r="AH61" i="33" s="1"/>
  <c r="AR62" i="33"/>
  <c r="AH76" i="33"/>
  <c r="H82" i="33"/>
  <c r="L82" i="33" s="1"/>
  <c r="V88" i="33"/>
  <c r="AO91" i="33"/>
  <c r="AS91" i="33" s="1"/>
  <c r="S99" i="33"/>
  <c r="W99" i="33" s="1"/>
  <c r="K58" i="33"/>
  <c r="H58" i="33"/>
  <c r="L58" i="33" s="1"/>
  <c r="AF31" i="33"/>
  <c r="AH31" i="33" s="1"/>
  <c r="AF39" i="33"/>
  <c r="AH39" i="33" s="1"/>
  <c r="P23" i="33"/>
  <c r="AE23" i="33"/>
  <c r="F29" i="33"/>
  <c r="F24" i="33" s="1"/>
  <c r="H30" i="33"/>
  <c r="L30" i="33" s="1"/>
  <c r="J31" i="33"/>
  <c r="S34" i="33"/>
  <c r="H38" i="33"/>
  <c r="J39" i="33"/>
  <c r="S45" i="33"/>
  <c r="W45" i="33" s="1"/>
  <c r="AD63" i="33"/>
  <c r="AH63" i="33" s="1"/>
  <c r="AO65" i="33"/>
  <c r="AS65" i="33" s="1"/>
  <c r="K73" i="33"/>
  <c r="AG76" i="33"/>
  <c r="AH77" i="33"/>
  <c r="K79" i="33"/>
  <c r="L91" i="33"/>
  <c r="E24" i="33"/>
  <c r="AF30" i="33"/>
  <c r="AH30" i="33" s="1"/>
  <c r="AF38" i="33"/>
  <c r="K65" i="33"/>
  <c r="AH74" i="33"/>
  <c r="V78" i="33"/>
  <c r="L79" i="33"/>
  <c r="AR93" i="33"/>
  <c r="AO93" i="33"/>
  <c r="AS93" i="33" s="1"/>
  <c r="AH96" i="33"/>
  <c r="J38" i="33"/>
  <c r="AR76" i="33"/>
  <c r="AO76" i="33"/>
  <c r="AS76" i="33" s="1"/>
  <c r="AR79" i="33"/>
  <c r="AH88" i="33"/>
  <c r="AM24" i="33"/>
  <c r="S29" i="33"/>
  <c r="K68" i="33"/>
  <c r="AD28" i="33"/>
  <c r="AF29" i="33"/>
  <c r="AH29" i="33" s="1"/>
  <c r="AO32" i="33"/>
  <c r="AS32" i="33" s="1"/>
  <c r="AD36" i="33"/>
  <c r="AF37" i="33"/>
  <c r="AH37" i="33" s="1"/>
  <c r="AO43" i="33"/>
  <c r="AS43" i="33" s="1"/>
  <c r="AR44" i="33"/>
  <c r="AD47" i="33"/>
  <c r="AH47" i="33" s="1"/>
  <c r="V69" i="33"/>
  <c r="S82" i="33"/>
  <c r="W82" i="33" s="1"/>
  <c r="AO84" i="33"/>
  <c r="AS84" i="33" s="1"/>
  <c r="H28" i="33"/>
  <c r="S32" i="33"/>
  <c r="J37" i="33"/>
  <c r="L37" i="33" s="1"/>
  <c r="S43" i="33"/>
  <c r="W43" i="33" s="1"/>
  <c r="V44" i="33"/>
  <c r="J48" i="33"/>
  <c r="L48" i="33" s="1"/>
  <c r="AR49" i="33"/>
  <c r="S60" i="33"/>
  <c r="W60" i="33" s="1"/>
  <c r="AO61" i="33"/>
  <c r="AS61" i="33" s="1"/>
  <c r="AG68" i="33"/>
  <c r="V75" i="33"/>
  <c r="AR48" i="33"/>
  <c r="T23" i="33"/>
  <c r="I24" i="33"/>
  <c r="AE24" i="33"/>
  <c r="AF28" i="33"/>
  <c r="AD35" i="33"/>
  <c r="AH35" i="33" s="1"/>
  <c r="AF36" i="33"/>
  <c r="AD46" i="33"/>
  <c r="AH46" i="33" s="1"/>
  <c r="AG50" i="33"/>
  <c r="AG58" i="33"/>
  <c r="K59" i="33"/>
  <c r="K61" i="33"/>
  <c r="K63" i="33"/>
  <c r="AG81" i="33"/>
  <c r="S91" i="33"/>
  <c r="W91" i="33" s="1"/>
  <c r="J28" i="33"/>
  <c r="S31" i="33"/>
  <c r="W31" i="33" s="1"/>
  <c r="J36" i="33"/>
  <c r="L36" i="33" s="1"/>
  <c r="S39" i="33"/>
  <c r="W39" i="33" s="1"/>
  <c r="AD50" i="33"/>
  <c r="AH50" i="33" s="1"/>
  <c r="AD58" i="33"/>
  <c r="AH58" i="33" s="1"/>
  <c r="AD62" i="33"/>
  <c r="AH62" i="33" s="1"/>
  <c r="AG69" i="33"/>
  <c r="AD69" i="33"/>
  <c r="AH69" i="33" s="1"/>
  <c r="L74" i="33"/>
  <c r="K77" i="33"/>
  <c r="AS77" i="33"/>
  <c r="AH81" i="33"/>
  <c r="AR68" i="33"/>
  <c r="AG75" i="33"/>
  <c r="AD75" i="33"/>
  <c r="AH75" i="33" s="1"/>
  <c r="L77" i="33"/>
  <c r="AG78" i="33"/>
  <c r="K50" i="33"/>
  <c r="AR51" i="33"/>
  <c r="V54" i="33"/>
  <c r="H89" i="33"/>
  <c r="L89" i="33" s="1"/>
  <c r="AG53" i="33"/>
  <c r="L68" i="33"/>
  <c r="AS68" i="33"/>
  <c r="L80" i="33"/>
  <c r="AH90" i="33"/>
  <c r="U92" i="33"/>
  <c r="W92" i="33" s="1"/>
  <c r="V92" i="33"/>
  <c r="H62" i="33"/>
  <c r="L62" i="33" s="1"/>
  <c r="H66" i="33"/>
  <c r="L66" i="33" s="1"/>
  <c r="H73" i="33"/>
  <c r="L73" i="33" s="1"/>
  <c r="AD78" i="33"/>
  <c r="AH78" i="33" s="1"/>
  <c r="AO79" i="33"/>
  <c r="AS79" i="33" s="1"/>
  <c r="K81" i="33"/>
  <c r="K83" i="33"/>
  <c r="K88" i="33"/>
  <c r="K90" i="33"/>
  <c r="K92" i="33"/>
  <c r="K94" i="33"/>
  <c r="AO81" i="33"/>
  <c r="AS81" i="33" s="1"/>
  <c r="AO83" i="33"/>
  <c r="AS83" i="33" s="1"/>
  <c r="AO88" i="33"/>
  <c r="AS88" i="33" s="1"/>
  <c r="AO90" i="33"/>
  <c r="AS90" i="33" s="1"/>
  <c r="AO92" i="33"/>
  <c r="AS92" i="33" s="1"/>
  <c r="AO94" i="33"/>
  <c r="AS94" i="33" s="1"/>
  <c r="AO96" i="33"/>
  <c r="AS96" i="33" s="1"/>
  <c r="AO98" i="33"/>
  <c r="AS98" i="33" s="1"/>
  <c r="AG82" i="33"/>
  <c r="AG84" i="33"/>
  <c r="AG89" i="33"/>
  <c r="AG91" i="33"/>
  <c r="AG93" i="33"/>
  <c r="AG95" i="33"/>
  <c r="AG97" i="33"/>
  <c r="L75" i="33"/>
  <c r="AH82" i="33"/>
  <c r="AH84" i="33"/>
  <c r="AH89" i="33"/>
  <c r="AH91" i="33"/>
  <c r="AH93" i="33"/>
  <c r="AH95" i="33"/>
  <c r="AH97" i="33"/>
  <c r="AH99" i="33"/>
  <c r="K93" i="33"/>
  <c r="V96" i="33"/>
  <c r="V98" i="33"/>
  <c r="AO95" i="33"/>
  <c r="AS95" i="33" s="1"/>
  <c r="AO97" i="33"/>
  <c r="AS97" i="33" s="1"/>
  <c r="AO99" i="33"/>
  <c r="AS99" i="33" s="1"/>
  <c r="AG83" i="33"/>
  <c r="AG88" i="33"/>
  <c r="AG90" i="33"/>
  <c r="AG92" i="33"/>
  <c r="AG94" i="33"/>
  <c r="AG96" i="33"/>
  <c r="AG98" i="33"/>
  <c r="W44" i="32"/>
  <c r="W89" i="32"/>
  <c r="AH39" i="32"/>
  <c r="L44" i="32"/>
  <c r="AH44" i="32"/>
  <c r="AH45" i="32"/>
  <c r="AH46" i="32"/>
  <c r="AH47" i="32"/>
  <c r="H51" i="32"/>
  <c r="L51" i="32" s="1"/>
  <c r="AS59" i="32"/>
  <c r="AE23" i="32"/>
  <c r="W80" i="32"/>
  <c r="AN23" i="32"/>
  <c r="L50" i="32"/>
  <c r="U67" i="32"/>
  <c r="W67" i="32" s="1"/>
  <c r="AS81" i="32"/>
  <c r="W83" i="32"/>
  <c r="E24" i="32"/>
  <c r="AS44" i="32"/>
  <c r="AS77" i="32"/>
  <c r="S89" i="32"/>
  <c r="AS61" i="32"/>
  <c r="S33" i="32"/>
  <c r="S37" i="32"/>
  <c r="S63" i="32"/>
  <c r="W63" i="32" s="1"/>
  <c r="AS80" i="32"/>
  <c r="AM30" i="32"/>
  <c r="AM24" i="32" s="1"/>
  <c r="H32" i="32"/>
  <c r="H36" i="32"/>
  <c r="L36" i="32" s="1"/>
  <c r="H43" i="32"/>
  <c r="L43" i="32" s="1"/>
  <c r="H47" i="32"/>
  <c r="L47" i="32" s="1"/>
  <c r="L48" i="32"/>
  <c r="AS67" i="32"/>
  <c r="S82" i="32"/>
  <c r="W82" i="32" s="1"/>
  <c r="S29" i="32"/>
  <c r="AS51" i="32"/>
  <c r="S59" i="32"/>
  <c r="W59" i="32" s="1"/>
  <c r="U78" i="32"/>
  <c r="W78" i="32" s="1"/>
  <c r="S44" i="32"/>
  <c r="S48" i="32"/>
  <c r="W48" i="32" s="1"/>
  <c r="AH49" i="32"/>
  <c r="W43" i="32"/>
  <c r="W45" i="32"/>
  <c r="W46" i="32"/>
  <c r="W47" i="32"/>
  <c r="AS50" i="32"/>
  <c r="AS66" i="32"/>
  <c r="W91" i="32"/>
  <c r="AS49" i="32"/>
  <c r="W74" i="32"/>
  <c r="AS92" i="32"/>
  <c r="W94" i="32"/>
  <c r="W93" i="32"/>
  <c r="AS52" i="32"/>
  <c r="W69" i="32"/>
  <c r="AS88" i="32"/>
  <c r="W99" i="32"/>
  <c r="Q24" i="32"/>
  <c r="Q23" i="32" a="1"/>
  <c r="Q23" i="32" s="1"/>
  <c r="AS30" i="32"/>
  <c r="L45" i="32"/>
  <c r="V24" i="32"/>
  <c r="V23" i="32"/>
  <c r="W79" i="32"/>
  <c r="L46" i="32"/>
  <c r="W51" i="32"/>
  <c r="AS96" i="32"/>
  <c r="AH43" i="32"/>
  <c r="AH50" i="32"/>
  <c r="AS98" i="32"/>
  <c r="L37" i="32"/>
  <c r="P23" i="32"/>
  <c r="K60" i="32"/>
  <c r="H60" i="32"/>
  <c r="L60" i="32" s="1"/>
  <c r="K68" i="32"/>
  <c r="H68" i="32"/>
  <c r="L68" i="32" s="1"/>
  <c r="K79" i="32"/>
  <c r="H79" i="32"/>
  <c r="L79" i="32" s="1"/>
  <c r="K90" i="32"/>
  <c r="H90" i="32"/>
  <c r="L90" i="32" s="1"/>
  <c r="K98" i="32"/>
  <c r="H98" i="32"/>
  <c r="L98" i="32" s="1"/>
  <c r="AQ58" i="32"/>
  <c r="AS58" i="32" s="1"/>
  <c r="AG62" i="32"/>
  <c r="AD62" i="32"/>
  <c r="AH62" i="32" s="1"/>
  <c r="AO63" i="32"/>
  <c r="AS63" i="32" s="1"/>
  <c r="AG73" i="32"/>
  <c r="AD73" i="32"/>
  <c r="AH73" i="32" s="1"/>
  <c r="AO74" i="32"/>
  <c r="AS74" i="32" s="1"/>
  <c r="AG81" i="32"/>
  <c r="AD81" i="32"/>
  <c r="AH81" i="32" s="1"/>
  <c r="AO82" i="32"/>
  <c r="AS82" i="32" s="1"/>
  <c r="AG92" i="32"/>
  <c r="AD92" i="32"/>
  <c r="AH92" i="32" s="1"/>
  <c r="AO93" i="32"/>
  <c r="AS93" i="32" s="1"/>
  <c r="F28" i="32"/>
  <c r="AB28" i="32"/>
  <c r="AG50" i="32"/>
  <c r="S52" i="32"/>
  <c r="W52" i="32" s="1"/>
  <c r="K54" i="32"/>
  <c r="H54" i="32"/>
  <c r="L54" i="32" s="1"/>
  <c r="S58" i="32"/>
  <c r="W58" i="32" s="1"/>
  <c r="K65" i="32"/>
  <c r="H65" i="32"/>
  <c r="L65" i="32" s="1"/>
  <c r="S66" i="32"/>
  <c r="W66" i="32" s="1"/>
  <c r="K76" i="32"/>
  <c r="H76" i="32"/>
  <c r="L76" i="32" s="1"/>
  <c r="S77" i="32"/>
  <c r="W77" i="32" s="1"/>
  <c r="K84" i="32"/>
  <c r="H84" i="32"/>
  <c r="L84" i="32" s="1"/>
  <c r="S88" i="32"/>
  <c r="W88" i="32" s="1"/>
  <c r="K95" i="32"/>
  <c r="H95" i="32"/>
  <c r="L95" i="32" s="1"/>
  <c r="S96" i="32"/>
  <c r="W96" i="32" s="1"/>
  <c r="G24" i="32"/>
  <c r="K50" i="32"/>
  <c r="AG59" i="32"/>
  <c r="AD59" i="32"/>
  <c r="AH59" i="32" s="1"/>
  <c r="AG67" i="32"/>
  <c r="AD67" i="32"/>
  <c r="AH67" i="32" s="1"/>
  <c r="AG78" i="32"/>
  <c r="AD78" i="32"/>
  <c r="AH78" i="32" s="1"/>
  <c r="AG89" i="32"/>
  <c r="AD89" i="32"/>
  <c r="AH89" i="32" s="1"/>
  <c r="AG97" i="32"/>
  <c r="AD97" i="32"/>
  <c r="AH97" i="32" s="1"/>
  <c r="H28" i="32"/>
  <c r="AD28" i="32"/>
  <c r="H29" i="32"/>
  <c r="AD29" i="32"/>
  <c r="AH29" i="32" s="1"/>
  <c r="H30" i="32"/>
  <c r="J49" i="32"/>
  <c r="L49" i="32" s="1"/>
  <c r="AG49" i="32"/>
  <c r="K62" i="32"/>
  <c r="H62" i="32"/>
  <c r="L62" i="32" s="1"/>
  <c r="AR63" i="32"/>
  <c r="AR24" i="32" s="1"/>
  <c r="K73" i="32"/>
  <c r="H73" i="32"/>
  <c r="L73" i="32" s="1"/>
  <c r="K81" i="32"/>
  <c r="H81" i="32"/>
  <c r="L81" i="32" s="1"/>
  <c r="K92" i="32"/>
  <c r="H92" i="32"/>
  <c r="L92" i="32" s="1"/>
  <c r="T23" i="32"/>
  <c r="I24" i="32"/>
  <c r="AE24" i="32"/>
  <c r="AG53" i="32"/>
  <c r="AD53" i="32"/>
  <c r="AH53" i="32" s="1"/>
  <c r="AO54" i="32"/>
  <c r="AS54" i="32" s="1"/>
  <c r="AQ60" i="32"/>
  <c r="AS60" i="32" s="1"/>
  <c r="AG64" i="32"/>
  <c r="AD64" i="32"/>
  <c r="AH64" i="32" s="1"/>
  <c r="AO65" i="32"/>
  <c r="AS65" i="32" s="1"/>
  <c r="AQ68" i="32"/>
  <c r="AS68" i="32" s="1"/>
  <c r="AG75" i="32"/>
  <c r="AD75" i="32"/>
  <c r="AH75" i="32" s="1"/>
  <c r="AO76" i="32"/>
  <c r="AS76" i="32" s="1"/>
  <c r="AQ79" i="32"/>
  <c r="AS79" i="32" s="1"/>
  <c r="AG83" i="32"/>
  <c r="AD83" i="32"/>
  <c r="AH83" i="32" s="1"/>
  <c r="AO84" i="32"/>
  <c r="AS84" i="32" s="1"/>
  <c r="AQ90" i="32"/>
  <c r="AS90" i="32" s="1"/>
  <c r="AG94" i="32"/>
  <c r="AD94" i="32"/>
  <c r="AH94" i="32" s="1"/>
  <c r="AO95" i="32"/>
  <c r="AS95" i="32" s="1"/>
  <c r="AL23" i="32" a="1"/>
  <c r="AL23" i="32" s="1"/>
  <c r="J28" i="32"/>
  <c r="AF28" i="32"/>
  <c r="J29" i="32"/>
  <c r="AF29" i="32"/>
  <c r="J30" i="32"/>
  <c r="AF30" i="32"/>
  <c r="AH30" i="32" s="1"/>
  <c r="J31" i="32"/>
  <c r="L31" i="32" s="1"/>
  <c r="AF31" i="32"/>
  <c r="AH31" i="32" s="1"/>
  <c r="J32" i="32"/>
  <c r="AF32" i="32"/>
  <c r="AH32" i="32" s="1"/>
  <c r="J33" i="32"/>
  <c r="L33" i="32" s="1"/>
  <c r="AF33" i="32"/>
  <c r="AH33" i="32" s="1"/>
  <c r="J34" i="32"/>
  <c r="L34" i="32" s="1"/>
  <c r="AF34" i="32"/>
  <c r="AH34" i="32" s="1"/>
  <c r="J35" i="32"/>
  <c r="L35" i="32" s="1"/>
  <c r="AF35" i="32"/>
  <c r="AH35" i="32" s="1"/>
  <c r="J36" i="32"/>
  <c r="AF36" i="32"/>
  <c r="AH36" i="32" s="1"/>
  <c r="J37" i="32"/>
  <c r="AF37" i="32"/>
  <c r="AH37" i="32" s="1"/>
  <c r="J38" i="32"/>
  <c r="L38" i="32" s="1"/>
  <c r="AF38" i="32"/>
  <c r="AH38" i="32" s="1"/>
  <c r="J39" i="32"/>
  <c r="L39" i="32" s="1"/>
  <c r="AG48" i="32"/>
  <c r="K59" i="32"/>
  <c r="H59" i="32"/>
  <c r="L59" i="32" s="1"/>
  <c r="K67" i="32"/>
  <c r="H67" i="32"/>
  <c r="L67" i="32" s="1"/>
  <c r="K78" i="32"/>
  <c r="H78" i="32"/>
  <c r="L78" i="32" s="1"/>
  <c r="K89" i="32"/>
  <c r="H89" i="32"/>
  <c r="L89" i="32" s="1"/>
  <c r="K97" i="32"/>
  <c r="H97" i="32"/>
  <c r="L97" i="32" s="1"/>
  <c r="K28" i="32"/>
  <c r="AG28" i="32"/>
  <c r="K53" i="32"/>
  <c r="H53" i="32"/>
  <c r="L53" i="32" s="1"/>
  <c r="AG61" i="32"/>
  <c r="AD61" i="32"/>
  <c r="AH61" i="32" s="1"/>
  <c r="AG69" i="32"/>
  <c r="AD69" i="32"/>
  <c r="AH69" i="32" s="1"/>
  <c r="AG80" i="32"/>
  <c r="AD80" i="32"/>
  <c r="AH80" i="32" s="1"/>
  <c r="AG91" i="32"/>
  <c r="AD91" i="32"/>
  <c r="AH91" i="32" s="1"/>
  <c r="S50" i="32"/>
  <c r="W50" i="32" s="1"/>
  <c r="U51" i="32"/>
  <c r="S54" i="32"/>
  <c r="W54" i="32" s="1"/>
  <c r="U60" i="32"/>
  <c r="W60" i="32" s="1"/>
  <c r="K64" i="32"/>
  <c r="H64" i="32"/>
  <c r="L64" i="32" s="1"/>
  <c r="S65" i="32"/>
  <c r="W65" i="32" s="1"/>
  <c r="U68" i="32"/>
  <c r="W68" i="32" s="1"/>
  <c r="K75" i="32"/>
  <c r="H75" i="32"/>
  <c r="L75" i="32" s="1"/>
  <c r="S76" i="32"/>
  <c r="W76" i="32" s="1"/>
  <c r="U79" i="32"/>
  <c r="K83" i="32"/>
  <c r="H83" i="32"/>
  <c r="L83" i="32" s="1"/>
  <c r="S84" i="32"/>
  <c r="W84" i="32" s="1"/>
  <c r="U90" i="32"/>
  <c r="W90" i="32" s="1"/>
  <c r="K94" i="32"/>
  <c r="H94" i="32"/>
  <c r="L94" i="32" s="1"/>
  <c r="S95" i="32"/>
  <c r="W95" i="32" s="1"/>
  <c r="U98" i="32"/>
  <c r="W98" i="32" s="1"/>
  <c r="AG52" i="32"/>
  <c r="AD52" i="32"/>
  <c r="AH52" i="32" s="1"/>
  <c r="AG58" i="32"/>
  <c r="AD58" i="32"/>
  <c r="AH58" i="32" s="1"/>
  <c r="AG66" i="32"/>
  <c r="AD66" i="32"/>
  <c r="AH66" i="32" s="1"/>
  <c r="AG77" i="32"/>
  <c r="AD77" i="32"/>
  <c r="AH77" i="32" s="1"/>
  <c r="AG88" i="32"/>
  <c r="AD88" i="32"/>
  <c r="AH88" i="32" s="1"/>
  <c r="AG96" i="32"/>
  <c r="AD96" i="32"/>
  <c r="AH96" i="32" s="1"/>
  <c r="S49" i="32"/>
  <c r="W49" i="32" s="1"/>
  <c r="K61" i="32"/>
  <c r="H61" i="32"/>
  <c r="L61" i="32" s="1"/>
  <c r="S62" i="32"/>
  <c r="W62" i="32" s="1"/>
  <c r="K69" i="32"/>
  <c r="H69" i="32"/>
  <c r="L69" i="32" s="1"/>
  <c r="S73" i="32"/>
  <c r="W73" i="32" s="1"/>
  <c r="K80" i="32"/>
  <c r="H80" i="32"/>
  <c r="L80" i="32" s="1"/>
  <c r="S81" i="32"/>
  <c r="W81" i="32" s="1"/>
  <c r="K91" i="32"/>
  <c r="H91" i="32"/>
  <c r="L91" i="32" s="1"/>
  <c r="S92" i="32"/>
  <c r="W92" i="32" s="1"/>
  <c r="K99" i="32"/>
  <c r="H99" i="32"/>
  <c r="L99" i="32" s="1"/>
  <c r="AP23" i="32"/>
  <c r="R24" i="32"/>
  <c r="K52" i="32"/>
  <c r="H52" i="32"/>
  <c r="L52" i="32" s="1"/>
  <c r="AG63" i="32"/>
  <c r="AD63" i="32"/>
  <c r="AH63" i="32" s="1"/>
  <c r="AG74" i="32"/>
  <c r="AD74" i="32"/>
  <c r="AH74" i="32" s="1"/>
  <c r="AG82" i="32"/>
  <c r="AD82" i="32"/>
  <c r="AH82" i="32" s="1"/>
  <c r="AG93" i="32"/>
  <c r="AD93" i="32"/>
  <c r="AH93" i="32" s="1"/>
  <c r="K58" i="32"/>
  <c r="H58" i="32"/>
  <c r="L58" i="32" s="1"/>
  <c r="K66" i="32"/>
  <c r="H66" i="32"/>
  <c r="L66" i="32" s="1"/>
  <c r="K77" i="32"/>
  <c r="H77" i="32"/>
  <c r="L77" i="32" s="1"/>
  <c r="K88" i="32"/>
  <c r="H88" i="32"/>
  <c r="L88" i="32" s="1"/>
  <c r="K96" i="32"/>
  <c r="H96" i="32"/>
  <c r="L96" i="32" s="1"/>
  <c r="AQ48" i="32"/>
  <c r="AS48" i="32" s="1"/>
  <c r="AG51" i="32"/>
  <c r="AD51" i="32"/>
  <c r="AH51" i="32" s="1"/>
  <c r="AQ53" i="32"/>
  <c r="AS53" i="32" s="1"/>
  <c r="AG60" i="32"/>
  <c r="AD60" i="32"/>
  <c r="AH60" i="32" s="1"/>
  <c r="AQ64" i="32"/>
  <c r="AS64" i="32" s="1"/>
  <c r="AG68" i="32"/>
  <c r="AD68" i="32"/>
  <c r="AH68" i="32" s="1"/>
  <c r="AQ75" i="32"/>
  <c r="AS75" i="32" s="1"/>
  <c r="AG79" i="32"/>
  <c r="AD79" i="32"/>
  <c r="AH79" i="32" s="1"/>
  <c r="AG90" i="32"/>
  <c r="AD90" i="32"/>
  <c r="AH90" i="32" s="1"/>
  <c r="AG98" i="32"/>
  <c r="AD98" i="32"/>
  <c r="AH98" i="32" s="1"/>
  <c r="U28" i="32"/>
  <c r="AQ28" i="32"/>
  <c r="U29" i="32"/>
  <c r="W29" i="32" s="1"/>
  <c r="AQ29" i="32"/>
  <c r="AS29" i="32" s="1"/>
  <c r="U30" i="32"/>
  <c r="W30" i="32" s="1"/>
  <c r="AQ30" i="32"/>
  <c r="U31" i="32"/>
  <c r="W31" i="32" s="1"/>
  <c r="AQ31" i="32"/>
  <c r="AS31" i="32" s="1"/>
  <c r="U32" i="32"/>
  <c r="W32" i="32" s="1"/>
  <c r="AQ32" i="32"/>
  <c r="AS32" i="32" s="1"/>
  <c r="U33" i="32"/>
  <c r="W33" i="32" s="1"/>
  <c r="AQ33" i="32"/>
  <c r="AS33" i="32" s="1"/>
  <c r="U34" i="32"/>
  <c r="W34" i="32" s="1"/>
  <c r="AQ34" i="32"/>
  <c r="AS34" i="32" s="1"/>
  <c r="U35" i="32"/>
  <c r="W35" i="32" s="1"/>
  <c r="AQ35" i="32"/>
  <c r="AS35" i="32" s="1"/>
  <c r="U36" i="32"/>
  <c r="W36" i="32" s="1"/>
  <c r="AQ36" i="32"/>
  <c r="AS36" i="32" s="1"/>
  <c r="U37" i="32"/>
  <c r="W37" i="32" s="1"/>
  <c r="AQ37" i="32"/>
  <c r="AS37" i="32" s="1"/>
  <c r="U38" i="32"/>
  <c r="W38" i="32" s="1"/>
  <c r="AQ38" i="32"/>
  <c r="AS38" i="32" s="1"/>
  <c r="U39" i="32"/>
  <c r="W39" i="32" s="1"/>
  <c r="AQ39" i="32"/>
  <c r="AS39" i="32" s="1"/>
  <c r="K63" i="32"/>
  <c r="H63" i="32"/>
  <c r="L63" i="32" s="1"/>
  <c r="K74" i="32"/>
  <c r="H74" i="32"/>
  <c r="L74" i="32" s="1"/>
  <c r="K82" i="32"/>
  <c r="H82" i="32"/>
  <c r="L82" i="32" s="1"/>
  <c r="K93" i="32"/>
  <c r="H93" i="32"/>
  <c r="L93" i="32" s="1"/>
  <c r="U97" i="32"/>
  <c r="W97" i="32" s="1"/>
  <c r="AQ99" i="32"/>
  <c r="AS99" i="32" s="1"/>
  <c r="AG54" i="32"/>
  <c r="AD54" i="32"/>
  <c r="AH54" i="32" s="1"/>
  <c r="AG65" i="32"/>
  <c r="AD65" i="32"/>
  <c r="AH65" i="32" s="1"/>
  <c r="AG76" i="32"/>
  <c r="AD76" i="32"/>
  <c r="AH76" i="32" s="1"/>
  <c r="AG84" i="32"/>
  <c r="AD84" i="32"/>
  <c r="AH84" i="32" s="1"/>
  <c r="AG95" i="32"/>
  <c r="AD95" i="32"/>
  <c r="AH95" i="32" s="1"/>
  <c r="AD99" i="32"/>
  <c r="AH99" i="32" s="1"/>
  <c r="W50" i="31"/>
  <c r="AH46" i="31"/>
  <c r="V46" i="31"/>
  <c r="AQ32" i="31"/>
  <c r="S53" i="31"/>
  <c r="W53" i="31" s="1"/>
  <c r="H49" i="31"/>
  <c r="L49" i="31" s="1"/>
  <c r="AA23" i="31"/>
  <c r="AS59" i="31"/>
  <c r="W66" i="31"/>
  <c r="AF69" i="31"/>
  <c r="AH69" i="31" s="1"/>
  <c r="AH82" i="31"/>
  <c r="AH91" i="31"/>
  <c r="L99" i="31"/>
  <c r="AQ29" i="31"/>
  <c r="AQ37" i="31"/>
  <c r="P23" i="31"/>
  <c r="R24" i="31"/>
  <c r="W65" i="31"/>
  <c r="AD31" i="31"/>
  <c r="AH31" i="31" s="1"/>
  <c r="U65" i="31"/>
  <c r="K75" i="31"/>
  <c r="L89" i="31"/>
  <c r="AQ34" i="31"/>
  <c r="U50" i="31"/>
  <c r="AH53" i="31"/>
  <c r="S64" i="31"/>
  <c r="W64" i="31" s="1"/>
  <c r="AS68" i="31"/>
  <c r="S49" i="31"/>
  <c r="W89" i="31"/>
  <c r="AQ31" i="31"/>
  <c r="AQ39" i="31"/>
  <c r="W76" i="31"/>
  <c r="AH90" i="31"/>
  <c r="L95" i="31"/>
  <c r="E23" i="31"/>
  <c r="AQ28" i="31"/>
  <c r="AQ36" i="31"/>
  <c r="AH50" i="31"/>
  <c r="L59" i="31"/>
  <c r="AH64" i="31"/>
  <c r="L83" i="31"/>
  <c r="AH62" i="31"/>
  <c r="L68" i="31"/>
  <c r="W88" i="31"/>
  <c r="K53" i="31"/>
  <c r="AS63" i="31"/>
  <c r="AQ30" i="31"/>
  <c r="AS49" i="31"/>
  <c r="AH61" i="31"/>
  <c r="L67" i="31"/>
  <c r="AH75" i="31"/>
  <c r="AH88" i="31"/>
  <c r="L91" i="31"/>
  <c r="W58" i="31"/>
  <c r="AH73" i="31"/>
  <c r="AS89" i="31"/>
  <c r="L48" i="31"/>
  <c r="W52" i="31"/>
  <c r="AS62" i="31"/>
  <c r="W74" i="31"/>
  <c r="AH29" i="31"/>
  <c r="AH47" i="31"/>
  <c r="AS51" i="31"/>
  <c r="W63" i="31"/>
  <c r="AS73" i="31"/>
  <c r="AR23" i="31"/>
  <c r="AM24" i="31"/>
  <c r="AM23" i="31"/>
  <c r="F24" i="31"/>
  <c r="F23" i="31" a="1"/>
  <c r="F23" i="31" s="1"/>
  <c r="L28" i="31"/>
  <c r="L32" i="31"/>
  <c r="L35" i="31"/>
  <c r="L36" i="31"/>
  <c r="L43" i="31"/>
  <c r="L44" i="31"/>
  <c r="L45" i="31"/>
  <c r="L46" i="31"/>
  <c r="AS48" i="31"/>
  <c r="AS67" i="31"/>
  <c r="AL23" i="31" a="1"/>
  <c r="AL23" i="31" s="1"/>
  <c r="J28" i="31"/>
  <c r="AF28" i="31"/>
  <c r="J29" i="31"/>
  <c r="L29" i="31" s="1"/>
  <c r="AF29" i="31"/>
  <c r="J30" i="31"/>
  <c r="L30" i="31" s="1"/>
  <c r="AF30" i="31"/>
  <c r="AH30" i="31" s="1"/>
  <c r="J31" i="31"/>
  <c r="L31" i="31" s="1"/>
  <c r="AF31" i="31"/>
  <c r="J32" i="31"/>
  <c r="AF32" i="31"/>
  <c r="AH32" i="31" s="1"/>
  <c r="J33" i="31"/>
  <c r="L33" i="31" s="1"/>
  <c r="AF33" i="31"/>
  <c r="AH33" i="31" s="1"/>
  <c r="J34" i="31"/>
  <c r="L34" i="31" s="1"/>
  <c r="AF34" i="31"/>
  <c r="AH34" i="31" s="1"/>
  <c r="J35" i="31"/>
  <c r="AF35" i="31"/>
  <c r="AH35" i="31" s="1"/>
  <c r="J36" i="31"/>
  <c r="AF36" i="31"/>
  <c r="AH36" i="31" s="1"/>
  <c r="J37" i="31"/>
  <c r="L37" i="31" s="1"/>
  <c r="AF37" i="31"/>
  <c r="AH37" i="31" s="1"/>
  <c r="J38" i="31"/>
  <c r="L38" i="31" s="1"/>
  <c r="AF38" i="31"/>
  <c r="AH38" i="31" s="1"/>
  <c r="J39" i="31"/>
  <c r="L39" i="31" s="1"/>
  <c r="AF39" i="31"/>
  <c r="AH39" i="31" s="1"/>
  <c r="AG48" i="31"/>
  <c r="Q50" i="31"/>
  <c r="Q24" i="31" s="1"/>
  <c r="S51" i="31"/>
  <c r="W51" i="31" s="1"/>
  <c r="AB54" i="31"/>
  <c r="AD58" i="31"/>
  <c r="AH58" i="31" s="1"/>
  <c r="AG59" i="31"/>
  <c r="S62" i="31"/>
  <c r="W62" i="31" s="1"/>
  <c r="AD66" i="31"/>
  <c r="AH66" i="31" s="1"/>
  <c r="AG67" i="31"/>
  <c r="S73" i="31"/>
  <c r="W73" i="31" s="1"/>
  <c r="AD77" i="31"/>
  <c r="AH77" i="31" s="1"/>
  <c r="S80" i="31"/>
  <c r="W80" i="31" s="1"/>
  <c r="V89" i="31"/>
  <c r="K93" i="31"/>
  <c r="V94" i="31"/>
  <c r="S94" i="31"/>
  <c r="W94" i="31" s="1"/>
  <c r="AR98" i="31"/>
  <c r="AO98" i="31"/>
  <c r="AS98" i="31" s="1"/>
  <c r="K28" i="31"/>
  <c r="AG28" i="31"/>
  <c r="K29" i="31"/>
  <c r="AG29" i="31"/>
  <c r="K30" i="31"/>
  <c r="AG30" i="31"/>
  <c r="K31" i="31"/>
  <c r="AG31" i="31"/>
  <c r="K32" i="31"/>
  <c r="AG32" i="31"/>
  <c r="K33" i="31"/>
  <c r="AG33" i="31"/>
  <c r="K34" i="31"/>
  <c r="AG34" i="31"/>
  <c r="K35" i="31"/>
  <c r="AG35" i="31"/>
  <c r="K36" i="31"/>
  <c r="AG36" i="31"/>
  <c r="K37" i="31"/>
  <c r="AG37" i="31"/>
  <c r="K38" i="31"/>
  <c r="AG38" i="31"/>
  <c r="K39" i="31"/>
  <c r="AG39" i="31"/>
  <c r="K43" i="31"/>
  <c r="AG43" i="31"/>
  <c r="K44" i="31"/>
  <c r="AG44" i="31"/>
  <c r="K45" i="31"/>
  <c r="AG45" i="31"/>
  <c r="K46" i="31"/>
  <c r="AG46" i="31"/>
  <c r="K47" i="31"/>
  <c r="AG47" i="31"/>
  <c r="K48" i="31"/>
  <c r="AO50" i="31"/>
  <c r="AS50" i="31" s="1"/>
  <c r="V52" i="31"/>
  <c r="H58" i="31"/>
  <c r="L58" i="31" s="1"/>
  <c r="AO61" i="31"/>
  <c r="AS61" i="31" s="1"/>
  <c r="V63" i="31"/>
  <c r="H66" i="31"/>
  <c r="L66" i="31" s="1"/>
  <c r="AO69" i="31"/>
  <c r="AS69" i="31" s="1"/>
  <c r="V74" i="31"/>
  <c r="H77" i="31"/>
  <c r="L77" i="31" s="1"/>
  <c r="S83" i="31"/>
  <c r="W83" i="31" s="1"/>
  <c r="AG88" i="31"/>
  <c r="K91" i="31"/>
  <c r="AH95" i="31"/>
  <c r="AG96" i="31"/>
  <c r="AR97" i="31"/>
  <c r="AO97" i="31"/>
  <c r="AS97" i="31" s="1"/>
  <c r="G23" i="31"/>
  <c r="AG66" i="31"/>
  <c r="K82" i="31"/>
  <c r="AR84" i="31"/>
  <c r="V90" i="31"/>
  <c r="S90" i="31"/>
  <c r="W90" i="31" s="1"/>
  <c r="K92" i="31"/>
  <c r="V93" i="31"/>
  <c r="S93" i="31"/>
  <c r="W93" i="31" s="1"/>
  <c r="AN23" i="31"/>
  <c r="P24" i="31"/>
  <c r="AL24" i="31"/>
  <c r="V51" i="31"/>
  <c r="K84" i="31"/>
  <c r="AH94" i="31"/>
  <c r="AG95" i="31"/>
  <c r="AR96" i="31"/>
  <c r="AO96" i="31"/>
  <c r="AS96" i="31" s="1"/>
  <c r="V91" i="31"/>
  <c r="S91" i="31"/>
  <c r="W91" i="31" s="1"/>
  <c r="V92" i="31"/>
  <c r="S92" i="31"/>
  <c r="W92" i="31" s="1"/>
  <c r="L98" i="31"/>
  <c r="AN24" i="31"/>
  <c r="AR95" i="31"/>
  <c r="AO95" i="31"/>
  <c r="AS95" i="31" s="1"/>
  <c r="S28" i="31"/>
  <c r="AO28" i="31"/>
  <c r="S29" i="31"/>
  <c r="W29" i="31" s="1"/>
  <c r="AO29" i="31"/>
  <c r="S30" i="31"/>
  <c r="W30" i="31" s="1"/>
  <c r="AO30" i="31"/>
  <c r="AS30" i="31" s="1"/>
  <c r="S31" i="31"/>
  <c r="W31" i="31" s="1"/>
  <c r="AO31" i="31"/>
  <c r="S32" i="31"/>
  <c r="W32" i="31" s="1"/>
  <c r="AO32" i="31"/>
  <c r="S33" i="31"/>
  <c r="W33" i="31" s="1"/>
  <c r="AO33" i="31"/>
  <c r="AS33" i="31" s="1"/>
  <c r="S34" i="31"/>
  <c r="W34" i="31" s="1"/>
  <c r="AO34" i="31"/>
  <c r="S35" i="31"/>
  <c r="W35" i="31" s="1"/>
  <c r="AO35" i="31"/>
  <c r="AS35" i="31" s="1"/>
  <c r="S36" i="31"/>
  <c r="W36" i="31" s="1"/>
  <c r="AO36" i="31"/>
  <c r="S37" i="31"/>
  <c r="W37" i="31" s="1"/>
  <c r="AO37" i="31"/>
  <c r="AS37" i="31" s="1"/>
  <c r="S38" i="31"/>
  <c r="W38" i="31" s="1"/>
  <c r="AO38" i="31"/>
  <c r="AS38" i="31" s="1"/>
  <c r="S39" i="31"/>
  <c r="W39" i="31" s="1"/>
  <c r="AO39" i="31"/>
  <c r="AS39" i="31" s="1"/>
  <c r="S43" i="31"/>
  <c r="W43" i="31" s="1"/>
  <c r="AO43" i="31"/>
  <c r="AS43" i="31" s="1"/>
  <c r="S44" i="31"/>
  <c r="W44" i="31" s="1"/>
  <c r="AO44" i="31"/>
  <c r="AS44" i="31" s="1"/>
  <c r="S45" i="31"/>
  <c r="W45" i="31" s="1"/>
  <c r="AO45" i="31"/>
  <c r="AS45" i="31" s="1"/>
  <c r="S46" i="31"/>
  <c r="W46" i="31" s="1"/>
  <c r="AO46" i="31"/>
  <c r="AS46" i="31" s="1"/>
  <c r="S47" i="31"/>
  <c r="W47" i="31" s="1"/>
  <c r="AO47" i="31"/>
  <c r="AS47" i="31" s="1"/>
  <c r="S48" i="31"/>
  <c r="W48" i="31" s="1"/>
  <c r="U49" i="31"/>
  <c r="AB51" i="31"/>
  <c r="AB24" i="31" s="1"/>
  <c r="AG53" i="31"/>
  <c r="S59" i="31"/>
  <c r="W59" i="31" s="1"/>
  <c r="U60" i="31"/>
  <c r="W60" i="31" s="1"/>
  <c r="AG64" i="31"/>
  <c r="S67" i="31"/>
  <c r="W67" i="31" s="1"/>
  <c r="U68" i="31"/>
  <c r="W68" i="31" s="1"/>
  <c r="AG75" i="31"/>
  <c r="S78" i="31"/>
  <c r="W78" i="31" s="1"/>
  <c r="V79" i="31"/>
  <c r="AR82" i="31"/>
  <c r="AR88" i="31"/>
  <c r="K98" i="31"/>
  <c r="T24" i="31"/>
  <c r="AP24" i="31"/>
  <c r="H52" i="31"/>
  <c r="L52" i="31" s="1"/>
  <c r="H63" i="31"/>
  <c r="L63" i="31" s="1"/>
  <c r="H74" i="31"/>
  <c r="L74" i="31" s="1"/>
  <c r="AD80" i="31"/>
  <c r="AH80" i="31" s="1"/>
  <c r="S82" i="31"/>
  <c r="W82" i="31" s="1"/>
  <c r="K88" i="31"/>
  <c r="AH92" i="31"/>
  <c r="AG93" i="31"/>
  <c r="AR94" i="31"/>
  <c r="AO94" i="31"/>
  <c r="AS94" i="31" s="1"/>
  <c r="AC23" i="31"/>
  <c r="V98" i="31"/>
  <c r="S98" i="31"/>
  <c r="W98" i="31" s="1"/>
  <c r="V28" i="31"/>
  <c r="H51" i="31"/>
  <c r="L51" i="31" s="1"/>
  <c r="AO54" i="31"/>
  <c r="AS54" i="31" s="1"/>
  <c r="AQ58" i="31"/>
  <c r="H62" i="31"/>
  <c r="L62" i="31" s="1"/>
  <c r="AO65" i="31"/>
  <c r="AS65" i="31" s="1"/>
  <c r="AQ66" i="31"/>
  <c r="AS66" i="31" s="1"/>
  <c r="H73" i="31"/>
  <c r="L73" i="31" s="1"/>
  <c r="AO76" i="31"/>
  <c r="AS76" i="31" s="1"/>
  <c r="AQ77" i="31"/>
  <c r="AS77" i="31" s="1"/>
  <c r="H80" i="31"/>
  <c r="L80" i="31" s="1"/>
  <c r="AG83" i="31"/>
  <c r="AG92" i="31"/>
  <c r="AR93" i="31"/>
  <c r="AO93" i="31"/>
  <c r="AS93" i="31" s="1"/>
  <c r="AH99" i="31"/>
  <c r="AR89" i="31"/>
  <c r="AG91" i="31"/>
  <c r="K96" i="31"/>
  <c r="V97" i="31"/>
  <c r="S97" i="31"/>
  <c r="W97" i="31" s="1"/>
  <c r="E24" i="31"/>
  <c r="H50" i="31"/>
  <c r="L50" i="31" s="1"/>
  <c r="AO53" i="31"/>
  <c r="AS53" i="31" s="1"/>
  <c r="H61" i="31"/>
  <c r="L61" i="31" s="1"/>
  <c r="AO64" i="31"/>
  <c r="AS64" i="31" s="1"/>
  <c r="H69" i="31"/>
  <c r="L69" i="31" s="1"/>
  <c r="AO75" i="31"/>
  <c r="AS75" i="31" s="1"/>
  <c r="AD79" i="31"/>
  <c r="AH79" i="31" s="1"/>
  <c r="K89" i="31"/>
  <c r="AR90" i="31"/>
  <c r="AO90" i="31"/>
  <c r="AS90" i="31" s="1"/>
  <c r="AR92" i="31"/>
  <c r="AO92" i="31"/>
  <c r="AS92" i="31" s="1"/>
  <c r="AH98" i="31"/>
  <c r="K83" i="31"/>
  <c r="V88" i="31"/>
  <c r="L94" i="31"/>
  <c r="K95" i="31"/>
  <c r="V96" i="31"/>
  <c r="S96" i="31"/>
  <c r="W96" i="31" s="1"/>
  <c r="G24" i="31"/>
  <c r="AR91" i="31"/>
  <c r="AO91" i="31"/>
  <c r="AS91" i="31" s="1"/>
  <c r="AH97" i="31"/>
  <c r="AG49" i="31"/>
  <c r="AG60" i="31"/>
  <c r="AG68" i="31"/>
  <c r="L93" i="31"/>
  <c r="V95" i="31"/>
  <c r="S95" i="31"/>
  <c r="W95" i="31" s="1"/>
  <c r="S99" i="31"/>
  <c r="W99" i="31" s="1"/>
  <c r="AO99" i="31"/>
  <c r="AS99" i="31" s="1"/>
  <c r="AH75" i="30"/>
  <c r="AS44" i="30"/>
  <c r="AH54" i="30"/>
  <c r="AH83" i="30"/>
  <c r="J33" i="30"/>
  <c r="H29" i="30"/>
  <c r="AS43" i="30"/>
  <c r="W61" i="30"/>
  <c r="AF63" i="30"/>
  <c r="AS65" i="30"/>
  <c r="Q28" i="30"/>
  <c r="Q24" i="30" s="1"/>
  <c r="AH31" i="30"/>
  <c r="L46" i="30"/>
  <c r="AS58" i="30"/>
  <c r="S28" i="30"/>
  <c r="W28" i="30" s="1"/>
  <c r="L45" i="30"/>
  <c r="AS54" i="30"/>
  <c r="W76" i="30"/>
  <c r="L44" i="30"/>
  <c r="AS63" i="30"/>
  <c r="L43" i="30"/>
  <c r="W50" i="30"/>
  <c r="AF68" i="30"/>
  <c r="AH68" i="30" s="1"/>
  <c r="L79" i="30"/>
  <c r="AS96" i="30"/>
  <c r="W35" i="30"/>
  <c r="W46" i="30"/>
  <c r="AS69" i="30"/>
  <c r="W45" i="30"/>
  <c r="AS53" i="30"/>
  <c r="L32" i="30"/>
  <c r="S44" i="30"/>
  <c r="AH51" i="30"/>
  <c r="AS62" i="30"/>
  <c r="AQ61" i="30"/>
  <c r="AS61" i="30" s="1"/>
  <c r="W65" i="30"/>
  <c r="AH94" i="30"/>
  <c r="AF50" i="30"/>
  <c r="AH50" i="30" s="1"/>
  <c r="AS52" i="30"/>
  <c r="V58" i="30"/>
  <c r="W33" i="30"/>
  <c r="AF45" i="30"/>
  <c r="AH45" i="30" s="1"/>
  <c r="AH79" i="30"/>
  <c r="AF49" i="30"/>
  <c r="AH49" i="30" s="1"/>
  <c r="AS36" i="30"/>
  <c r="W54" i="30"/>
  <c r="L68" i="30"/>
  <c r="AS80" i="30"/>
  <c r="L90" i="30"/>
  <c r="W97" i="30"/>
  <c r="AH39" i="30"/>
  <c r="AH64" i="30"/>
  <c r="W69" i="30"/>
  <c r="L33" i="30"/>
  <c r="L50" i="30"/>
  <c r="F29" i="30"/>
  <c r="F24" i="30" s="1"/>
  <c r="Q33" i="30"/>
  <c r="Q23" i="30" s="1" a="1"/>
  <c r="Q23" i="30" s="1"/>
  <c r="H38" i="30"/>
  <c r="L38" i="30" s="1"/>
  <c r="AO68" i="30"/>
  <c r="AS68" i="30" s="1"/>
  <c r="V82" i="30"/>
  <c r="S82" i="30"/>
  <c r="W82" i="30" s="1"/>
  <c r="V83" i="30"/>
  <c r="S83" i="30"/>
  <c r="W83" i="30" s="1"/>
  <c r="AC23" i="30"/>
  <c r="AB28" i="30"/>
  <c r="AD29" i="30"/>
  <c r="AH29" i="30" s="1"/>
  <c r="AF30" i="30"/>
  <c r="AH30" i="30" s="1"/>
  <c r="K31" i="30"/>
  <c r="U34" i="30"/>
  <c r="W34" i="30" s="1"/>
  <c r="AR34" i="30"/>
  <c r="AD37" i="30"/>
  <c r="AH37" i="30" s="1"/>
  <c r="AF38" i="30"/>
  <c r="AH38" i="30" s="1"/>
  <c r="K39" i="30"/>
  <c r="AR45" i="30"/>
  <c r="AD48" i="30"/>
  <c r="AH48" i="30" s="1"/>
  <c r="J49" i="30"/>
  <c r="L49" i="30" s="1"/>
  <c r="AD59" i="30"/>
  <c r="AH59" i="30" s="1"/>
  <c r="AG59" i="30"/>
  <c r="AR63" i="30"/>
  <c r="W66" i="30"/>
  <c r="AS91" i="30"/>
  <c r="W99" i="30"/>
  <c r="V75" i="30"/>
  <c r="S75" i="30"/>
  <c r="W75" i="30" s="1"/>
  <c r="V34" i="30"/>
  <c r="V45" i="30"/>
  <c r="AR49" i="30"/>
  <c r="AO49" i="30"/>
  <c r="AS49" i="30" s="1"/>
  <c r="H53" i="30"/>
  <c r="L53" i="30" s="1"/>
  <c r="K53" i="30"/>
  <c r="V88" i="30"/>
  <c r="U88" i="30"/>
  <c r="W88" i="30" s="1"/>
  <c r="AD97" i="30"/>
  <c r="AH97" i="30" s="1"/>
  <c r="AG97" i="30"/>
  <c r="E24" i="30"/>
  <c r="AD28" i="30"/>
  <c r="K30" i="30"/>
  <c r="AM31" i="30"/>
  <c r="AR33" i="30"/>
  <c r="AD36" i="30"/>
  <c r="AH36" i="30" s="1"/>
  <c r="U44" i="30"/>
  <c r="W44" i="30" s="1"/>
  <c r="AR44" i="30"/>
  <c r="AD47" i="30"/>
  <c r="AH47" i="30" s="1"/>
  <c r="V52" i="30"/>
  <c r="AR58" i="30"/>
  <c r="P23" i="30"/>
  <c r="AC24" i="30"/>
  <c r="H28" i="30"/>
  <c r="J29" i="30"/>
  <c r="L29" i="30" s="1"/>
  <c r="AQ32" i="30"/>
  <c r="AS32" i="30" s="1"/>
  <c r="V33" i="30"/>
  <c r="AS33" i="30"/>
  <c r="H36" i="30"/>
  <c r="J37" i="30"/>
  <c r="L37" i="30" s="1"/>
  <c r="H47" i="30"/>
  <c r="L47" i="30" s="1"/>
  <c r="J48" i="30"/>
  <c r="L48" i="30" s="1"/>
  <c r="J51" i="30"/>
  <c r="L51" i="30" s="1"/>
  <c r="AO51" i="30"/>
  <c r="AS51" i="30" s="1"/>
  <c r="AH60" i="30"/>
  <c r="V67" i="30"/>
  <c r="V77" i="30"/>
  <c r="U77" i="30"/>
  <c r="W77" i="30" s="1"/>
  <c r="AS92" i="30"/>
  <c r="AS93" i="30"/>
  <c r="G24" i="30"/>
  <c r="AR32" i="30"/>
  <c r="AR43" i="30"/>
  <c r="AR53" i="30"/>
  <c r="W58" i="30"/>
  <c r="AR59" i="30"/>
  <c r="AO59" i="30"/>
  <c r="AS59" i="30" s="1"/>
  <c r="K68" i="30"/>
  <c r="AE24" i="30"/>
  <c r="J28" i="30"/>
  <c r="AQ31" i="30"/>
  <c r="AS31" i="30" s="1"/>
  <c r="V32" i="30"/>
  <c r="J36" i="30"/>
  <c r="AQ39" i="30"/>
  <c r="AS39" i="30" s="1"/>
  <c r="V43" i="30"/>
  <c r="AG54" i="30"/>
  <c r="AG60" i="30"/>
  <c r="AS64" i="30"/>
  <c r="AS73" i="30"/>
  <c r="V78" i="30"/>
  <c r="AG84" i="30"/>
  <c r="H30" i="30"/>
  <c r="L30" i="30" s="1"/>
  <c r="R23" i="30"/>
  <c r="I24" i="30"/>
  <c r="U31" i="30"/>
  <c r="AR31" i="30"/>
  <c r="AR39" i="30"/>
  <c r="AH52" i="30"/>
  <c r="AO74" i="30"/>
  <c r="AS74" i="30" s="1"/>
  <c r="AR74" i="30"/>
  <c r="AG76" i="30"/>
  <c r="K79" i="30"/>
  <c r="AO98" i="30"/>
  <c r="AS98" i="30" s="1"/>
  <c r="AQ30" i="30"/>
  <c r="AS30" i="30" s="1"/>
  <c r="V31" i="30"/>
  <c r="J35" i="30"/>
  <c r="L35" i="30" s="1"/>
  <c r="AQ38" i="30"/>
  <c r="AS38" i="30" s="1"/>
  <c r="V39" i="30"/>
  <c r="V51" i="30"/>
  <c r="AS81" i="30"/>
  <c r="AO82" i="30"/>
  <c r="AS82" i="30" s="1"/>
  <c r="AR82" i="30"/>
  <c r="AD89" i="30"/>
  <c r="AH89" i="30" s="1"/>
  <c r="AG89" i="30"/>
  <c r="W91" i="30"/>
  <c r="T23" i="30"/>
  <c r="AL23" i="30" a="1"/>
  <c r="AL23" i="30" s="1"/>
  <c r="W51" i="30"/>
  <c r="AS60" i="30"/>
  <c r="V63" i="30"/>
  <c r="S63" i="30"/>
  <c r="W63" i="30" s="1"/>
  <c r="AD67" i="30"/>
  <c r="AH67" i="30" s="1"/>
  <c r="AG67" i="30"/>
  <c r="AS75" i="30"/>
  <c r="AS83" i="30"/>
  <c r="AQ29" i="30"/>
  <c r="AS29" i="30" s="1"/>
  <c r="J34" i="30"/>
  <c r="L34" i="30" s="1"/>
  <c r="AQ37" i="30"/>
  <c r="AS37" i="30" s="1"/>
  <c r="J54" i="30"/>
  <c r="L54" i="30" s="1"/>
  <c r="L60" i="30"/>
  <c r="AD90" i="30"/>
  <c r="AH90" i="30" s="1"/>
  <c r="AG90" i="30"/>
  <c r="H95" i="30"/>
  <c r="L95" i="30" s="1"/>
  <c r="K95" i="30"/>
  <c r="AD62" i="30"/>
  <c r="AH62" i="30" s="1"/>
  <c r="AG62" i="30"/>
  <c r="AD78" i="30"/>
  <c r="AH78" i="30" s="1"/>
  <c r="AG78" i="30"/>
  <c r="AN23" i="30"/>
  <c r="AN24" i="30"/>
  <c r="AQ28" i="30"/>
  <c r="V29" i="30"/>
  <c r="V37" i="30"/>
  <c r="V48" i="30"/>
  <c r="AR50" i="30"/>
  <c r="H65" i="30"/>
  <c r="L65" i="30" s="1"/>
  <c r="K65" i="30"/>
  <c r="AR66" i="30"/>
  <c r="W80" i="30"/>
  <c r="V93" i="30"/>
  <c r="S93" i="30"/>
  <c r="W93" i="30" s="1"/>
  <c r="V60" i="30"/>
  <c r="S60" i="30"/>
  <c r="W60" i="30" s="1"/>
  <c r="V74" i="30"/>
  <c r="S74" i="30"/>
  <c r="W74" i="30" s="1"/>
  <c r="R24" i="30"/>
  <c r="AP24" i="30"/>
  <c r="AH53" i="30"/>
  <c r="AR52" i="30"/>
  <c r="V54" i="30"/>
  <c r="H76" i="30"/>
  <c r="L76" i="30" s="1"/>
  <c r="K76" i="30"/>
  <c r="AR77" i="30"/>
  <c r="H84" i="30"/>
  <c r="L84" i="30" s="1"/>
  <c r="K84" i="30"/>
  <c r="AO90" i="30"/>
  <c r="AS90" i="30" s="1"/>
  <c r="V96" i="30"/>
  <c r="U96" i="30"/>
  <c r="W96" i="30" s="1"/>
  <c r="L62" i="30"/>
  <c r="L73" i="30"/>
  <c r="AG73" i="30"/>
  <c r="L81" i="30"/>
  <c r="AG81" i="30"/>
  <c r="L92" i="30"/>
  <c r="AG92" i="30"/>
  <c r="AR93" i="30"/>
  <c r="L59" i="30"/>
  <c r="L67" i="30"/>
  <c r="S68" i="30"/>
  <c r="W68" i="30" s="1"/>
  <c r="L78" i="30"/>
  <c r="S79" i="30"/>
  <c r="W79" i="30" s="1"/>
  <c r="L89" i="30"/>
  <c r="S90" i="30"/>
  <c r="W90" i="30" s="1"/>
  <c r="L97" i="30"/>
  <c r="S98" i="30"/>
  <c r="W98" i="30" s="1"/>
  <c r="AH61" i="30"/>
  <c r="K62" i="30"/>
  <c r="AH69" i="30"/>
  <c r="K73" i="30"/>
  <c r="AH80" i="30"/>
  <c r="K81" i="30"/>
  <c r="AH91" i="30"/>
  <c r="K92" i="30"/>
  <c r="L64" i="30"/>
  <c r="AG64" i="30"/>
  <c r="L75" i="30"/>
  <c r="AG75" i="30"/>
  <c r="L83" i="30"/>
  <c r="AG83" i="30"/>
  <c r="S84" i="30"/>
  <c r="W84" i="30" s="1"/>
  <c r="L94" i="30"/>
  <c r="AG94" i="30"/>
  <c r="S95" i="30"/>
  <c r="W95" i="30" s="1"/>
  <c r="AH58" i="30"/>
  <c r="AH66" i="30"/>
  <c r="AO67" i="30"/>
  <c r="AS67" i="30" s="1"/>
  <c r="AH77" i="30"/>
  <c r="AO78" i="30"/>
  <c r="AS78" i="30" s="1"/>
  <c r="AH88" i="30"/>
  <c r="AO89" i="30"/>
  <c r="AS89" i="30" s="1"/>
  <c r="AH96" i="30"/>
  <c r="K97" i="30"/>
  <c r="AO97" i="30"/>
  <c r="AS97" i="30" s="1"/>
  <c r="L61" i="30"/>
  <c r="AG61" i="30"/>
  <c r="L69" i="30"/>
  <c r="AG69" i="30"/>
  <c r="L80" i="30"/>
  <c r="AG80" i="30"/>
  <c r="L91" i="30"/>
  <c r="AG91" i="30"/>
  <c r="L99" i="30"/>
  <c r="AG99" i="30"/>
  <c r="AH63" i="30"/>
  <c r="K64" i="30"/>
  <c r="AH74" i="30"/>
  <c r="K75" i="30"/>
  <c r="AH82" i="30"/>
  <c r="K83" i="30"/>
  <c r="AH93" i="30"/>
  <c r="K94" i="30"/>
  <c r="S59" i="30"/>
  <c r="W59" i="30" s="1"/>
  <c r="L66" i="30"/>
  <c r="S67" i="30"/>
  <c r="W67" i="30" s="1"/>
  <c r="L77" i="30"/>
  <c r="S78" i="30"/>
  <c r="W78" i="30" s="1"/>
  <c r="L88" i="30"/>
  <c r="AG88" i="30"/>
  <c r="L96" i="30"/>
  <c r="AG96" i="30"/>
  <c r="AH98" i="30"/>
  <c r="L63" i="30"/>
  <c r="L74" i="30"/>
  <c r="L82" i="30"/>
  <c r="L93" i="30"/>
  <c r="S94" i="30"/>
  <c r="W94" i="30" s="1"/>
  <c r="K58" i="30"/>
  <c r="AH65" i="30"/>
  <c r="K66" i="30"/>
  <c r="AH76" i="30"/>
  <c r="K77" i="30"/>
  <c r="AH84" i="30"/>
  <c r="K88" i="30"/>
  <c r="AH95" i="30"/>
  <c r="K96" i="30"/>
  <c r="L98" i="30"/>
  <c r="AG98" i="30"/>
  <c r="AH73" i="30"/>
  <c r="AH81" i="30"/>
  <c r="K82" i="30"/>
  <c r="AH92" i="30"/>
  <c r="K93" i="30"/>
  <c r="L45" i="29"/>
  <c r="AS31" i="29"/>
  <c r="U38" i="29"/>
  <c r="W38" i="29" s="1"/>
  <c r="AP23" i="29"/>
  <c r="AQ45" i="29"/>
  <c r="AS45" i="29" s="1"/>
  <c r="W51" i="29"/>
  <c r="U28" i="29"/>
  <c r="S29" i="29"/>
  <c r="W29" i="29" s="1"/>
  <c r="AC24" i="29"/>
  <c r="L61" i="29"/>
  <c r="AS83" i="29"/>
  <c r="L50" i="29"/>
  <c r="V29" i="29"/>
  <c r="H49" i="29"/>
  <c r="L49" i="29" s="1"/>
  <c r="AS53" i="29"/>
  <c r="W61" i="29"/>
  <c r="AS64" i="29"/>
  <c r="V33" i="29"/>
  <c r="W50" i="29"/>
  <c r="W66" i="29"/>
  <c r="AH34" i="29"/>
  <c r="S37" i="29"/>
  <c r="L43" i="29"/>
  <c r="L46" i="29"/>
  <c r="S48" i="29"/>
  <c r="W48" i="29" s="1"/>
  <c r="AS52" i="29"/>
  <c r="W69" i="29"/>
  <c r="U37" i="29"/>
  <c r="L54" i="29"/>
  <c r="AH46" i="29"/>
  <c r="AH49" i="29"/>
  <c r="L52" i="29"/>
  <c r="W58" i="29"/>
  <c r="AH59" i="29"/>
  <c r="L64" i="29"/>
  <c r="AD45" i="29"/>
  <c r="AS60" i="29"/>
  <c r="L34" i="29"/>
  <c r="AS49" i="29"/>
  <c r="L62" i="29"/>
  <c r="W64" i="29"/>
  <c r="AS47" i="29"/>
  <c r="W52" i="29"/>
  <c r="W53" i="29"/>
  <c r="AH54" i="29"/>
  <c r="W63" i="29"/>
  <c r="L28" i="29"/>
  <c r="AS28" i="29"/>
  <c r="Q23" i="29" a="1"/>
  <c r="Q23" i="29" s="1"/>
  <c r="W28" i="29"/>
  <c r="AS44" i="29"/>
  <c r="AB24" i="29"/>
  <c r="Q24" i="29"/>
  <c r="L29" i="29"/>
  <c r="AB23" i="29" a="1"/>
  <c r="AB23" i="29" s="1"/>
  <c r="W47" i="29"/>
  <c r="AH43" i="29"/>
  <c r="F23" i="29" a="1"/>
  <c r="F23" i="29" s="1"/>
  <c r="F24" i="29"/>
  <c r="AC23" i="29"/>
  <c r="AQ37" i="29"/>
  <c r="AS37" i="29" s="1"/>
  <c r="AG65" i="29"/>
  <c r="AD65" i="29"/>
  <c r="AH65" i="29" s="1"/>
  <c r="K67" i="29"/>
  <c r="H67" i="29"/>
  <c r="L67" i="29" s="1"/>
  <c r="AS74" i="29"/>
  <c r="AG75" i="29"/>
  <c r="AD75" i="29"/>
  <c r="AH75" i="29" s="1"/>
  <c r="W76" i="29"/>
  <c r="AS78" i="29"/>
  <c r="AG79" i="29"/>
  <c r="AD79" i="29"/>
  <c r="AH79" i="29" s="1"/>
  <c r="W80" i="29"/>
  <c r="AS82" i="29"/>
  <c r="AG83" i="29"/>
  <c r="AD83" i="29"/>
  <c r="AH83" i="29" s="1"/>
  <c r="W84" i="29"/>
  <c r="W91" i="29"/>
  <c r="P23" i="29"/>
  <c r="AE23" i="29"/>
  <c r="AD31" i="29"/>
  <c r="AF32" i="29"/>
  <c r="AH32" i="29" s="1"/>
  <c r="K33" i="29"/>
  <c r="AO35" i="29"/>
  <c r="AQ36" i="29"/>
  <c r="AS36" i="29" s="1"/>
  <c r="AD39" i="29"/>
  <c r="AO46" i="29"/>
  <c r="AS46" i="29" s="1"/>
  <c r="AG52" i="29"/>
  <c r="K60" i="29"/>
  <c r="AG69" i="29"/>
  <c r="AD69" i="29"/>
  <c r="AH69" i="29" s="1"/>
  <c r="S73" i="29"/>
  <c r="W73" i="29" s="1"/>
  <c r="K74" i="29"/>
  <c r="H74" i="29"/>
  <c r="L74" i="29" s="1"/>
  <c r="E24" i="29"/>
  <c r="AA24" i="29"/>
  <c r="H31" i="29"/>
  <c r="J32" i="29"/>
  <c r="L32" i="29" s="1"/>
  <c r="S35" i="29"/>
  <c r="W35" i="29" s="1"/>
  <c r="U36" i="29"/>
  <c r="W36" i="29" s="1"/>
  <c r="H39" i="29"/>
  <c r="S46" i="29"/>
  <c r="W46" i="29" s="1"/>
  <c r="K50" i="29"/>
  <c r="AD61" i="29"/>
  <c r="AH61" i="29" s="1"/>
  <c r="AG61" i="29"/>
  <c r="K62" i="29"/>
  <c r="AR64" i="29"/>
  <c r="AS68" i="29"/>
  <c r="AR74" i="29"/>
  <c r="S77" i="29"/>
  <c r="W77" i="29" s="1"/>
  <c r="AR78" i="29"/>
  <c r="S81" i="29"/>
  <c r="W81" i="29" s="1"/>
  <c r="AR82" i="29"/>
  <c r="S88" i="29"/>
  <c r="W88" i="29" s="1"/>
  <c r="K89" i="29"/>
  <c r="H89" i="29"/>
  <c r="L89" i="29" s="1"/>
  <c r="K93" i="29"/>
  <c r="H93" i="29"/>
  <c r="L93" i="29" s="1"/>
  <c r="W97" i="29"/>
  <c r="AF31" i="29"/>
  <c r="AQ35" i="29"/>
  <c r="AF39" i="29"/>
  <c r="AG54" i="29"/>
  <c r="AG59" i="29"/>
  <c r="K64" i="29"/>
  <c r="K68" i="29"/>
  <c r="H68" i="29"/>
  <c r="L68" i="29" s="1"/>
  <c r="AG76" i="29"/>
  <c r="AD76" i="29"/>
  <c r="AH76" i="29" s="1"/>
  <c r="AG80" i="29"/>
  <c r="AD80" i="29"/>
  <c r="AH80" i="29" s="1"/>
  <c r="AG84" i="29"/>
  <c r="AD84" i="29"/>
  <c r="AH84" i="29" s="1"/>
  <c r="W99" i="29"/>
  <c r="AG90" i="29"/>
  <c r="AD90" i="29"/>
  <c r="AH90" i="29" s="1"/>
  <c r="R23" i="29"/>
  <c r="G24" i="29"/>
  <c r="H30" i="29"/>
  <c r="J31" i="29"/>
  <c r="S34" i="29"/>
  <c r="U35" i="29"/>
  <c r="AR35" i="29"/>
  <c r="H38" i="29"/>
  <c r="L38" i="29" s="1"/>
  <c r="J39" i="29"/>
  <c r="S45" i="29"/>
  <c r="W45" i="29" s="1"/>
  <c r="AG49" i="29"/>
  <c r="AO50" i="29"/>
  <c r="AS50" i="29" s="1"/>
  <c r="V53" i="29"/>
  <c r="AS65" i="29"/>
  <c r="AG66" i="29"/>
  <c r="AD66" i="29"/>
  <c r="AH66" i="29" s="1"/>
  <c r="AR68" i="29"/>
  <c r="K95" i="29"/>
  <c r="H95" i="29"/>
  <c r="L95" i="29" s="1"/>
  <c r="AF30" i="29"/>
  <c r="AH30" i="29" s="1"/>
  <c r="AQ34" i="29"/>
  <c r="AS34" i="29" s="1"/>
  <c r="AF38" i="29"/>
  <c r="AH38" i="29" s="1"/>
  <c r="L59" i="29"/>
  <c r="AG63" i="29"/>
  <c r="K65" i="29"/>
  <c r="H65" i="29"/>
  <c r="L65" i="29" s="1"/>
  <c r="K75" i="29"/>
  <c r="H75" i="29"/>
  <c r="L75" i="29" s="1"/>
  <c r="K79" i="29"/>
  <c r="H79" i="29"/>
  <c r="L79" i="29" s="1"/>
  <c r="K83" i="29"/>
  <c r="H83" i="29"/>
  <c r="L83" i="29" s="1"/>
  <c r="AR90" i="29"/>
  <c r="AO90" i="29"/>
  <c r="AS90" i="29" s="1"/>
  <c r="T23" i="29"/>
  <c r="J30" i="29"/>
  <c r="U34" i="29"/>
  <c r="J38" i="29"/>
  <c r="AD51" i="29"/>
  <c r="AH51" i="29" s="1"/>
  <c r="AG51" i="29"/>
  <c r="AG73" i="29"/>
  <c r="AD73" i="29"/>
  <c r="AH73" i="29" s="1"/>
  <c r="AG97" i="29"/>
  <c r="AD97" i="29"/>
  <c r="AH97" i="29" s="1"/>
  <c r="E23" i="29"/>
  <c r="J28" i="29"/>
  <c r="AF28" i="29"/>
  <c r="AH28" i="29" s="1"/>
  <c r="J29" i="29"/>
  <c r="AF29" i="29"/>
  <c r="AH29" i="29" s="1"/>
  <c r="AO32" i="29"/>
  <c r="AS32" i="29" s="1"/>
  <c r="AQ33" i="29"/>
  <c r="AS33" i="29" s="1"/>
  <c r="AD36" i="29"/>
  <c r="AF37" i="29"/>
  <c r="AH37" i="29" s="1"/>
  <c r="AO43" i="29"/>
  <c r="AS43" i="29" s="1"/>
  <c r="AD47" i="29"/>
  <c r="AH47" i="29" s="1"/>
  <c r="AD53" i="29"/>
  <c r="AH53" i="29" s="1"/>
  <c r="AG53" i="29"/>
  <c r="AR65" i="29"/>
  <c r="K69" i="29"/>
  <c r="H69" i="29"/>
  <c r="L69" i="29" s="1"/>
  <c r="AG77" i="29"/>
  <c r="AD77" i="29"/>
  <c r="AH77" i="29" s="1"/>
  <c r="S78" i="29"/>
  <c r="W78" i="29" s="1"/>
  <c r="AG81" i="29"/>
  <c r="AD81" i="29"/>
  <c r="AH81" i="29" s="1"/>
  <c r="S82" i="29"/>
  <c r="W82" i="29" s="1"/>
  <c r="W89" i="29"/>
  <c r="W93" i="29"/>
  <c r="V94" i="29"/>
  <c r="S94" i="29"/>
  <c r="W94" i="29" s="1"/>
  <c r="K28" i="29"/>
  <c r="U33" i="29"/>
  <c r="W33" i="29" s="1"/>
  <c r="J37" i="29"/>
  <c r="L37" i="29" s="1"/>
  <c r="AD58" i="29"/>
  <c r="AH58" i="29" s="1"/>
  <c r="AG58" i="29"/>
  <c r="AR76" i="29"/>
  <c r="AO76" i="29"/>
  <c r="AS76" i="29" s="1"/>
  <c r="AR80" i="29"/>
  <c r="AO80" i="29"/>
  <c r="AS80" i="29" s="1"/>
  <c r="AR84" i="29"/>
  <c r="AO84" i="29"/>
  <c r="AS84" i="29" s="1"/>
  <c r="AM30" i="29"/>
  <c r="AM24" i="29" s="1"/>
  <c r="AQ32" i="29"/>
  <c r="AF36" i="29"/>
  <c r="V50" i="29"/>
  <c r="K61" i="29"/>
  <c r="J63" i="29"/>
  <c r="L63" i="29" s="1"/>
  <c r="K66" i="29"/>
  <c r="H66" i="29"/>
  <c r="L66" i="29" s="1"/>
  <c r="AS66" i="29"/>
  <c r="AG67" i="29"/>
  <c r="AD67" i="29"/>
  <c r="AH67" i="29" s="1"/>
  <c r="AR69" i="29"/>
  <c r="K76" i="29"/>
  <c r="H76" i="29"/>
  <c r="L76" i="29" s="1"/>
  <c r="K80" i="29"/>
  <c r="H80" i="29"/>
  <c r="L80" i="29" s="1"/>
  <c r="K84" i="29"/>
  <c r="H84" i="29"/>
  <c r="L84" i="29" s="1"/>
  <c r="AS91" i="29"/>
  <c r="AN23" i="29"/>
  <c r="U32" i="29"/>
  <c r="W32" i="29" s="1"/>
  <c r="J36" i="29"/>
  <c r="L36" i="29" s="1"/>
  <c r="AD60" i="29"/>
  <c r="AH60" i="29" s="1"/>
  <c r="AG60" i="29"/>
  <c r="AD62" i="29"/>
  <c r="AH62" i="29" s="1"/>
  <c r="AG62" i="29"/>
  <c r="V68" i="29"/>
  <c r="I23" i="29"/>
  <c r="AQ39" i="29"/>
  <c r="AS39" i="29" s="1"/>
  <c r="L51" i="29"/>
  <c r="W54" i="29"/>
  <c r="W59" i="29"/>
  <c r="AG64" i="29"/>
  <c r="AD64" i="29"/>
  <c r="AH64" i="29" s="1"/>
  <c r="W65" i="29"/>
  <c r="K73" i="29"/>
  <c r="H73" i="29"/>
  <c r="L73" i="29" s="1"/>
  <c r="AS73" i="29"/>
  <c r="AG74" i="29"/>
  <c r="AD74" i="29"/>
  <c r="AH74" i="29" s="1"/>
  <c r="AR98" i="29"/>
  <c r="AO98" i="29"/>
  <c r="AS98" i="29" s="1"/>
  <c r="AA23" i="29"/>
  <c r="U39" i="29"/>
  <c r="W39" i="29" s="1"/>
  <c r="V75" i="29"/>
  <c r="K77" i="29"/>
  <c r="H77" i="29"/>
  <c r="L77" i="29" s="1"/>
  <c r="AG78" i="29"/>
  <c r="AD78" i="29"/>
  <c r="AH78" i="29" s="1"/>
  <c r="K81" i="29"/>
  <c r="H81" i="29"/>
  <c r="L81" i="29" s="1"/>
  <c r="AG82" i="29"/>
  <c r="AD82" i="29"/>
  <c r="AH82" i="29" s="1"/>
  <c r="K88" i="29"/>
  <c r="H88" i="29"/>
  <c r="L88" i="29" s="1"/>
  <c r="AR88" i="29"/>
  <c r="AO88" i="29"/>
  <c r="AS88" i="29" s="1"/>
  <c r="AG89" i="29"/>
  <c r="AD89" i="29"/>
  <c r="AH89" i="29" s="1"/>
  <c r="V90" i="29"/>
  <c r="S90" i="29"/>
  <c r="W90" i="29" s="1"/>
  <c r="AQ30" i="29"/>
  <c r="AF45" i="29"/>
  <c r="AH45" i="29" s="1"/>
  <c r="U49" i="29"/>
  <c r="W49" i="29" s="1"/>
  <c r="AD50" i="29"/>
  <c r="AH50" i="29" s="1"/>
  <c r="AG50" i="29"/>
  <c r="K51" i="29"/>
  <c r="V54" i="29"/>
  <c r="AS67" i="29"/>
  <c r="AG68" i="29"/>
  <c r="AD68" i="29"/>
  <c r="AH68" i="29" s="1"/>
  <c r="S96" i="29"/>
  <c r="W96" i="29" s="1"/>
  <c r="AS99" i="29"/>
  <c r="T24" i="29"/>
  <c r="AP24" i="29"/>
  <c r="U30" i="29"/>
  <c r="AR58" i="29"/>
  <c r="V59" i="29"/>
  <c r="AR73" i="29"/>
  <c r="K92" i="29"/>
  <c r="H92" i="29"/>
  <c r="L92" i="29" s="1"/>
  <c r="V93" i="29"/>
  <c r="AG94" i="29"/>
  <c r="AD94" i="29"/>
  <c r="AH94" i="29" s="1"/>
  <c r="K97" i="29"/>
  <c r="H97" i="29"/>
  <c r="L97" i="29" s="1"/>
  <c r="K78" i="29"/>
  <c r="H78" i="29"/>
  <c r="L78" i="29" s="1"/>
  <c r="K82" i="29"/>
  <c r="H82" i="29"/>
  <c r="L82" i="29" s="1"/>
  <c r="AG91" i="29"/>
  <c r="AD91" i="29"/>
  <c r="AH91" i="29" s="1"/>
  <c r="AR92" i="29"/>
  <c r="S98" i="29"/>
  <c r="W98" i="29" s="1"/>
  <c r="AG99" i="29"/>
  <c r="AD99" i="29"/>
  <c r="AH99" i="29" s="1"/>
  <c r="AO92" i="29"/>
  <c r="AS92" i="29" s="1"/>
  <c r="K94" i="29"/>
  <c r="H94" i="29"/>
  <c r="L94" i="29" s="1"/>
  <c r="V95" i="29"/>
  <c r="AG88" i="29"/>
  <c r="AD88" i="29"/>
  <c r="AH88" i="29" s="1"/>
  <c r="AR89" i="29"/>
  <c r="AG96" i="29"/>
  <c r="AD96" i="29"/>
  <c r="AH96" i="29" s="1"/>
  <c r="AR97" i="29"/>
  <c r="AO89" i="29"/>
  <c r="AS89" i="29" s="1"/>
  <c r="K91" i="29"/>
  <c r="H91" i="29"/>
  <c r="L91" i="29" s="1"/>
  <c r="V92" i="29"/>
  <c r="AO97" i="29"/>
  <c r="AS97" i="29" s="1"/>
  <c r="K99" i="29"/>
  <c r="H99" i="29"/>
  <c r="L99" i="29" s="1"/>
  <c r="AG93" i="29"/>
  <c r="AD93" i="29"/>
  <c r="AH93" i="29" s="1"/>
  <c r="V89" i="29"/>
  <c r="AO94" i="29"/>
  <c r="AS94" i="29" s="1"/>
  <c r="K96" i="29"/>
  <c r="H96" i="29"/>
  <c r="L96" i="29" s="1"/>
  <c r="V97" i="29"/>
  <c r="AR91" i="29"/>
  <c r="AG98" i="29"/>
  <c r="AD98" i="29"/>
  <c r="AH98" i="29" s="1"/>
  <c r="AR99" i="29"/>
  <c r="AG95" i="29"/>
  <c r="AD95" i="29"/>
  <c r="AH95" i="29" s="1"/>
  <c r="AR96" i="29"/>
  <c r="K90" i="29"/>
  <c r="H90" i="29"/>
  <c r="L90" i="29" s="1"/>
  <c r="V91" i="29"/>
  <c r="AO96" i="29"/>
  <c r="AS96" i="29" s="1"/>
  <c r="K98" i="29"/>
  <c r="H98" i="29"/>
  <c r="L98" i="29" s="1"/>
  <c r="V99" i="29"/>
  <c r="AG92" i="29"/>
  <c r="AD92" i="29"/>
  <c r="AH92" i="29" s="1"/>
  <c r="AR93" i="29"/>
  <c r="AD29" i="28"/>
  <c r="AH29" i="28" s="1"/>
  <c r="W64" i="28"/>
  <c r="AF90" i="28"/>
  <c r="AH90" i="28" s="1"/>
  <c r="AH97" i="28"/>
  <c r="S44" i="28"/>
  <c r="W44" i="28" s="1"/>
  <c r="W46" i="28"/>
  <c r="V63" i="28"/>
  <c r="S37" i="28"/>
  <c r="AN24" i="28"/>
  <c r="AO32" i="28"/>
  <c r="W43" i="28"/>
  <c r="W45" i="28"/>
  <c r="W58" i="28"/>
  <c r="AF83" i="28"/>
  <c r="W62" i="28"/>
  <c r="W99" i="28"/>
  <c r="AH44" i="28"/>
  <c r="AH46" i="28"/>
  <c r="W50" i="28"/>
  <c r="AH51" i="28"/>
  <c r="AS64" i="28"/>
  <c r="W95" i="28"/>
  <c r="AS59" i="28"/>
  <c r="AF79" i="28"/>
  <c r="AH99" i="28"/>
  <c r="S33" i="28"/>
  <c r="G24" i="28"/>
  <c r="H29" i="28"/>
  <c r="L60" i="28"/>
  <c r="S48" i="28"/>
  <c r="W48" i="28" s="1"/>
  <c r="L47" i="28"/>
  <c r="W53" i="28"/>
  <c r="AF98" i="28"/>
  <c r="L46" i="28"/>
  <c r="L52" i="28"/>
  <c r="AH43" i="28"/>
  <c r="AS49" i="28"/>
  <c r="AB24" i="28"/>
  <c r="W36" i="28"/>
  <c r="J28" i="28"/>
  <c r="L28" i="28" s="1"/>
  <c r="S31" i="28"/>
  <c r="R23" i="28"/>
  <c r="I24" i="28"/>
  <c r="K28" i="28"/>
  <c r="AO30" i="28"/>
  <c r="AG33" i="28"/>
  <c r="AG24" i="28" s="1"/>
  <c r="AG37" i="28"/>
  <c r="AG44" i="28"/>
  <c r="AG48" i="28"/>
  <c r="AD50" i="28"/>
  <c r="AH50" i="28" s="1"/>
  <c r="AG50" i="28"/>
  <c r="K60" i="28"/>
  <c r="AS62" i="28"/>
  <c r="AD63" i="28"/>
  <c r="AH63" i="28" s="1"/>
  <c r="AG63" i="28"/>
  <c r="AR66" i="28"/>
  <c r="AO66" i="28"/>
  <c r="AS66" i="28" s="1"/>
  <c r="AG68" i="28"/>
  <c r="AG88" i="28"/>
  <c r="J33" i="28"/>
  <c r="L33" i="28" s="1"/>
  <c r="V35" i="28"/>
  <c r="J37" i="28"/>
  <c r="L37" i="28" s="1"/>
  <c r="V39" i="28"/>
  <c r="V46" i="28"/>
  <c r="AD61" i="28"/>
  <c r="AH61" i="28" s="1"/>
  <c r="AG61" i="28"/>
  <c r="AR67" i="28"/>
  <c r="AO67" i="28"/>
  <c r="AS67" i="28" s="1"/>
  <c r="H58" i="28"/>
  <c r="L58" i="28" s="1"/>
  <c r="K58" i="28"/>
  <c r="AR65" i="28"/>
  <c r="AO65" i="28"/>
  <c r="AS65" i="28" s="1"/>
  <c r="T23" i="28"/>
  <c r="AL23" i="28" a="1"/>
  <c r="AL23" i="28" s="1"/>
  <c r="AM28" i="28"/>
  <c r="AO29" i="28"/>
  <c r="K33" i="28"/>
  <c r="K37" i="28"/>
  <c r="K44" i="28"/>
  <c r="K48" i="28"/>
  <c r="S49" i="28"/>
  <c r="W49" i="28" s="1"/>
  <c r="AS51" i="28"/>
  <c r="K53" i="28"/>
  <c r="AS58" i="28"/>
  <c r="AD59" i="28"/>
  <c r="AH59" i="28" s="1"/>
  <c r="AG59" i="28"/>
  <c r="AR68" i="28"/>
  <c r="AR69" i="28"/>
  <c r="AO69" i="28"/>
  <c r="AS69" i="28" s="1"/>
  <c r="AG75" i="28"/>
  <c r="AG81" i="28"/>
  <c r="W97" i="28"/>
  <c r="AR31" i="28"/>
  <c r="E23" i="28"/>
  <c r="S29" i="28"/>
  <c r="AF32" i="28"/>
  <c r="AH32" i="28" s="1"/>
  <c r="S34" i="28"/>
  <c r="AF36" i="28"/>
  <c r="AH36" i="28" s="1"/>
  <c r="S38" i="28"/>
  <c r="H50" i="28"/>
  <c r="L50" i="28" s="1"/>
  <c r="K50" i="28"/>
  <c r="AD54" i="28"/>
  <c r="AH54" i="28" s="1"/>
  <c r="AG54" i="28"/>
  <c r="AR74" i="28"/>
  <c r="AO74" i="28"/>
  <c r="AS74" i="28" s="1"/>
  <c r="P24" i="28"/>
  <c r="AG47" i="28"/>
  <c r="AR76" i="28"/>
  <c r="AO76" i="28"/>
  <c r="AS76" i="28" s="1"/>
  <c r="AR78" i="28"/>
  <c r="AO78" i="28"/>
  <c r="AS78" i="28" s="1"/>
  <c r="AN23" i="28"/>
  <c r="S28" i="28"/>
  <c r="AQ39" i="28"/>
  <c r="AS39" i="28" s="1"/>
  <c r="AQ38" i="28"/>
  <c r="AS38" i="28" s="1"/>
  <c r="AQ37" i="28"/>
  <c r="AS37" i="28" s="1"/>
  <c r="AQ36" i="28"/>
  <c r="AS36" i="28" s="1"/>
  <c r="AQ35" i="28"/>
  <c r="AS35" i="28" s="1"/>
  <c r="AQ34" i="28"/>
  <c r="AS34" i="28" s="1"/>
  <c r="AQ33" i="28"/>
  <c r="AQ32" i="28"/>
  <c r="AS32" i="28" s="1"/>
  <c r="AQ31" i="28"/>
  <c r="AS31" i="28" s="1"/>
  <c r="AQ30" i="28"/>
  <c r="AQ29" i="28"/>
  <c r="AQ28" i="28"/>
  <c r="AS28" i="28" s="1"/>
  <c r="V29" i="28"/>
  <c r="J32" i="28"/>
  <c r="L32" i="28" s="1"/>
  <c r="AO33" i="28"/>
  <c r="J36" i="28"/>
  <c r="L36" i="28" s="1"/>
  <c r="AO48" i="28"/>
  <c r="AS48" i="28" s="1"/>
  <c r="W60" i="28"/>
  <c r="H61" i="28"/>
  <c r="L61" i="28" s="1"/>
  <c r="K61" i="28"/>
  <c r="H63" i="28"/>
  <c r="L63" i="28" s="1"/>
  <c r="K63" i="28"/>
  <c r="U39" i="28"/>
  <c r="W39" i="28" s="1"/>
  <c r="U38" i="28"/>
  <c r="U37" i="28"/>
  <c r="W37" i="28" s="1"/>
  <c r="U36" i="28"/>
  <c r="U35" i="28"/>
  <c r="W35" i="28" s="1"/>
  <c r="U34" i="28"/>
  <c r="U33" i="28"/>
  <c r="W33" i="28" s="1"/>
  <c r="U32" i="28"/>
  <c r="W32" i="28" s="1"/>
  <c r="U31" i="28"/>
  <c r="U30" i="28"/>
  <c r="W30" i="28" s="1"/>
  <c r="U29" i="28"/>
  <c r="U28" i="28"/>
  <c r="K32" i="28"/>
  <c r="K36" i="28"/>
  <c r="K43" i="28"/>
  <c r="K47" i="28"/>
  <c r="AG52" i="28"/>
  <c r="W93" i="28"/>
  <c r="AP23" i="28"/>
  <c r="AF31" i="28"/>
  <c r="AH31" i="28" s="1"/>
  <c r="AF35" i="28"/>
  <c r="AH35" i="28" s="1"/>
  <c r="AF39" i="28"/>
  <c r="AH39" i="28" s="1"/>
  <c r="AD49" i="28"/>
  <c r="AH49" i="28" s="1"/>
  <c r="AG49" i="28"/>
  <c r="H54" i="28"/>
  <c r="L54" i="28" s="1"/>
  <c r="K54" i="28"/>
  <c r="H59" i="28"/>
  <c r="L59" i="28" s="1"/>
  <c r="K59" i="28"/>
  <c r="AD64" i="28"/>
  <c r="AH64" i="28" s="1"/>
  <c r="AG64" i="28"/>
  <c r="V66" i="28"/>
  <c r="S66" i="28"/>
  <c r="W66" i="28" s="1"/>
  <c r="I23" i="28"/>
  <c r="AA23" i="28"/>
  <c r="AD30" i="28"/>
  <c r="AG35" i="28"/>
  <c r="AS61" i="28"/>
  <c r="V67" i="28"/>
  <c r="W91" i="28"/>
  <c r="AB23" i="28" a="1"/>
  <c r="AB23" i="28" s="1"/>
  <c r="J31" i="28"/>
  <c r="L31" i="28" s="1"/>
  <c r="J35" i="28"/>
  <c r="L35" i="28" s="1"/>
  <c r="J39" i="28"/>
  <c r="L39" i="28" s="1"/>
  <c r="AD60" i="28"/>
  <c r="AH60" i="28" s="1"/>
  <c r="AG60" i="28"/>
  <c r="V68" i="28"/>
  <c r="S68" i="28"/>
  <c r="W68" i="28" s="1"/>
  <c r="AF30" i="28"/>
  <c r="K52" i="28"/>
  <c r="AS54" i="28"/>
  <c r="V73" i="28"/>
  <c r="S73" i="28"/>
  <c r="W73" i="28" s="1"/>
  <c r="AR46" i="28"/>
  <c r="F28" i="28"/>
  <c r="AC23" i="28"/>
  <c r="J30" i="28"/>
  <c r="L30" i="28" s="1"/>
  <c r="AF34" i="28"/>
  <c r="AH34" i="28" s="1"/>
  <c r="AF38" i="28"/>
  <c r="AH38" i="28" s="1"/>
  <c r="AR43" i="28"/>
  <c r="AR47" i="28"/>
  <c r="AO52" i="28"/>
  <c r="AS52" i="28" s="1"/>
  <c r="AD53" i="28"/>
  <c r="AH53" i="28" s="1"/>
  <c r="AG53" i="28"/>
  <c r="S69" i="28"/>
  <c r="W69" i="28" s="1"/>
  <c r="V74" i="28"/>
  <c r="V75" i="28"/>
  <c r="S75" i="28"/>
  <c r="W75" i="28" s="1"/>
  <c r="V82" i="28"/>
  <c r="S84" i="28"/>
  <c r="W84" i="28" s="1"/>
  <c r="AE23" i="28"/>
  <c r="AD28" i="28"/>
  <c r="AG34" i="28"/>
  <c r="AG23" i="28" s="1"/>
  <c r="AI23" i="28" s="1" a="1"/>
  <c r="AI23" i="28" s="1"/>
  <c r="AG38" i="28"/>
  <c r="AG45" i="28"/>
  <c r="S61" i="28"/>
  <c r="W61" i="28" s="1"/>
  <c r="H62" i="28"/>
  <c r="L62" i="28" s="1"/>
  <c r="K62" i="28"/>
  <c r="W63" i="28"/>
  <c r="S74" i="28"/>
  <c r="W74" i="28" s="1"/>
  <c r="V76" i="28"/>
  <c r="V77" i="28"/>
  <c r="V78" i="28"/>
  <c r="V80" i="28"/>
  <c r="S82" i="28"/>
  <c r="W82" i="28" s="1"/>
  <c r="Q30" i="28"/>
  <c r="Q24" i="28" s="1"/>
  <c r="J29" i="28"/>
  <c r="L29" i="28" s="1"/>
  <c r="J34" i="28"/>
  <c r="L34" i="28" s="1"/>
  <c r="AR49" i="28"/>
  <c r="H51" i="28"/>
  <c r="L51" i="28" s="1"/>
  <c r="K51" i="28"/>
  <c r="W76" i="28"/>
  <c r="W78" i="28"/>
  <c r="W80" i="28"/>
  <c r="L66" i="28"/>
  <c r="L68" i="28"/>
  <c r="L73" i="28"/>
  <c r="L75" i="28"/>
  <c r="L77" i="28"/>
  <c r="L79" i="28"/>
  <c r="L81" i="28"/>
  <c r="L83" i="28"/>
  <c r="L88" i="28"/>
  <c r="L90" i="28"/>
  <c r="L92" i="28"/>
  <c r="L94" i="28"/>
  <c r="L96" i="28"/>
  <c r="L98" i="28"/>
  <c r="AR73" i="28"/>
  <c r="AR75" i="28"/>
  <c r="AR77" i="28"/>
  <c r="AR79" i="28"/>
  <c r="AR81" i="28"/>
  <c r="AR83" i="28"/>
  <c r="AR88" i="28"/>
  <c r="AR90" i="28"/>
  <c r="AR92" i="28"/>
  <c r="AR94" i="28"/>
  <c r="AR96" i="28"/>
  <c r="AR98" i="28"/>
  <c r="V53" i="28"/>
  <c r="V60" i="28"/>
  <c r="V64" i="28"/>
  <c r="K66" i="28"/>
  <c r="K68" i="28"/>
  <c r="AO68" i="28"/>
  <c r="AS68" i="28" s="1"/>
  <c r="K73" i="28"/>
  <c r="AO73" i="28"/>
  <c r="AS73" i="28" s="1"/>
  <c r="K75" i="28"/>
  <c r="AO75" i="28"/>
  <c r="AS75" i="28" s="1"/>
  <c r="K77" i="28"/>
  <c r="AO77" i="28"/>
  <c r="AS77" i="28" s="1"/>
  <c r="K79" i="28"/>
  <c r="AO79" i="28"/>
  <c r="AS79" i="28" s="1"/>
  <c r="K81" i="28"/>
  <c r="AO81" i="28"/>
  <c r="AS81" i="28" s="1"/>
  <c r="K83" i="28"/>
  <c r="AO83" i="28"/>
  <c r="AS83" i="28" s="1"/>
  <c r="K88" i="28"/>
  <c r="AO88" i="28"/>
  <c r="AS88" i="28" s="1"/>
  <c r="K90" i="28"/>
  <c r="AO90" i="28"/>
  <c r="AS90" i="28" s="1"/>
  <c r="K92" i="28"/>
  <c r="AO92" i="28"/>
  <c r="AS92" i="28" s="1"/>
  <c r="K94" i="28"/>
  <c r="AO94" i="28"/>
  <c r="AS94" i="28" s="1"/>
  <c r="K96" i="28"/>
  <c r="AO96" i="28"/>
  <c r="AS96" i="28" s="1"/>
  <c r="K98" i="28"/>
  <c r="AO98" i="28"/>
  <c r="AS98" i="28" s="1"/>
  <c r="AH65" i="28"/>
  <c r="AH67" i="28"/>
  <c r="AH69" i="28"/>
  <c r="AH74" i="28"/>
  <c r="AH76" i="28"/>
  <c r="AH78" i="28"/>
  <c r="AH80" i="28"/>
  <c r="AH82" i="28"/>
  <c r="AH84" i="28"/>
  <c r="AH89" i="28"/>
  <c r="AH91" i="28"/>
  <c r="V79" i="28"/>
  <c r="V81" i="28"/>
  <c r="V83" i="28"/>
  <c r="V88" i="28"/>
  <c r="V90" i="28"/>
  <c r="V92" i="28"/>
  <c r="V94" i="28"/>
  <c r="V96" i="28"/>
  <c r="V98" i="28"/>
  <c r="V52" i="28"/>
  <c r="V59" i="28"/>
  <c r="AG65" i="28"/>
  <c r="AG67" i="28"/>
  <c r="AG69" i="28"/>
  <c r="AG74" i="28"/>
  <c r="AG76" i="28"/>
  <c r="S77" i="28"/>
  <c r="W77" i="28" s="1"/>
  <c r="AG78" i="28"/>
  <c r="S79" i="28"/>
  <c r="W79" i="28" s="1"/>
  <c r="AG80" i="28"/>
  <c r="S81" i="28"/>
  <c r="W81" i="28" s="1"/>
  <c r="AG82" i="28"/>
  <c r="S83" i="28"/>
  <c r="W83" i="28" s="1"/>
  <c r="AG84" i="28"/>
  <c r="S88" i="28"/>
  <c r="W88" i="28" s="1"/>
  <c r="AG89" i="28"/>
  <c r="S90" i="28"/>
  <c r="W90" i="28" s="1"/>
  <c r="AG91" i="28"/>
  <c r="S92" i="28"/>
  <c r="W92" i="28" s="1"/>
  <c r="AG93" i="28"/>
  <c r="S94" i="28"/>
  <c r="W94" i="28" s="1"/>
  <c r="AG95" i="28"/>
  <c r="S96" i="28"/>
  <c r="W96" i="28" s="1"/>
  <c r="AG97" i="28"/>
  <c r="S98" i="28"/>
  <c r="W98" i="28" s="1"/>
  <c r="AG99" i="28"/>
  <c r="L67" i="28"/>
  <c r="L69" i="28"/>
  <c r="L74" i="28"/>
  <c r="L76" i="28"/>
  <c r="L78" i="28"/>
  <c r="L80" i="28"/>
  <c r="L82" i="28"/>
  <c r="L84" i="28"/>
  <c r="L89" i="28"/>
  <c r="L91" i="28"/>
  <c r="L93" i="28"/>
  <c r="L95" i="28"/>
  <c r="L97" i="28"/>
  <c r="L99" i="28"/>
  <c r="K67" i="28"/>
  <c r="K69" i="28"/>
  <c r="K74" i="28"/>
  <c r="K76" i="28"/>
  <c r="K78" i="28"/>
  <c r="K80" i="28"/>
  <c r="AO80" i="28"/>
  <c r="AS80" i="28" s="1"/>
  <c r="K82" i="28"/>
  <c r="AO82" i="28"/>
  <c r="AS82" i="28" s="1"/>
  <c r="K84" i="28"/>
  <c r="AO84" i="28"/>
  <c r="AS84" i="28" s="1"/>
  <c r="K89" i="28"/>
  <c r="AO89" i="28"/>
  <c r="AS89" i="28" s="1"/>
  <c r="K91" i="28"/>
  <c r="AO91" i="28"/>
  <c r="AS91" i="28" s="1"/>
  <c r="K93" i="28"/>
  <c r="AO93" i="28"/>
  <c r="AS93" i="28" s="1"/>
  <c r="K95" i="28"/>
  <c r="AO95" i="28"/>
  <c r="AS95" i="28" s="1"/>
  <c r="K97" i="28"/>
  <c r="AO97" i="28"/>
  <c r="AS97" i="28" s="1"/>
  <c r="K99" i="28"/>
  <c r="AR50" i="28"/>
  <c r="AR54" i="28"/>
  <c r="AR61" i="28"/>
  <c r="AH66" i="28"/>
  <c r="AH68" i="28"/>
  <c r="AH73" i="28"/>
  <c r="AH75" i="28"/>
  <c r="AH77" i="28"/>
  <c r="AH79" i="28"/>
  <c r="AH81" i="28"/>
  <c r="AH83" i="28"/>
  <c r="AH88" i="28"/>
  <c r="AH92" i="28"/>
  <c r="AH94" i="28"/>
  <c r="AH96" i="28"/>
  <c r="AH98" i="28"/>
  <c r="V89" i="28"/>
  <c r="V91" i="28"/>
  <c r="V93" i="28"/>
  <c r="V95" i="28"/>
  <c r="V97" i="28"/>
  <c r="V99" i="28"/>
  <c r="AS31" i="27"/>
  <c r="AS61" i="27"/>
  <c r="AQ28" i="27"/>
  <c r="AQ29" i="27"/>
  <c r="AS29" i="27" s="1"/>
  <c r="AQ35" i="27"/>
  <c r="AS35" i="27" s="1"/>
  <c r="V67" i="27"/>
  <c r="W84" i="27"/>
  <c r="W37" i="27"/>
  <c r="AS38" i="27"/>
  <c r="AH60" i="27"/>
  <c r="L45" i="27"/>
  <c r="AF60" i="27"/>
  <c r="J28" i="27"/>
  <c r="I23" i="27"/>
  <c r="AD37" i="27"/>
  <c r="AQ38" i="27"/>
  <c r="H44" i="27"/>
  <c r="L44" i="27" s="1"/>
  <c r="S48" i="27"/>
  <c r="W48" i="27" s="1"/>
  <c r="W49" i="27"/>
  <c r="AH51" i="27"/>
  <c r="W76" i="27"/>
  <c r="J29" i="27"/>
  <c r="H30" i="27"/>
  <c r="AQ33" i="27"/>
  <c r="AS33" i="27" s="1"/>
  <c r="S63" i="27"/>
  <c r="AO53" i="27"/>
  <c r="AS53" i="27" s="1"/>
  <c r="AS67" i="27"/>
  <c r="V69" i="27"/>
  <c r="W30" i="27"/>
  <c r="AS50" i="27"/>
  <c r="AF49" i="27"/>
  <c r="AH49" i="27" s="1"/>
  <c r="L59" i="27"/>
  <c r="L60" i="27"/>
  <c r="AC24" i="27"/>
  <c r="AG45" i="27"/>
  <c r="W61" i="27"/>
  <c r="W65" i="27"/>
  <c r="AD29" i="27"/>
  <c r="AQ31" i="27"/>
  <c r="W34" i="27"/>
  <c r="AD35" i="27"/>
  <c r="AH35" i="27" s="1"/>
  <c r="AQ36" i="27"/>
  <c r="AS36" i="27" s="1"/>
  <c r="AS48" i="27"/>
  <c r="AS79" i="27"/>
  <c r="W38" i="27"/>
  <c r="S59" i="27"/>
  <c r="AL23" i="27" a="1"/>
  <c r="AL23" i="27" s="1"/>
  <c r="AS47" i="27"/>
  <c r="W59" i="27"/>
  <c r="AS28" i="27"/>
  <c r="AH43" i="27"/>
  <c r="L50" i="27"/>
  <c r="W54" i="27"/>
  <c r="AS51" i="27"/>
  <c r="L46" i="27"/>
  <c r="AB23" i="27" a="1"/>
  <c r="AB23" i="27" s="1"/>
  <c r="AM23" i="27"/>
  <c r="W45" i="27"/>
  <c r="L37" i="27"/>
  <c r="L38" i="27"/>
  <c r="AS43" i="27"/>
  <c r="AS49" i="27"/>
  <c r="AH54" i="27"/>
  <c r="L31" i="27"/>
  <c r="P23" i="27"/>
  <c r="K68" i="27"/>
  <c r="H68" i="27"/>
  <c r="L68" i="27" s="1"/>
  <c r="W74" i="27"/>
  <c r="K75" i="27"/>
  <c r="H75" i="27"/>
  <c r="L75" i="27" s="1"/>
  <c r="K81" i="27"/>
  <c r="H81" i="27"/>
  <c r="L81" i="27" s="1"/>
  <c r="K76" i="27"/>
  <c r="H76" i="27"/>
  <c r="L76" i="27" s="1"/>
  <c r="R23" i="27"/>
  <c r="Q28" i="27"/>
  <c r="V29" i="27"/>
  <c r="AD30" i="27"/>
  <c r="J31" i="27"/>
  <c r="V33" i="27"/>
  <c r="AD34" i="27"/>
  <c r="AH34" i="27" s="1"/>
  <c r="J35" i="27"/>
  <c r="L35" i="27" s="1"/>
  <c r="V37" i="27"/>
  <c r="AD38" i="27"/>
  <c r="J39" i="27"/>
  <c r="L39" i="27" s="1"/>
  <c r="V44" i="27"/>
  <c r="AD45" i="27"/>
  <c r="AH45" i="27" s="1"/>
  <c r="K50" i="27"/>
  <c r="S51" i="27"/>
  <c r="W51" i="27" s="1"/>
  <c r="K82" i="27"/>
  <c r="H82" i="27"/>
  <c r="L82" i="27" s="1"/>
  <c r="AL24" i="27"/>
  <c r="AO54" i="27"/>
  <c r="AS54" i="27" s="1"/>
  <c r="S91" i="27"/>
  <c r="W91" i="27" s="1"/>
  <c r="AG66" i="27"/>
  <c r="AD66" i="27"/>
  <c r="AH66" i="27" s="1"/>
  <c r="AM24" i="27"/>
  <c r="AR28" i="27"/>
  <c r="AF30" i="27"/>
  <c r="AR32" i="27"/>
  <c r="AF34" i="27"/>
  <c r="AR36" i="27"/>
  <c r="AF38" i="27"/>
  <c r="AR43" i="27"/>
  <c r="AR47" i="27"/>
  <c r="K59" i="27"/>
  <c r="H61" i="27"/>
  <c r="L61" i="27" s="1"/>
  <c r="K61" i="27"/>
  <c r="AS65" i="27"/>
  <c r="S99" i="27"/>
  <c r="W99" i="27" s="1"/>
  <c r="AD53" i="27"/>
  <c r="AH53" i="27" s="1"/>
  <c r="AG53" i="27"/>
  <c r="E23" i="27"/>
  <c r="AN24" i="27"/>
  <c r="AG30" i="27"/>
  <c r="U36" i="27"/>
  <c r="W36" i="27" s="1"/>
  <c r="U47" i="27"/>
  <c r="W47" i="27" s="1"/>
  <c r="AO59" i="27"/>
  <c r="AS59" i="27" s="1"/>
  <c r="AR66" i="27"/>
  <c r="K77" i="27"/>
  <c r="H77" i="27"/>
  <c r="L77" i="27" s="1"/>
  <c r="K83" i="27"/>
  <c r="H83" i="27"/>
  <c r="L83" i="27" s="1"/>
  <c r="AP24" i="27"/>
  <c r="V28" i="27"/>
  <c r="J30" i="27"/>
  <c r="L30" i="27" s="1"/>
  <c r="V32" i="27"/>
  <c r="J34" i="27"/>
  <c r="L34" i="27" s="1"/>
  <c r="V36" i="27"/>
  <c r="J38" i="27"/>
  <c r="V43" i="27"/>
  <c r="K53" i="27"/>
  <c r="W64" i="27"/>
  <c r="K65" i="27"/>
  <c r="H65" i="27"/>
  <c r="L65" i="27" s="1"/>
  <c r="AS66" i="27"/>
  <c r="K69" i="27"/>
  <c r="H69" i="27"/>
  <c r="L69" i="27" s="1"/>
  <c r="K78" i="27"/>
  <c r="H78" i="27"/>
  <c r="L78" i="27" s="1"/>
  <c r="K84" i="27"/>
  <c r="H84" i="27"/>
  <c r="L84" i="27" s="1"/>
  <c r="AN23" i="27"/>
  <c r="R24" i="27"/>
  <c r="W50" i="27"/>
  <c r="G23" i="27"/>
  <c r="AB24" i="27"/>
  <c r="H29" i="27"/>
  <c r="L29" i="27" s="1"/>
  <c r="AF29" i="27"/>
  <c r="AH29" i="27" s="1"/>
  <c r="AR31" i="27"/>
  <c r="AF33" i="27"/>
  <c r="AH33" i="27" s="1"/>
  <c r="AR35" i="27"/>
  <c r="AF37" i="27"/>
  <c r="AH37" i="27" s="1"/>
  <c r="AR39" i="27"/>
  <c r="AR46" i="27"/>
  <c r="AG48" i="27"/>
  <c r="AG52" i="27"/>
  <c r="H62" i="27"/>
  <c r="L62" i="27" s="1"/>
  <c r="K62" i="27"/>
  <c r="K66" i="27"/>
  <c r="H66" i="27"/>
  <c r="L66" i="27" s="1"/>
  <c r="S93" i="27"/>
  <c r="W93" i="27" s="1"/>
  <c r="AR49" i="27"/>
  <c r="AS62" i="27"/>
  <c r="AA23" i="27"/>
  <c r="F24" i="27"/>
  <c r="AD28" i="27"/>
  <c r="V31" i="27"/>
  <c r="AD32" i="27"/>
  <c r="J33" i="27"/>
  <c r="L33" i="27" s="1"/>
  <c r="AD36" i="27"/>
  <c r="K73" i="27"/>
  <c r="H73" i="27"/>
  <c r="L73" i="27" s="1"/>
  <c r="K79" i="27"/>
  <c r="H79" i="27"/>
  <c r="L79" i="27" s="1"/>
  <c r="K89" i="27"/>
  <c r="H89" i="27"/>
  <c r="L89" i="27" s="1"/>
  <c r="L51" i="27"/>
  <c r="AS58" i="27"/>
  <c r="W69" i="27"/>
  <c r="K74" i="27"/>
  <c r="H74" i="27"/>
  <c r="L74" i="27" s="1"/>
  <c r="AA24" i="27"/>
  <c r="H28" i="27"/>
  <c r="AF28" i="27"/>
  <c r="AR30" i="27"/>
  <c r="H32" i="27"/>
  <c r="L32" i="27" s="1"/>
  <c r="AF32" i="27"/>
  <c r="AR34" i="27"/>
  <c r="H36" i="27"/>
  <c r="L36" i="27" s="1"/>
  <c r="AF36" i="27"/>
  <c r="H43" i="27"/>
  <c r="L43" i="27" s="1"/>
  <c r="H47" i="27"/>
  <c r="L47" i="27" s="1"/>
  <c r="K80" i="27"/>
  <c r="H80" i="27"/>
  <c r="L80" i="27" s="1"/>
  <c r="AC23" i="27"/>
  <c r="AD50" i="27"/>
  <c r="AH50" i="27" s="1"/>
  <c r="AG50" i="27"/>
  <c r="V53" i="27"/>
  <c r="AO63" i="27"/>
  <c r="AS63" i="27" s="1"/>
  <c r="V65" i="27"/>
  <c r="V66" i="27"/>
  <c r="S66" i="27"/>
  <c r="W66" i="27" s="1"/>
  <c r="S95" i="27"/>
  <c r="W95" i="27" s="1"/>
  <c r="E24" i="27"/>
  <c r="V30" i="27"/>
  <c r="V34" i="27"/>
  <c r="V38" i="27"/>
  <c r="W58" i="27"/>
  <c r="AE23" i="27"/>
  <c r="L54" i="27"/>
  <c r="AR60" i="27"/>
  <c r="AO60" i="27"/>
  <c r="AS60" i="27" s="1"/>
  <c r="AD61" i="27"/>
  <c r="AH61" i="27" s="1"/>
  <c r="AG61" i="27"/>
  <c r="AG65" i="27"/>
  <c r="AD65" i="27"/>
  <c r="AH65" i="27" s="1"/>
  <c r="W67" i="27"/>
  <c r="V74" i="27"/>
  <c r="S89" i="27"/>
  <c r="W89" i="27" s="1"/>
  <c r="K88" i="27"/>
  <c r="H88" i="27"/>
  <c r="L88" i="27" s="1"/>
  <c r="K90" i="27"/>
  <c r="H90" i="27"/>
  <c r="L90" i="27" s="1"/>
  <c r="K92" i="27"/>
  <c r="H92" i="27"/>
  <c r="L92" i="27" s="1"/>
  <c r="K94" i="27"/>
  <c r="H94" i="27"/>
  <c r="L94" i="27" s="1"/>
  <c r="K96" i="27"/>
  <c r="H96" i="27"/>
  <c r="L96" i="27" s="1"/>
  <c r="K98" i="27"/>
  <c r="H98" i="27"/>
  <c r="L98" i="27" s="1"/>
  <c r="AG67" i="27"/>
  <c r="AD67" i="27"/>
  <c r="AH67" i="27" s="1"/>
  <c r="AO81" i="27"/>
  <c r="AS81" i="27" s="1"/>
  <c r="AO83" i="27"/>
  <c r="AS83" i="27" s="1"/>
  <c r="AO88" i="27"/>
  <c r="AS88" i="27" s="1"/>
  <c r="AO90" i="27"/>
  <c r="AS90" i="27" s="1"/>
  <c r="AO92" i="27"/>
  <c r="AS92" i="27" s="1"/>
  <c r="AO94" i="27"/>
  <c r="AS94" i="27" s="1"/>
  <c r="AO96" i="27"/>
  <c r="AS96" i="27" s="1"/>
  <c r="AS98" i="27"/>
  <c r="AG64" i="27"/>
  <c r="AD64" i="27"/>
  <c r="AH64" i="27" s="1"/>
  <c r="K67" i="27"/>
  <c r="H67" i="27"/>
  <c r="L67" i="27" s="1"/>
  <c r="AQ68" i="27"/>
  <c r="AQ24" i="27" s="1"/>
  <c r="AG69" i="27"/>
  <c r="AD69" i="27"/>
  <c r="AH69" i="27" s="1"/>
  <c r="AQ73" i="27"/>
  <c r="AS73" i="27" s="1"/>
  <c r="AG74" i="27"/>
  <c r="AD74" i="27"/>
  <c r="AH74" i="27" s="1"/>
  <c r="AQ75" i="27"/>
  <c r="AS75" i="27" s="1"/>
  <c r="AG76" i="27"/>
  <c r="AD76" i="27"/>
  <c r="AH76" i="27" s="1"/>
  <c r="AQ77" i="27"/>
  <c r="AS77" i="27" s="1"/>
  <c r="AG78" i="27"/>
  <c r="AD78" i="27"/>
  <c r="AH78" i="27" s="1"/>
  <c r="AG80" i="27"/>
  <c r="AD80" i="27"/>
  <c r="AH80" i="27" s="1"/>
  <c r="AG82" i="27"/>
  <c r="AD82" i="27"/>
  <c r="AH82" i="27" s="1"/>
  <c r="AG84" i="27"/>
  <c r="AD84" i="27"/>
  <c r="AH84" i="27" s="1"/>
  <c r="AG89" i="27"/>
  <c r="AD89" i="27"/>
  <c r="AH89" i="27" s="1"/>
  <c r="AG91" i="27"/>
  <c r="AD91" i="27"/>
  <c r="AH91" i="27" s="1"/>
  <c r="AG93" i="27"/>
  <c r="AD93" i="27"/>
  <c r="AH93" i="27" s="1"/>
  <c r="AG95" i="27"/>
  <c r="AD95" i="27"/>
  <c r="AH95" i="27" s="1"/>
  <c r="AG97" i="27"/>
  <c r="AD97" i="27"/>
  <c r="AH97" i="27" s="1"/>
  <c r="U63" i="27"/>
  <c r="W63" i="27" s="1"/>
  <c r="W68" i="27"/>
  <c r="K64" i="27"/>
  <c r="H64" i="27"/>
  <c r="L64" i="27" s="1"/>
  <c r="W73" i="27"/>
  <c r="W75" i="27"/>
  <c r="W77" i="27"/>
  <c r="W79" i="27"/>
  <c r="W81" i="27"/>
  <c r="W83" i="27"/>
  <c r="W88" i="27"/>
  <c r="W90" i="27"/>
  <c r="W92" i="27"/>
  <c r="W94" i="27"/>
  <c r="W96" i="27"/>
  <c r="W98" i="27"/>
  <c r="K91" i="27"/>
  <c r="H91" i="27"/>
  <c r="L91" i="27" s="1"/>
  <c r="K93" i="27"/>
  <c r="H93" i="27"/>
  <c r="L93" i="27" s="1"/>
  <c r="K95" i="27"/>
  <c r="H95" i="27"/>
  <c r="L95" i="27" s="1"/>
  <c r="K97" i="27"/>
  <c r="H97" i="27"/>
  <c r="L97" i="27" s="1"/>
  <c r="K99" i="27"/>
  <c r="H99" i="27"/>
  <c r="L99" i="27" s="1"/>
  <c r="AG63" i="27"/>
  <c r="AD63" i="27"/>
  <c r="AH63" i="27" s="1"/>
  <c r="AS69" i="27"/>
  <c r="AS74" i="27"/>
  <c r="AS76" i="27"/>
  <c r="AS78" i="27"/>
  <c r="AS80" i="27"/>
  <c r="AS82" i="27"/>
  <c r="AS84" i="27"/>
  <c r="AS89" i="27"/>
  <c r="AS91" i="27"/>
  <c r="AS93" i="27"/>
  <c r="AS95" i="27"/>
  <c r="AS97" i="27"/>
  <c r="AG68" i="27"/>
  <c r="AD68" i="27"/>
  <c r="AH68" i="27" s="1"/>
  <c r="K63" i="27"/>
  <c r="H63" i="27"/>
  <c r="L63" i="27" s="1"/>
  <c r="AG73" i="27"/>
  <c r="AD73" i="27"/>
  <c r="AH73" i="27" s="1"/>
  <c r="AG75" i="27"/>
  <c r="AD75" i="27"/>
  <c r="AH75" i="27" s="1"/>
  <c r="AG77" i="27"/>
  <c r="AD77" i="27"/>
  <c r="AH77" i="27" s="1"/>
  <c r="AG79" i="27"/>
  <c r="AD79" i="27"/>
  <c r="AH79" i="27" s="1"/>
  <c r="AG81" i="27"/>
  <c r="AD81" i="27"/>
  <c r="AH81" i="27" s="1"/>
  <c r="AG83" i="27"/>
  <c r="AD83" i="27"/>
  <c r="AH83" i="27" s="1"/>
  <c r="AG88" i="27"/>
  <c r="AD88" i="27"/>
  <c r="AH88" i="27" s="1"/>
  <c r="AG90" i="27"/>
  <c r="AD90" i="27"/>
  <c r="AH90" i="27" s="1"/>
  <c r="AG92" i="27"/>
  <c r="AD92" i="27"/>
  <c r="AH92" i="27" s="1"/>
  <c r="AG94" i="27"/>
  <c r="AD94" i="27"/>
  <c r="AH94" i="27" s="1"/>
  <c r="AG96" i="27"/>
  <c r="AD96" i="27"/>
  <c r="AH96" i="27" s="1"/>
  <c r="AG98" i="27"/>
  <c r="AD98" i="27"/>
  <c r="AH98" i="27" s="1"/>
  <c r="AD99" i="27"/>
  <c r="AH99" i="27" s="1"/>
  <c r="AH63" i="26"/>
  <c r="J44" i="26"/>
  <c r="S49" i="26"/>
  <c r="W49" i="26" s="1"/>
  <c r="AH51" i="26"/>
  <c r="AH59" i="26"/>
  <c r="L65" i="26"/>
  <c r="AS76" i="26"/>
  <c r="L54" i="26"/>
  <c r="L64" i="26"/>
  <c r="K46" i="26"/>
  <c r="AS50" i="26"/>
  <c r="AO48" i="26"/>
  <c r="AS48" i="26" s="1"/>
  <c r="L52" i="26"/>
  <c r="S63" i="26"/>
  <c r="W63" i="26" s="1"/>
  <c r="S64" i="26"/>
  <c r="L61" i="26"/>
  <c r="S62" i="26"/>
  <c r="AO67" i="26"/>
  <c r="AR75" i="26"/>
  <c r="AO78" i="26"/>
  <c r="AS78" i="26" s="1"/>
  <c r="L50" i="26"/>
  <c r="S52" i="26"/>
  <c r="AH65" i="26"/>
  <c r="AS84" i="26"/>
  <c r="W52" i="26"/>
  <c r="AH54" i="26"/>
  <c r="AC24" i="26"/>
  <c r="L49" i="26"/>
  <c r="L68" i="26"/>
  <c r="AM24" i="26"/>
  <c r="AM23" i="26"/>
  <c r="F24" i="26"/>
  <c r="F23" i="26" a="1"/>
  <c r="F23" i="26" s="1"/>
  <c r="Q23" i="26" a="1"/>
  <c r="Q23" i="26" s="1"/>
  <c r="Q24" i="26"/>
  <c r="H28" i="26"/>
  <c r="H29" i="26"/>
  <c r="H30" i="26"/>
  <c r="H31" i="26"/>
  <c r="AD32" i="26"/>
  <c r="AD33" i="26"/>
  <c r="H35" i="26"/>
  <c r="AD36" i="26"/>
  <c r="AD37" i="26"/>
  <c r="AD38" i="26"/>
  <c r="H39" i="26"/>
  <c r="H43" i="26"/>
  <c r="L43" i="26" s="1"/>
  <c r="AD43" i="26"/>
  <c r="AH43" i="26" s="1"/>
  <c r="H44" i="26"/>
  <c r="L44" i="26" s="1"/>
  <c r="H45" i="26"/>
  <c r="L45" i="26" s="1"/>
  <c r="AD45" i="26"/>
  <c r="AH45" i="26" s="1"/>
  <c r="H46" i="26"/>
  <c r="L46" i="26" s="1"/>
  <c r="AD46" i="26"/>
  <c r="AH46" i="26" s="1"/>
  <c r="H47" i="26"/>
  <c r="L47" i="26" s="1"/>
  <c r="AD47" i="26"/>
  <c r="AH47" i="26" s="1"/>
  <c r="H48" i="26"/>
  <c r="L48" i="26" s="1"/>
  <c r="AD48" i="26"/>
  <c r="AH48" i="26" s="1"/>
  <c r="AB52" i="26"/>
  <c r="AB24" i="26" s="1"/>
  <c r="K58" i="26"/>
  <c r="K66" i="26"/>
  <c r="AG95" i="26"/>
  <c r="AD95" i="26"/>
  <c r="AH95" i="26" s="1"/>
  <c r="E23" i="26"/>
  <c r="T23" i="26"/>
  <c r="I24" i="26"/>
  <c r="AE24" i="26"/>
  <c r="AG49" i="26"/>
  <c r="AR58" i="26"/>
  <c r="AG59" i="26"/>
  <c r="AS67" i="26"/>
  <c r="AH68" i="26"/>
  <c r="K73" i="26"/>
  <c r="AS75" i="26"/>
  <c r="V78" i="26"/>
  <c r="K81" i="26"/>
  <c r="H81" i="26"/>
  <c r="L81" i="26" s="1"/>
  <c r="AS83" i="26"/>
  <c r="V89" i="26"/>
  <c r="K92" i="26"/>
  <c r="H92" i="26"/>
  <c r="L92" i="26" s="1"/>
  <c r="AS94" i="26"/>
  <c r="V97" i="26"/>
  <c r="AS82" i="26"/>
  <c r="K99" i="26"/>
  <c r="H99" i="26"/>
  <c r="L99" i="26" s="1"/>
  <c r="AD28" i="26"/>
  <c r="AD29" i="26"/>
  <c r="AD30" i="26"/>
  <c r="AD31" i="26"/>
  <c r="H32" i="26"/>
  <c r="H33" i="26"/>
  <c r="H34" i="26"/>
  <c r="AD34" i="26"/>
  <c r="AD35" i="26"/>
  <c r="H36" i="26"/>
  <c r="H37" i="26"/>
  <c r="L37" i="26" s="1"/>
  <c r="H38" i="26"/>
  <c r="AD39" i="26"/>
  <c r="AH39" i="26" s="1"/>
  <c r="AD44" i="26"/>
  <c r="AH44" i="26" s="1"/>
  <c r="AF49" i="26"/>
  <c r="AH49" i="26" s="1"/>
  <c r="AG76" i="26"/>
  <c r="AD76" i="26"/>
  <c r="AH76" i="26" s="1"/>
  <c r="AG84" i="26"/>
  <c r="AD84" i="26"/>
  <c r="AH84" i="26" s="1"/>
  <c r="AL23" i="26" a="1"/>
  <c r="AL23" i="26" s="1"/>
  <c r="J28" i="26"/>
  <c r="AF28" i="26"/>
  <c r="J29" i="26"/>
  <c r="AF29" i="26"/>
  <c r="J30" i="26"/>
  <c r="AF30" i="26"/>
  <c r="J31" i="26"/>
  <c r="AF31" i="26"/>
  <c r="J32" i="26"/>
  <c r="AF32" i="26"/>
  <c r="J33" i="26"/>
  <c r="AF33" i="26"/>
  <c r="J34" i="26"/>
  <c r="AF34" i="26"/>
  <c r="J35" i="26"/>
  <c r="AF35" i="26"/>
  <c r="J36" i="26"/>
  <c r="AF36" i="26"/>
  <c r="J37" i="26"/>
  <c r="AF37" i="26"/>
  <c r="J38" i="26"/>
  <c r="AF38" i="26"/>
  <c r="J39" i="26"/>
  <c r="V60" i="26"/>
  <c r="K61" i="26"/>
  <c r="AS64" i="26"/>
  <c r="V69" i="26"/>
  <c r="AR74" i="26"/>
  <c r="AG77" i="26"/>
  <c r="AD77" i="26"/>
  <c r="AH77" i="26" s="1"/>
  <c r="W80" i="26"/>
  <c r="AR82" i="26"/>
  <c r="AG88" i="26"/>
  <c r="AD88" i="26"/>
  <c r="AH88" i="26" s="1"/>
  <c r="W91" i="26"/>
  <c r="AR93" i="26"/>
  <c r="AG96" i="26"/>
  <c r="AD96" i="26"/>
  <c r="AH96" i="26" s="1"/>
  <c r="W99" i="26"/>
  <c r="K28" i="26"/>
  <c r="AG28" i="26"/>
  <c r="V51" i="26"/>
  <c r="AR61" i="26"/>
  <c r="K74" i="26"/>
  <c r="H74" i="26"/>
  <c r="L74" i="26" s="1"/>
  <c r="V79" i="26"/>
  <c r="K82" i="26"/>
  <c r="H82" i="26"/>
  <c r="L82" i="26" s="1"/>
  <c r="V90" i="26"/>
  <c r="K93" i="26"/>
  <c r="H93" i="26"/>
  <c r="L93" i="26" s="1"/>
  <c r="V98" i="26"/>
  <c r="S50" i="26"/>
  <c r="W50" i="26" s="1"/>
  <c r="AG52" i="26"/>
  <c r="AS59" i="26"/>
  <c r="K64" i="26"/>
  <c r="AG78" i="26"/>
  <c r="AD78" i="26"/>
  <c r="AH78" i="26" s="1"/>
  <c r="W81" i="26"/>
  <c r="AG89" i="26"/>
  <c r="AD89" i="26"/>
  <c r="AH89" i="26" s="1"/>
  <c r="W92" i="26"/>
  <c r="AG97" i="26"/>
  <c r="AD97" i="26"/>
  <c r="AH97" i="26" s="1"/>
  <c r="AS93" i="26"/>
  <c r="AN23" i="26"/>
  <c r="P24" i="26"/>
  <c r="AL24" i="26"/>
  <c r="AG54" i="26"/>
  <c r="W61" i="26"/>
  <c r="AR64" i="26"/>
  <c r="AG65" i="26"/>
  <c r="K67" i="26"/>
  <c r="AS68" i="26"/>
  <c r="K75" i="26"/>
  <c r="H75" i="26"/>
  <c r="L75" i="26" s="1"/>
  <c r="AS77" i="26"/>
  <c r="V80" i="26"/>
  <c r="K83" i="26"/>
  <c r="H83" i="26"/>
  <c r="L83" i="26" s="1"/>
  <c r="AS88" i="26"/>
  <c r="V91" i="26"/>
  <c r="K94" i="26"/>
  <c r="H94" i="26"/>
  <c r="L94" i="26" s="1"/>
  <c r="AS96" i="26"/>
  <c r="V99" i="26"/>
  <c r="V58" i="26"/>
  <c r="K59" i="26"/>
  <c r="AS62" i="26"/>
  <c r="V66" i="26"/>
  <c r="V73" i="26"/>
  <c r="W74" i="26"/>
  <c r="AR76" i="26"/>
  <c r="AG79" i="26"/>
  <c r="AD79" i="26"/>
  <c r="AH79" i="26" s="1"/>
  <c r="W82" i="26"/>
  <c r="AR84" i="26"/>
  <c r="AG90" i="26"/>
  <c r="AD90" i="26"/>
  <c r="AH90" i="26" s="1"/>
  <c r="W93" i="26"/>
  <c r="AR95" i="26"/>
  <c r="AG98" i="26"/>
  <c r="AD98" i="26"/>
  <c r="AH98" i="26" s="1"/>
  <c r="AA23" i="26"/>
  <c r="AP23" i="26"/>
  <c r="R24" i="26"/>
  <c r="AN24" i="26"/>
  <c r="V53" i="26"/>
  <c r="AR59" i="26"/>
  <c r="AG60" i="26"/>
  <c r="W64" i="26"/>
  <c r="W67" i="26"/>
  <c r="AG69" i="26"/>
  <c r="K76" i="26"/>
  <c r="H76" i="26"/>
  <c r="L76" i="26" s="1"/>
  <c r="V81" i="26"/>
  <c r="K84" i="26"/>
  <c r="H84" i="26"/>
  <c r="L84" i="26" s="1"/>
  <c r="AS89" i="26"/>
  <c r="V92" i="26"/>
  <c r="K95" i="26"/>
  <c r="H95" i="26"/>
  <c r="L95" i="26" s="1"/>
  <c r="AS97" i="26"/>
  <c r="K91" i="26"/>
  <c r="H91" i="26"/>
  <c r="L91" i="26" s="1"/>
  <c r="S28" i="26"/>
  <c r="AO28" i="26"/>
  <c r="S29" i="26"/>
  <c r="AO29" i="26"/>
  <c r="S30" i="26"/>
  <c r="AO30" i="26"/>
  <c r="S31" i="26"/>
  <c r="AO31" i="26"/>
  <c r="S32" i="26"/>
  <c r="AO32" i="26"/>
  <c r="S33" i="26"/>
  <c r="AO33" i="26"/>
  <c r="AS33" i="26" s="1"/>
  <c r="S34" i="26"/>
  <c r="AO34" i="26"/>
  <c r="S35" i="26"/>
  <c r="AO35" i="26"/>
  <c r="S36" i="26"/>
  <c r="AO36" i="26"/>
  <c r="S37" i="26"/>
  <c r="AO37" i="26"/>
  <c r="S38" i="26"/>
  <c r="AO38" i="26"/>
  <c r="S39" i="26"/>
  <c r="AO39" i="26"/>
  <c r="S43" i="26"/>
  <c r="W43" i="26" s="1"/>
  <c r="AO43" i="26"/>
  <c r="AS43" i="26" s="1"/>
  <c r="S44" i="26"/>
  <c r="W44" i="26" s="1"/>
  <c r="AO44" i="26"/>
  <c r="AS44" i="26" s="1"/>
  <c r="S45" i="26"/>
  <c r="W45" i="26" s="1"/>
  <c r="AO45" i="26"/>
  <c r="AS45" i="26" s="1"/>
  <c r="S46" i="26"/>
  <c r="W46" i="26" s="1"/>
  <c r="AO46" i="26"/>
  <c r="AS46" i="26" s="1"/>
  <c r="S47" i="26"/>
  <c r="W47" i="26" s="1"/>
  <c r="AO47" i="26"/>
  <c r="AS47" i="26" s="1"/>
  <c r="S48" i="26"/>
  <c r="W48" i="26" s="1"/>
  <c r="AS54" i="26"/>
  <c r="V61" i="26"/>
  <c r="K62" i="26"/>
  <c r="AS65" i="26"/>
  <c r="AR68" i="26"/>
  <c r="W75" i="26"/>
  <c r="AR77" i="26"/>
  <c r="AG80" i="26"/>
  <c r="AD80" i="26"/>
  <c r="AH80" i="26" s="1"/>
  <c r="W83" i="26"/>
  <c r="AR88" i="26"/>
  <c r="AG91" i="26"/>
  <c r="AD91" i="26"/>
  <c r="AH91" i="26" s="1"/>
  <c r="W94" i="26"/>
  <c r="AR96" i="26"/>
  <c r="AG99" i="26"/>
  <c r="W59" i="26"/>
  <c r="AS69" i="26"/>
  <c r="K77" i="26"/>
  <c r="H77" i="26"/>
  <c r="L77" i="26" s="1"/>
  <c r="AS79" i="26"/>
  <c r="K88" i="26"/>
  <c r="H88" i="26"/>
  <c r="L88" i="26" s="1"/>
  <c r="AS90" i="26"/>
  <c r="K96" i="26"/>
  <c r="H96" i="26"/>
  <c r="L96" i="26" s="1"/>
  <c r="AS98" i="26"/>
  <c r="W69" i="26"/>
  <c r="AS74" i="26"/>
  <c r="K80" i="26"/>
  <c r="H80" i="26"/>
  <c r="L80" i="26" s="1"/>
  <c r="U28" i="26"/>
  <c r="AQ28" i="26"/>
  <c r="U29" i="26"/>
  <c r="AQ29" i="26"/>
  <c r="U30" i="26"/>
  <c r="AQ30" i="26"/>
  <c r="U31" i="26"/>
  <c r="AQ31" i="26"/>
  <c r="U32" i="26"/>
  <c r="AQ32" i="26"/>
  <c r="U33" i="26"/>
  <c r="AQ33" i="26"/>
  <c r="U34" i="26"/>
  <c r="AQ34" i="26"/>
  <c r="U35" i="26"/>
  <c r="AQ35" i="26"/>
  <c r="U36" i="26"/>
  <c r="AQ36" i="26"/>
  <c r="U37" i="26"/>
  <c r="AQ37" i="26"/>
  <c r="U38" i="26"/>
  <c r="AQ38" i="26"/>
  <c r="U39" i="26"/>
  <c r="AQ39" i="26"/>
  <c r="AG51" i="26"/>
  <c r="K54" i="26"/>
  <c r="AS60" i="26"/>
  <c r="K65" i="26"/>
  <c r="W76" i="26"/>
  <c r="AG81" i="26"/>
  <c r="AD81" i="26"/>
  <c r="AH81" i="26" s="1"/>
  <c r="W84" i="26"/>
  <c r="AG92" i="26"/>
  <c r="AD92" i="26"/>
  <c r="AH92" i="26" s="1"/>
  <c r="W95" i="26"/>
  <c r="W60" i="26"/>
  <c r="AR54" i="26"/>
  <c r="AG58" i="26"/>
  <c r="AR65" i="26"/>
  <c r="AG66" i="26"/>
  <c r="W68" i="26"/>
  <c r="L69" i="26"/>
  <c r="AG73" i="26"/>
  <c r="V75" i="26"/>
  <c r="K78" i="26"/>
  <c r="H78" i="26"/>
  <c r="L78" i="26" s="1"/>
  <c r="AS80" i="26"/>
  <c r="V83" i="26"/>
  <c r="K89" i="26"/>
  <c r="H89" i="26"/>
  <c r="L89" i="26" s="1"/>
  <c r="AS91" i="26"/>
  <c r="V94" i="26"/>
  <c r="K97" i="26"/>
  <c r="H97" i="26"/>
  <c r="L97" i="26" s="1"/>
  <c r="AS99" i="26"/>
  <c r="P23" i="26"/>
  <c r="V59" i="26"/>
  <c r="AS63" i="26"/>
  <c r="AR69" i="26"/>
  <c r="AG74" i="26"/>
  <c r="AD74" i="26"/>
  <c r="AH74" i="26" s="1"/>
  <c r="W77" i="26"/>
  <c r="AR79" i="26"/>
  <c r="AG82" i="26"/>
  <c r="AD82" i="26"/>
  <c r="AH82" i="26" s="1"/>
  <c r="W88" i="26"/>
  <c r="AR90" i="26"/>
  <c r="AG93" i="26"/>
  <c r="AD93" i="26"/>
  <c r="AH93" i="26" s="1"/>
  <c r="W96" i="26"/>
  <c r="AR98" i="26"/>
  <c r="E24" i="26"/>
  <c r="K51" i="26"/>
  <c r="W54" i="26"/>
  <c r="AG61" i="26"/>
  <c r="U62" i="26"/>
  <c r="W65" i="26"/>
  <c r="AS66" i="26"/>
  <c r="AS73" i="26"/>
  <c r="K79" i="26"/>
  <c r="H79" i="26"/>
  <c r="L79" i="26" s="1"/>
  <c r="AS81" i="26"/>
  <c r="K90" i="26"/>
  <c r="H90" i="26"/>
  <c r="L90" i="26" s="1"/>
  <c r="AS92" i="26"/>
  <c r="K98" i="26"/>
  <c r="H98" i="26"/>
  <c r="L98" i="26" s="1"/>
  <c r="AG53" i="26"/>
  <c r="AS58" i="26"/>
  <c r="K63" i="26"/>
  <c r="AG75" i="26"/>
  <c r="AD75" i="26"/>
  <c r="AH75" i="26" s="1"/>
  <c r="W78" i="26"/>
  <c r="AG83" i="26"/>
  <c r="AD83" i="26"/>
  <c r="AH83" i="26" s="1"/>
  <c r="W89" i="26"/>
  <c r="AG94" i="26"/>
  <c r="AD94" i="26"/>
  <c r="AH94" i="26" s="1"/>
  <c r="W97" i="26"/>
  <c r="AD99" i="26"/>
  <c r="AH99" i="26" s="1"/>
  <c r="AH46" i="25"/>
  <c r="J28" i="25"/>
  <c r="AG31" i="25"/>
  <c r="K34" i="25"/>
  <c r="AD35" i="25"/>
  <c r="K38" i="25"/>
  <c r="AD39" i="25"/>
  <c r="U52" i="25"/>
  <c r="AQ58" i="25"/>
  <c r="AD67" i="25"/>
  <c r="AH67" i="25" s="1"/>
  <c r="W92" i="25"/>
  <c r="K29" i="25"/>
  <c r="K24" i="25" s="1"/>
  <c r="L65" i="25"/>
  <c r="H33" i="25"/>
  <c r="L33" i="25" s="1"/>
  <c r="H37" i="25"/>
  <c r="L37" i="25" s="1"/>
  <c r="AS89" i="25"/>
  <c r="AS94" i="25"/>
  <c r="AS53" i="25"/>
  <c r="L64" i="25"/>
  <c r="H44" i="25"/>
  <c r="W83" i="25"/>
  <c r="AD29" i="25"/>
  <c r="AH29" i="25" s="1"/>
  <c r="H32" i="25"/>
  <c r="L32" i="25" s="1"/>
  <c r="L50" i="25"/>
  <c r="L69" i="25"/>
  <c r="AS93" i="25"/>
  <c r="H36" i="25"/>
  <c r="L36" i="25" s="1"/>
  <c r="V45" i="25"/>
  <c r="AR48" i="25"/>
  <c r="AR24" i="25" s="1"/>
  <c r="L54" i="25"/>
  <c r="V64" i="25"/>
  <c r="W90" i="25"/>
  <c r="W99" i="25"/>
  <c r="G23" i="25"/>
  <c r="L68" i="25"/>
  <c r="L35" i="25"/>
  <c r="L39" i="25"/>
  <c r="L53" i="25"/>
  <c r="L62" i="25"/>
  <c r="AS65" i="25"/>
  <c r="L76" i="25"/>
  <c r="W94" i="25"/>
  <c r="L48" i="25"/>
  <c r="L61" i="25"/>
  <c r="AH63" i="25"/>
  <c r="V49" i="25"/>
  <c r="L67" i="25"/>
  <c r="AM24" i="25"/>
  <c r="U65" i="25"/>
  <c r="W65" i="25" s="1"/>
  <c r="J67" i="25"/>
  <c r="K67" i="25"/>
  <c r="AG77" i="25"/>
  <c r="AD77" i="25"/>
  <c r="AH77" i="25" s="1"/>
  <c r="L97" i="25"/>
  <c r="AR23" i="25"/>
  <c r="AT23" i="25" s="1" a="1"/>
  <c r="AT23" i="25" s="1"/>
  <c r="L46" i="25"/>
  <c r="AO60" i="25"/>
  <c r="AS60" i="25" s="1"/>
  <c r="AO75" i="25"/>
  <c r="AS75" i="25" s="1"/>
  <c r="AR80" i="25"/>
  <c r="H23" i="25"/>
  <c r="AG62" i="25"/>
  <c r="AD62" i="25"/>
  <c r="AH62" i="25" s="1"/>
  <c r="AS80" i="25"/>
  <c r="I23" i="25"/>
  <c r="AH32" i="25"/>
  <c r="AH33" i="25"/>
  <c r="AH34" i="25"/>
  <c r="AH35" i="25"/>
  <c r="AH36" i="25"/>
  <c r="AH37" i="25"/>
  <c r="AH38" i="25"/>
  <c r="AH39" i="25"/>
  <c r="L47" i="25"/>
  <c r="AR49" i="25"/>
  <c r="W69" i="25"/>
  <c r="AO78" i="25"/>
  <c r="AS78" i="25" s="1"/>
  <c r="AO82" i="25"/>
  <c r="AS82" i="25" s="1"/>
  <c r="AO49" i="25"/>
  <c r="L59" i="25"/>
  <c r="L74" i="25"/>
  <c r="AO84" i="25"/>
  <c r="AS84" i="25" s="1"/>
  <c r="AP24" i="25"/>
  <c r="AP23" i="25"/>
  <c r="AQ49" i="25"/>
  <c r="AC24" i="25"/>
  <c r="AG51" i="25"/>
  <c r="AD51" i="25"/>
  <c r="AH51" i="25" s="1"/>
  <c r="J59" i="25"/>
  <c r="K59" i="25"/>
  <c r="J74" i="25"/>
  <c r="K74" i="25"/>
  <c r="L28" i="25"/>
  <c r="AO91" i="25"/>
  <c r="AS91" i="25" s="1"/>
  <c r="AG66" i="25"/>
  <c r="AD66" i="25"/>
  <c r="AH66" i="25" s="1"/>
  <c r="AH45" i="25"/>
  <c r="W76" i="25"/>
  <c r="L78" i="25"/>
  <c r="L82" i="25"/>
  <c r="L84" i="25"/>
  <c r="AM23" i="25"/>
  <c r="P24" i="25"/>
  <c r="E23" i="25"/>
  <c r="E24" i="25"/>
  <c r="F51" i="25"/>
  <c r="F23" i="25" s="1" a="1"/>
  <c r="F23" i="25" s="1"/>
  <c r="L89" i="25"/>
  <c r="AO95" i="25"/>
  <c r="AS95" i="25" s="1"/>
  <c r="J52" i="25"/>
  <c r="J23" i="25" s="1"/>
  <c r="I24" i="25"/>
  <c r="K52" i="25"/>
  <c r="AB23" i="25" a="1"/>
  <c r="AB23" i="25" s="1"/>
  <c r="L91" i="25"/>
  <c r="J63" i="25"/>
  <c r="J24" i="25" s="1"/>
  <c r="K63" i="25"/>
  <c r="L93" i="25"/>
  <c r="AH47" i="25"/>
  <c r="AG58" i="25"/>
  <c r="AD58" i="25"/>
  <c r="AH58" i="25" s="1"/>
  <c r="AO68" i="25"/>
  <c r="AS68" i="25" s="1"/>
  <c r="AG73" i="25"/>
  <c r="AD73" i="25"/>
  <c r="AH73" i="25" s="1"/>
  <c r="AO97" i="25"/>
  <c r="AS97" i="25" s="1"/>
  <c r="AF23" i="25"/>
  <c r="L44" i="25"/>
  <c r="T23" i="25"/>
  <c r="T24" i="25"/>
  <c r="V50" i="25"/>
  <c r="L52" i="25"/>
  <c r="AA24" i="25"/>
  <c r="AB79" i="25"/>
  <c r="AB24" i="25" s="1"/>
  <c r="L95" i="25"/>
  <c r="AN23" i="25"/>
  <c r="AL24" i="25"/>
  <c r="S49" i="25"/>
  <c r="W49" i="25" s="1"/>
  <c r="S53" i="25"/>
  <c r="W53" i="25" s="1"/>
  <c r="S60" i="25"/>
  <c r="W60" i="25" s="1"/>
  <c r="S64" i="25"/>
  <c r="W64" i="25" s="1"/>
  <c r="S68" i="25"/>
  <c r="W68" i="25" s="1"/>
  <c r="S75" i="25"/>
  <c r="W75" i="25" s="1"/>
  <c r="AG79" i="25"/>
  <c r="AG81" i="25"/>
  <c r="AG83" i="25"/>
  <c r="AG88" i="25"/>
  <c r="AG90" i="25"/>
  <c r="AG92" i="25"/>
  <c r="AG94" i="25"/>
  <c r="AG96" i="25"/>
  <c r="AD98" i="25"/>
  <c r="AH98" i="25" s="1"/>
  <c r="Q28" i="25"/>
  <c r="AH79" i="25"/>
  <c r="AH81" i="25"/>
  <c r="AH83" i="25"/>
  <c r="AH88" i="25"/>
  <c r="AH90" i="25"/>
  <c r="AH92" i="25"/>
  <c r="AH94" i="25"/>
  <c r="AH96" i="25"/>
  <c r="R24" i="25"/>
  <c r="AN24" i="25"/>
  <c r="AS48" i="25"/>
  <c r="AS52" i="25"/>
  <c r="AS59" i="25"/>
  <c r="AS63" i="25"/>
  <c r="AS67" i="25"/>
  <c r="AS74" i="25"/>
  <c r="W78" i="25"/>
  <c r="W80" i="25"/>
  <c r="W82" i="25"/>
  <c r="W84" i="25"/>
  <c r="W89" i="25"/>
  <c r="W91" i="25"/>
  <c r="W93" i="25"/>
  <c r="W95" i="25"/>
  <c r="W97" i="25"/>
  <c r="V99" i="25"/>
  <c r="S28" i="25"/>
  <c r="AO28" i="25"/>
  <c r="S29" i="25"/>
  <c r="AO29" i="25"/>
  <c r="S30" i="25"/>
  <c r="W30" i="25" s="1"/>
  <c r="AO30" i="25"/>
  <c r="S31" i="25"/>
  <c r="AO31" i="25"/>
  <c r="S32" i="25"/>
  <c r="AO32" i="25"/>
  <c r="AS32" i="25" s="1"/>
  <c r="S33" i="25"/>
  <c r="AO33" i="25"/>
  <c r="S34" i="25"/>
  <c r="W34" i="25" s="1"/>
  <c r="AO34" i="25"/>
  <c r="S35" i="25"/>
  <c r="AO35" i="25"/>
  <c r="S36" i="25"/>
  <c r="AO36" i="25"/>
  <c r="S37" i="25"/>
  <c r="AO37" i="25"/>
  <c r="S38" i="25"/>
  <c r="W38" i="25" s="1"/>
  <c r="AO38" i="25"/>
  <c r="S39" i="25"/>
  <c r="W39" i="25" s="1"/>
  <c r="AO39" i="25"/>
  <c r="AS39" i="25" s="1"/>
  <c r="S43" i="25"/>
  <c r="W43" i="25" s="1"/>
  <c r="AO43" i="25"/>
  <c r="AS43" i="25" s="1"/>
  <c r="S44" i="25"/>
  <c r="W44" i="25" s="1"/>
  <c r="AO44" i="25"/>
  <c r="AS44" i="25" s="1"/>
  <c r="S45" i="25"/>
  <c r="W45" i="25" s="1"/>
  <c r="AO45" i="25"/>
  <c r="AS45" i="25" s="1"/>
  <c r="S46" i="25"/>
  <c r="W46" i="25" s="1"/>
  <c r="AO46" i="25"/>
  <c r="AS46" i="25" s="1"/>
  <c r="S47" i="25"/>
  <c r="W47" i="25" s="1"/>
  <c r="AO47" i="25"/>
  <c r="AS47" i="25" s="1"/>
  <c r="S48" i="25"/>
  <c r="W48" i="25" s="1"/>
  <c r="AD50" i="25"/>
  <c r="AH50" i="25" s="1"/>
  <c r="K51" i="25"/>
  <c r="AD54" i="25"/>
  <c r="AH54" i="25" s="1"/>
  <c r="K58" i="25"/>
  <c r="AD61" i="25"/>
  <c r="AH61" i="25" s="1"/>
  <c r="K62" i="25"/>
  <c r="AD65" i="25"/>
  <c r="AH65" i="25" s="1"/>
  <c r="K66" i="25"/>
  <c r="AD69" i="25"/>
  <c r="AH69" i="25" s="1"/>
  <c r="K73" i="25"/>
  <c r="AD76" i="25"/>
  <c r="AH76" i="25" s="1"/>
  <c r="K77" i="25"/>
  <c r="S52" i="25"/>
  <c r="S59" i="25"/>
  <c r="W59" i="25" s="1"/>
  <c r="S63" i="25"/>
  <c r="W63" i="25" s="1"/>
  <c r="S67" i="25"/>
  <c r="W67" i="25" s="1"/>
  <c r="S74" i="25"/>
  <c r="W74" i="25" s="1"/>
  <c r="K79" i="25"/>
  <c r="K81" i="25"/>
  <c r="K83" i="25"/>
  <c r="K88" i="25"/>
  <c r="K90" i="25"/>
  <c r="K92" i="25"/>
  <c r="K94" i="25"/>
  <c r="K96" i="25"/>
  <c r="K98" i="25"/>
  <c r="AS98" i="25"/>
  <c r="AC23" i="25"/>
  <c r="U28" i="25"/>
  <c r="AQ28" i="25"/>
  <c r="U29" i="25"/>
  <c r="AQ29" i="25"/>
  <c r="U30" i="25"/>
  <c r="AQ30" i="25"/>
  <c r="U31" i="25"/>
  <c r="AQ31" i="25"/>
  <c r="U32" i="25"/>
  <c r="AQ32" i="25"/>
  <c r="U33" i="25"/>
  <c r="AQ33" i="25"/>
  <c r="U34" i="25"/>
  <c r="AQ34" i="25"/>
  <c r="U35" i="25"/>
  <c r="AQ35" i="25"/>
  <c r="U36" i="25"/>
  <c r="AQ36" i="25"/>
  <c r="U37" i="25"/>
  <c r="AQ37" i="25"/>
  <c r="U38" i="25"/>
  <c r="AQ38" i="25"/>
  <c r="H79" i="25"/>
  <c r="L79" i="25" s="1"/>
  <c r="H81" i="25"/>
  <c r="L81" i="25" s="1"/>
  <c r="H83" i="25"/>
  <c r="L83" i="25" s="1"/>
  <c r="H88" i="25"/>
  <c r="L88" i="25" s="1"/>
  <c r="H90" i="25"/>
  <c r="L90" i="25" s="1"/>
  <c r="H92" i="25"/>
  <c r="L92" i="25" s="1"/>
  <c r="H94" i="25"/>
  <c r="L94" i="25" s="1"/>
  <c r="H96" i="25"/>
  <c r="L96" i="25" s="1"/>
  <c r="H98" i="25"/>
  <c r="L98" i="25" s="1"/>
  <c r="AG99" i="25"/>
  <c r="V28" i="25"/>
  <c r="AS58" i="25"/>
  <c r="AS62" i="25"/>
  <c r="AS66" i="25"/>
  <c r="AS73" i="25"/>
  <c r="AS77" i="25"/>
  <c r="AS79" i="25"/>
  <c r="AS81" i="25"/>
  <c r="AS83" i="25"/>
  <c r="AS88" i="25"/>
  <c r="AS90" i="25"/>
  <c r="AS92" i="25"/>
  <c r="AD49" i="25"/>
  <c r="AH49" i="25" s="1"/>
  <c r="K50" i="25"/>
  <c r="AD53" i="25"/>
  <c r="AH53" i="25" s="1"/>
  <c r="K54" i="25"/>
  <c r="AD60" i="25"/>
  <c r="AH60" i="25" s="1"/>
  <c r="K61" i="25"/>
  <c r="AD64" i="25"/>
  <c r="AH64" i="25" s="1"/>
  <c r="K65" i="25"/>
  <c r="AD68" i="25"/>
  <c r="AH68" i="25" s="1"/>
  <c r="K69" i="25"/>
  <c r="AD75" i="25"/>
  <c r="AH75" i="25" s="1"/>
  <c r="K76" i="25"/>
  <c r="AR98" i="25"/>
  <c r="AQ51" i="25"/>
  <c r="AS51" i="25" s="1"/>
  <c r="AG78" i="25"/>
  <c r="AG80" i="25"/>
  <c r="AG82" i="25"/>
  <c r="AG84" i="25"/>
  <c r="AG89" i="25"/>
  <c r="AG91" i="25"/>
  <c r="AG93" i="25"/>
  <c r="AG95" i="25"/>
  <c r="AG97" i="25"/>
  <c r="AD78" i="25"/>
  <c r="AH78" i="25" s="1"/>
  <c r="AD80" i="25"/>
  <c r="AH80" i="25" s="1"/>
  <c r="AD82" i="25"/>
  <c r="AH82" i="25" s="1"/>
  <c r="AD84" i="25"/>
  <c r="AH84" i="25" s="1"/>
  <c r="AD89" i="25"/>
  <c r="AH89" i="25" s="1"/>
  <c r="AD91" i="25"/>
  <c r="AH91" i="25" s="1"/>
  <c r="AD93" i="25"/>
  <c r="AH93" i="25" s="1"/>
  <c r="AD95" i="25"/>
  <c r="AH95" i="25" s="1"/>
  <c r="AD97" i="25"/>
  <c r="AH97" i="25" s="1"/>
  <c r="G24" i="25"/>
  <c r="AS76" i="25"/>
  <c r="W79" i="25"/>
  <c r="K49" i="25"/>
  <c r="K53" i="25"/>
  <c r="K60" i="25"/>
  <c r="K64" i="25"/>
  <c r="K68" i="25"/>
  <c r="K75" i="25"/>
  <c r="U98" i="25"/>
  <c r="W98" i="25" s="1"/>
  <c r="H99" i="25"/>
  <c r="L99" i="25" s="1"/>
  <c r="W50" i="25"/>
  <c r="W54" i="25"/>
  <c r="W61" i="25"/>
  <c r="K78" i="25"/>
  <c r="K80" i="25"/>
  <c r="K82" i="25"/>
  <c r="K84" i="25"/>
  <c r="K89" i="25"/>
  <c r="K91" i="25"/>
  <c r="K93" i="25"/>
  <c r="K95" i="25"/>
  <c r="K97" i="25"/>
  <c r="AO99" i="25"/>
  <c r="AS99" i="25" s="1"/>
  <c r="W89" i="24"/>
  <c r="W93" i="24"/>
  <c r="AH47" i="24"/>
  <c r="E24" i="24"/>
  <c r="E23" i="24"/>
  <c r="AH52" i="24"/>
  <c r="T23" i="24"/>
  <c r="AE23" i="24"/>
  <c r="H32" i="24"/>
  <c r="AS53" i="24"/>
  <c r="AS62" i="24"/>
  <c r="K66" i="24"/>
  <c r="W68" i="24"/>
  <c r="L89" i="24"/>
  <c r="AH90" i="24"/>
  <c r="AH61" i="24"/>
  <c r="L74" i="24"/>
  <c r="W79" i="24"/>
  <c r="K92" i="24"/>
  <c r="V93" i="24"/>
  <c r="H28" i="24"/>
  <c r="AS43" i="24"/>
  <c r="AG49" i="24"/>
  <c r="AS51" i="24"/>
  <c r="S32" i="24"/>
  <c r="AO39" i="24"/>
  <c r="AS39" i="24" s="1"/>
  <c r="V46" i="24"/>
  <c r="S47" i="24"/>
  <c r="W47" i="24" s="1"/>
  <c r="AG60" i="24"/>
  <c r="W64" i="24"/>
  <c r="V67" i="24"/>
  <c r="AH68" i="24"/>
  <c r="K73" i="24"/>
  <c r="K63" i="24"/>
  <c r="V74" i="24"/>
  <c r="AG79" i="24"/>
  <c r="Q28" i="24"/>
  <c r="W45" i="24"/>
  <c r="AS49" i="24"/>
  <c r="L53" i="24"/>
  <c r="W66" i="24"/>
  <c r="W75" i="24"/>
  <c r="AH79" i="24"/>
  <c r="V82" i="24"/>
  <c r="L88" i="24"/>
  <c r="W99" i="24"/>
  <c r="R23" i="24"/>
  <c r="H43" i="24"/>
  <c r="L43" i="24" s="1"/>
  <c r="K81" i="24"/>
  <c r="S28" i="24"/>
  <c r="V31" i="24"/>
  <c r="AH64" i="24"/>
  <c r="AS68" i="24"/>
  <c r="L77" i="24"/>
  <c r="AP23" i="24"/>
  <c r="AO35" i="24"/>
  <c r="L62" i="24"/>
  <c r="AF64" i="24"/>
  <c r="AS93" i="24"/>
  <c r="AS54" i="24"/>
  <c r="H51" i="24"/>
  <c r="L51" i="24" s="1"/>
  <c r="AH73" i="24"/>
  <c r="AH92" i="24"/>
  <c r="H36" i="24"/>
  <c r="L36" i="24" s="1"/>
  <c r="AS46" i="24"/>
  <c r="W50" i="24"/>
  <c r="AS58" i="24"/>
  <c r="AS64" i="24"/>
  <c r="L94" i="24"/>
  <c r="L97" i="24"/>
  <c r="W49" i="24"/>
  <c r="L60" i="24"/>
  <c r="AS82" i="24"/>
  <c r="AS88" i="24"/>
  <c r="W90" i="24"/>
  <c r="W38" i="24"/>
  <c r="AH34" i="24"/>
  <c r="W39" i="24"/>
  <c r="Q23" i="24" a="1"/>
  <c r="Q23" i="24" s="1"/>
  <c r="W78" i="24"/>
  <c r="P24" i="24"/>
  <c r="AN24" i="24"/>
  <c r="U39" i="24"/>
  <c r="U38" i="24"/>
  <c r="U37" i="24"/>
  <c r="U36" i="24"/>
  <c r="W36" i="24" s="1"/>
  <c r="U35" i="24"/>
  <c r="W35" i="24" s="1"/>
  <c r="U34" i="24"/>
  <c r="W34" i="24" s="1"/>
  <c r="U33" i="24"/>
  <c r="U32" i="24"/>
  <c r="W32" i="24" s="1"/>
  <c r="U31" i="24"/>
  <c r="W31" i="24" s="1"/>
  <c r="U30" i="24"/>
  <c r="W30" i="24" s="1"/>
  <c r="U29" i="24"/>
  <c r="U28" i="24"/>
  <c r="H30" i="24"/>
  <c r="AG30" i="24"/>
  <c r="H34" i="24"/>
  <c r="H38" i="24"/>
  <c r="H45" i="24"/>
  <c r="L45" i="24" s="1"/>
  <c r="AG45" i="24"/>
  <c r="K49" i="24"/>
  <c r="U53" i="24"/>
  <c r="AD54" i="24"/>
  <c r="AH54" i="24" s="1"/>
  <c r="S59" i="24"/>
  <c r="W59" i="24" s="1"/>
  <c r="AD60" i="24"/>
  <c r="AH60" i="24" s="1"/>
  <c r="K61" i="24"/>
  <c r="AD63" i="24"/>
  <c r="AH63" i="24" s="1"/>
  <c r="AG66" i="24"/>
  <c r="AG68" i="24"/>
  <c r="Q69" i="24"/>
  <c r="Q24" i="24" s="1"/>
  <c r="S76" i="24"/>
  <c r="W76" i="24" s="1"/>
  <c r="AO77" i="24"/>
  <c r="AS77" i="24" s="1"/>
  <c r="AS80" i="24"/>
  <c r="H83" i="24"/>
  <c r="L83" i="24" s="1"/>
  <c r="AD88" i="24"/>
  <c r="AH88" i="24" s="1"/>
  <c r="K93" i="24"/>
  <c r="H93" i="24"/>
  <c r="L93" i="24" s="1"/>
  <c r="G23" i="24"/>
  <c r="AN23" i="24"/>
  <c r="R24" i="24"/>
  <c r="AP24" i="24"/>
  <c r="W28" i="24"/>
  <c r="F29" i="24"/>
  <c r="F24" i="24" s="1"/>
  <c r="AD29" i="24"/>
  <c r="AD33" i="24"/>
  <c r="AH33" i="24" s="1"/>
  <c r="AD37" i="24"/>
  <c r="AD44" i="24"/>
  <c r="AH44" i="24" s="1"/>
  <c r="AD48" i="24"/>
  <c r="AH48" i="24" s="1"/>
  <c r="AG51" i="24"/>
  <c r="AO52" i="24"/>
  <c r="AS52" i="24" s="1"/>
  <c r="S69" i="24"/>
  <c r="W69" i="24" s="1"/>
  <c r="AH78" i="24"/>
  <c r="L96" i="24"/>
  <c r="K80" i="24"/>
  <c r="H80" i="24"/>
  <c r="L80" i="24" s="1"/>
  <c r="AB28" i="24"/>
  <c r="H29" i="24"/>
  <c r="AG29" i="24"/>
  <c r="AG24" i="24" s="1"/>
  <c r="H33" i="24"/>
  <c r="H37" i="24"/>
  <c r="H44" i="24"/>
  <c r="L44" i="24" s="1"/>
  <c r="H48" i="24"/>
  <c r="L48" i="24" s="1"/>
  <c r="AR49" i="24"/>
  <c r="S61" i="24"/>
  <c r="W61" i="24" s="1"/>
  <c r="AR61" i="24"/>
  <c r="AR63" i="24"/>
  <c r="AO66" i="24"/>
  <c r="AS66" i="24" s="1"/>
  <c r="H68" i="24"/>
  <c r="L68" i="24" s="1"/>
  <c r="AO73" i="24"/>
  <c r="AS73" i="24" s="1"/>
  <c r="AG76" i="24"/>
  <c r="AR81" i="24"/>
  <c r="V83" i="24"/>
  <c r="S83" i="24"/>
  <c r="W83" i="24" s="1"/>
  <c r="V62" i="24"/>
  <c r="S62" i="24"/>
  <c r="W62" i="24" s="1"/>
  <c r="AA23" i="24"/>
  <c r="AO30" i="24"/>
  <c r="AS30" i="24" s="1"/>
  <c r="AO45" i="24"/>
  <c r="AS45" i="24" s="1"/>
  <c r="S52" i="24"/>
  <c r="W52" i="24" s="1"/>
  <c r="K54" i="24"/>
  <c r="K23" i="24" s="1"/>
  <c r="M23" i="24" s="1" a="1"/>
  <c r="M23" i="24" s="1"/>
  <c r="AO63" i="24"/>
  <c r="AS63" i="24" s="1"/>
  <c r="AD76" i="24"/>
  <c r="AH76" i="24" s="1"/>
  <c r="V77" i="24"/>
  <c r="S77" i="24"/>
  <c r="W77" i="24" s="1"/>
  <c r="AO81" i="24"/>
  <c r="AS81" i="24" s="1"/>
  <c r="AG91" i="24"/>
  <c r="AD91" i="24"/>
  <c r="AH91" i="24" s="1"/>
  <c r="K29" i="24"/>
  <c r="AR48" i="24"/>
  <c r="AR23" i="24" s="1"/>
  <c r="AT23" i="24" s="1" a="1"/>
  <c r="AT23" i="24" s="1"/>
  <c r="AG59" i="24"/>
  <c r="AG69" i="24"/>
  <c r="V84" i="24"/>
  <c r="AF39" i="24"/>
  <c r="AH39" i="24" s="1"/>
  <c r="AF38" i="24"/>
  <c r="AH38" i="24" s="1"/>
  <c r="AF37" i="24"/>
  <c r="AF36" i="24"/>
  <c r="AH36" i="24" s="1"/>
  <c r="AF35" i="24"/>
  <c r="AH35" i="24" s="1"/>
  <c r="AF34" i="24"/>
  <c r="AF33" i="24"/>
  <c r="AF32" i="24"/>
  <c r="AH32" i="24" s="1"/>
  <c r="AF31" i="24"/>
  <c r="AH31" i="24" s="1"/>
  <c r="AF30" i="24"/>
  <c r="AH30" i="24" s="1"/>
  <c r="AF29" i="24"/>
  <c r="AF28" i="24"/>
  <c r="AO48" i="24"/>
  <c r="AS48" i="24" s="1"/>
  <c r="AG53" i="24"/>
  <c r="V58" i="24"/>
  <c r="AD59" i="24"/>
  <c r="AH59" i="24" s="1"/>
  <c r="AG62" i="24"/>
  <c r="AD69" i="24"/>
  <c r="AH69" i="24" s="1"/>
  <c r="V75" i="24"/>
  <c r="AO78" i="24"/>
  <c r="AS78" i="24" s="1"/>
  <c r="V80" i="24"/>
  <c r="S80" i="24"/>
  <c r="W80" i="24" s="1"/>
  <c r="S84" i="24"/>
  <c r="W84" i="24" s="1"/>
  <c r="W95" i="24"/>
  <c r="W97" i="24"/>
  <c r="AC23" i="24"/>
  <c r="V73" i="24"/>
  <c r="S73" i="24"/>
  <c r="W73" i="24" s="1"/>
  <c r="AR89" i="24"/>
  <c r="AO89" i="24"/>
  <c r="AS89" i="24" s="1"/>
  <c r="V94" i="24"/>
  <c r="S94" i="24"/>
  <c r="W94" i="24" s="1"/>
  <c r="J39" i="24"/>
  <c r="L39" i="24" s="1"/>
  <c r="J38" i="24"/>
  <c r="J37" i="24"/>
  <c r="J36" i="24"/>
  <c r="J35" i="24"/>
  <c r="L35" i="24" s="1"/>
  <c r="J34" i="24"/>
  <c r="J33" i="24"/>
  <c r="J32" i="24"/>
  <c r="L32" i="24" s="1"/>
  <c r="J31" i="24"/>
  <c r="L31" i="24" s="1"/>
  <c r="J30" i="24"/>
  <c r="J29" i="24"/>
  <c r="J28" i="24"/>
  <c r="AO29" i="24"/>
  <c r="AO23" i="24" s="1"/>
  <c r="AO33" i="24"/>
  <c r="AO37" i="24"/>
  <c r="AO44" i="24"/>
  <c r="AS44" i="24" s="1"/>
  <c r="V45" i="24"/>
  <c r="H50" i="24"/>
  <c r="L50" i="24" s="1"/>
  <c r="S54" i="24"/>
  <c r="W54" i="24" s="1"/>
  <c r="H59" i="24"/>
  <c r="L59" i="24" s="1"/>
  <c r="W60" i="24"/>
  <c r="S63" i="24"/>
  <c r="W63" i="24" s="1"/>
  <c r="AD67" i="24"/>
  <c r="AH67" i="24" s="1"/>
  <c r="AL23" i="24" a="1"/>
  <c r="AL23" i="24" s="1"/>
  <c r="V51" i="24"/>
  <c r="S51" i="24"/>
  <c r="W51" i="24" s="1"/>
  <c r="K76" i="24"/>
  <c r="H76" i="24"/>
  <c r="L76" i="24" s="1"/>
  <c r="AR76" i="24"/>
  <c r="AO76" i="24"/>
  <c r="AS76" i="24" s="1"/>
  <c r="V81" i="24"/>
  <c r="S81" i="24"/>
  <c r="W81" i="24" s="1"/>
  <c r="K82" i="24"/>
  <c r="H82" i="24"/>
  <c r="L82" i="24" s="1"/>
  <c r="AM28" i="24"/>
  <c r="S29" i="24"/>
  <c r="S33" i="24"/>
  <c r="S37" i="24"/>
  <c r="S44" i="24"/>
  <c r="W44" i="24" s="1"/>
  <c r="S48" i="24"/>
  <c r="W48" i="24" s="1"/>
  <c r="AD49" i="24"/>
  <c r="AH49" i="24" s="1"/>
  <c r="AH58" i="24"/>
  <c r="U60" i="24"/>
  <c r="K62" i="24"/>
  <c r="H64" i="24"/>
  <c r="L64" i="24" s="1"/>
  <c r="AD77" i="24"/>
  <c r="AH77" i="24" s="1"/>
  <c r="AD80" i="24"/>
  <c r="AH80" i="24" s="1"/>
  <c r="K69" i="24"/>
  <c r="H69" i="24"/>
  <c r="L69" i="24" s="1"/>
  <c r="I24" i="24"/>
  <c r="AG58" i="24"/>
  <c r="AG61" i="24"/>
  <c r="AR67" i="24"/>
  <c r="AO69" i="24"/>
  <c r="AS69" i="24" s="1"/>
  <c r="H79" i="24"/>
  <c r="L79" i="24" s="1"/>
  <c r="AR92" i="24"/>
  <c r="AO92" i="24"/>
  <c r="AS92" i="24" s="1"/>
  <c r="AS98" i="24"/>
  <c r="AL24" i="24"/>
  <c r="AQ39" i="24"/>
  <c r="AQ38" i="24"/>
  <c r="AS38" i="24" s="1"/>
  <c r="AQ37" i="24"/>
  <c r="AQ36" i="24"/>
  <c r="AS36" i="24" s="1"/>
  <c r="AQ35" i="24"/>
  <c r="AS35" i="24" s="1"/>
  <c r="AQ34" i="24"/>
  <c r="AS34" i="24" s="1"/>
  <c r="AQ33" i="24"/>
  <c r="AQ32" i="24"/>
  <c r="AS32" i="24" s="1"/>
  <c r="AQ31" i="24"/>
  <c r="AS31" i="24" s="1"/>
  <c r="AQ30" i="24"/>
  <c r="AQ29" i="24"/>
  <c r="AQ28" i="24"/>
  <c r="L49" i="24"/>
  <c r="W53" i="24"/>
  <c r="K58" i="24"/>
  <c r="AH66" i="24"/>
  <c r="AS67" i="24"/>
  <c r="AG75" i="24"/>
  <c r="AD75" i="24"/>
  <c r="AH75" i="24" s="1"/>
  <c r="AG84" i="24"/>
  <c r="AR88" i="24"/>
  <c r="K90" i="24"/>
  <c r="V91" i="24"/>
  <c r="AD95" i="24"/>
  <c r="AH95" i="24" s="1"/>
  <c r="AO96" i="24"/>
  <c r="AS96" i="24" s="1"/>
  <c r="H98" i="24"/>
  <c r="L98" i="24" s="1"/>
  <c r="H90" i="24"/>
  <c r="L90" i="24" s="1"/>
  <c r="S91" i="24"/>
  <c r="W91" i="24" s="1"/>
  <c r="AR68" i="24"/>
  <c r="AG78" i="24"/>
  <c r="AR79" i="24"/>
  <c r="H84" i="24"/>
  <c r="L84" i="24" s="1"/>
  <c r="S88" i="24"/>
  <c r="W88" i="24" s="1"/>
  <c r="AG89" i="24"/>
  <c r="AR90" i="24"/>
  <c r="H95" i="24"/>
  <c r="L95" i="24" s="1"/>
  <c r="S96" i="24"/>
  <c r="W96" i="24" s="1"/>
  <c r="AG97" i="24"/>
  <c r="AD97" i="24"/>
  <c r="AH97" i="24" s="1"/>
  <c r="AG83" i="24"/>
  <c r="AR84" i="24"/>
  <c r="AG94" i="24"/>
  <c r="AR95" i="24"/>
  <c r="V98" i="24"/>
  <c r="V68" i="24"/>
  <c r="K78" i="24"/>
  <c r="V79" i="24"/>
  <c r="AD83" i="24"/>
  <c r="AH83" i="24" s="1"/>
  <c r="AO84" i="24"/>
  <c r="AS84" i="24" s="1"/>
  <c r="K89" i="24"/>
  <c r="V90" i="24"/>
  <c r="AD94" i="24"/>
  <c r="AH94" i="24" s="1"/>
  <c r="AO95" i="24"/>
  <c r="AS95" i="24" s="1"/>
  <c r="K97" i="24"/>
  <c r="S98" i="24"/>
  <c r="W98" i="24" s="1"/>
  <c r="K94" i="24"/>
  <c r="V95" i="24"/>
  <c r="H99" i="24"/>
  <c r="L99" i="24" s="1"/>
  <c r="AD96" i="24"/>
  <c r="AH96" i="24" s="1"/>
  <c r="AO97" i="24"/>
  <c r="AS97" i="24" s="1"/>
  <c r="AO99" i="24"/>
  <c r="AS99" i="24" s="1"/>
  <c r="AG74" i="24"/>
  <c r="AR75" i="24"/>
  <c r="AG82" i="24"/>
  <c r="AR83" i="24"/>
  <c r="H91" i="24"/>
  <c r="L91" i="24" s="1"/>
  <c r="S92" i="24"/>
  <c r="W92" i="24" s="1"/>
  <c r="AG93" i="24"/>
  <c r="AR94" i="24"/>
  <c r="AG98" i="24"/>
  <c r="K77" i="24"/>
  <c r="V78" i="24"/>
  <c r="AD82" i="24"/>
  <c r="AH82" i="24" s="1"/>
  <c r="AO83" i="24"/>
  <c r="AS83" i="24" s="1"/>
  <c r="K88" i="24"/>
  <c r="V89" i="24"/>
  <c r="AD93" i="24"/>
  <c r="AH93" i="24" s="1"/>
  <c r="AO94" i="24"/>
  <c r="AS94" i="24" s="1"/>
  <c r="K96" i="24"/>
  <c r="V97" i="24"/>
  <c r="AD98" i="24"/>
  <c r="AH98" i="24" s="1"/>
  <c r="AG90" i="24"/>
  <c r="AR91" i="24"/>
  <c r="AS49" i="23"/>
  <c r="AQ31" i="23"/>
  <c r="AQ39" i="23"/>
  <c r="AS73" i="23"/>
  <c r="AS77" i="23"/>
  <c r="U30" i="23"/>
  <c r="U38" i="23"/>
  <c r="AR28" i="23"/>
  <c r="AQ36" i="23"/>
  <c r="W48" i="23"/>
  <c r="W62" i="23"/>
  <c r="AS69" i="23"/>
  <c r="L75" i="23"/>
  <c r="AQ33" i="23"/>
  <c r="AS58" i="23"/>
  <c r="L51" i="23"/>
  <c r="W95" i="23"/>
  <c r="AS96" i="23"/>
  <c r="AQ30" i="23"/>
  <c r="AQ38" i="23"/>
  <c r="U29" i="23"/>
  <c r="I24" i="23"/>
  <c r="AQ35" i="23"/>
  <c r="AD61" i="23"/>
  <c r="AR67" i="23"/>
  <c r="AS90" i="23"/>
  <c r="L50" i="23"/>
  <c r="AQ32" i="23"/>
  <c r="W59" i="23"/>
  <c r="L64" i="23"/>
  <c r="W80" i="23"/>
  <c r="AS95" i="23"/>
  <c r="AS47" i="23"/>
  <c r="AQ29" i="23"/>
  <c r="AQ24" i="23" s="1"/>
  <c r="AQ37" i="23"/>
  <c r="L54" i="23"/>
  <c r="AS65" i="23"/>
  <c r="AS74" i="23"/>
  <c r="Q28" i="23"/>
  <c r="P23" i="23"/>
  <c r="L52" i="23"/>
  <c r="AR78" i="23"/>
  <c r="AO78" i="23"/>
  <c r="AS78" i="23" s="1"/>
  <c r="S94" i="23"/>
  <c r="W94" i="23" s="1"/>
  <c r="V94" i="23"/>
  <c r="V83" i="23"/>
  <c r="S83" i="23"/>
  <c r="W83" i="23" s="1"/>
  <c r="AG29" i="23"/>
  <c r="K91" i="23"/>
  <c r="H91" i="23"/>
  <c r="L91" i="23" s="1"/>
  <c r="AA23" i="23"/>
  <c r="AB28" i="23"/>
  <c r="T24" i="23"/>
  <c r="H68" i="23"/>
  <c r="L68" i="23" s="1"/>
  <c r="K68" i="23"/>
  <c r="H60" i="23"/>
  <c r="L60" i="23" s="1"/>
  <c r="K60" i="23"/>
  <c r="AE24" i="23"/>
  <c r="AG49" i="23"/>
  <c r="AC24" i="23"/>
  <c r="AD49" i="23"/>
  <c r="AH49" i="23" s="1"/>
  <c r="V53" i="23"/>
  <c r="S53" i="23"/>
  <c r="W53" i="23" s="1"/>
  <c r="V69" i="23"/>
  <c r="S69" i="23"/>
  <c r="W69" i="23" s="1"/>
  <c r="AM28" i="23"/>
  <c r="AL23" i="23" a="1"/>
  <c r="AL23" i="23" s="1"/>
  <c r="T23" i="23"/>
  <c r="U54" i="23"/>
  <c r="V61" i="23"/>
  <c r="S61" i="23"/>
  <c r="W61" i="23" s="1"/>
  <c r="K31" i="23"/>
  <c r="P24" i="23"/>
  <c r="AH54" i="23"/>
  <c r="V64" i="23"/>
  <c r="V90" i="23"/>
  <c r="S90" i="23"/>
  <c r="W90" i="23" s="1"/>
  <c r="AA24" i="23"/>
  <c r="AS48" i="23"/>
  <c r="AP24" i="23"/>
  <c r="V75" i="23"/>
  <c r="K96" i="23"/>
  <c r="H96" i="23"/>
  <c r="L96" i="23" s="1"/>
  <c r="AL24" i="23"/>
  <c r="AS54" i="23"/>
  <c r="K84" i="23"/>
  <c r="H84" i="23"/>
  <c r="L84" i="23" s="1"/>
  <c r="E23" i="23"/>
  <c r="F28" i="23"/>
  <c r="AS53" i="23"/>
  <c r="AG65" i="23"/>
  <c r="AF65" i="23"/>
  <c r="AH65" i="23" s="1"/>
  <c r="AR91" i="23"/>
  <c r="AH51" i="23"/>
  <c r="AH60" i="23"/>
  <c r="AH68" i="23"/>
  <c r="K80" i="23"/>
  <c r="H80" i="23"/>
  <c r="L80" i="23" s="1"/>
  <c r="AE23" i="23"/>
  <c r="AD50" i="23"/>
  <c r="AH50" i="23" s="1"/>
  <c r="K52" i="23"/>
  <c r="S54" i="23"/>
  <c r="AR58" i="23"/>
  <c r="S64" i="23"/>
  <c r="W64" i="23" s="1"/>
  <c r="K66" i="23"/>
  <c r="V67" i="23"/>
  <c r="S75" i="23"/>
  <c r="W75" i="23" s="1"/>
  <c r="AG76" i="23"/>
  <c r="AD76" i="23"/>
  <c r="AH76" i="23" s="1"/>
  <c r="AR80" i="23"/>
  <c r="V82" i="23"/>
  <c r="AO84" i="23"/>
  <c r="AS84" i="23" s="1"/>
  <c r="V89" i="23"/>
  <c r="AO91" i="23"/>
  <c r="AS91" i="23" s="1"/>
  <c r="V93" i="23"/>
  <c r="AR96" i="23"/>
  <c r="K51" i="23"/>
  <c r="AR54" i="23"/>
  <c r="AH62" i="23"/>
  <c r="K63" i="23"/>
  <c r="AH73" i="23"/>
  <c r="K74" i="23"/>
  <c r="K78" i="23"/>
  <c r="H78" i="23"/>
  <c r="L78" i="23" s="1"/>
  <c r="H49" i="23"/>
  <c r="L49" i="23" s="1"/>
  <c r="AO52" i="23"/>
  <c r="AS52" i="23" s="1"/>
  <c r="AO63" i="23"/>
  <c r="AS63" i="23" s="1"/>
  <c r="L65" i="23"/>
  <c r="AR66" i="23"/>
  <c r="L76" i="23"/>
  <c r="V77" i="23"/>
  <c r="AG79" i="23"/>
  <c r="AD79" i="23"/>
  <c r="AH79" i="23" s="1"/>
  <c r="AG82" i="23"/>
  <c r="AD82" i="23"/>
  <c r="AH82" i="23" s="1"/>
  <c r="AG89" i="23"/>
  <c r="AD89" i="23"/>
  <c r="AH89" i="23" s="1"/>
  <c r="AG93" i="23"/>
  <c r="AD93" i="23"/>
  <c r="AH93" i="23" s="1"/>
  <c r="K97" i="23"/>
  <c r="H97" i="23"/>
  <c r="L97" i="23" s="1"/>
  <c r="K98" i="23"/>
  <c r="H98" i="23"/>
  <c r="L98" i="23" s="1"/>
  <c r="K99" i="23"/>
  <c r="H99" i="23"/>
  <c r="L99" i="23" s="1"/>
  <c r="R23" i="23"/>
  <c r="G24" i="23"/>
  <c r="H28" i="23"/>
  <c r="AD28" i="23"/>
  <c r="H29" i="23"/>
  <c r="AD29" i="23"/>
  <c r="H30" i="23"/>
  <c r="AD30" i="23"/>
  <c r="H31" i="23"/>
  <c r="AD31" i="23"/>
  <c r="AH31" i="23" s="1"/>
  <c r="H32" i="23"/>
  <c r="AD32" i="23"/>
  <c r="H33" i="23"/>
  <c r="AD33" i="23"/>
  <c r="H34" i="23"/>
  <c r="L34" i="23" s="1"/>
  <c r="AD34" i="23"/>
  <c r="H35" i="23"/>
  <c r="AD35" i="23"/>
  <c r="AH35" i="23" s="1"/>
  <c r="H36" i="23"/>
  <c r="AD36" i="23"/>
  <c r="H37" i="23"/>
  <c r="AD37" i="23"/>
  <c r="H38" i="23"/>
  <c r="AD38" i="23"/>
  <c r="H39" i="23"/>
  <c r="AD39" i="23"/>
  <c r="AH39" i="23" s="1"/>
  <c r="H43" i="23"/>
  <c r="L43" i="23" s="1"/>
  <c r="AD43" i="23"/>
  <c r="AH43" i="23" s="1"/>
  <c r="H44" i="23"/>
  <c r="L44" i="23" s="1"/>
  <c r="AD44" i="23"/>
  <c r="AH44" i="23" s="1"/>
  <c r="H45" i="23"/>
  <c r="L45" i="23" s="1"/>
  <c r="AD45" i="23"/>
  <c r="AH45" i="23" s="1"/>
  <c r="H46" i="23"/>
  <c r="L46" i="23" s="1"/>
  <c r="AD46" i="23"/>
  <c r="AH46" i="23" s="1"/>
  <c r="H47" i="23"/>
  <c r="L47" i="23" s="1"/>
  <c r="AD47" i="23"/>
  <c r="AH47" i="23" s="1"/>
  <c r="H48" i="23"/>
  <c r="L48" i="23" s="1"/>
  <c r="AD48" i="23"/>
  <c r="AH48" i="23" s="1"/>
  <c r="S52" i="23"/>
  <c r="W52" i="23" s="1"/>
  <c r="AD59" i="23"/>
  <c r="AH59" i="23" s="1"/>
  <c r="S66" i="23"/>
  <c r="W66" i="23" s="1"/>
  <c r="AH67" i="23"/>
  <c r="K81" i="23"/>
  <c r="H81" i="23"/>
  <c r="L81" i="23" s="1"/>
  <c r="AO81" i="23"/>
  <c r="AS81" i="23" s="1"/>
  <c r="AO88" i="23"/>
  <c r="AS88" i="23" s="1"/>
  <c r="AO92" i="23"/>
  <c r="AS92" i="23" s="1"/>
  <c r="L62" i="23"/>
  <c r="AG62" i="23"/>
  <c r="AG73" i="23"/>
  <c r="K88" i="23"/>
  <c r="H88" i="23"/>
  <c r="L88" i="23" s="1"/>
  <c r="K92" i="23"/>
  <c r="H92" i="23"/>
  <c r="L92" i="23" s="1"/>
  <c r="V95" i="23"/>
  <c r="J28" i="23"/>
  <c r="AF28" i="23"/>
  <c r="J29" i="23"/>
  <c r="AF29" i="23"/>
  <c r="J30" i="23"/>
  <c r="AF30" i="23"/>
  <c r="J31" i="23"/>
  <c r="AF31" i="23"/>
  <c r="J32" i="23"/>
  <c r="AF32" i="23"/>
  <c r="J33" i="23"/>
  <c r="AF33" i="23"/>
  <c r="J34" i="23"/>
  <c r="AF34" i="23"/>
  <c r="J35" i="23"/>
  <c r="AF35" i="23"/>
  <c r="J36" i="23"/>
  <c r="AF36" i="23"/>
  <c r="J37" i="23"/>
  <c r="AF37" i="23"/>
  <c r="J38" i="23"/>
  <c r="AF38" i="23"/>
  <c r="J39" i="23"/>
  <c r="AF39" i="23"/>
  <c r="S63" i="23"/>
  <c r="W63" i="23" s="1"/>
  <c r="AH64" i="23"/>
  <c r="K65" i="23"/>
  <c r="AF67" i="23"/>
  <c r="S74" i="23"/>
  <c r="W74" i="23" s="1"/>
  <c r="AH75" i="23"/>
  <c r="K76" i="23"/>
  <c r="AO76" i="23"/>
  <c r="AS76" i="23" s="1"/>
  <c r="S84" i="23"/>
  <c r="W84" i="23" s="1"/>
  <c r="S91" i="23"/>
  <c r="W91" i="23" s="1"/>
  <c r="AG94" i="23"/>
  <c r="AD94" i="23"/>
  <c r="AH94" i="23" s="1"/>
  <c r="K28" i="23"/>
  <c r="AO50" i="23"/>
  <c r="AS50" i="23" s="1"/>
  <c r="AQ51" i="23"/>
  <c r="AS51" i="23" s="1"/>
  <c r="H58" i="23"/>
  <c r="L58" i="23" s="1"/>
  <c r="J59" i="23"/>
  <c r="L59" i="23" s="1"/>
  <c r="AR60" i="23"/>
  <c r="L67" i="23"/>
  <c r="AR68" i="23"/>
  <c r="AG77" i="23"/>
  <c r="AD77" i="23"/>
  <c r="AH77" i="23" s="1"/>
  <c r="AG83" i="23"/>
  <c r="AD83" i="23"/>
  <c r="AH83" i="23" s="1"/>
  <c r="AG90" i="23"/>
  <c r="AD90" i="23"/>
  <c r="AH90" i="23" s="1"/>
  <c r="V96" i="23"/>
  <c r="V97" i="23"/>
  <c r="S97" i="23"/>
  <c r="W97" i="23" s="1"/>
  <c r="V98" i="23"/>
  <c r="S98" i="23"/>
  <c r="W98" i="23" s="1"/>
  <c r="V99" i="23"/>
  <c r="S99" i="23"/>
  <c r="W99" i="23" s="1"/>
  <c r="S60" i="23"/>
  <c r="W60" i="23" s="1"/>
  <c r="K62" i="23"/>
  <c r="S68" i="23"/>
  <c r="W68" i="23" s="1"/>
  <c r="K73" i="23"/>
  <c r="K79" i="23"/>
  <c r="H79" i="23"/>
  <c r="L79" i="23" s="1"/>
  <c r="AO79" i="23"/>
  <c r="AS79" i="23" s="1"/>
  <c r="AO82" i="23"/>
  <c r="AS82" i="23" s="1"/>
  <c r="AS89" i="23"/>
  <c r="AS93" i="23"/>
  <c r="AG95" i="23"/>
  <c r="AD95" i="23"/>
  <c r="AH95" i="23" s="1"/>
  <c r="AG80" i="23"/>
  <c r="AD80" i="23"/>
  <c r="AH80" i="23" s="1"/>
  <c r="K82" i="23"/>
  <c r="H82" i="23"/>
  <c r="L82" i="23" s="1"/>
  <c r="K89" i="23"/>
  <c r="H89" i="23"/>
  <c r="L89" i="23" s="1"/>
  <c r="K93" i="23"/>
  <c r="H93" i="23"/>
  <c r="L93" i="23" s="1"/>
  <c r="S49" i="23"/>
  <c r="U50" i="23"/>
  <c r="W50" i="23" s="1"/>
  <c r="AD53" i="23"/>
  <c r="AH53" i="23" s="1"/>
  <c r="AF54" i="23"/>
  <c r="AF61" i="23"/>
  <c r="AH61" i="23" s="1"/>
  <c r="S65" i="23"/>
  <c r="W65" i="23" s="1"/>
  <c r="AH66" i="23"/>
  <c r="K67" i="23"/>
  <c r="AF69" i="23"/>
  <c r="AH69" i="23" s="1"/>
  <c r="S76" i="23"/>
  <c r="W76" i="23" s="1"/>
  <c r="S88" i="23"/>
  <c r="W88" i="23" s="1"/>
  <c r="S92" i="23"/>
  <c r="W92" i="23" s="1"/>
  <c r="AS94" i="23"/>
  <c r="AG96" i="23"/>
  <c r="AD96" i="23"/>
  <c r="AH96" i="23" s="1"/>
  <c r="R24" i="23"/>
  <c r="L53" i="23"/>
  <c r="L61" i="23"/>
  <c r="L69" i="23"/>
  <c r="AG84" i="23"/>
  <c r="AD84" i="23"/>
  <c r="AH84" i="23" s="1"/>
  <c r="AG91" i="23"/>
  <c r="AD91" i="23"/>
  <c r="AH91" i="23" s="1"/>
  <c r="AG97" i="23"/>
  <c r="AD97" i="23"/>
  <c r="AH97" i="23" s="1"/>
  <c r="AG98" i="23"/>
  <c r="AD98" i="23"/>
  <c r="AH98" i="23" s="1"/>
  <c r="AG99" i="23"/>
  <c r="AD99" i="23"/>
  <c r="AH99" i="23" s="1"/>
  <c r="S28" i="23"/>
  <c r="AO28" i="23"/>
  <c r="S29" i="23"/>
  <c r="AO29" i="23"/>
  <c r="S30" i="23"/>
  <c r="W30" i="23" s="1"/>
  <c r="AO30" i="23"/>
  <c r="AS30" i="23" s="1"/>
  <c r="S31" i="23"/>
  <c r="W31" i="23" s="1"/>
  <c r="AO31" i="23"/>
  <c r="AS31" i="23" s="1"/>
  <c r="S32" i="23"/>
  <c r="W32" i="23" s="1"/>
  <c r="AO32" i="23"/>
  <c r="S33" i="23"/>
  <c r="W33" i="23" s="1"/>
  <c r="AO33" i="23"/>
  <c r="AS33" i="23" s="1"/>
  <c r="S34" i="23"/>
  <c r="W34" i="23" s="1"/>
  <c r="AO34" i="23"/>
  <c r="AS34" i="23" s="1"/>
  <c r="S35" i="23"/>
  <c r="W35" i="23" s="1"/>
  <c r="AO35" i="23"/>
  <c r="AS35" i="23" s="1"/>
  <c r="S36" i="23"/>
  <c r="W36" i="23" s="1"/>
  <c r="AO36" i="23"/>
  <c r="AS36" i="23" s="1"/>
  <c r="S37" i="23"/>
  <c r="W37" i="23" s="1"/>
  <c r="AO37" i="23"/>
  <c r="S38" i="23"/>
  <c r="W38" i="23" s="1"/>
  <c r="AO38" i="23"/>
  <c r="AS38" i="23" s="1"/>
  <c r="S39" i="23"/>
  <c r="W39" i="23" s="1"/>
  <c r="AO39" i="23"/>
  <c r="AS39" i="23" s="1"/>
  <c r="S43" i="23"/>
  <c r="W43" i="23" s="1"/>
  <c r="AO43" i="23"/>
  <c r="AS43" i="23" s="1"/>
  <c r="S44" i="23"/>
  <c r="W44" i="23" s="1"/>
  <c r="AO44" i="23"/>
  <c r="AS44" i="23" s="1"/>
  <c r="S45" i="23"/>
  <c r="W45" i="23" s="1"/>
  <c r="AO45" i="23"/>
  <c r="AS45" i="23" s="1"/>
  <c r="S46" i="23"/>
  <c r="W46" i="23" s="1"/>
  <c r="AO46" i="23"/>
  <c r="AS46" i="23" s="1"/>
  <c r="S47" i="23"/>
  <c r="W47" i="23" s="1"/>
  <c r="U49" i="23"/>
  <c r="AR49" i="23"/>
  <c r="AH63" i="23"/>
  <c r="K64" i="23"/>
  <c r="AH74" i="23"/>
  <c r="K75" i="23"/>
  <c r="K77" i="23"/>
  <c r="H77" i="23"/>
  <c r="L77" i="23" s="1"/>
  <c r="AR94" i="23"/>
  <c r="AP23" i="23"/>
  <c r="AN24" i="23"/>
  <c r="L66" i="23"/>
  <c r="AG66" i="23"/>
  <c r="AG78" i="23"/>
  <c r="AD78" i="23"/>
  <c r="AH78" i="23" s="1"/>
  <c r="K83" i="23"/>
  <c r="H83" i="23"/>
  <c r="L83" i="23" s="1"/>
  <c r="K90" i="23"/>
  <c r="H90" i="23"/>
  <c r="L90" i="23" s="1"/>
  <c r="K94" i="23"/>
  <c r="H94" i="23"/>
  <c r="L94" i="23" s="1"/>
  <c r="L63" i="23"/>
  <c r="AR64" i="23"/>
  <c r="L74" i="23"/>
  <c r="AR75" i="23"/>
  <c r="V79" i="23"/>
  <c r="AG81" i="23"/>
  <c r="AD81" i="23"/>
  <c r="AH81" i="23" s="1"/>
  <c r="AG88" i="23"/>
  <c r="AD88" i="23"/>
  <c r="AH88" i="23" s="1"/>
  <c r="AG92" i="23"/>
  <c r="AD92" i="23"/>
  <c r="AH92" i="23" s="1"/>
  <c r="K95" i="23"/>
  <c r="H95" i="23"/>
  <c r="L95" i="23" s="1"/>
  <c r="AR97" i="23"/>
  <c r="AO97" i="23"/>
  <c r="AS97" i="23" s="1"/>
  <c r="AR98" i="23"/>
  <c r="AO98" i="23"/>
  <c r="AS98" i="23" s="1"/>
  <c r="AO99" i="23"/>
  <c r="AS99" i="23" s="1"/>
  <c r="L63" i="22"/>
  <c r="G23" i="22"/>
  <c r="I24" i="22"/>
  <c r="L54" i="22"/>
  <c r="Q28" i="22"/>
  <c r="Q23" i="22" s="1" a="1"/>
  <c r="Q23" i="22" s="1"/>
  <c r="AD47" i="22"/>
  <c r="AF68" i="22"/>
  <c r="AS48" i="22"/>
  <c r="AC24" i="22"/>
  <c r="L50" i="22"/>
  <c r="W53" i="22"/>
  <c r="AB28" i="22"/>
  <c r="W52" i="22"/>
  <c r="L60" i="22"/>
  <c r="AG45" i="22"/>
  <c r="AH46" i="22"/>
  <c r="AD52" i="22"/>
  <c r="AH52" i="22" s="1"/>
  <c r="AD53" i="22"/>
  <c r="AH53" i="22" s="1"/>
  <c r="H48" i="22"/>
  <c r="AG64" i="22"/>
  <c r="AS52" i="22"/>
  <c r="AS54" i="22"/>
  <c r="AH60" i="22"/>
  <c r="I23" i="22"/>
  <c r="AH63" i="22"/>
  <c r="AM24" i="22"/>
  <c r="AM23" i="22"/>
  <c r="AN23" i="22"/>
  <c r="P24" i="22"/>
  <c r="AL24" i="22"/>
  <c r="AO49" i="22"/>
  <c r="AS49" i="22" s="1"/>
  <c r="AG54" i="22"/>
  <c r="AR58" i="22"/>
  <c r="K60" i="22"/>
  <c r="AR60" i="22"/>
  <c r="AO60" i="22"/>
  <c r="AS60" i="22" s="1"/>
  <c r="AR64" i="22"/>
  <c r="AO64" i="22"/>
  <c r="AS64" i="22" s="1"/>
  <c r="AR65" i="22"/>
  <c r="AO65" i="22"/>
  <c r="AS65" i="22" s="1"/>
  <c r="AR66" i="22"/>
  <c r="AO66" i="22"/>
  <c r="AS66" i="22" s="1"/>
  <c r="AR67" i="22"/>
  <c r="AO67" i="22"/>
  <c r="AS67" i="22" s="1"/>
  <c r="AR68" i="22"/>
  <c r="AO68" i="22"/>
  <c r="AS68" i="22" s="1"/>
  <c r="K74" i="22"/>
  <c r="H74" i="22"/>
  <c r="L74" i="22" s="1"/>
  <c r="AR79" i="22"/>
  <c r="AO79" i="22"/>
  <c r="AS79" i="22" s="1"/>
  <c r="K82" i="22"/>
  <c r="H82" i="22"/>
  <c r="L82" i="22" s="1"/>
  <c r="AR90" i="22"/>
  <c r="AO90" i="22"/>
  <c r="AS90" i="22" s="1"/>
  <c r="K93" i="22"/>
  <c r="H93" i="22"/>
  <c r="L93" i="22" s="1"/>
  <c r="AR98" i="22"/>
  <c r="AO98" i="22"/>
  <c r="AS98" i="22" s="1"/>
  <c r="AD59" i="22"/>
  <c r="AH59" i="22" s="1"/>
  <c r="V75" i="22"/>
  <c r="S75" i="22"/>
  <c r="W75" i="22" s="1"/>
  <c r="V94" i="22"/>
  <c r="S94" i="22"/>
  <c r="W94" i="22" s="1"/>
  <c r="AB53" i="22"/>
  <c r="AB24" i="22" s="1"/>
  <c r="K63" i="22"/>
  <c r="K73" i="22"/>
  <c r="H73" i="22"/>
  <c r="L73" i="22" s="1"/>
  <c r="AR78" i="22"/>
  <c r="AO78" i="22"/>
  <c r="AS78" i="22" s="1"/>
  <c r="K81" i="22"/>
  <c r="H81" i="22"/>
  <c r="L81" i="22" s="1"/>
  <c r="AR89" i="22"/>
  <c r="AO89" i="22"/>
  <c r="AS89" i="22" s="1"/>
  <c r="K92" i="22"/>
  <c r="H92" i="22"/>
  <c r="L92" i="22" s="1"/>
  <c r="AR97" i="22"/>
  <c r="AO97" i="22"/>
  <c r="AS97" i="22" s="1"/>
  <c r="S28" i="22"/>
  <c r="AO28" i="22"/>
  <c r="S29" i="22"/>
  <c r="AO29" i="22"/>
  <c r="S30" i="22"/>
  <c r="AO30" i="22"/>
  <c r="S31" i="22"/>
  <c r="AO31" i="22"/>
  <c r="S32" i="22"/>
  <c r="AO32" i="22"/>
  <c r="S33" i="22"/>
  <c r="AO33" i="22"/>
  <c r="S34" i="22"/>
  <c r="W34" i="22" s="1"/>
  <c r="AO34" i="22"/>
  <c r="S35" i="22"/>
  <c r="AO35" i="22"/>
  <c r="S36" i="22"/>
  <c r="W36" i="22" s="1"/>
  <c r="AO36" i="22"/>
  <c r="S37" i="22"/>
  <c r="AO37" i="22"/>
  <c r="S38" i="22"/>
  <c r="AO38" i="22"/>
  <c r="S39" i="22"/>
  <c r="W39" i="22" s="1"/>
  <c r="AO39" i="22"/>
  <c r="AS39" i="22" s="1"/>
  <c r="S43" i="22"/>
  <c r="W43" i="22" s="1"/>
  <c r="AO43" i="22"/>
  <c r="AS43" i="22" s="1"/>
  <c r="S44" i="22"/>
  <c r="W44" i="22" s="1"/>
  <c r="AO44" i="22"/>
  <c r="AS44" i="22" s="1"/>
  <c r="S45" i="22"/>
  <c r="W45" i="22" s="1"/>
  <c r="AO45" i="22"/>
  <c r="AS45" i="22" s="1"/>
  <c r="S46" i="22"/>
  <c r="W46" i="22" s="1"/>
  <c r="AO46" i="22"/>
  <c r="AS46" i="22" s="1"/>
  <c r="S47" i="22"/>
  <c r="W47" i="22" s="1"/>
  <c r="AO47" i="22"/>
  <c r="AS47" i="22" s="1"/>
  <c r="S48" i="22"/>
  <c r="W48" i="22" s="1"/>
  <c r="U49" i="22"/>
  <c r="W49" i="22" s="1"/>
  <c r="H51" i="22"/>
  <c r="L51" i="22" s="1"/>
  <c r="V58" i="22"/>
  <c r="F59" i="22"/>
  <c r="V74" i="22"/>
  <c r="S74" i="22"/>
  <c r="W74" i="22" s="1"/>
  <c r="AG76" i="22"/>
  <c r="AD76" i="22"/>
  <c r="AH76" i="22" s="1"/>
  <c r="V82" i="22"/>
  <c r="S82" i="22"/>
  <c r="W82" i="22" s="1"/>
  <c r="AG84" i="22"/>
  <c r="AD84" i="22"/>
  <c r="AH84" i="22" s="1"/>
  <c r="V93" i="22"/>
  <c r="S93" i="22"/>
  <c r="W93" i="22" s="1"/>
  <c r="AG95" i="22"/>
  <c r="AD95" i="22"/>
  <c r="AH95" i="22" s="1"/>
  <c r="AG96" i="22"/>
  <c r="AD96" i="22"/>
  <c r="AH96" i="22" s="1"/>
  <c r="AN24" i="22"/>
  <c r="T24" i="22"/>
  <c r="AG59" i="22"/>
  <c r="V60" i="22"/>
  <c r="S60" i="22"/>
  <c r="W60" i="22" s="1"/>
  <c r="K69" i="22"/>
  <c r="H69" i="22"/>
  <c r="L69" i="22" s="1"/>
  <c r="AR77" i="22"/>
  <c r="AO77" i="22"/>
  <c r="AS77" i="22" s="1"/>
  <c r="K80" i="22"/>
  <c r="H80" i="22"/>
  <c r="L80" i="22" s="1"/>
  <c r="AR88" i="22"/>
  <c r="AO88" i="22"/>
  <c r="AS88" i="22" s="1"/>
  <c r="K91" i="22"/>
  <c r="H91" i="22"/>
  <c r="L91" i="22" s="1"/>
  <c r="AR96" i="22"/>
  <c r="AO96" i="22"/>
  <c r="AS96" i="22" s="1"/>
  <c r="K99" i="22"/>
  <c r="H99" i="22"/>
  <c r="L99" i="22" s="1"/>
  <c r="AC23" i="22"/>
  <c r="U28" i="22"/>
  <c r="AQ28" i="22"/>
  <c r="U29" i="22"/>
  <c r="AQ29" i="22"/>
  <c r="U30" i="22"/>
  <c r="AQ30" i="22"/>
  <c r="U31" i="22"/>
  <c r="AQ31" i="22"/>
  <c r="U32" i="22"/>
  <c r="AQ32" i="22"/>
  <c r="U33" i="22"/>
  <c r="AQ33" i="22"/>
  <c r="U34" i="22"/>
  <c r="AQ34" i="22"/>
  <c r="U35" i="22"/>
  <c r="AQ35" i="22"/>
  <c r="U36" i="22"/>
  <c r="AQ36" i="22"/>
  <c r="U37" i="22"/>
  <c r="AQ37" i="22"/>
  <c r="U38" i="22"/>
  <c r="AQ38" i="22"/>
  <c r="AR48" i="22"/>
  <c r="K51" i="22"/>
  <c r="V52" i="22"/>
  <c r="F53" i="22"/>
  <c r="F24" i="22" s="1"/>
  <c r="H59" i="22"/>
  <c r="L59" i="22" s="1"/>
  <c r="V63" i="22"/>
  <c r="S63" i="22"/>
  <c r="W63" i="22" s="1"/>
  <c r="H65" i="22"/>
  <c r="L65" i="22" s="1"/>
  <c r="H66" i="22"/>
  <c r="L66" i="22" s="1"/>
  <c r="H67" i="22"/>
  <c r="L67" i="22" s="1"/>
  <c r="H68" i="22"/>
  <c r="L68" i="22" s="1"/>
  <c r="V73" i="22"/>
  <c r="S73" i="22"/>
  <c r="W73" i="22" s="1"/>
  <c r="AG75" i="22"/>
  <c r="AD75" i="22"/>
  <c r="AH75" i="22" s="1"/>
  <c r="V81" i="22"/>
  <c r="S81" i="22"/>
  <c r="W81" i="22" s="1"/>
  <c r="AG83" i="22"/>
  <c r="AD83" i="22"/>
  <c r="AH83" i="22" s="1"/>
  <c r="V92" i="22"/>
  <c r="S92" i="22"/>
  <c r="W92" i="22" s="1"/>
  <c r="AG94" i="22"/>
  <c r="AD94" i="22"/>
  <c r="AH94" i="22" s="1"/>
  <c r="V83" i="22"/>
  <c r="S83" i="22"/>
  <c r="W83" i="22" s="1"/>
  <c r="V28" i="22"/>
  <c r="AR54" i="22"/>
  <c r="L61" i="22"/>
  <c r="AR61" i="22"/>
  <c r="AO61" i="22"/>
  <c r="AS61" i="22" s="1"/>
  <c r="AH62" i="22"/>
  <c r="AR76" i="22"/>
  <c r="AO76" i="22"/>
  <c r="AS76" i="22" s="1"/>
  <c r="K79" i="22"/>
  <c r="H79" i="22"/>
  <c r="L79" i="22" s="1"/>
  <c r="AR84" i="22"/>
  <c r="AO84" i="22"/>
  <c r="AS84" i="22" s="1"/>
  <c r="K90" i="22"/>
  <c r="H90" i="22"/>
  <c r="L90" i="22" s="1"/>
  <c r="AR95" i="22"/>
  <c r="AO95" i="22"/>
  <c r="AS95" i="22" s="1"/>
  <c r="K98" i="22"/>
  <c r="H98" i="22"/>
  <c r="L98" i="22" s="1"/>
  <c r="V62" i="22"/>
  <c r="S62" i="22"/>
  <c r="W62" i="22" s="1"/>
  <c r="AG51" i="22"/>
  <c r="AE23" i="22"/>
  <c r="V69" i="22"/>
  <c r="S69" i="22"/>
  <c r="W69" i="22" s="1"/>
  <c r="AG74" i="22"/>
  <c r="AD74" i="22"/>
  <c r="AH74" i="22" s="1"/>
  <c r="V80" i="22"/>
  <c r="S80" i="22"/>
  <c r="W80" i="22" s="1"/>
  <c r="AG82" i="22"/>
  <c r="AD82" i="22"/>
  <c r="AH82" i="22" s="1"/>
  <c r="V91" i="22"/>
  <c r="S91" i="22"/>
  <c r="W91" i="22" s="1"/>
  <c r="AG93" i="22"/>
  <c r="AD93" i="22"/>
  <c r="AH93" i="22" s="1"/>
  <c r="V99" i="22"/>
  <c r="S99" i="22"/>
  <c r="W99" i="22" s="1"/>
  <c r="AA24" i="22"/>
  <c r="AR51" i="22"/>
  <c r="AR59" i="22"/>
  <c r="AO59" i="22"/>
  <c r="AS59" i="22" s="1"/>
  <c r="AG62" i="22"/>
  <c r="V64" i="22"/>
  <c r="S64" i="22"/>
  <c r="W64" i="22" s="1"/>
  <c r="V65" i="22"/>
  <c r="S65" i="22"/>
  <c r="W65" i="22" s="1"/>
  <c r="V66" i="22"/>
  <c r="S66" i="22"/>
  <c r="W66" i="22" s="1"/>
  <c r="V67" i="22"/>
  <c r="S67" i="22"/>
  <c r="W67" i="22" s="1"/>
  <c r="V68" i="22"/>
  <c r="S68" i="22"/>
  <c r="W68" i="22" s="1"/>
  <c r="AR75" i="22"/>
  <c r="AO75" i="22"/>
  <c r="AS75" i="22" s="1"/>
  <c r="K78" i="22"/>
  <c r="H78" i="22"/>
  <c r="L78" i="22" s="1"/>
  <c r="AR83" i="22"/>
  <c r="AO83" i="22"/>
  <c r="AS83" i="22" s="1"/>
  <c r="K89" i="22"/>
  <c r="H89" i="22"/>
  <c r="L89" i="22" s="1"/>
  <c r="AR94" i="22"/>
  <c r="AO94" i="22"/>
  <c r="AS94" i="22" s="1"/>
  <c r="K97" i="22"/>
  <c r="H97" i="22"/>
  <c r="L97" i="22" s="1"/>
  <c r="AG88" i="22"/>
  <c r="AD88" i="22"/>
  <c r="AH88" i="22" s="1"/>
  <c r="AG73" i="22"/>
  <c r="AD73" i="22"/>
  <c r="AH73" i="22" s="1"/>
  <c r="V79" i="22"/>
  <c r="S79" i="22"/>
  <c r="W79" i="22" s="1"/>
  <c r="AG81" i="22"/>
  <c r="AD81" i="22"/>
  <c r="AH81" i="22" s="1"/>
  <c r="V90" i="22"/>
  <c r="S90" i="22"/>
  <c r="W90" i="22" s="1"/>
  <c r="AG92" i="22"/>
  <c r="AD92" i="22"/>
  <c r="AH92" i="22" s="1"/>
  <c r="V98" i="22"/>
  <c r="S98" i="22"/>
  <c r="W98" i="22" s="1"/>
  <c r="K50" i="22"/>
  <c r="AG58" i="22"/>
  <c r="AR74" i="22"/>
  <c r="AO74" i="22"/>
  <c r="AS74" i="22" s="1"/>
  <c r="K77" i="22"/>
  <c r="H77" i="22"/>
  <c r="L77" i="22" s="1"/>
  <c r="AR82" i="22"/>
  <c r="AO82" i="22"/>
  <c r="AS82" i="22" s="1"/>
  <c r="K88" i="22"/>
  <c r="H88" i="22"/>
  <c r="L88" i="22" s="1"/>
  <c r="AR93" i="22"/>
  <c r="AO93" i="22"/>
  <c r="AS93" i="22" s="1"/>
  <c r="K96" i="22"/>
  <c r="H96" i="22"/>
  <c r="L96" i="22" s="1"/>
  <c r="H28" i="22"/>
  <c r="AD28" i="22"/>
  <c r="H29" i="22"/>
  <c r="AD29" i="22"/>
  <c r="H30" i="22"/>
  <c r="AD30" i="22"/>
  <c r="H31" i="22"/>
  <c r="AD31" i="22"/>
  <c r="H32" i="22"/>
  <c r="AD32" i="22"/>
  <c r="H33" i="22"/>
  <c r="AD33" i="22"/>
  <c r="H34" i="22"/>
  <c r="AD34" i="22"/>
  <c r="H35" i="22"/>
  <c r="AD35" i="22"/>
  <c r="H36" i="22"/>
  <c r="AD36" i="22"/>
  <c r="H37" i="22"/>
  <c r="AD37" i="22"/>
  <c r="H38" i="22"/>
  <c r="AD38" i="22"/>
  <c r="H39" i="22"/>
  <c r="L39" i="22" s="1"/>
  <c r="AD39" i="22"/>
  <c r="AH39" i="22" s="1"/>
  <c r="H43" i="22"/>
  <c r="L43" i="22" s="1"/>
  <c r="AD43" i="22"/>
  <c r="AH43" i="22" s="1"/>
  <c r="H44" i="22"/>
  <c r="L44" i="22" s="1"/>
  <c r="AD44" i="22"/>
  <c r="AH44" i="22" s="1"/>
  <c r="H45" i="22"/>
  <c r="L45" i="22" s="1"/>
  <c r="V51" i="22"/>
  <c r="V61" i="22"/>
  <c r="S61" i="22"/>
  <c r="W61" i="22" s="1"/>
  <c r="AR62" i="22"/>
  <c r="AO62" i="22"/>
  <c r="AS62" i="22" s="1"/>
  <c r="AG69" i="22"/>
  <c r="AD69" i="22"/>
  <c r="AH69" i="22" s="1"/>
  <c r="V78" i="22"/>
  <c r="S78" i="22"/>
  <c r="W78" i="22" s="1"/>
  <c r="AG80" i="22"/>
  <c r="AD80" i="22"/>
  <c r="AH80" i="22" s="1"/>
  <c r="V89" i="22"/>
  <c r="S89" i="22"/>
  <c r="W89" i="22" s="1"/>
  <c r="AG91" i="22"/>
  <c r="AD91" i="22"/>
  <c r="AH91" i="22" s="1"/>
  <c r="V97" i="22"/>
  <c r="S97" i="22"/>
  <c r="W97" i="22" s="1"/>
  <c r="AG99" i="22"/>
  <c r="AD99" i="22"/>
  <c r="AH99" i="22" s="1"/>
  <c r="AG77" i="22"/>
  <c r="AD77" i="22"/>
  <c r="AH77" i="22" s="1"/>
  <c r="AP23" i="22"/>
  <c r="AR52" i="22"/>
  <c r="AR73" i="22"/>
  <c r="AO73" i="22"/>
  <c r="AS73" i="22" s="1"/>
  <c r="K76" i="22"/>
  <c r="H76" i="22"/>
  <c r="L76" i="22" s="1"/>
  <c r="AR81" i="22"/>
  <c r="AO81" i="22"/>
  <c r="AS81" i="22" s="1"/>
  <c r="K84" i="22"/>
  <c r="H84" i="22"/>
  <c r="L84" i="22" s="1"/>
  <c r="AR92" i="22"/>
  <c r="AO92" i="22"/>
  <c r="AS92" i="22" s="1"/>
  <c r="K95" i="22"/>
  <c r="H95" i="22"/>
  <c r="L95" i="22" s="1"/>
  <c r="J28" i="22"/>
  <c r="AF28" i="22"/>
  <c r="J29" i="22"/>
  <c r="AF29" i="22"/>
  <c r="J30" i="22"/>
  <c r="AF30" i="22"/>
  <c r="J31" i="22"/>
  <c r="AF31" i="22"/>
  <c r="J32" i="22"/>
  <c r="AF32" i="22"/>
  <c r="J33" i="22"/>
  <c r="AF33" i="22"/>
  <c r="J34" i="22"/>
  <c r="AF34" i="22"/>
  <c r="J35" i="22"/>
  <c r="AF35" i="22"/>
  <c r="J36" i="22"/>
  <c r="AF36" i="22"/>
  <c r="J37" i="22"/>
  <c r="AF37" i="22"/>
  <c r="J38" i="22"/>
  <c r="AF38" i="22"/>
  <c r="J47" i="22"/>
  <c r="L47" i="22" s="1"/>
  <c r="AF47" i="22"/>
  <c r="J48" i="22"/>
  <c r="L48" i="22" s="1"/>
  <c r="AG48" i="22"/>
  <c r="H52" i="22"/>
  <c r="L52" i="22" s="1"/>
  <c r="K58" i="22"/>
  <c r="V59" i="22"/>
  <c r="AD64" i="22"/>
  <c r="AH64" i="22" s="1"/>
  <c r="AD65" i="22"/>
  <c r="AH65" i="22" s="1"/>
  <c r="AD66" i="22"/>
  <c r="AH66" i="22" s="1"/>
  <c r="AD67" i="22"/>
  <c r="AH67" i="22" s="1"/>
  <c r="AD68" i="22"/>
  <c r="AH68" i="22" s="1"/>
  <c r="V77" i="22"/>
  <c r="S77" i="22"/>
  <c r="W77" i="22" s="1"/>
  <c r="AG79" i="22"/>
  <c r="AD79" i="22"/>
  <c r="AH79" i="22" s="1"/>
  <c r="V88" i="22"/>
  <c r="S88" i="22"/>
  <c r="W88" i="22" s="1"/>
  <c r="AG90" i="22"/>
  <c r="AD90" i="22"/>
  <c r="AH90" i="22" s="1"/>
  <c r="V96" i="22"/>
  <c r="S96" i="22"/>
  <c r="W96" i="22" s="1"/>
  <c r="AG98" i="22"/>
  <c r="AD98" i="22"/>
  <c r="AH98" i="22" s="1"/>
  <c r="R24" i="22"/>
  <c r="K28" i="22"/>
  <c r="AR50" i="22"/>
  <c r="AR69" i="22"/>
  <c r="AO69" i="22"/>
  <c r="AS69" i="22" s="1"/>
  <c r="K75" i="22"/>
  <c r="H75" i="22"/>
  <c r="L75" i="22" s="1"/>
  <c r="AR80" i="22"/>
  <c r="AO80" i="22"/>
  <c r="AS80" i="22" s="1"/>
  <c r="K83" i="22"/>
  <c r="H83" i="22"/>
  <c r="L83" i="22" s="1"/>
  <c r="AR91" i="22"/>
  <c r="AO91" i="22"/>
  <c r="AS91" i="22" s="1"/>
  <c r="K94" i="22"/>
  <c r="H94" i="22"/>
  <c r="L94" i="22" s="1"/>
  <c r="AR63" i="22"/>
  <c r="AO63" i="22"/>
  <c r="AS63" i="22" s="1"/>
  <c r="V76" i="22"/>
  <c r="S76" i="22"/>
  <c r="W76" i="22" s="1"/>
  <c r="AG78" i="22"/>
  <c r="AD78" i="22"/>
  <c r="AH78" i="22" s="1"/>
  <c r="V84" i="22"/>
  <c r="S84" i="22"/>
  <c r="W84" i="22" s="1"/>
  <c r="AG89" i="22"/>
  <c r="AD89" i="22"/>
  <c r="AH89" i="22" s="1"/>
  <c r="V95" i="22"/>
  <c r="S95" i="22"/>
  <c r="W95" i="22" s="1"/>
  <c r="AG97" i="22"/>
  <c r="AD97" i="22"/>
  <c r="AH97" i="22" s="1"/>
  <c r="AO99" i="22"/>
  <c r="AS99" i="22" s="1"/>
  <c r="K30" i="21"/>
  <c r="AO32" i="21"/>
  <c r="AO36" i="21"/>
  <c r="AH43" i="21"/>
  <c r="AH44" i="21"/>
  <c r="AF45" i="21"/>
  <c r="AH45" i="21" s="1"/>
  <c r="AH46" i="21"/>
  <c r="AH47" i="21"/>
  <c r="L54" i="21"/>
  <c r="AS65" i="21"/>
  <c r="AH98" i="21"/>
  <c r="AR28" i="21"/>
  <c r="S30" i="21"/>
  <c r="S34" i="21"/>
  <c r="S38" i="21"/>
  <c r="AS49" i="21"/>
  <c r="AH61" i="21"/>
  <c r="AH76" i="21"/>
  <c r="L97" i="21"/>
  <c r="R23" i="21"/>
  <c r="AO43" i="21"/>
  <c r="AS43" i="21" s="1"/>
  <c r="AS46" i="21"/>
  <c r="G24" i="21"/>
  <c r="AH58" i="21"/>
  <c r="AS60" i="21"/>
  <c r="AS61" i="21"/>
  <c r="L80" i="21"/>
  <c r="S29" i="21"/>
  <c r="S33" i="21"/>
  <c r="W33" i="21" s="1"/>
  <c r="S37" i="21"/>
  <c r="L49" i="21"/>
  <c r="AH54" i="21"/>
  <c r="AS59" i="21"/>
  <c r="L45" i="21"/>
  <c r="AH39" i="21"/>
  <c r="AS54" i="21"/>
  <c r="L61" i="21"/>
  <c r="AH80" i="21"/>
  <c r="AH94" i="21"/>
  <c r="AL23" i="21" a="1"/>
  <c r="AL23" i="21" s="1"/>
  <c r="U46" i="21"/>
  <c r="W46" i="21" s="1"/>
  <c r="L93" i="21"/>
  <c r="AD32" i="21"/>
  <c r="AD36" i="21"/>
  <c r="AC24" i="21"/>
  <c r="AH63" i="21"/>
  <c r="W39" i="21"/>
  <c r="AB24" i="21"/>
  <c r="AB23" i="21" a="1"/>
  <c r="AB23" i="21" s="1"/>
  <c r="W45" i="21"/>
  <c r="W48" i="21"/>
  <c r="Q24" i="21"/>
  <c r="Q23" i="21" a="1"/>
  <c r="Q23" i="21" s="1"/>
  <c r="W43" i="21"/>
  <c r="AS44" i="21"/>
  <c r="L52" i="21"/>
  <c r="AS36" i="21"/>
  <c r="AS47" i="21"/>
  <c r="AS39" i="21"/>
  <c r="AM23" i="21"/>
  <c r="AM24" i="21"/>
  <c r="W28" i="21"/>
  <c r="W47" i="21"/>
  <c r="V67" i="21"/>
  <c r="S67" i="21"/>
  <c r="W67" i="21" s="1"/>
  <c r="V89" i="21"/>
  <c r="S89" i="21"/>
  <c r="W89" i="21" s="1"/>
  <c r="V97" i="21"/>
  <c r="S97" i="21"/>
  <c r="W97" i="21" s="1"/>
  <c r="P24" i="21"/>
  <c r="AL24" i="21"/>
  <c r="S49" i="21"/>
  <c r="S53" i="21"/>
  <c r="W53" i="21" s="1"/>
  <c r="H58" i="21"/>
  <c r="L58" i="21" s="1"/>
  <c r="V62" i="21"/>
  <c r="H66" i="21"/>
  <c r="L66" i="21" s="1"/>
  <c r="H68" i="21"/>
  <c r="L68" i="21" s="1"/>
  <c r="AR68" i="21"/>
  <c r="AO68" i="21"/>
  <c r="AS68" i="21" s="1"/>
  <c r="AG69" i="21"/>
  <c r="AR77" i="21"/>
  <c r="AO77" i="21"/>
  <c r="AS77" i="21" s="1"/>
  <c r="AD78" i="21"/>
  <c r="AH78" i="21" s="1"/>
  <c r="AR82" i="21"/>
  <c r="AO82" i="21"/>
  <c r="AS82" i="21" s="1"/>
  <c r="AD84" i="21"/>
  <c r="AH84" i="21" s="1"/>
  <c r="AR93" i="21"/>
  <c r="AO93" i="21"/>
  <c r="AS93" i="21" s="1"/>
  <c r="AD95" i="21"/>
  <c r="AH95" i="21" s="1"/>
  <c r="I23" i="21"/>
  <c r="AR64" i="21"/>
  <c r="V73" i="21"/>
  <c r="S73" i="21"/>
  <c r="W73" i="21" s="1"/>
  <c r="K74" i="21"/>
  <c r="K77" i="21"/>
  <c r="AG88" i="21"/>
  <c r="V90" i="21"/>
  <c r="S90" i="21"/>
  <c r="W90" i="21" s="1"/>
  <c r="AG96" i="21"/>
  <c r="V98" i="21"/>
  <c r="S98" i="21"/>
  <c r="W98" i="21" s="1"/>
  <c r="AA23" i="21"/>
  <c r="AP23" i="21"/>
  <c r="R24" i="21"/>
  <c r="AN24" i="21"/>
  <c r="AO48" i="21"/>
  <c r="AO52" i="21"/>
  <c r="AS52" i="21" s="1"/>
  <c r="V59" i="21"/>
  <c r="H63" i="21"/>
  <c r="L63" i="21" s="1"/>
  <c r="H74" i="21"/>
  <c r="L74" i="21" s="1"/>
  <c r="AR74" i="21"/>
  <c r="AO74" i="21"/>
  <c r="AS74" i="21" s="1"/>
  <c r="AG75" i="21"/>
  <c r="V76" i="21"/>
  <c r="S76" i="21"/>
  <c r="W76" i="21" s="1"/>
  <c r="H77" i="21"/>
  <c r="L77" i="21" s="1"/>
  <c r="V80" i="21"/>
  <c r="S80" i="21"/>
  <c r="W80" i="21" s="1"/>
  <c r="K82" i="21"/>
  <c r="AR83" i="21"/>
  <c r="AO83" i="21"/>
  <c r="AS83" i="21" s="1"/>
  <c r="AD88" i="21"/>
  <c r="AH88" i="21" s="1"/>
  <c r="K93" i="21"/>
  <c r="AR94" i="21"/>
  <c r="AO94" i="21"/>
  <c r="AS94" i="21" s="1"/>
  <c r="AD96" i="21"/>
  <c r="AH96" i="21" s="1"/>
  <c r="V91" i="21"/>
  <c r="S91" i="21"/>
  <c r="W91" i="21" s="1"/>
  <c r="V99" i="21"/>
  <c r="S99" i="21"/>
  <c r="W99" i="21" s="1"/>
  <c r="T24" i="21"/>
  <c r="AP24" i="21"/>
  <c r="S52" i="21"/>
  <c r="W52" i="21" s="1"/>
  <c r="H60" i="21"/>
  <c r="L60" i="21" s="1"/>
  <c r="V64" i="21"/>
  <c r="AG67" i="21"/>
  <c r="AR78" i="21"/>
  <c r="AO78" i="21"/>
  <c r="AS78" i="21" s="1"/>
  <c r="AD79" i="21"/>
  <c r="AH79" i="21" s="1"/>
  <c r="K83" i="21"/>
  <c r="AR84" i="21"/>
  <c r="AO84" i="21"/>
  <c r="AS84" i="21" s="1"/>
  <c r="AD89" i="21"/>
  <c r="AH89" i="21" s="1"/>
  <c r="K94" i="21"/>
  <c r="AR95" i="21"/>
  <c r="AO95" i="21"/>
  <c r="AS95" i="21" s="1"/>
  <c r="AD97" i="21"/>
  <c r="AH97" i="21" s="1"/>
  <c r="U28" i="21"/>
  <c r="AQ28" i="21"/>
  <c r="AS28" i="21" s="1"/>
  <c r="U29" i="21"/>
  <c r="W29" i="21" s="1"/>
  <c r="AQ29" i="21"/>
  <c r="AS29" i="21" s="1"/>
  <c r="U30" i="21"/>
  <c r="W30" i="21" s="1"/>
  <c r="AQ30" i="21"/>
  <c r="AS30" i="21" s="1"/>
  <c r="U31" i="21"/>
  <c r="W31" i="21" s="1"/>
  <c r="AQ31" i="21"/>
  <c r="AS31" i="21" s="1"/>
  <c r="U32" i="21"/>
  <c r="W32" i="21" s="1"/>
  <c r="AQ32" i="21"/>
  <c r="AS32" i="21" s="1"/>
  <c r="U33" i="21"/>
  <c r="AQ33" i="21"/>
  <c r="AS33" i="21" s="1"/>
  <c r="U34" i="21"/>
  <c r="AQ34" i="21"/>
  <c r="AS34" i="21" s="1"/>
  <c r="U35" i="21"/>
  <c r="W35" i="21" s="1"/>
  <c r="AQ35" i="21"/>
  <c r="AS35" i="21" s="1"/>
  <c r="U36" i="21"/>
  <c r="W36" i="21" s="1"/>
  <c r="AQ36" i="21"/>
  <c r="U37" i="21"/>
  <c r="W37" i="21" s="1"/>
  <c r="AQ37" i="21"/>
  <c r="AS37" i="21" s="1"/>
  <c r="U38" i="21"/>
  <c r="W38" i="21" s="1"/>
  <c r="AQ38" i="21"/>
  <c r="AS38" i="21" s="1"/>
  <c r="AR58" i="21"/>
  <c r="AR66" i="21"/>
  <c r="V68" i="21"/>
  <c r="S68" i="21"/>
  <c r="W68" i="21" s="1"/>
  <c r="K69" i="21"/>
  <c r="K78" i="21"/>
  <c r="V81" i="21"/>
  <c r="S81" i="21"/>
  <c r="W81" i="21" s="1"/>
  <c r="H83" i="21"/>
  <c r="L83" i="21" s="1"/>
  <c r="AG90" i="21"/>
  <c r="V92" i="21"/>
  <c r="S92" i="21"/>
  <c r="W92" i="21" s="1"/>
  <c r="H94" i="21"/>
  <c r="L94" i="21" s="1"/>
  <c r="AG98" i="21"/>
  <c r="AR69" i="21"/>
  <c r="AO69" i="21"/>
  <c r="AS69" i="21" s="1"/>
  <c r="AG73" i="21"/>
  <c r="V77" i="21"/>
  <c r="S77" i="21"/>
  <c r="W77" i="21" s="1"/>
  <c r="K84" i="21"/>
  <c r="AR88" i="21"/>
  <c r="AO88" i="21"/>
  <c r="AS88" i="21" s="1"/>
  <c r="K95" i="21"/>
  <c r="AR96" i="21"/>
  <c r="AO96" i="21"/>
  <c r="AS96" i="21" s="1"/>
  <c r="P23" i="21"/>
  <c r="AE23" i="21"/>
  <c r="AD49" i="21"/>
  <c r="AD23" i="21" s="1"/>
  <c r="K50" i="21"/>
  <c r="K23" i="21" s="1"/>
  <c r="M23" i="21" s="1" a="1"/>
  <c r="M23" i="21" s="1"/>
  <c r="K54" i="21"/>
  <c r="AG62" i="21"/>
  <c r="AR63" i="21"/>
  <c r="AD73" i="21"/>
  <c r="AH73" i="21" s="1"/>
  <c r="V74" i="21"/>
  <c r="S74" i="21"/>
  <c r="W74" i="21" s="1"/>
  <c r="K75" i="21"/>
  <c r="AG76" i="21"/>
  <c r="AG80" i="21"/>
  <c r="V82" i="21"/>
  <c r="S82" i="21"/>
  <c r="W82" i="21" s="1"/>
  <c r="H84" i="21"/>
  <c r="L84" i="21" s="1"/>
  <c r="AG91" i="21"/>
  <c r="V93" i="21"/>
  <c r="S93" i="21"/>
  <c r="W93" i="21" s="1"/>
  <c r="H95" i="21"/>
  <c r="L95" i="21" s="1"/>
  <c r="AG99" i="21"/>
  <c r="E24" i="21"/>
  <c r="AA24" i="21"/>
  <c r="AR75" i="21"/>
  <c r="AO75" i="21"/>
  <c r="AS75" i="21" s="1"/>
  <c r="AR79" i="21"/>
  <c r="AO79" i="21"/>
  <c r="AS79" i="21" s="1"/>
  <c r="AR89" i="21"/>
  <c r="AO89" i="21"/>
  <c r="AS89" i="21" s="1"/>
  <c r="AR97" i="21"/>
  <c r="AO97" i="21"/>
  <c r="AS97" i="21" s="1"/>
  <c r="V83" i="21"/>
  <c r="S83" i="21"/>
  <c r="W83" i="21" s="1"/>
  <c r="V94" i="21"/>
  <c r="S94" i="21"/>
  <c r="W94" i="21" s="1"/>
  <c r="F28" i="21"/>
  <c r="AO50" i="21"/>
  <c r="AS50" i="21" s="1"/>
  <c r="H59" i="21"/>
  <c r="L59" i="21" s="1"/>
  <c r="V63" i="21"/>
  <c r="H67" i="21"/>
  <c r="L67" i="21" s="1"/>
  <c r="AR67" i="21"/>
  <c r="AO67" i="21"/>
  <c r="AS67" i="21" s="1"/>
  <c r="AG68" i="21"/>
  <c r="V78" i="21"/>
  <c r="S78" i="21"/>
  <c r="W78" i="21" s="1"/>
  <c r="H79" i="21"/>
  <c r="L79" i="21" s="1"/>
  <c r="AD81" i="21"/>
  <c r="AH81" i="21" s="1"/>
  <c r="K89" i="21"/>
  <c r="AR90" i="21"/>
  <c r="AO90" i="21"/>
  <c r="AS90" i="21" s="1"/>
  <c r="AD92" i="21"/>
  <c r="AH92" i="21" s="1"/>
  <c r="K97" i="21"/>
  <c r="AR98" i="21"/>
  <c r="AO98" i="21"/>
  <c r="AS98" i="21" s="1"/>
  <c r="AR54" i="21"/>
  <c r="AR65" i="21"/>
  <c r="V69" i="21"/>
  <c r="S69" i="21"/>
  <c r="W69" i="21" s="1"/>
  <c r="V84" i="21"/>
  <c r="S84" i="21"/>
  <c r="W84" i="21" s="1"/>
  <c r="V95" i="21"/>
  <c r="S95" i="21"/>
  <c r="W95" i="21" s="1"/>
  <c r="T23" i="21"/>
  <c r="AE24" i="21"/>
  <c r="S50" i="21"/>
  <c r="W50" i="21" s="1"/>
  <c r="S54" i="21"/>
  <c r="W54" i="21" s="1"/>
  <c r="V60" i="21"/>
  <c r="H64" i="21"/>
  <c r="L64" i="21" s="1"/>
  <c r="H73" i="21"/>
  <c r="L73" i="21" s="1"/>
  <c r="AR73" i="21"/>
  <c r="AO73" i="21"/>
  <c r="AS73" i="21" s="1"/>
  <c r="AG74" i="21"/>
  <c r="AR76" i="21"/>
  <c r="AO76" i="21"/>
  <c r="AS76" i="21" s="1"/>
  <c r="AD77" i="21"/>
  <c r="AH77" i="21" s="1"/>
  <c r="AR80" i="21"/>
  <c r="AO80" i="21"/>
  <c r="AS80" i="21" s="1"/>
  <c r="AD82" i="21"/>
  <c r="AH82" i="21" s="1"/>
  <c r="K90" i="21"/>
  <c r="AR91" i="21"/>
  <c r="AO91" i="21"/>
  <c r="AS91" i="21" s="1"/>
  <c r="AD93" i="21"/>
  <c r="AH93" i="21" s="1"/>
  <c r="K98" i="21"/>
  <c r="AR99" i="21"/>
  <c r="AO99" i="21"/>
  <c r="AS99" i="21" s="1"/>
  <c r="I24" i="21"/>
  <c r="J28" i="21"/>
  <c r="AF28" i="21"/>
  <c r="J29" i="21"/>
  <c r="L29" i="21" s="1"/>
  <c r="AF29" i="21"/>
  <c r="AH29" i="21" s="1"/>
  <c r="J30" i="21"/>
  <c r="L30" i="21" s="1"/>
  <c r="AF30" i="21"/>
  <c r="AH30" i="21" s="1"/>
  <c r="J31" i="21"/>
  <c r="L31" i="21" s="1"/>
  <c r="AF31" i="21"/>
  <c r="AH31" i="21" s="1"/>
  <c r="J32" i="21"/>
  <c r="L32" i="21" s="1"/>
  <c r="AF32" i="21"/>
  <c r="AH32" i="21" s="1"/>
  <c r="J33" i="21"/>
  <c r="L33" i="21" s="1"/>
  <c r="AF33" i="21"/>
  <c r="AH33" i="21" s="1"/>
  <c r="J34" i="21"/>
  <c r="L34" i="21" s="1"/>
  <c r="AF34" i="21"/>
  <c r="AH34" i="21" s="1"/>
  <c r="J35" i="21"/>
  <c r="L35" i="21" s="1"/>
  <c r="AF35" i="21"/>
  <c r="AH35" i="21" s="1"/>
  <c r="J36" i="21"/>
  <c r="L36" i="21" s="1"/>
  <c r="AF36" i="21"/>
  <c r="J37" i="21"/>
  <c r="L37" i="21" s="1"/>
  <c r="AF37" i="21"/>
  <c r="AH37" i="21" s="1"/>
  <c r="J38" i="21"/>
  <c r="L38" i="21" s="1"/>
  <c r="AF38" i="21"/>
  <c r="AH38" i="21" s="1"/>
  <c r="AG48" i="21"/>
  <c r="AG52" i="21"/>
  <c r="AG61" i="21"/>
  <c r="AR62" i="21"/>
  <c r="AD74" i="21"/>
  <c r="AH74" i="21" s="1"/>
  <c r="V75" i="21"/>
  <c r="S75" i="21"/>
  <c r="W75" i="21" s="1"/>
  <c r="K76" i="21"/>
  <c r="K80" i="21"/>
  <c r="AG83" i="21"/>
  <c r="V88" i="21"/>
  <c r="S88" i="21"/>
  <c r="W88" i="21" s="1"/>
  <c r="H90" i="21"/>
  <c r="L90" i="21" s="1"/>
  <c r="AG94" i="21"/>
  <c r="V96" i="21"/>
  <c r="S96" i="21"/>
  <c r="W96" i="21" s="1"/>
  <c r="H98" i="21"/>
  <c r="L98" i="21" s="1"/>
  <c r="V79" i="21"/>
  <c r="S79" i="21"/>
  <c r="W79" i="21" s="1"/>
  <c r="AR81" i="21"/>
  <c r="AO81" i="21"/>
  <c r="AS81" i="21" s="1"/>
  <c r="AR92" i="21"/>
  <c r="AO92" i="21"/>
  <c r="AS92" i="21" s="1"/>
  <c r="W59" i="20"/>
  <c r="W53" i="20"/>
  <c r="W60" i="20"/>
  <c r="G23" i="20"/>
  <c r="H44" i="20"/>
  <c r="L44" i="20" s="1"/>
  <c r="H45" i="20"/>
  <c r="L45" i="20" s="1"/>
  <c r="H48" i="20"/>
  <c r="L48" i="20" s="1"/>
  <c r="AD54" i="20"/>
  <c r="K49" i="20"/>
  <c r="AS58" i="20"/>
  <c r="AH53" i="20"/>
  <c r="W49" i="20"/>
  <c r="T23" i="20"/>
  <c r="AS53" i="20"/>
  <c r="S36" i="20"/>
  <c r="W39" i="20"/>
  <c r="AH51" i="20"/>
  <c r="AH62" i="20"/>
  <c r="AG44" i="20"/>
  <c r="AG46" i="20"/>
  <c r="AG48" i="20"/>
  <c r="AH43" i="20"/>
  <c r="AH45" i="20"/>
  <c r="AH47" i="20"/>
  <c r="AG49" i="20"/>
  <c r="AD50" i="20"/>
  <c r="AS52" i="20"/>
  <c r="AD61" i="20"/>
  <c r="AS63" i="20"/>
  <c r="AS51" i="20"/>
  <c r="AS62" i="20"/>
  <c r="AH49" i="20"/>
  <c r="AH60" i="20"/>
  <c r="AS39" i="20"/>
  <c r="AS48" i="20"/>
  <c r="AS49" i="20"/>
  <c r="AS50" i="20"/>
  <c r="AS61" i="20"/>
  <c r="AS60" i="20"/>
  <c r="S32" i="20"/>
  <c r="W32" i="20" s="1"/>
  <c r="E24" i="20"/>
  <c r="E23" i="20"/>
  <c r="W37" i="20"/>
  <c r="AH39" i="20"/>
  <c r="W33" i="20"/>
  <c r="W44" i="20"/>
  <c r="W46" i="20"/>
  <c r="W28" i="20"/>
  <c r="W36" i="20"/>
  <c r="AS43" i="20"/>
  <c r="AS45" i="20"/>
  <c r="L65" i="20"/>
  <c r="K80" i="20"/>
  <c r="H80" i="20"/>
  <c r="L80" i="20" s="1"/>
  <c r="V89" i="20"/>
  <c r="S89" i="20"/>
  <c r="W89" i="20" s="1"/>
  <c r="K91" i="20"/>
  <c r="H91" i="20"/>
  <c r="L91" i="20" s="1"/>
  <c r="V97" i="20"/>
  <c r="S97" i="20"/>
  <c r="W97" i="20" s="1"/>
  <c r="K99" i="20"/>
  <c r="H99" i="20"/>
  <c r="L99" i="20" s="1"/>
  <c r="AM28" i="20"/>
  <c r="V79" i="20"/>
  <c r="S79" i="20"/>
  <c r="W79" i="20" s="1"/>
  <c r="AA23" i="20"/>
  <c r="AP23" i="20"/>
  <c r="R24" i="20"/>
  <c r="AN24" i="20"/>
  <c r="L50" i="20"/>
  <c r="V51" i="20"/>
  <c r="L52" i="20"/>
  <c r="V53" i="20"/>
  <c r="L54" i="20"/>
  <c r="V58" i="20"/>
  <c r="L59" i="20"/>
  <c r="V60" i="20"/>
  <c r="L61" i="20"/>
  <c r="V62" i="20"/>
  <c r="L63" i="20"/>
  <c r="K65" i="20"/>
  <c r="K81" i="20"/>
  <c r="H81" i="20"/>
  <c r="L81" i="20" s="1"/>
  <c r="V90" i="20"/>
  <c r="S90" i="20"/>
  <c r="W90" i="20" s="1"/>
  <c r="K92" i="20"/>
  <c r="H92" i="20"/>
  <c r="L92" i="20" s="1"/>
  <c r="V98" i="20"/>
  <c r="S98" i="20"/>
  <c r="W98" i="20" s="1"/>
  <c r="V68" i="20"/>
  <c r="S68" i="20"/>
  <c r="W68" i="20" s="1"/>
  <c r="K76" i="20"/>
  <c r="H76" i="20"/>
  <c r="L76" i="20" s="1"/>
  <c r="AR82" i="20"/>
  <c r="AO82" i="20"/>
  <c r="AS82" i="20" s="1"/>
  <c r="AG84" i="20"/>
  <c r="AD84" i="20"/>
  <c r="AH84" i="20" s="1"/>
  <c r="AR66" i="20"/>
  <c r="AO66" i="20"/>
  <c r="AS66" i="20" s="1"/>
  <c r="AG67" i="20"/>
  <c r="AD67" i="20"/>
  <c r="AH67" i="20" s="1"/>
  <c r="AR73" i="20"/>
  <c r="AO73" i="20"/>
  <c r="AS73" i="20" s="1"/>
  <c r="AG74" i="20"/>
  <c r="AD74" i="20"/>
  <c r="AH74" i="20" s="1"/>
  <c r="AR77" i="20"/>
  <c r="AO77" i="20"/>
  <c r="AS77" i="20" s="1"/>
  <c r="AG78" i="20"/>
  <c r="AD78" i="20"/>
  <c r="AH78" i="20" s="1"/>
  <c r="AR83" i="20"/>
  <c r="AO83" i="20"/>
  <c r="AS83" i="20" s="1"/>
  <c r="AG88" i="20"/>
  <c r="AD88" i="20"/>
  <c r="AH88" i="20" s="1"/>
  <c r="AR94" i="20"/>
  <c r="AO94" i="20"/>
  <c r="AS94" i="20" s="1"/>
  <c r="AG96" i="20"/>
  <c r="AD96" i="20"/>
  <c r="AH96" i="20" s="1"/>
  <c r="Q28" i="20"/>
  <c r="K69" i="20"/>
  <c r="H69" i="20"/>
  <c r="L69" i="20" s="1"/>
  <c r="V75" i="20"/>
  <c r="S75" i="20"/>
  <c r="W75" i="20" s="1"/>
  <c r="AR93" i="20"/>
  <c r="AO93" i="20"/>
  <c r="AS93" i="20" s="1"/>
  <c r="AG95" i="20"/>
  <c r="AD95" i="20"/>
  <c r="AH95" i="20" s="1"/>
  <c r="T24" i="20"/>
  <c r="AP24" i="20"/>
  <c r="AB49" i="20"/>
  <c r="AB24" i="20" s="1"/>
  <c r="K50" i="20"/>
  <c r="K52" i="20"/>
  <c r="K54" i="20"/>
  <c r="K59" i="20"/>
  <c r="K61" i="20"/>
  <c r="K63" i="20"/>
  <c r="V80" i="20"/>
  <c r="S80" i="20"/>
  <c r="W80" i="20" s="1"/>
  <c r="K82" i="20"/>
  <c r="H82" i="20"/>
  <c r="L82" i="20" s="1"/>
  <c r="V91" i="20"/>
  <c r="S91" i="20"/>
  <c r="W91" i="20" s="1"/>
  <c r="K93" i="20"/>
  <c r="H93" i="20"/>
  <c r="L93" i="20" s="1"/>
  <c r="V99" i="20"/>
  <c r="S99" i="20"/>
  <c r="W99" i="20" s="1"/>
  <c r="AC23" i="20"/>
  <c r="U28" i="20"/>
  <c r="AQ28" i="20"/>
  <c r="AS28" i="20" s="1"/>
  <c r="U29" i="20"/>
  <c r="W29" i="20" s="1"/>
  <c r="AQ29" i="20"/>
  <c r="AS29" i="20" s="1"/>
  <c r="U30" i="20"/>
  <c r="W30" i="20" s="1"/>
  <c r="AQ30" i="20"/>
  <c r="AS30" i="20" s="1"/>
  <c r="U31" i="20"/>
  <c r="W31" i="20" s="1"/>
  <c r="AQ31" i="20"/>
  <c r="AS31" i="20" s="1"/>
  <c r="U32" i="20"/>
  <c r="AQ32" i="20"/>
  <c r="AS32" i="20" s="1"/>
  <c r="U33" i="20"/>
  <c r="AQ33" i="20"/>
  <c r="AS33" i="20" s="1"/>
  <c r="U34" i="20"/>
  <c r="W34" i="20" s="1"/>
  <c r="AQ34" i="20"/>
  <c r="AS34" i="20" s="1"/>
  <c r="U35" i="20"/>
  <c r="W35" i="20" s="1"/>
  <c r="AQ35" i="20"/>
  <c r="AS35" i="20" s="1"/>
  <c r="U36" i="20"/>
  <c r="AQ36" i="20"/>
  <c r="AS36" i="20" s="1"/>
  <c r="U37" i="20"/>
  <c r="AQ37" i="20"/>
  <c r="AS37" i="20" s="1"/>
  <c r="U38" i="20"/>
  <c r="W38" i="20" s="1"/>
  <c r="AQ38" i="20"/>
  <c r="AS38" i="20" s="1"/>
  <c r="AH64" i="20"/>
  <c r="V65" i="20"/>
  <c r="S65" i="20"/>
  <c r="W65" i="20" s="1"/>
  <c r="K66" i="20"/>
  <c r="H66" i="20"/>
  <c r="L66" i="20" s="1"/>
  <c r="V69" i="20"/>
  <c r="S69" i="20"/>
  <c r="W69" i="20" s="1"/>
  <c r="K73" i="20"/>
  <c r="H73" i="20"/>
  <c r="L73" i="20" s="1"/>
  <c r="V76" i="20"/>
  <c r="S76" i="20"/>
  <c r="W76" i="20" s="1"/>
  <c r="K77" i="20"/>
  <c r="H77" i="20"/>
  <c r="L77" i="20" s="1"/>
  <c r="AR84" i="20"/>
  <c r="AO84" i="20"/>
  <c r="AS84" i="20" s="1"/>
  <c r="AG89" i="20"/>
  <c r="AD89" i="20"/>
  <c r="AH89" i="20" s="1"/>
  <c r="AR95" i="20"/>
  <c r="AO95" i="20"/>
  <c r="AS95" i="20" s="1"/>
  <c r="AG97" i="20"/>
  <c r="AD97" i="20"/>
  <c r="AH97" i="20" s="1"/>
  <c r="V81" i="20"/>
  <c r="S81" i="20"/>
  <c r="W81" i="20" s="1"/>
  <c r="K83" i="20"/>
  <c r="H83" i="20"/>
  <c r="L83" i="20" s="1"/>
  <c r="V92" i="20"/>
  <c r="S92" i="20"/>
  <c r="W92" i="20" s="1"/>
  <c r="K94" i="20"/>
  <c r="H94" i="20"/>
  <c r="L94" i="20" s="1"/>
  <c r="AE23" i="20"/>
  <c r="F49" i="20"/>
  <c r="F24" i="20" s="1"/>
  <c r="AG64" i="20"/>
  <c r="AR67" i="20"/>
  <c r="AO67" i="20"/>
  <c r="AS67" i="20" s="1"/>
  <c r="AG68" i="20"/>
  <c r="AD68" i="20"/>
  <c r="AH68" i="20" s="1"/>
  <c r="AR74" i="20"/>
  <c r="AO74" i="20"/>
  <c r="AS74" i="20" s="1"/>
  <c r="AG75" i="20"/>
  <c r="AD75" i="20"/>
  <c r="AH75" i="20" s="1"/>
  <c r="AR78" i="20"/>
  <c r="AO78" i="20"/>
  <c r="AS78" i="20" s="1"/>
  <c r="AG79" i="20"/>
  <c r="AD79" i="20"/>
  <c r="AH79" i="20" s="1"/>
  <c r="AR88" i="20"/>
  <c r="AO88" i="20"/>
  <c r="AS88" i="20" s="1"/>
  <c r="AG90" i="20"/>
  <c r="AD90" i="20"/>
  <c r="AH90" i="20" s="1"/>
  <c r="AR96" i="20"/>
  <c r="AO96" i="20"/>
  <c r="AS96" i="20" s="1"/>
  <c r="AG98" i="20"/>
  <c r="AD98" i="20"/>
  <c r="AH98" i="20" s="1"/>
  <c r="AG51" i="20"/>
  <c r="AG53" i="20"/>
  <c r="AG24" i="20" s="1"/>
  <c r="AG58" i="20"/>
  <c r="AG60" i="20"/>
  <c r="AG62" i="20"/>
  <c r="V82" i="20"/>
  <c r="S82" i="20"/>
  <c r="W82" i="20" s="1"/>
  <c r="K84" i="20"/>
  <c r="H84" i="20"/>
  <c r="L84" i="20" s="1"/>
  <c r="V93" i="20"/>
  <c r="S93" i="20"/>
  <c r="W93" i="20" s="1"/>
  <c r="K95" i="20"/>
  <c r="H95" i="20"/>
  <c r="L95" i="20" s="1"/>
  <c r="L49" i="20"/>
  <c r="V66" i="20"/>
  <c r="S66" i="20"/>
  <c r="W66" i="20" s="1"/>
  <c r="K67" i="20"/>
  <c r="H67" i="20"/>
  <c r="L67" i="20" s="1"/>
  <c r="V73" i="20"/>
  <c r="S73" i="20"/>
  <c r="W73" i="20" s="1"/>
  <c r="K74" i="20"/>
  <c r="H74" i="20"/>
  <c r="L74" i="20" s="1"/>
  <c r="V77" i="20"/>
  <c r="S77" i="20"/>
  <c r="W77" i="20" s="1"/>
  <c r="K78" i="20"/>
  <c r="H78" i="20"/>
  <c r="L78" i="20" s="1"/>
  <c r="AG80" i="20"/>
  <c r="AD80" i="20"/>
  <c r="AH80" i="20" s="1"/>
  <c r="AR89" i="20"/>
  <c r="AO89" i="20"/>
  <c r="AS89" i="20" s="1"/>
  <c r="AG91" i="20"/>
  <c r="AD91" i="20"/>
  <c r="AH91" i="20" s="1"/>
  <c r="AR97" i="20"/>
  <c r="AO97" i="20"/>
  <c r="AS97" i="20" s="1"/>
  <c r="AC24" i="20"/>
  <c r="L51" i="20"/>
  <c r="L53" i="20"/>
  <c r="L58" i="20"/>
  <c r="L60" i="20"/>
  <c r="L62" i="20"/>
  <c r="L64" i="20"/>
  <c r="AR64" i="20"/>
  <c r="AO64" i="20"/>
  <c r="AS64" i="20" s="1"/>
  <c r="V83" i="20"/>
  <c r="S83" i="20"/>
  <c r="W83" i="20" s="1"/>
  <c r="K88" i="20"/>
  <c r="H88" i="20"/>
  <c r="L88" i="20" s="1"/>
  <c r="V94" i="20"/>
  <c r="S94" i="20"/>
  <c r="W94" i="20" s="1"/>
  <c r="K96" i="20"/>
  <c r="H96" i="20"/>
  <c r="L96" i="20" s="1"/>
  <c r="AG65" i="20"/>
  <c r="AD65" i="20"/>
  <c r="AH65" i="20" s="1"/>
  <c r="AR68" i="20"/>
  <c r="AO68" i="20"/>
  <c r="AS68" i="20" s="1"/>
  <c r="AG69" i="20"/>
  <c r="AD69" i="20"/>
  <c r="AH69" i="20" s="1"/>
  <c r="AR75" i="20"/>
  <c r="AO75" i="20"/>
  <c r="AS75" i="20" s="1"/>
  <c r="AG76" i="20"/>
  <c r="AD76" i="20"/>
  <c r="AH76" i="20" s="1"/>
  <c r="AR79" i="20"/>
  <c r="AO79" i="20"/>
  <c r="AS79" i="20" s="1"/>
  <c r="AG81" i="20"/>
  <c r="AD81" i="20"/>
  <c r="AH81" i="20" s="1"/>
  <c r="AR90" i="20"/>
  <c r="AO90" i="20"/>
  <c r="AS90" i="20" s="1"/>
  <c r="AG92" i="20"/>
  <c r="AD92" i="20"/>
  <c r="AH92" i="20" s="1"/>
  <c r="AR98" i="20"/>
  <c r="AO98" i="20"/>
  <c r="AS98" i="20" s="1"/>
  <c r="G24" i="20"/>
  <c r="AD28" i="20"/>
  <c r="AD29" i="20"/>
  <c r="AD30" i="20"/>
  <c r="AD31" i="20"/>
  <c r="AD32" i="20"/>
  <c r="AD33" i="20"/>
  <c r="AD34" i="20"/>
  <c r="AD35" i="20"/>
  <c r="AD36" i="20"/>
  <c r="H38" i="20"/>
  <c r="L38" i="20" s="1"/>
  <c r="I24" i="20"/>
  <c r="AE24" i="20"/>
  <c r="K51" i="20"/>
  <c r="K53" i="20"/>
  <c r="K58" i="20"/>
  <c r="K60" i="20"/>
  <c r="K62" i="20"/>
  <c r="K64" i="20"/>
  <c r="V84" i="20"/>
  <c r="S84" i="20"/>
  <c r="W84" i="20" s="1"/>
  <c r="K89" i="20"/>
  <c r="H89" i="20"/>
  <c r="L89" i="20" s="1"/>
  <c r="V95" i="20"/>
  <c r="S95" i="20"/>
  <c r="W95" i="20" s="1"/>
  <c r="K97" i="20"/>
  <c r="H97" i="20"/>
  <c r="L97" i="20" s="1"/>
  <c r="J28" i="20"/>
  <c r="AF28" i="20"/>
  <c r="J29" i="20"/>
  <c r="AF29" i="20"/>
  <c r="J30" i="20"/>
  <c r="AF30" i="20"/>
  <c r="J31" i="20"/>
  <c r="AF31" i="20"/>
  <c r="J32" i="20"/>
  <c r="AF32" i="20"/>
  <c r="J33" i="20"/>
  <c r="AF33" i="20"/>
  <c r="J34" i="20"/>
  <c r="AF34" i="20"/>
  <c r="J35" i="20"/>
  <c r="AF35" i="20"/>
  <c r="J36" i="20"/>
  <c r="AF36" i="20"/>
  <c r="J37" i="20"/>
  <c r="AF37" i="20"/>
  <c r="J38" i="20"/>
  <c r="AF38" i="20"/>
  <c r="AH38" i="20" s="1"/>
  <c r="V67" i="20"/>
  <c r="S67" i="20"/>
  <c r="W67" i="20" s="1"/>
  <c r="K68" i="20"/>
  <c r="H68" i="20"/>
  <c r="L68" i="20" s="1"/>
  <c r="V74" i="20"/>
  <c r="S74" i="20"/>
  <c r="W74" i="20" s="1"/>
  <c r="K75" i="20"/>
  <c r="H75" i="20"/>
  <c r="L75" i="20" s="1"/>
  <c r="V78" i="20"/>
  <c r="S78" i="20"/>
  <c r="W78" i="20" s="1"/>
  <c r="K79" i="20"/>
  <c r="H79" i="20"/>
  <c r="L79" i="20" s="1"/>
  <c r="AR80" i="20"/>
  <c r="AO80" i="20"/>
  <c r="AS80" i="20" s="1"/>
  <c r="AG82" i="20"/>
  <c r="AD82" i="20"/>
  <c r="AH82" i="20" s="1"/>
  <c r="AR91" i="20"/>
  <c r="AO91" i="20"/>
  <c r="AS91" i="20" s="1"/>
  <c r="AG93" i="20"/>
  <c r="AD93" i="20"/>
  <c r="AH93" i="20" s="1"/>
  <c r="H28" i="20"/>
  <c r="H29" i="20"/>
  <c r="H30" i="20"/>
  <c r="H31" i="20"/>
  <c r="L31" i="20" s="1"/>
  <c r="H32" i="20"/>
  <c r="H33" i="20"/>
  <c r="L33" i="20" s="1"/>
  <c r="H34" i="20"/>
  <c r="L34" i="20" s="1"/>
  <c r="H35" i="20"/>
  <c r="L35" i="20" s="1"/>
  <c r="H36" i="20"/>
  <c r="H37" i="20"/>
  <c r="L37" i="20" s="1"/>
  <c r="AD37" i="20"/>
  <c r="K28" i="20"/>
  <c r="AR49" i="20"/>
  <c r="AH50" i="20"/>
  <c r="AR51" i="20"/>
  <c r="AH52" i="20"/>
  <c r="AR53" i="20"/>
  <c r="AH54" i="20"/>
  <c r="AR58" i="20"/>
  <c r="AH59" i="20"/>
  <c r="AR60" i="20"/>
  <c r="AH61" i="20"/>
  <c r="AR62" i="20"/>
  <c r="AH63" i="20"/>
  <c r="V88" i="20"/>
  <c r="S88" i="20"/>
  <c r="W88" i="20" s="1"/>
  <c r="K90" i="20"/>
  <c r="H90" i="20"/>
  <c r="L90" i="20" s="1"/>
  <c r="V96" i="20"/>
  <c r="S96" i="20"/>
  <c r="W96" i="20" s="1"/>
  <c r="K98" i="20"/>
  <c r="H98" i="20"/>
  <c r="L98" i="20" s="1"/>
  <c r="V64" i="20"/>
  <c r="S64" i="20"/>
  <c r="W64" i="20" s="1"/>
  <c r="AR65" i="20"/>
  <c r="AO65" i="20"/>
  <c r="AS65" i="20" s="1"/>
  <c r="AG66" i="20"/>
  <c r="AD66" i="20"/>
  <c r="AH66" i="20" s="1"/>
  <c r="AR69" i="20"/>
  <c r="AO69" i="20"/>
  <c r="AS69" i="20" s="1"/>
  <c r="AG73" i="20"/>
  <c r="AD73" i="20"/>
  <c r="AH73" i="20" s="1"/>
  <c r="AR76" i="20"/>
  <c r="AO76" i="20"/>
  <c r="AS76" i="20" s="1"/>
  <c r="AG77" i="20"/>
  <c r="AD77" i="20"/>
  <c r="AH77" i="20" s="1"/>
  <c r="AR81" i="20"/>
  <c r="AO81" i="20"/>
  <c r="AS81" i="20" s="1"/>
  <c r="AG83" i="20"/>
  <c r="AD83" i="20"/>
  <c r="AH83" i="20" s="1"/>
  <c r="AR92" i="20"/>
  <c r="AO92" i="20"/>
  <c r="AS92" i="20" s="1"/>
  <c r="AG94" i="20"/>
  <c r="AD94" i="20"/>
  <c r="AH94" i="20" s="1"/>
  <c r="AD99" i="20"/>
  <c r="AH99" i="20" s="1"/>
  <c r="AO99" i="20"/>
  <c r="AS99" i="20" s="1"/>
  <c r="AH45" i="19"/>
  <c r="L33" i="19"/>
  <c r="AF45" i="19"/>
  <c r="AH46" i="19"/>
  <c r="AH52" i="19"/>
  <c r="AH53" i="19"/>
  <c r="AS78" i="19"/>
  <c r="AS84" i="19"/>
  <c r="K28" i="19"/>
  <c r="K30" i="19"/>
  <c r="W34" i="19"/>
  <c r="W89" i="19"/>
  <c r="S33" i="19"/>
  <c r="W33" i="19" s="1"/>
  <c r="AH37" i="19"/>
  <c r="L50" i="19"/>
  <c r="AS74" i="19"/>
  <c r="AS48" i="19"/>
  <c r="S67" i="19"/>
  <c r="S97" i="19"/>
  <c r="W59" i="19"/>
  <c r="P23" i="19"/>
  <c r="AS52" i="19"/>
  <c r="AS59" i="19"/>
  <c r="W79" i="19"/>
  <c r="W91" i="19"/>
  <c r="W94" i="19"/>
  <c r="W67" i="19"/>
  <c r="W97" i="19"/>
  <c r="S29" i="19"/>
  <c r="W29" i="19" s="1"/>
  <c r="AH35" i="19"/>
  <c r="AS89" i="19"/>
  <c r="AH34" i="19"/>
  <c r="AS64" i="19"/>
  <c r="AG30" i="19"/>
  <c r="AH32" i="19"/>
  <c r="L38" i="19"/>
  <c r="L44" i="19"/>
  <c r="AS61" i="19"/>
  <c r="W69" i="19"/>
  <c r="W75" i="19"/>
  <c r="S78" i="19"/>
  <c r="W84" i="19"/>
  <c r="AS91" i="19"/>
  <c r="W47" i="19"/>
  <c r="S48" i="19"/>
  <c r="AH29" i="19"/>
  <c r="S44" i="19"/>
  <c r="W78" i="19"/>
  <c r="AG49" i="19"/>
  <c r="L35" i="19"/>
  <c r="S59" i="19"/>
  <c r="AS75" i="19"/>
  <c r="AS93" i="19"/>
  <c r="L34" i="19"/>
  <c r="W68" i="19"/>
  <c r="AB23" i="19" a="1"/>
  <c r="AB23" i="19" s="1"/>
  <c r="AS47" i="19"/>
  <c r="AS31" i="19"/>
  <c r="V32" i="19"/>
  <c r="AQ34" i="19"/>
  <c r="AS34" i="19" s="1"/>
  <c r="AP23" i="19"/>
  <c r="AA24" i="19"/>
  <c r="L28" i="19"/>
  <c r="U37" i="19"/>
  <c r="W37" i="19" s="1"/>
  <c r="H51" i="19"/>
  <c r="L51" i="19" s="1"/>
  <c r="AG54" i="19"/>
  <c r="AF54" i="19"/>
  <c r="AH54" i="19" s="1"/>
  <c r="W65" i="19"/>
  <c r="K76" i="19"/>
  <c r="H76" i="19"/>
  <c r="L76" i="19" s="1"/>
  <c r="AG78" i="19"/>
  <c r="AD78" i="19"/>
  <c r="AH78" i="19" s="1"/>
  <c r="AG89" i="19"/>
  <c r="AD89" i="19"/>
  <c r="AH89" i="19" s="1"/>
  <c r="Q28" i="19"/>
  <c r="S31" i="19"/>
  <c r="W31" i="19" s="1"/>
  <c r="W39" i="19"/>
  <c r="U45" i="19"/>
  <c r="W45" i="19" s="1"/>
  <c r="J49" i="19"/>
  <c r="J23" i="19" s="1"/>
  <c r="I24" i="19"/>
  <c r="AR51" i="19"/>
  <c r="W95" i="19"/>
  <c r="K84" i="19"/>
  <c r="H84" i="19"/>
  <c r="L84" i="19" s="1"/>
  <c r="AO68" i="19"/>
  <c r="AS68" i="19" s="1"/>
  <c r="AR68" i="19"/>
  <c r="AO90" i="19"/>
  <c r="AS90" i="19" s="1"/>
  <c r="AR90" i="19"/>
  <c r="AR28" i="19"/>
  <c r="W36" i="19"/>
  <c r="AR47" i="19"/>
  <c r="AR49" i="19"/>
  <c r="AG50" i="19"/>
  <c r="AC24" i="19"/>
  <c r="AD50" i="19"/>
  <c r="AH50" i="19" s="1"/>
  <c r="H54" i="19"/>
  <c r="L54" i="19" s="1"/>
  <c r="AO54" i="19"/>
  <c r="AS54" i="19" s="1"/>
  <c r="AR54" i="19"/>
  <c r="S66" i="19"/>
  <c r="W66" i="19" s="1"/>
  <c r="V66" i="19"/>
  <c r="R23" i="19"/>
  <c r="AO33" i="19"/>
  <c r="K49" i="19"/>
  <c r="K62" i="19"/>
  <c r="H62" i="19"/>
  <c r="L62" i="19" s="1"/>
  <c r="AA23" i="19"/>
  <c r="T23" i="19"/>
  <c r="AO30" i="19"/>
  <c r="AQ33" i="19"/>
  <c r="AQ44" i="19"/>
  <c r="AS44" i="19" s="1"/>
  <c r="AS63" i="19"/>
  <c r="AS69" i="19"/>
  <c r="AO79" i="19"/>
  <c r="AS79" i="19" s="1"/>
  <c r="AR79" i="19"/>
  <c r="W98" i="19"/>
  <c r="AS28" i="19"/>
  <c r="S74" i="19"/>
  <c r="W74" i="19" s="1"/>
  <c r="V74" i="19"/>
  <c r="V34" i="19"/>
  <c r="AQ36" i="19"/>
  <c r="AS36" i="19" s="1"/>
  <c r="S82" i="19"/>
  <c r="W82" i="19" s="1"/>
  <c r="V82" i="19"/>
  <c r="U28" i="19"/>
  <c r="W28" i="19" s="1"/>
  <c r="U36" i="19"/>
  <c r="W44" i="19"/>
  <c r="H52" i="19"/>
  <c r="L52" i="19" s="1"/>
  <c r="AQ28" i="19"/>
  <c r="S96" i="19"/>
  <c r="W96" i="19" s="1"/>
  <c r="V96" i="19"/>
  <c r="V28" i="19"/>
  <c r="AQ30" i="19"/>
  <c r="AQ38" i="19"/>
  <c r="AS38" i="19" s="1"/>
  <c r="AS46" i="19"/>
  <c r="V51" i="19"/>
  <c r="AG59" i="19"/>
  <c r="AD59" i="19"/>
  <c r="AH59" i="19" s="1"/>
  <c r="AS80" i="19"/>
  <c r="AP24" i="19"/>
  <c r="AB24" i="19"/>
  <c r="W38" i="19"/>
  <c r="K58" i="19"/>
  <c r="H58" i="19"/>
  <c r="L58" i="19" s="1"/>
  <c r="K63" i="19"/>
  <c r="H63" i="19"/>
  <c r="L63" i="19" s="1"/>
  <c r="S77" i="19"/>
  <c r="W77" i="19" s="1"/>
  <c r="V77" i="19"/>
  <c r="S88" i="19"/>
  <c r="W88" i="19" s="1"/>
  <c r="V88" i="19"/>
  <c r="K73" i="19"/>
  <c r="H73" i="19"/>
  <c r="L73" i="19" s="1"/>
  <c r="K92" i="19"/>
  <c r="H92" i="19"/>
  <c r="L92" i="19" s="1"/>
  <c r="AG97" i="19"/>
  <c r="AD97" i="19"/>
  <c r="AH97" i="19" s="1"/>
  <c r="I23" i="19"/>
  <c r="P24" i="19"/>
  <c r="AM29" i="19"/>
  <c r="AM23" i="19" s="1"/>
  <c r="AO32" i="19"/>
  <c r="AS32" i="19" s="1"/>
  <c r="AQ35" i="19"/>
  <c r="AS35" i="19" s="1"/>
  <c r="AS43" i="19"/>
  <c r="U30" i="19"/>
  <c r="W30" i="19" s="1"/>
  <c r="W35" i="19"/>
  <c r="U38" i="19"/>
  <c r="R24" i="19"/>
  <c r="E23" i="19"/>
  <c r="F28" i="19"/>
  <c r="AS29" i="19"/>
  <c r="AQ32" i="19"/>
  <c r="AS37" i="19"/>
  <c r="AG51" i="19"/>
  <c r="K81" i="19"/>
  <c r="H81" i="19"/>
  <c r="L81" i="19" s="1"/>
  <c r="S93" i="19"/>
  <c r="W93" i="19" s="1"/>
  <c r="V93" i="19"/>
  <c r="AR32" i="19"/>
  <c r="U46" i="19"/>
  <c r="W46" i="19" s="1"/>
  <c r="AD51" i="19"/>
  <c r="S63" i="19"/>
  <c r="W63" i="19" s="1"/>
  <c r="V63" i="19"/>
  <c r="K65" i="19"/>
  <c r="H65" i="19"/>
  <c r="L65" i="19" s="1"/>
  <c r="W90" i="19"/>
  <c r="AO98" i="19"/>
  <c r="AS98" i="19" s="1"/>
  <c r="AR98" i="19"/>
  <c r="AQ29" i="19"/>
  <c r="AE24" i="19"/>
  <c r="AF51" i="19"/>
  <c r="S58" i="19"/>
  <c r="W58" i="19" s="1"/>
  <c r="V58" i="19"/>
  <c r="AO60" i="19"/>
  <c r="AS60" i="19" s="1"/>
  <c r="AR60" i="19"/>
  <c r="AG67" i="19"/>
  <c r="AD67" i="19"/>
  <c r="AH67" i="19" s="1"/>
  <c r="U43" i="19"/>
  <c r="W43" i="19" s="1"/>
  <c r="W48" i="19"/>
  <c r="S50" i="19"/>
  <c r="W50" i="19" s="1"/>
  <c r="V50" i="19"/>
  <c r="K53" i="19"/>
  <c r="S64" i="19"/>
  <c r="W64" i="19" s="1"/>
  <c r="V64" i="19"/>
  <c r="AS99" i="19"/>
  <c r="AS39" i="19"/>
  <c r="G24" i="19"/>
  <c r="K51" i="19"/>
  <c r="K23" i="19" s="1"/>
  <c r="M23" i="19" s="1" a="1"/>
  <c r="M23" i="19" s="1"/>
  <c r="K95" i="19"/>
  <c r="H95" i="19"/>
  <c r="L95" i="19" s="1"/>
  <c r="AG64" i="19"/>
  <c r="AD64" i="19"/>
  <c r="AH64" i="19" s="1"/>
  <c r="AG75" i="19"/>
  <c r="AD75" i="19"/>
  <c r="AH75" i="19" s="1"/>
  <c r="AG83" i="19"/>
  <c r="AD83" i="19"/>
  <c r="AH83" i="19" s="1"/>
  <c r="AG94" i="19"/>
  <c r="AD94" i="19"/>
  <c r="AH94" i="19" s="1"/>
  <c r="K59" i="19"/>
  <c r="H59" i="19"/>
  <c r="L59" i="19" s="1"/>
  <c r="K67" i="19"/>
  <c r="H67" i="19"/>
  <c r="L67" i="19" s="1"/>
  <c r="K78" i="19"/>
  <c r="H78" i="19"/>
  <c r="L78" i="19" s="1"/>
  <c r="K89" i="19"/>
  <c r="H89" i="19"/>
  <c r="L89" i="19" s="1"/>
  <c r="K97" i="19"/>
  <c r="H97" i="19"/>
  <c r="L97" i="19" s="1"/>
  <c r="AD49" i="19"/>
  <c r="AG61" i="19"/>
  <c r="AD61" i="19"/>
  <c r="AH61" i="19" s="1"/>
  <c r="AQ65" i="19"/>
  <c r="AS65" i="19" s="1"/>
  <c r="AG69" i="19"/>
  <c r="AD69" i="19"/>
  <c r="AH69" i="19" s="1"/>
  <c r="AG80" i="19"/>
  <c r="AD80" i="19"/>
  <c r="AH80" i="19" s="1"/>
  <c r="AG91" i="19"/>
  <c r="AD91" i="19"/>
  <c r="AH91" i="19" s="1"/>
  <c r="AG99" i="19"/>
  <c r="AD99" i="19"/>
  <c r="AH99" i="19" s="1"/>
  <c r="V54" i="19"/>
  <c r="K64" i="19"/>
  <c r="H64" i="19"/>
  <c r="L64" i="19" s="1"/>
  <c r="K75" i="19"/>
  <c r="H75" i="19"/>
  <c r="L75" i="19" s="1"/>
  <c r="AR76" i="19"/>
  <c r="K83" i="19"/>
  <c r="H83" i="19"/>
  <c r="L83" i="19" s="1"/>
  <c r="AR84" i="19"/>
  <c r="K94" i="19"/>
  <c r="H94" i="19"/>
  <c r="L94" i="19" s="1"/>
  <c r="AR95" i="19"/>
  <c r="AG58" i="19"/>
  <c r="AD58" i="19"/>
  <c r="AH58" i="19" s="1"/>
  <c r="AG66" i="19"/>
  <c r="AD66" i="19"/>
  <c r="AH66" i="19" s="1"/>
  <c r="AG77" i="19"/>
  <c r="AD77" i="19"/>
  <c r="AH77" i="19" s="1"/>
  <c r="AG88" i="19"/>
  <c r="AD88" i="19"/>
  <c r="AH88" i="19" s="1"/>
  <c r="V90" i="19"/>
  <c r="AG96" i="19"/>
  <c r="AD96" i="19"/>
  <c r="AH96" i="19" s="1"/>
  <c r="V98" i="19"/>
  <c r="V53" i="19"/>
  <c r="K61" i="19"/>
  <c r="H61" i="19"/>
  <c r="L61" i="19" s="1"/>
  <c r="AR62" i="19"/>
  <c r="K69" i="19"/>
  <c r="H69" i="19"/>
  <c r="L69" i="19" s="1"/>
  <c r="AR73" i="19"/>
  <c r="K80" i="19"/>
  <c r="H80" i="19"/>
  <c r="L80" i="19" s="1"/>
  <c r="AR81" i="19"/>
  <c r="K91" i="19"/>
  <c r="H91" i="19"/>
  <c r="L91" i="19" s="1"/>
  <c r="AR92" i="19"/>
  <c r="K99" i="19"/>
  <c r="H99" i="19"/>
  <c r="L99" i="19" s="1"/>
  <c r="AG63" i="19"/>
  <c r="AD63" i="19"/>
  <c r="AH63" i="19" s="1"/>
  <c r="AG74" i="19"/>
  <c r="AD74" i="19"/>
  <c r="AH74" i="19" s="1"/>
  <c r="AG82" i="19"/>
  <c r="AD82" i="19"/>
  <c r="AH82" i="19" s="1"/>
  <c r="AG93" i="19"/>
  <c r="AD93" i="19"/>
  <c r="AH93" i="19" s="1"/>
  <c r="V52" i="19"/>
  <c r="AR59" i="19"/>
  <c r="U62" i="19"/>
  <c r="W62" i="19" s="1"/>
  <c r="K66" i="19"/>
  <c r="H66" i="19"/>
  <c r="L66" i="19" s="1"/>
  <c r="AR67" i="19"/>
  <c r="U73" i="19"/>
  <c r="W73" i="19" s="1"/>
  <c r="K77" i="19"/>
  <c r="H77" i="19"/>
  <c r="L77" i="19" s="1"/>
  <c r="AR78" i="19"/>
  <c r="U81" i="19"/>
  <c r="W81" i="19" s="1"/>
  <c r="K88" i="19"/>
  <c r="H88" i="19"/>
  <c r="L88" i="19" s="1"/>
  <c r="AR89" i="19"/>
  <c r="U92" i="19"/>
  <c r="W92" i="19" s="1"/>
  <c r="K96" i="19"/>
  <c r="H96" i="19"/>
  <c r="L96" i="19" s="1"/>
  <c r="AR97" i="19"/>
  <c r="AG60" i="19"/>
  <c r="AD60" i="19"/>
  <c r="AH60" i="19" s="1"/>
  <c r="AG68" i="19"/>
  <c r="AD68" i="19"/>
  <c r="AH68" i="19" s="1"/>
  <c r="AG79" i="19"/>
  <c r="AD79" i="19"/>
  <c r="AH79" i="19" s="1"/>
  <c r="AG90" i="19"/>
  <c r="AD90" i="19"/>
  <c r="AH90" i="19" s="1"/>
  <c r="AG98" i="19"/>
  <c r="AD98" i="19"/>
  <c r="AH98" i="19" s="1"/>
  <c r="K74" i="19"/>
  <c r="H74" i="19"/>
  <c r="L74" i="19" s="1"/>
  <c r="K82" i="19"/>
  <c r="H82" i="19"/>
  <c r="L82" i="19" s="1"/>
  <c r="K93" i="19"/>
  <c r="H93" i="19"/>
  <c r="L93" i="19" s="1"/>
  <c r="AG65" i="19"/>
  <c r="AD65" i="19"/>
  <c r="AH65" i="19" s="1"/>
  <c r="AG76" i="19"/>
  <c r="AD76" i="19"/>
  <c r="AH76" i="19" s="1"/>
  <c r="AG84" i="19"/>
  <c r="AD84" i="19"/>
  <c r="AH84" i="19" s="1"/>
  <c r="AG95" i="19"/>
  <c r="AD95" i="19"/>
  <c r="AH95" i="19" s="1"/>
  <c r="AQ99" i="19"/>
  <c r="K60" i="19"/>
  <c r="H60" i="19"/>
  <c r="L60" i="19" s="1"/>
  <c r="AR61" i="19"/>
  <c r="K68" i="19"/>
  <c r="H68" i="19"/>
  <c r="L68" i="19" s="1"/>
  <c r="AR69" i="19"/>
  <c r="K79" i="19"/>
  <c r="H79" i="19"/>
  <c r="L79" i="19" s="1"/>
  <c r="AR80" i="19"/>
  <c r="K90" i="19"/>
  <c r="H90" i="19"/>
  <c r="L90" i="19" s="1"/>
  <c r="AR91" i="19"/>
  <c r="K98" i="19"/>
  <c r="H98" i="19"/>
  <c r="L98" i="19" s="1"/>
  <c r="AG62" i="19"/>
  <c r="AD62" i="19"/>
  <c r="AH62" i="19" s="1"/>
  <c r="AG73" i="19"/>
  <c r="AD73" i="19"/>
  <c r="AH73" i="19" s="1"/>
  <c r="V75" i="19"/>
  <c r="AG81" i="19"/>
  <c r="AD81" i="19"/>
  <c r="AH81" i="19" s="1"/>
  <c r="V83" i="19"/>
  <c r="AG92" i="19"/>
  <c r="AD92" i="19"/>
  <c r="AH92" i="19" s="1"/>
  <c r="V94" i="19"/>
  <c r="F28" i="18"/>
  <c r="S29" i="18"/>
  <c r="W45" i="18"/>
  <c r="V48" i="18"/>
  <c r="AG83" i="18"/>
  <c r="AS92" i="18"/>
  <c r="AF30" i="18"/>
  <c r="S33" i="18"/>
  <c r="S44" i="18"/>
  <c r="W44" i="18" s="1"/>
  <c r="W66" i="18"/>
  <c r="AH83" i="18"/>
  <c r="H36" i="18"/>
  <c r="AH49" i="18"/>
  <c r="AH50" i="18"/>
  <c r="AH90" i="18"/>
  <c r="AD46" i="18"/>
  <c r="AH46" i="18" s="1"/>
  <c r="AH60" i="18"/>
  <c r="AE24" i="18"/>
  <c r="H32" i="18"/>
  <c r="AG59" i="18"/>
  <c r="W65" i="18"/>
  <c r="AF29" i="18"/>
  <c r="K32" i="18"/>
  <c r="AF33" i="18"/>
  <c r="L35" i="18"/>
  <c r="L52" i="18"/>
  <c r="AH81" i="18"/>
  <c r="AS83" i="18"/>
  <c r="AR45" i="18"/>
  <c r="AS48" i="18"/>
  <c r="W54" i="18"/>
  <c r="S63" i="18"/>
  <c r="W63" i="18" s="1"/>
  <c r="L79" i="18"/>
  <c r="AH80" i="18"/>
  <c r="AS45" i="18"/>
  <c r="S52" i="18"/>
  <c r="W52" i="18" s="1"/>
  <c r="AS66" i="18"/>
  <c r="AH88" i="18"/>
  <c r="AS94" i="18"/>
  <c r="AH35" i="18"/>
  <c r="AF64" i="18"/>
  <c r="AH64" i="18" s="1"/>
  <c r="L45" i="18"/>
  <c r="H47" i="18"/>
  <c r="AH54" i="18"/>
  <c r="L60" i="18"/>
  <c r="L75" i="18"/>
  <c r="AS93" i="18"/>
  <c r="W98" i="18"/>
  <c r="W49" i="18"/>
  <c r="W50" i="18"/>
  <c r="L67" i="18"/>
  <c r="L78" i="18"/>
  <c r="K81" i="18"/>
  <c r="W83" i="18"/>
  <c r="AS96" i="18"/>
  <c r="L44" i="18"/>
  <c r="L59" i="18"/>
  <c r="AS47" i="18"/>
  <c r="AH38" i="18"/>
  <c r="W29" i="18"/>
  <c r="W30" i="18"/>
  <c r="W37" i="18"/>
  <c r="AS43" i="18"/>
  <c r="Q23" i="18" a="1"/>
  <c r="Q23" i="18" s="1"/>
  <c r="L63" i="18"/>
  <c r="AL24" i="18"/>
  <c r="AQ32" i="18"/>
  <c r="AS32" i="18" s="1"/>
  <c r="H73" i="18"/>
  <c r="L73" i="18" s="1"/>
  <c r="R23" i="18"/>
  <c r="AN24" i="18"/>
  <c r="AR28" i="18"/>
  <c r="K31" i="18"/>
  <c r="AR32" i="18"/>
  <c r="K35" i="18"/>
  <c r="AR36" i="18"/>
  <c r="H49" i="18"/>
  <c r="L49" i="18" s="1"/>
  <c r="AR50" i="18"/>
  <c r="AO50" i="18"/>
  <c r="AS50" i="18" s="1"/>
  <c r="AG52" i="18"/>
  <c r="H58" i="18"/>
  <c r="L58" i="18" s="1"/>
  <c r="S59" i="18"/>
  <c r="W59" i="18" s="1"/>
  <c r="AR61" i="18"/>
  <c r="AO61" i="18"/>
  <c r="AS61" i="18" s="1"/>
  <c r="AR65" i="18"/>
  <c r="AO65" i="18"/>
  <c r="AS65" i="18" s="1"/>
  <c r="AH68" i="18"/>
  <c r="K74" i="18"/>
  <c r="V76" i="18"/>
  <c r="S76" i="18"/>
  <c r="W76" i="18" s="1"/>
  <c r="AO63" i="18"/>
  <c r="AS63" i="18" s="1"/>
  <c r="K77" i="18"/>
  <c r="AL23" i="18" a="1"/>
  <c r="AL23" i="18" s="1"/>
  <c r="P24" i="18"/>
  <c r="U28" i="18"/>
  <c r="U32" i="18"/>
  <c r="AF34" i="18"/>
  <c r="AH34" i="18" s="1"/>
  <c r="U36" i="18"/>
  <c r="W36" i="18" s="1"/>
  <c r="AF38" i="18"/>
  <c r="AR53" i="18"/>
  <c r="V80" i="18"/>
  <c r="S80" i="18"/>
  <c r="W80" i="18" s="1"/>
  <c r="AD91" i="18"/>
  <c r="AH91" i="18" s="1"/>
  <c r="AG91" i="18"/>
  <c r="AD89" i="18"/>
  <c r="AH89" i="18" s="1"/>
  <c r="AG89" i="18"/>
  <c r="S28" i="18"/>
  <c r="F30" i="18"/>
  <c r="F23" i="18" s="1" a="1"/>
  <c r="F23" i="18" s="1"/>
  <c r="S32" i="18"/>
  <c r="AD45" i="18"/>
  <c r="AH45" i="18" s="1"/>
  <c r="AG58" i="18"/>
  <c r="T23" i="18"/>
  <c r="R24" i="18"/>
  <c r="AP24" i="18"/>
  <c r="AG30" i="18"/>
  <c r="AG34" i="18"/>
  <c r="V36" i="18"/>
  <c r="AG38" i="18"/>
  <c r="V43" i="18"/>
  <c r="V47" i="18"/>
  <c r="AR58" i="18"/>
  <c r="AG60" i="18"/>
  <c r="AD62" i="18"/>
  <c r="AH62" i="18" s="1"/>
  <c r="AD66" i="18"/>
  <c r="AH66" i="18" s="1"/>
  <c r="AG68" i="18"/>
  <c r="V75" i="18"/>
  <c r="V79" i="18"/>
  <c r="AN23" i="18"/>
  <c r="AD29" i="18"/>
  <c r="J30" i="18"/>
  <c r="L30" i="18" s="1"/>
  <c r="S31" i="18"/>
  <c r="W31" i="18" s="1"/>
  <c r="AQ31" i="18"/>
  <c r="AS31" i="18" s="1"/>
  <c r="AD33" i="18"/>
  <c r="AH33" i="18" s="1"/>
  <c r="J34" i="18"/>
  <c r="L34" i="18" s="1"/>
  <c r="S35" i="18"/>
  <c r="W35" i="18" s="1"/>
  <c r="AQ35" i="18"/>
  <c r="AS35" i="18" s="1"/>
  <c r="AD37" i="18"/>
  <c r="AH37" i="18" s="1"/>
  <c r="J38" i="18"/>
  <c r="L38" i="18" s="1"/>
  <c r="S39" i="18"/>
  <c r="W39" i="18" s="1"/>
  <c r="AQ39" i="18"/>
  <c r="AS39" i="18" s="1"/>
  <c r="AH44" i="18"/>
  <c r="AH48" i="18"/>
  <c r="V73" i="18"/>
  <c r="S73" i="18"/>
  <c r="W73" i="18" s="1"/>
  <c r="V74" i="18"/>
  <c r="S74" i="18"/>
  <c r="W74" i="18" s="1"/>
  <c r="W75" i="18"/>
  <c r="W79" i="18"/>
  <c r="V99" i="18"/>
  <c r="S99" i="18"/>
  <c r="W99" i="18" s="1"/>
  <c r="K97" i="18"/>
  <c r="H97" i="18"/>
  <c r="L97" i="18" s="1"/>
  <c r="E23" i="18"/>
  <c r="AP23" i="18"/>
  <c r="W67" i="18"/>
  <c r="AR68" i="18"/>
  <c r="AO68" i="18"/>
  <c r="AS68" i="18" s="1"/>
  <c r="AH76" i="18"/>
  <c r="H88" i="18"/>
  <c r="L88" i="18" s="1"/>
  <c r="K88" i="18"/>
  <c r="AD93" i="18"/>
  <c r="AH93" i="18" s="1"/>
  <c r="AG93" i="18"/>
  <c r="AB28" i="18"/>
  <c r="L37" i="18"/>
  <c r="U39" i="18"/>
  <c r="AH77" i="18"/>
  <c r="AA23" i="18"/>
  <c r="AR49" i="18"/>
  <c r="H51" i="18"/>
  <c r="L51" i="18" s="1"/>
  <c r="AG54" i="18"/>
  <c r="H62" i="18"/>
  <c r="L62" i="18" s="1"/>
  <c r="H66" i="18"/>
  <c r="L66" i="18" s="1"/>
  <c r="V67" i="18"/>
  <c r="AH74" i="18"/>
  <c r="AG75" i="18"/>
  <c r="AD75" i="18"/>
  <c r="AH75" i="18" s="1"/>
  <c r="AG76" i="18"/>
  <c r="AG79" i="18"/>
  <c r="AD79" i="18"/>
  <c r="AH79" i="18" s="1"/>
  <c r="AG98" i="18"/>
  <c r="AD98" i="18"/>
  <c r="AH98" i="18" s="1"/>
  <c r="AQ36" i="18"/>
  <c r="AS36" i="18" s="1"/>
  <c r="J29" i="18"/>
  <c r="L29" i="18" s="1"/>
  <c r="AQ30" i="18"/>
  <c r="AS30" i="18" s="1"/>
  <c r="J33" i="18"/>
  <c r="L33" i="18" s="1"/>
  <c r="AQ34" i="18"/>
  <c r="AS34" i="18" s="1"/>
  <c r="AQ38" i="18"/>
  <c r="AS38" i="18" s="1"/>
  <c r="AR60" i="18"/>
  <c r="AG78" i="18"/>
  <c r="AF78" i="18"/>
  <c r="AH78" i="18" s="1"/>
  <c r="AG82" i="18"/>
  <c r="AF82" i="18"/>
  <c r="AH82" i="18" s="1"/>
  <c r="H90" i="18"/>
  <c r="L90" i="18" s="1"/>
  <c r="K90" i="18"/>
  <c r="AQ28" i="18"/>
  <c r="AD30" i="18"/>
  <c r="AH30" i="18" s="1"/>
  <c r="G23" i="18"/>
  <c r="K29" i="18"/>
  <c r="K59" i="18"/>
  <c r="AO62" i="18"/>
  <c r="AS62" i="18" s="1"/>
  <c r="AR64" i="18"/>
  <c r="AO64" i="18"/>
  <c r="AS64" i="18" s="1"/>
  <c r="AH67" i="18"/>
  <c r="AF73" i="18"/>
  <c r="AH73" i="18" s="1"/>
  <c r="AG74" i="18"/>
  <c r="AC23" i="18"/>
  <c r="H28" i="18"/>
  <c r="AF28" i="18"/>
  <c r="AH28" i="18" s="1"/>
  <c r="U30" i="18"/>
  <c r="L32" i="18"/>
  <c r="AF32" i="18"/>
  <c r="AH32" i="18" s="1"/>
  <c r="U34" i="18"/>
  <c r="W34" i="18" s="1"/>
  <c r="AF36" i="18"/>
  <c r="AH36" i="18" s="1"/>
  <c r="U38" i="18"/>
  <c r="W38" i="18" s="1"/>
  <c r="L43" i="18"/>
  <c r="L47" i="18"/>
  <c r="AH63" i="18"/>
  <c r="AG69" i="18"/>
  <c r="AR75" i="18"/>
  <c r="AO75" i="18"/>
  <c r="AS75" i="18" s="1"/>
  <c r="AR54" i="18"/>
  <c r="AO54" i="18"/>
  <c r="AS54" i="18" s="1"/>
  <c r="AR77" i="18"/>
  <c r="AO77" i="18"/>
  <c r="AS77" i="18" s="1"/>
  <c r="AR78" i="18"/>
  <c r="AO78" i="18"/>
  <c r="AS78" i="18" s="1"/>
  <c r="AO97" i="18"/>
  <c r="AS97" i="18" s="1"/>
  <c r="I23" i="18"/>
  <c r="AE23" i="18"/>
  <c r="J28" i="18"/>
  <c r="AM24" i="18"/>
  <c r="AM23" i="18"/>
  <c r="AQ29" i="18"/>
  <c r="AS29" i="18" s="1"/>
  <c r="J32" i="18"/>
  <c r="AQ33" i="18"/>
  <c r="AS33" i="18" s="1"/>
  <c r="J36" i="18"/>
  <c r="L36" i="18" s="1"/>
  <c r="J43" i="18"/>
  <c r="AQ44" i="18"/>
  <c r="AS44" i="18" s="1"/>
  <c r="J47" i="18"/>
  <c r="AO51" i="18"/>
  <c r="AS51" i="18" s="1"/>
  <c r="AG53" i="18"/>
  <c r="AO59" i="18"/>
  <c r="AS59" i="18" s="1"/>
  <c r="AH65" i="18"/>
  <c r="AR73" i="18"/>
  <c r="AO73" i="18"/>
  <c r="AS73" i="18" s="1"/>
  <c r="AR74" i="18"/>
  <c r="AO74" i="18"/>
  <c r="AS74" i="18" s="1"/>
  <c r="AD84" i="18"/>
  <c r="AH84" i="18" s="1"/>
  <c r="AG84" i="18"/>
  <c r="K28" i="18"/>
  <c r="AG50" i="18"/>
  <c r="AG61" i="18"/>
  <c r="AG63" i="18"/>
  <c r="P23" i="18"/>
  <c r="Q24" i="18"/>
  <c r="U29" i="18"/>
  <c r="U33" i="18"/>
  <c r="W33" i="18" s="1"/>
  <c r="L39" i="18"/>
  <c r="L46" i="18"/>
  <c r="AH52" i="18"/>
  <c r="AH58" i="18"/>
  <c r="K63" i="18"/>
  <c r="K76" i="18"/>
  <c r="H76" i="18"/>
  <c r="L76" i="18" s="1"/>
  <c r="L77" i="18"/>
  <c r="W91" i="18"/>
  <c r="AO82" i="18"/>
  <c r="AS82" i="18" s="1"/>
  <c r="S88" i="18"/>
  <c r="W88" i="18" s="1"/>
  <c r="S90" i="18"/>
  <c r="W90" i="18" s="1"/>
  <c r="S92" i="18"/>
  <c r="W92" i="18" s="1"/>
  <c r="S94" i="18"/>
  <c r="W94" i="18" s="1"/>
  <c r="V78" i="18"/>
  <c r="V82" i="18"/>
  <c r="K95" i="18"/>
  <c r="H95" i="18"/>
  <c r="L95" i="18" s="1"/>
  <c r="AR95" i="18"/>
  <c r="S78" i="18"/>
  <c r="W78" i="18" s="1"/>
  <c r="H80" i="18"/>
  <c r="L80" i="18" s="1"/>
  <c r="S82" i="18"/>
  <c r="W82" i="18" s="1"/>
  <c r="AG96" i="18"/>
  <c r="AD96" i="18"/>
  <c r="AH96" i="18" s="1"/>
  <c r="V97" i="18"/>
  <c r="K84" i="18"/>
  <c r="K89" i="18"/>
  <c r="K91" i="18"/>
  <c r="K93" i="18"/>
  <c r="S97" i="18"/>
  <c r="W97" i="18" s="1"/>
  <c r="K98" i="18"/>
  <c r="H98" i="18"/>
  <c r="L98" i="18" s="1"/>
  <c r="AO81" i="18"/>
  <c r="AS81" i="18" s="1"/>
  <c r="AG99" i="18"/>
  <c r="AD99" i="18"/>
  <c r="AH99" i="18" s="1"/>
  <c r="AR69" i="18"/>
  <c r="AR76" i="18"/>
  <c r="AR80" i="18"/>
  <c r="V84" i="18"/>
  <c r="AG88" i="18"/>
  <c r="V89" i="18"/>
  <c r="AG90" i="18"/>
  <c r="V91" i="18"/>
  <c r="AG92" i="18"/>
  <c r="V93" i="18"/>
  <c r="AG94" i="18"/>
  <c r="S95" i="18"/>
  <c r="W95" i="18" s="1"/>
  <c r="K96" i="18"/>
  <c r="H96" i="18"/>
  <c r="L96" i="18" s="1"/>
  <c r="AR96" i="18"/>
  <c r="AO69" i="18"/>
  <c r="AS69" i="18" s="1"/>
  <c r="AO76" i="18"/>
  <c r="AS76" i="18" s="1"/>
  <c r="AO80" i="18"/>
  <c r="AS80" i="18" s="1"/>
  <c r="S84" i="18"/>
  <c r="W84" i="18" s="1"/>
  <c r="AG97" i="18"/>
  <c r="AD97" i="18"/>
  <c r="AH97" i="18" s="1"/>
  <c r="K99" i="18"/>
  <c r="H99" i="18"/>
  <c r="L99" i="18" s="1"/>
  <c r="AR79" i="18"/>
  <c r="AR83" i="18"/>
  <c r="AR88" i="18"/>
  <c r="AR90" i="18"/>
  <c r="K92" i="18"/>
  <c r="AR92" i="18"/>
  <c r="K94" i="18"/>
  <c r="AR94" i="18"/>
  <c r="AO79" i="18"/>
  <c r="AS79" i="18" s="1"/>
  <c r="AG95" i="18"/>
  <c r="AD95" i="18"/>
  <c r="AH95" i="18" s="1"/>
  <c r="V96" i="18"/>
  <c r="W48" i="17"/>
  <c r="AS46" i="17"/>
  <c r="AS50" i="17"/>
  <c r="AS54" i="17"/>
  <c r="AF39" i="17"/>
  <c r="AO34" i="17"/>
  <c r="AQ43" i="17"/>
  <c r="AS43" i="17" s="1"/>
  <c r="V48" i="17"/>
  <c r="AF49" i="17"/>
  <c r="R24" i="17"/>
  <c r="AO31" i="17"/>
  <c r="S33" i="17"/>
  <c r="L52" i="17"/>
  <c r="V61" i="17"/>
  <c r="L54" i="17"/>
  <c r="S30" i="17"/>
  <c r="W30" i="17" s="1"/>
  <c r="AO39" i="17"/>
  <c r="AS39" i="17" s="1"/>
  <c r="AR49" i="17"/>
  <c r="K51" i="17"/>
  <c r="AS49" i="17"/>
  <c r="P24" i="17"/>
  <c r="AS48" i="17"/>
  <c r="AH62" i="17"/>
  <c r="T24" i="17"/>
  <c r="S44" i="17"/>
  <c r="W44" i="17" s="1"/>
  <c r="L59" i="17"/>
  <c r="AO30" i="17"/>
  <c r="AS30" i="17" s="1"/>
  <c r="AS47" i="17"/>
  <c r="W51" i="17"/>
  <c r="AO38" i="17"/>
  <c r="AS38" i="17" s="1"/>
  <c r="AG60" i="17"/>
  <c r="V29" i="17"/>
  <c r="S37" i="17"/>
  <c r="AN24" i="17"/>
  <c r="W64" i="17"/>
  <c r="W49" i="17"/>
  <c r="AS60" i="17"/>
  <c r="W58" i="17"/>
  <c r="AH59" i="17"/>
  <c r="AS45" i="17"/>
  <c r="L51" i="17"/>
  <c r="AS44" i="17"/>
  <c r="W38" i="17"/>
  <c r="Q24" i="17"/>
  <c r="Q23" i="17" a="1"/>
  <c r="Q23" i="17" s="1"/>
  <c r="W47" i="17"/>
  <c r="W46" i="17"/>
  <c r="AH52" i="17"/>
  <c r="AH53" i="17"/>
  <c r="AS29" i="17"/>
  <c r="AS37" i="17"/>
  <c r="AM24" i="17"/>
  <c r="AM23" i="17"/>
  <c r="AS28" i="17"/>
  <c r="AS36" i="17"/>
  <c r="AC23" i="17"/>
  <c r="U28" i="17"/>
  <c r="W28" i="17" s="1"/>
  <c r="AQ28" i="17"/>
  <c r="U29" i="17"/>
  <c r="W29" i="17" s="1"/>
  <c r="AQ29" i="17"/>
  <c r="U30" i="17"/>
  <c r="AQ30" i="17"/>
  <c r="U31" i="17"/>
  <c r="W31" i="17" s="1"/>
  <c r="AQ31" i="17"/>
  <c r="AS31" i="17" s="1"/>
  <c r="U32" i="17"/>
  <c r="W32" i="17" s="1"/>
  <c r="AQ32" i="17"/>
  <c r="AS32" i="17" s="1"/>
  <c r="U33" i="17"/>
  <c r="W33" i="17" s="1"/>
  <c r="AQ33" i="17"/>
  <c r="AS33" i="17" s="1"/>
  <c r="U34" i="17"/>
  <c r="W34" i="17" s="1"/>
  <c r="AQ34" i="17"/>
  <c r="AS34" i="17" s="1"/>
  <c r="U35" i="17"/>
  <c r="W35" i="17" s="1"/>
  <c r="AQ35" i="17"/>
  <c r="AS35" i="17" s="1"/>
  <c r="U36" i="17"/>
  <c r="W36" i="17" s="1"/>
  <c r="AQ36" i="17"/>
  <c r="U37" i="17"/>
  <c r="W37" i="17" s="1"/>
  <c r="AQ37" i="17"/>
  <c r="U38" i="17"/>
  <c r="AQ38" i="17"/>
  <c r="U39" i="17"/>
  <c r="W39" i="17" s="1"/>
  <c r="AQ39" i="17"/>
  <c r="AR48" i="17"/>
  <c r="AD51" i="17"/>
  <c r="AH51" i="17" s="1"/>
  <c r="K53" i="17"/>
  <c r="AG59" i="17"/>
  <c r="AR60" i="17"/>
  <c r="AG63" i="17"/>
  <c r="K65" i="17"/>
  <c r="H65" i="17"/>
  <c r="L65" i="17" s="1"/>
  <c r="K74" i="17"/>
  <c r="H74" i="17"/>
  <c r="L74" i="17" s="1"/>
  <c r="AR79" i="17"/>
  <c r="AO79" i="17"/>
  <c r="AS79" i="17" s="1"/>
  <c r="K82" i="17"/>
  <c r="H82" i="17"/>
  <c r="L82" i="17" s="1"/>
  <c r="AR90" i="17"/>
  <c r="AO90" i="17"/>
  <c r="AS90" i="17" s="1"/>
  <c r="K93" i="17"/>
  <c r="H93" i="17"/>
  <c r="L93" i="17" s="1"/>
  <c r="AR98" i="17"/>
  <c r="AO98" i="17"/>
  <c r="AS98" i="17" s="1"/>
  <c r="AG77" i="17"/>
  <c r="AD77" i="17"/>
  <c r="AH77" i="17" s="1"/>
  <c r="AE23" i="17"/>
  <c r="AB49" i="17"/>
  <c r="AD50" i="17"/>
  <c r="AH50" i="17" s="1"/>
  <c r="S54" i="17"/>
  <c r="W54" i="17" s="1"/>
  <c r="AR54" i="17"/>
  <c r="AD61" i="17"/>
  <c r="AH61" i="17" s="1"/>
  <c r="AR62" i="17"/>
  <c r="K66" i="17"/>
  <c r="H66" i="17"/>
  <c r="L66" i="17" s="1"/>
  <c r="K67" i="17"/>
  <c r="H67" i="17"/>
  <c r="L67" i="17" s="1"/>
  <c r="K68" i="17"/>
  <c r="H68" i="17"/>
  <c r="L68" i="17" s="1"/>
  <c r="K69" i="17"/>
  <c r="H69" i="17"/>
  <c r="L69" i="17" s="1"/>
  <c r="K73" i="17"/>
  <c r="H73" i="17"/>
  <c r="L73" i="17" s="1"/>
  <c r="AR78" i="17"/>
  <c r="AO78" i="17"/>
  <c r="AS78" i="17" s="1"/>
  <c r="K81" i="17"/>
  <c r="H81" i="17"/>
  <c r="L81" i="17" s="1"/>
  <c r="AR89" i="17"/>
  <c r="AO89" i="17"/>
  <c r="AS89" i="17" s="1"/>
  <c r="K92" i="17"/>
  <c r="H92" i="17"/>
  <c r="L92" i="17" s="1"/>
  <c r="AR97" i="17"/>
  <c r="AO97" i="17"/>
  <c r="AS97" i="17" s="1"/>
  <c r="V75" i="17"/>
  <c r="S75" i="17"/>
  <c r="W75" i="17" s="1"/>
  <c r="H50" i="17"/>
  <c r="L50" i="17" s="1"/>
  <c r="AO53" i="17"/>
  <c r="AS53" i="17" s="1"/>
  <c r="K59" i="17"/>
  <c r="V60" i="17"/>
  <c r="V64" i="17"/>
  <c r="V74" i="17"/>
  <c r="S74" i="17"/>
  <c r="W74" i="17" s="1"/>
  <c r="AG76" i="17"/>
  <c r="AD76" i="17"/>
  <c r="AH76" i="17" s="1"/>
  <c r="V82" i="17"/>
  <c r="S82" i="17"/>
  <c r="W82" i="17" s="1"/>
  <c r="AG84" i="17"/>
  <c r="AD84" i="17"/>
  <c r="AH84" i="17" s="1"/>
  <c r="V93" i="17"/>
  <c r="S93" i="17"/>
  <c r="W93" i="17" s="1"/>
  <c r="AG95" i="17"/>
  <c r="AD95" i="17"/>
  <c r="AH95" i="17" s="1"/>
  <c r="E24" i="17"/>
  <c r="F28" i="17"/>
  <c r="AB28" i="17"/>
  <c r="AD49" i="17"/>
  <c r="AH49" i="17" s="1"/>
  <c r="S53" i="17"/>
  <c r="W53" i="17" s="1"/>
  <c r="AD58" i="17"/>
  <c r="AH58" i="17" s="1"/>
  <c r="AO59" i="17"/>
  <c r="AS59" i="17" s="1"/>
  <c r="AR77" i="17"/>
  <c r="AO77" i="17"/>
  <c r="AS77" i="17" s="1"/>
  <c r="K80" i="17"/>
  <c r="H80" i="17"/>
  <c r="L80" i="17" s="1"/>
  <c r="AR88" i="17"/>
  <c r="AO88" i="17"/>
  <c r="AS88" i="17" s="1"/>
  <c r="K91" i="17"/>
  <c r="H91" i="17"/>
  <c r="L91" i="17" s="1"/>
  <c r="AR96" i="17"/>
  <c r="AO96" i="17"/>
  <c r="AS96" i="17" s="1"/>
  <c r="K99" i="17"/>
  <c r="H99" i="17"/>
  <c r="L99" i="17" s="1"/>
  <c r="R23" i="17"/>
  <c r="G24" i="17"/>
  <c r="AC24" i="17"/>
  <c r="V54" i="17"/>
  <c r="W62" i="17"/>
  <c r="K63" i="17"/>
  <c r="W65" i="17"/>
  <c r="V73" i="17"/>
  <c r="S73" i="17"/>
  <c r="W73" i="17" s="1"/>
  <c r="AG75" i="17"/>
  <c r="AD75" i="17"/>
  <c r="AH75" i="17" s="1"/>
  <c r="V81" i="17"/>
  <c r="S81" i="17"/>
  <c r="W81" i="17" s="1"/>
  <c r="AG83" i="17"/>
  <c r="AD83" i="17"/>
  <c r="AH83" i="17" s="1"/>
  <c r="V92" i="17"/>
  <c r="S92" i="17"/>
  <c r="W92" i="17" s="1"/>
  <c r="AG94" i="17"/>
  <c r="AD94" i="17"/>
  <c r="AH94" i="17" s="1"/>
  <c r="V94" i="17"/>
  <c r="S94" i="17"/>
  <c r="W94" i="17" s="1"/>
  <c r="H28" i="17"/>
  <c r="AD28" i="17"/>
  <c r="H29" i="17"/>
  <c r="AD29" i="17"/>
  <c r="H30" i="17"/>
  <c r="AD30" i="17"/>
  <c r="H31" i="17"/>
  <c r="AD31" i="17"/>
  <c r="H32" i="17"/>
  <c r="AD32" i="17"/>
  <c r="H33" i="17"/>
  <c r="AD33" i="17"/>
  <c r="AH33" i="17" s="1"/>
  <c r="H34" i="17"/>
  <c r="AD34" i="17"/>
  <c r="H35" i="17"/>
  <c r="AD35" i="17"/>
  <c r="H36" i="17"/>
  <c r="AD36" i="17"/>
  <c r="H37" i="17"/>
  <c r="AD37" i="17"/>
  <c r="H38" i="17"/>
  <c r="AD38" i="17"/>
  <c r="H39" i="17"/>
  <c r="AD39" i="17"/>
  <c r="AH39" i="17" s="1"/>
  <c r="H43" i="17"/>
  <c r="L43" i="17" s="1"/>
  <c r="AD43" i="17"/>
  <c r="AH43" i="17" s="1"/>
  <c r="H44" i="17"/>
  <c r="L44" i="17" s="1"/>
  <c r="AD44" i="17"/>
  <c r="AH44" i="17" s="1"/>
  <c r="H45" i="17"/>
  <c r="L45" i="17" s="1"/>
  <c r="AD45" i="17"/>
  <c r="AH45" i="17" s="1"/>
  <c r="H46" i="17"/>
  <c r="L46" i="17" s="1"/>
  <c r="AD46" i="17"/>
  <c r="AH46" i="17" s="1"/>
  <c r="H47" i="17"/>
  <c r="L47" i="17" s="1"/>
  <c r="AD47" i="17"/>
  <c r="AH47" i="17" s="1"/>
  <c r="H48" i="17"/>
  <c r="L48" i="17" s="1"/>
  <c r="AD48" i="17"/>
  <c r="AH48" i="17" s="1"/>
  <c r="S52" i="17"/>
  <c r="W52" i="17" s="1"/>
  <c r="AR53" i="17"/>
  <c r="H63" i="17"/>
  <c r="L63" i="17" s="1"/>
  <c r="AS63" i="17"/>
  <c r="AG64" i="17"/>
  <c r="AD64" i="17"/>
  <c r="AH64" i="17" s="1"/>
  <c r="V66" i="17"/>
  <c r="S66" i="17"/>
  <c r="W66" i="17" s="1"/>
  <c r="V67" i="17"/>
  <c r="S67" i="17"/>
  <c r="W67" i="17" s="1"/>
  <c r="V68" i="17"/>
  <c r="S68" i="17"/>
  <c r="W68" i="17" s="1"/>
  <c r="V69" i="17"/>
  <c r="S69" i="17"/>
  <c r="W69" i="17" s="1"/>
  <c r="AR76" i="17"/>
  <c r="AO76" i="17"/>
  <c r="AS76" i="17" s="1"/>
  <c r="K79" i="17"/>
  <c r="H79" i="17"/>
  <c r="L79" i="17" s="1"/>
  <c r="AR84" i="17"/>
  <c r="AO84" i="17"/>
  <c r="AS84" i="17" s="1"/>
  <c r="K90" i="17"/>
  <c r="H90" i="17"/>
  <c r="L90" i="17" s="1"/>
  <c r="AR95" i="17"/>
  <c r="AO95" i="17"/>
  <c r="AS95" i="17" s="1"/>
  <c r="K98" i="17"/>
  <c r="H98" i="17"/>
  <c r="L98" i="17" s="1"/>
  <c r="J49" i="17"/>
  <c r="L49" i="17" s="1"/>
  <c r="AO51" i="17"/>
  <c r="AS51" i="17" s="1"/>
  <c r="AQ52" i="17"/>
  <c r="AS52" i="17" s="1"/>
  <c r="H58" i="17"/>
  <c r="L58" i="17" s="1"/>
  <c r="S59" i="17"/>
  <c r="W59" i="17" s="1"/>
  <c r="K61" i="17"/>
  <c r="V65" i="17"/>
  <c r="AG74" i="17"/>
  <c r="AD74" i="17"/>
  <c r="AH74" i="17" s="1"/>
  <c r="V80" i="17"/>
  <c r="S80" i="17"/>
  <c r="W80" i="17" s="1"/>
  <c r="AG82" i="17"/>
  <c r="AD82" i="17"/>
  <c r="AH82" i="17" s="1"/>
  <c r="V91" i="17"/>
  <c r="S91" i="17"/>
  <c r="W91" i="17" s="1"/>
  <c r="AG93" i="17"/>
  <c r="AD93" i="17"/>
  <c r="AH93" i="17" s="1"/>
  <c r="V99" i="17"/>
  <c r="S99" i="17"/>
  <c r="W99" i="17" s="1"/>
  <c r="AL23" i="17" a="1"/>
  <c r="AL23" i="17" s="1"/>
  <c r="J28" i="17"/>
  <c r="AF28" i="17"/>
  <c r="J29" i="17"/>
  <c r="AF29" i="17"/>
  <c r="J30" i="17"/>
  <c r="AF30" i="17"/>
  <c r="J31" i="17"/>
  <c r="AF31" i="17"/>
  <c r="J32" i="17"/>
  <c r="AF32" i="17"/>
  <c r="J33" i="17"/>
  <c r="AF33" i="17"/>
  <c r="J34" i="17"/>
  <c r="AF34" i="17"/>
  <c r="J35" i="17"/>
  <c r="AF35" i="17"/>
  <c r="J36" i="17"/>
  <c r="AF36" i="17"/>
  <c r="J37" i="17"/>
  <c r="AF37" i="17"/>
  <c r="J38" i="17"/>
  <c r="AF38" i="17"/>
  <c r="J39" i="17"/>
  <c r="AD60" i="17"/>
  <c r="AH60" i="17" s="1"/>
  <c r="AO61" i="17"/>
  <c r="AS61" i="17" s="1"/>
  <c r="AR63" i="17"/>
  <c r="AR75" i="17"/>
  <c r="AO75" i="17"/>
  <c r="AS75" i="17" s="1"/>
  <c r="K78" i="17"/>
  <c r="H78" i="17"/>
  <c r="L78" i="17" s="1"/>
  <c r="AR83" i="17"/>
  <c r="AO83" i="17"/>
  <c r="AS83" i="17" s="1"/>
  <c r="K89" i="17"/>
  <c r="H89" i="17"/>
  <c r="L89" i="17" s="1"/>
  <c r="AR94" i="17"/>
  <c r="AO94" i="17"/>
  <c r="AS94" i="17" s="1"/>
  <c r="K97" i="17"/>
  <c r="H97" i="17"/>
  <c r="L97" i="17" s="1"/>
  <c r="K28" i="17"/>
  <c r="AG73" i="17"/>
  <c r="AD73" i="17"/>
  <c r="AH73" i="17" s="1"/>
  <c r="V79" i="17"/>
  <c r="S79" i="17"/>
  <c r="W79" i="17" s="1"/>
  <c r="AG81" i="17"/>
  <c r="AD81" i="17"/>
  <c r="AH81" i="17" s="1"/>
  <c r="V90" i="17"/>
  <c r="S90" i="17"/>
  <c r="W90" i="17" s="1"/>
  <c r="AG92" i="17"/>
  <c r="AD92" i="17"/>
  <c r="AH92" i="17" s="1"/>
  <c r="V98" i="17"/>
  <c r="S98" i="17"/>
  <c r="W98" i="17" s="1"/>
  <c r="AG96" i="17"/>
  <c r="AD96" i="17"/>
  <c r="AH96" i="17" s="1"/>
  <c r="I24" i="17"/>
  <c r="S50" i="17"/>
  <c r="W50" i="17" s="1"/>
  <c r="AD54" i="17"/>
  <c r="AH54" i="17" s="1"/>
  <c r="AO58" i="17"/>
  <c r="AS58" i="17" s="1"/>
  <c r="AG65" i="17"/>
  <c r="AD65" i="17"/>
  <c r="AH65" i="17" s="1"/>
  <c r="AG66" i="17"/>
  <c r="AD66" i="17"/>
  <c r="AH66" i="17" s="1"/>
  <c r="AG67" i="17"/>
  <c r="AD67" i="17"/>
  <c r="AH67" i="17" s="1"/>
  <c r="AG68" i="17"/>
  <c r="AD68" i="17"/>
  <c r="AH68" i="17" s="1"/>
  <c r="AG69" i="17"/>
  <c r="AD69" i="17"/>
  <c r="AH69" i="17" s="1"/>
  <c r="AR74" i="17"/>
  <c r="AO74" i="17"/>
  <c r="AS74" i="17" s="1"/>
  <c r="K77" i="17"/>
  <c r="H77" i="17"/>
  <c r="L77" i="17" s="1"/>
  <c r="AR82" i="17"/>
  <c r="AO82" i="17"/>
  <c r="AS82" i="17" s="1"/>
  <c r="K88" i="17"/>
  <c r="H88" i="17"/>
  <c r="L88" i="17" s="1"/>
  <c r="AR93" i="17"/>
  <c r="AO93" i="17"/>
  <c r="AS93" i="17" s="1"/>
  <c r="K96" i="17"/>
  <c r="H96" i="17"/>
  <c r="L96" i="17" s="1"/>
  <c r="H60" i="17"/>
  <c r="L60" i="17" s="1"/>
  <c r="V78" i="17"/>
  <c r="S78" i="17"/>
  <c r="W78" i="17" s="1"/>
  <c r="AG80" i="17"/>
  <c r="AD80" i="17"/>
  <c r="AH80" i="17" s="1"/>
  <c r="V89" i="17"/>
  <c r="S89" i="17"/>
  <c r="W89" i="17" s="1"/>
  <c r="AG91" i="17"/>
  <c r="AD91" i="17"/>
  <c r="AH91" i="17" s="1"/>
  <c r="V97" i="17"/>
  <c r="S97" i="17"/>
  <c r="W97" i="17" s="1"/>
  <c r="V83" i="17"/>
  <c r="S83" i="17"/>
  <c r="W83" i="17" s="1"/>
  <c r="AL24" i="17"/>
  <c r="H64" i="17"/>
  <c r="L64" i="17" s="1"/>
  <c r="AR73" i="17"/>
  <c r="AO73" i="17"/>
  <c r="AS73" i="17" s="1"/>
  <c r="K76" i="17"/>
  <c r="H76" i="17"/>
  <c r="L76" i="17" s="1"/>
  <c r="AR81" i="17"/>
  <c r="AO81" i="17"/>
  <c r="AS81" i="17" s="1"/>
  <c r="K84" i="17"/>
  <c r="H84" i="17"/>
  <c r="L84" i="17" s="1"/>
  <c r="AR92" i="17"/>
  <c r="AO92" i="17"/>
  <c r="AS92" i="17" s="1"/>
  <c r="K95" i="17"/>
  <c r="H95" i="17"/>
  <c r="L95" i="17" s="1"/>
  <c r="V77" i="17"/>
  <c r="S77" i="17"/>
  <c r="W77" i="17" s="1"/>
  <c r="AG79" i="17"/>
  <c r="AD79" i="17"/>
  <c r="AH79" i="17" s="1"/>
  <c r="V88" i="17"/>
  <c r="S88" i="17"/>
  <c r="W88" i="17" s="1"/>
  <c r="AG90" i="17"/>
  <c r="AD90" i="17"/>
  <c r="AH90" i="17" s="1"/>
  <c r="V96" i="17"/>
  <c r="S96" i="17"/>
  <c r="W96" i="17" s="1"/>
  <c r="AG98" i="17"/>
  <c r="AD98" i="17"/>
  <c r="AH98" i="17" s="1"/>
  <c r="AR65" i="17"/>
  <c r="AO65" i="17"/>
  <c r="AS65" i="17" s="1"/>
  <c r="AR66" i="17"/>
  <c r="AR24" i="17" s="1"/>
  <c r="AO66" i="17"/>
  <c r="AS66" i="17" s="1"/>
  <c r="AR67" i="17"/>
  <c r="AO67" i="17"/>
  <c r="AS67" i="17" s="1"/>
  <c r="AR68" i="17"/>
  <c r="AO68" i="17"/>
  <c r="AS68" i="17" s="1"/>
  <c r="AR69" i="17"/>
  <c r="AO69" i="17"/>
  <c r="AS69" i="17" s="1"/>
  <c r="K75" i="17"/>
  <c r="H75" i="17"/>
  <c r="L75" i="17" s="1"/>
  <c r="AR80" i="17"/>
  <c r="AO80" i="17"/>
  <c r="AS80" i="17" s="1"/>
  <c r="K83" i="17"/>
  <c r="H83" i="17"/>
  <c r="L83" i="17" s="1"/>
  <c r="AR91" i="17"/>
  <c r="AO91" i="17"/>
  <c r="AS91" i="17" s="1"/>
  <c r="K94" i="17"/>
  <c r="H94" i="17"/>
  <c r="L94" i="17" s="1"/>
  <c r="AG88" i="17"/>
  <c r="AD88" i="17"/>
  <c r="AH88" i="17" s="1"/>
  <c r="AP24" i="17"/>
  <c r="V76" i="17"/>
  <c r="S76" i="17"/>
  <c r="W76" i="17" s="1"/>
  <c r="AG78" i="17"/>
  <c r="AD78" i="17"/>
  <c r="AH78" i="17" s="1"/>
  <c r="V84" i="17"/>
  <c r="S84" i="17"/>
  <c r="W84" i="17" s="1"/>
  <c r="AG89" i="17"/>
  <c r="AD89" i="17"/>
  <c r="AH89" i="17" s="1"/>
  <c r="V95" i="17"/>
  <c r="S95" i="17"/>
  <c r="W95" i="17" s="1"/>
  <c r="AG97" i="17"/>
  <c r="AD97" i="17"/>
  <c r="AH97" i="17" s="1"/>
  <c r="AD99" i="17"/>
  <c r="AH99" i="17" s="1"/>
  <c r="AO99" i="17"/>
  <c r="AS99" i="17" s="1"/>
  <c r="L36" i="16"/>
  <c r="AH45" i="16"/>
  <c r="AG36" i="16"/>
  <c r="AH60" i="16"/>
  <c r="AF29" i="16"/>
  <c r="AQ39" i="16"/>
  <c r="AD51" i="16"/>
  <c r="AC23" i="16"/>
  <c r="AS53" i="16"/>
  <c r="W59" i="16"/>
  <c r="U28" i="16"/>
  <c r="U24" i="16" s="1"/>
  <c r="AQ34" i="16"/>
  <c r="AH59" i="16"/>
  <c r="AF28" i="16"/>
  <c r="AF23" i="16" s="1"/>
  <c r="S32" i="16"/>
  <c r="W32" i="16" s="1"/>
  <c r="AQ37" i="16"/>
  <c r="AQ28" i="16"/>
  <c r="U31" i="16"/>
  <c r="U33" i="16"/>
  <c r="K36" i="16"/>
  <c r="AS58" i="16"/>
  <c r="AQ59" i="16"/>
  <c r="L52" i="16"/>
  <c r="S33" i="16"/>
  <c r="W33" i="16" s="1"/>
  <c r="AG45" i="16"/>
  <c r="AR28" i="16"/>
  <c r="W34" i="16"/>
  <c r="AG32" i="16"/>
  <c r="U34" i="16"/>
  <c r="J36" i="16"/>
  <c r="J23" i="16" s="1"/>
  <c r="K47" i="16"/>
  <c r="AG43" i="16"/>
  <c r="U35" i="16"/>
  <c r="AO31" i="16"/>
  <c r="AS31" i="16" s="1"/>
  <c r="AF33" i="16"/>
  <c r="AH33" i="16" s="1"/>
  <c r="S36" i="16"/>
  <c r="W36" i="16" s="1"/>
  <c r="U38" i="16"/>
  <c r="AG39" i="16"/>
  <c r="V52" i="16"/>
  <c r="AH54" i="16"/>
  <c r="AP23" i="16"/>
  <c r="U36" i="16"/>
  <c r="K46" i="16"/>
  <c r="S51" i="16"/>
  <c r="W51" i="16" s="1"/>
  <c r="AF53" i="16"/>
  <c r="AH53" i="16" s="1"/>
  <c r="W35" i="16"/>
  <c r="U29" i="16"/>
  <c r="W29" i="16" s="1"/>
  <c r="AF34" i="16"/>
  <c r="AH34" i="16" s="1"/>
  <c r="W60" i="16"/>
  <c r="AR46" i="16"/>
  <c r="AO46" i="16"/>
  <c r="AS46" i="16" s="1"/>
  <c r="L50" i="16"/>
  <c r="E23" i="16"/>
  <c r="AO28" i="16"/>
  <c r="AN23" i="16"/>
  <c r="V37" i="16"/>
  <c r="S37" i="16"/>
  <c r="W37" i="16" s="1"/>
  <c r="V48" i="16"/>
  <c r="S48" i="16"/>
  <c r="W48" i="16" s="1"/>
  <c r="AR66" i="16"/>
  <c r="AO66" i="16"/>
  <c r="AS66" i="16" s="1"/>
  <c r="AR80" i="16"/>
  <c r="AO80" i="16"/>
  <c r="AS80" i="16" s="1"/>
  <c r="V30" i="16"/>
  <c r="AR38" i="16"/>
  <c r="AO38" i="16"/>
  <c r="AS38" i="16" s="1"/>
  <c r="AR52" i="16"/>
  <c r="AO52" i="16"/>
  <c r="AS52" i="16" s="1"/>
  <c r="G23" i="16"/>
  <c r="W31" i="16"/>
  <c r="V43" i="16"/>
  <c r="S43" i="16"/>
  <c r="W43" i="16" s="1"/>
  <c r="V49" i="16"/>
  <c r="AF58" i="16"/>
  <c r="AH58" i="16" s="1"/>
  <c r="AG58" i="16"/>
  <c r="AR44" i="16"/>
  <c r="AO44" i="16"/>
  <c r="AS44" i="16" s="1"/>
  <c r="T24" i="16"/>
  <c r="U49" i="16"/>
  <c r="T23" i="16"/>
  <c r="AS29" i="16"/>
  <c r="AS32" i="16"/>
  <c r="AS34" i="16"/>
  <c r="AS36" i="16"/>
  <c r="V46" i="16"/>
  <c r="S46" i="16"/>
  <c r="W46" i="16" s="1"/>
  <c r="AR54" i="16"/>
  <c r="AO54" i="16"/>
  <c r="AS54" i="16" s="1"/>
  <c r="V31" i="16"/>
  <c r="AR47" i="16"/>
  <c r="AO47" i="16"/>
  <c r="AS47" i="16" s="1"/>
  <c r="AA24" i="16"/>
  <c r="K53" i="16"/>
  <c r="J53" i="16"/>
  <c r="L53" i="16" s="1"/>
  <c r="AR95" i="16"/>
  <c r="AO95" i="16"/>
  <c r="AS95" i="16" s="1"/>
  <c r="S28" i="16"/>
  <c r="R23" i="16"/>
  <c r="V38" i="16"/>
  <c r="S38" i="16"/>
  <c r="W38" i="16" s="1"/>
  <c r="K66" i="16"/>
  <c r="H66" i="16"/>
  <c r="L66" i="16" s="1"/>
  <c r="AR29" i="16"/>
  <c r="AR32" i="16"/>
  <c r="AR39" i="16"/>
  <c r="AO39" i="16"/>
  <c r="AS39" i="16" s="1"/>
  <c r="AL24" i="16"/>
  <c r="AG49" i="16"/>
  <c r="AF49" i="16"/>
  <c r="AH49" i="16" s="1"/>
  <c r="AR77" i="16"/>
  <c r="AO77" i="16"/>
  <c r="AS77" i="16" s="1"/>
  <c r="AR84" i="16"/>
  <c r="AO84" i="16"/>
  <c r="AS84" i="16" s="1"/>
  <c r="V44" i="16"/>
  <c r="S44" i="16"/>
  <c r="W44" i="16" s="1"/>
  <c r="R24" i="16"/>
  <c r="V28" i="16"/>
  <c r="AR45" i="16"/>
  <c r="AO45" i="16"/>
  <c r="AS45" i="16" s="1"/>
  <c r="AS48" i="16"/>
  <c r="AS59" i="16"/>
  <c r="V47" i="16"/>
  <c r="S47" i="16"/>
  <c r="W47" i="16" s="1"/>
  <c r="AR37" i="16"/>
  <c r="AO37" i="16"/>
  <c r="V39" i="16"/>
  <c r="S39" i="16"/>
  <c r="W39" i="16" s="1"/>
  <c r="E24" i="16"/>
  <c r="F50" i="16"/>
  <c r="F23" i="16" s="1" a="1"/>
  <c r="F23" i="16" s="1"/>
  <c r="AN24" i="16"/>
  <c r="AE23" i="16"/>
  <c r="V29" i="16"/>
  <c r="AR43" i="16"/>
  <c r="AO43" i="16"/>
  <c r="AS43" i="16" s="1"/>
  <c r="H49" i="16"/>
  <c r="L49" i="16" s="1"/>
  <c r="K49" i="16"/>
  <c r="G24" i="16"/>
  <c r="AS51" i="16"/>
  <c r="L60" i="16"/>
  <c r="K77" i="16"/>
  <c r="H77" i="16"/>
  <c r="L77" i="16" s="1"/>
  <c r="V45" i="16"/>
  <c r="S45" i="16"/>
  <c r="W45" i="16" s="1"/>
  <c r="AD52" i="16"/>
  <c r="AH52" i="16" s="1"/>
  <c r="AG52" i="16"/>
  <c r="V58" i="16"/>
  <c r="AR91" i="16"/>
  <c r="AO91" i="16"/>
  <c r="AS91" i="16" s="1"/>
  <c r="AC24" i="16"/>
  <c r="K50" i="16"/>
  <c r="AR53" i="16"/>
  <c r="V60" i="16"/>
  <c r="AG67" i="16"/>
  <c r="AD67" i="16"/>
  <c r="AH67" i="16" s="1"/>
  <c r="V68" i="16"/>
  <c r="S68" i="16"/>
  <c r="W68" i="16" s="1"/>
  <c r="AG78" i="16"/>
  <c r="AD78" i="16"/>
  <c r="AH78" i="16" s="1"/>
  <c r="V79" i="16"/>
  <c r="S79" i="16"/>
  <c r="W79" i="16" s="1"/>
  <c r="K80" i="16"/>
  <c r="H80" i="16"/>
  <c r="L80" i="16" s="1"/>
  <c r="K84" i="16"/>
  <c r="H84" i="16"/>
  <c r="L84" i="16" s="1"/>
  <c r="K91" i="16"/>
  <c r="H91" i="16"/>
  <c r="L91" i="16" s="1"/>
  <c r="K95" i="16"/>
  <c r="H95" i="16"/>
  <c r="L95" i="16" s="1"/>
  <c r="K99" i="16"/>
  <c r="H99" i="16"/>
  <c r="L99" i="16" s="1"/>
  <c r="K61" i="16"/>
  <c r="H61" i="16"/>
  <c r="L61" i="16" s="1"/>
  <c r="AR61" i="16"/>
  <c r="AO61" i="16"/>
  <c r="AS61" i="16" s="1"/>
  <c r="K69" i="16"/>
  <c r="H69" i="16"/>
  <c r="L69" i="16" s="1"/>
  <c r="AR69" i="16"/>
  <c r="AO69" i="16"/>
  <c r="AS69" i="16" s="1"/>
  <c r="V83" i="16"/>
  <c r="S83" i="16"/>
  <c r="W83" i="16" s="1"/>
  <c r="V90" i="16"/>
  <c r="S90" i="16"/>
  <c r="W90" i="16" s="1"/>
  <c r="V94" i="16"/>
  <c r="S94" i="16"/>
  <c r="W94" i="16" s="1"/>
  <c r="V98" i="16"/>
  <c r="S98" i="16"/>
  <c r="W98" i="16" s="1"/>
  <c r="H28" i="16"/>
  <c r="AD28" i="16"/>
  <c r="H29" i="16"/>
  <c r="L29" i="16" s="1"/>
  <c r="AD29" i="16"/>
  <c r="AH29" i="16" s="1"/>
  <c r="H30" i="16"/>
  <c r="L30" i="16" s="1"/>
  <c r="AD30" i="16"/>
  <c r="AH30" i="16" s="1"/>
  <c r="H31" i="16"/>
  <c r="L31" i="16" s="1"/>
  <c r="AD31" i="16"/>
  <c r="AH31" i="16" s="1"/>
  <c r="I24" i="16"/>
  <c r="AE24" i="16"/>
  <c r="AF48" i="16"/>
  <c r="K58" i="16"/>
  <c r="AG62" i="16"/>
  <c r="AD62" i="16"/>
  <c r="AH62" i="16" s="1"/>
  <c r="V63" i="16"/>
  <c r="S63" i="16"/>
  <c r="W63" i="16" s="1"/>
  <c r="AG73" i="16"/>
  <c r="AD73" i="16"/>
  <c r="AH73" i="16" s="1"/>
  <c r="V74" i="16"/>
  <c r="S74" i="16"/>
  <c r="W74" i="16" s="1"/>
  <c r="AG82" i="16"/>
  <c r="AD82" i="16"/>
  <c r="AH82" i="16" s="1"/>
  <c r="AG89" i="16"/>
  <c r="AD89" i="16"/>
  <c r="AH89" i="16" s="1"/>
  <c r="AG93" i="16"/>
  <c r="AD93" i="16"/>
  <c r="AH93" i="16" s="1"/>
  <c r="AG97" i="16"/>
  <c r="AD97" i="16"/>
  <c r="AH97" i="16" s="1"/>
  <c r="K64" i="16"/>
  <c r="H64" i="16"/>
  <c r="L64" i="16" s="1"/>
  <c r="AR75" i="16"/>
  <c r="AO75" i="16"/>
  <c r="AS75" i="16" s="1"/>
  <c r="AR81" i="16"/>
  <c r="AO81" i="16"/>
  <c r="AS81" i="16" s="1"/>
  <c r="AR88" i="16"/>
  <c r="AO88" i="16"/>
  <c r="AS88" i="16" s="1"/>
  <c r="AR92" i="16"/>
  <c r="AO92" i="16"/>
  <c r="AS92" i="16" s="1"/>
  <c r="AR96" i="16"/>
  <c r="AO96" i="16"/>
  <c r="AS96" i="16" s="1"/>
  <c r="AL23" i="16" a="1"/>
  <c r="AL23" i="16" s="1"/>
  <c r="AR64" i="16"/>
  <c r="AO64" i="16"/>
  <c r="AS64" i="16" s="1"/>
  <c r="K75" i="16"/>
  <c r="H75" i="16"/>
  <c r="L75" i="16" s="1"/>
  <c r="K28" i="16"/>
  <c r="AO50" i="16"/>
  <c r="AS50" i="16" s="1"/>
  <c r="AG54" i="16"/>
  <c r="AG65" i="16"/>
  <c r="AD65" i="16"/>
  <c r="AH65" i="16" s="1"/>
  <c r="V66" i="16"/>
  <c r="S66" i="16"/>
  <c r="W66" i="16" s="1"/>
  <c r="AG76" i="16"/>
  <c r="AD76" i="16"/>
  <c r="AH76" i="16" s="1"/>
  <c r="V77" i="16"/>
  <c r="S77" i="16"/>
  <c r="W77" i="16" s="1"/>
  <c r="K81" i="16"/>
  <c r="H81" i="16"/>
  <c r="L81" i="16" s="1"/>
  <c r="K88" i="16"/>
  <c r="H88" i="16"/>
  <c r="L88" i="16" s="1"/>
  <c r="K92" i="16"/>
  <c r="H92" i="16"/>
  <c r="L92" i="16" s="1"/>
  <c r="K96" i="16"/>
  <c r="H96" i="16"/>
  <c r="L96" i="16" s="1"/>
  <c r="K67" i="16"/>
  <c r="H67" i="16"/>
  <c r="L67" i="16" s="1"/>
  <c r="AR67" i="16"/>
  <c r="AO67" i="16"/>
  <c r="AS67" i="16" s="1"/>
  <c r="K78" i="16"/>
  <c r="H78" i="16"/>
  <c r="L78" i="16" s="1"/>
  <c r="AR78" i="16"/>
  <c r="AO78" i="16"/>
  <c r="AS78" i="16" s="1"/>
  <c r="V80" i="16"/>
  <c r="S80" i="16"/>
  <c r="W80" i="16" s="1"/>
  <c r="V84" i="16"/>
  <c r="S84" i="16"/>
  <c r="W84" i="16" s="1"/>
  <c r="V91" i="16"/>
  <c r="S91" i="16"/>
  <c r="W91" i="16" s="1"/>
  <c r="V95" i="16"/>
  <c r="S95" i="16"/>
  <c r="W95" i="16" s="1"/>
  <c r="V99" i="16"/>
  <c r="S99" i="16"/>
  <c r="W99" i="16" s="1"/>
  <c r="AM48" i="16"/>
  <c r="AM24" i="16" s="1"/>
  <c r="AO49" i="16"/>
  <c r="AS49" i="16" s="1"/>
  <c r="K54" i="16"/>
  <c r="AG60" i="16"/>
  <c r="V61" i="16"/>
  <c r="S61" i="16"/>
  <c r="W61" i="16" s="1"/>
  <c r="AG68" i="16"/>
  <c r="AD68" i="16"/>
  <c r="AH68" i="16" s="1"/>
  <c r="V69" i="16"/>
  <c r="S69" i="16"/>
  <c r="W69" i="16" s="1"/>
  <c r="AG79" i="16"/>
  <c r="AD79" i="16"/>
  <c r="AH79" i="16" s="1"/>
  <c r="AG83" i="16"/>
  <c r="AD83" i="16"/>
  <c r="AH83" i="16" s="1"/>
  <c r="AG90" i="16"/>
  <c r="AD90" i="16"/>
  <c r="AH90" i="16" s="1"/>
  <c r="AG94" i="16"/>
  <c r="AD94" i="16"/>
  <c r="AH94" i="16" s="1"/>
  <c r="AG98" i="16"/>
  <c r="AD98" i="16"/>
  <c r="AH98" i="16" s="1"/>
  <c r="P24" i="16"/>
  <c r="Q28" i="16"/>
  <c r="S49" i="16"/>
  <c r="S58" i="16"/>
  <c r="W58" i="16" s="1"/>
  <c r="K62" i="16"/>
  <c r="H62" i="16"/>
  <c r="L62" i="16" s="1"/>
  <c r="AR62" i="16"/>
  <c r="AO62" i="16"/>
  <c r="AS62" i="16" s="1"/>
  <c r="K73" i="16"/>
  <c r="H73" i="16"/>
  <c r="L73" i="16" s="1"/>
  <c r="AR73" i="16"/>
  <c r="AO73" i="16"/>
  <c r="AS73" i="16" s="1"/>
  <c r="AR82" i="16"/>
  <c r="AO82" i="16"/>
  <c r="AS82" i="16" s="1"/>
  <c r="AR89" i="16"/>
  <c r="AO89" i="16"/>
  <c r="AS89" i="16" s="1"/>
  <c r="AR93" i="16"/>
  <c r="AO93" i="16"/>
  <c r="AS93" i="16" s="1"/>
  <c r="AR97" i="16"/>
  <c r="AO97" i="16"/>
  <c r="AS97" i="16" s="1"/>
  <c r="AG63" i="16"/>
  <c r="AD63" i="16"/>
  <c r="AH63" i="16" s="1"/>
  <c r="V64" i="16"/>
  <c r="S64" i="16"/>
  <c r="W64" i="16" s="1"/>
  <c r="AG74" i="16"/>
  <c r="AD74" i="16"/>
  <c r="AH74" i="16" s="1"/>
  <c r="V75" i="16"/>
  <c r="S75" i="16"/>
  <c r="W75" i="16" s="1"/>
  <c r="K82" i="16"/>
  <c r="H82" i="16"/>
  <c r="L82" i="16" s="1"/>
  <c r="K89" i="16"/>
  <c r="H89" i="16"/>
  <c r="L89" i="16" s="1"/>
  <c r="K93" i="16"/>
  <c r="H93" i="16"/>
  <c r="L93" i="16" s="1"/>
  <c r="K97" i="16"/>
  <c r="H97" i="16"/>
  <c r="L97" i="16" s="1"/>
  <c r="K60" i="16"/>
  <c r="K65" i="16"/>
  <c r="H65" i="16"/>
  <c r="L65" i="16" s="1"/>
  <c r="AR65" i="16"/>
  <c r="AO65" i="16"/>
  <c r="AS65" i="16" s="1"/>
  <c r="K76" i="16"/>
  <c r="H76" i="16"/>
  <c r="L76" i="16" s="1"/>
  <c r="AR76" i="16"/>
  <c r="AO76" i="16"/>
  <c r="AS76" i="16" s="1"/>
  <c r="V81" i="16"/>
  <c r="S81" i="16"/>
  <c r="W81" i="16" s="1"/>
  <c r="V88" i="16"/>
  <c r="S88" i="16"/>
  <c r="W88" i="16" s="1"/>
  <c r="V92" i="16"/>
  <c r="S92" i="16"/>
  <c r="W92" i="16" s="1"/>
  <c r="V96" i="16"/>
  <c r="S96" i="16"/>
  <c r="W96" i="16" s="1"/>
  <c r="AP24" i="16"/>
  <c r="AG66" i="16"/>
  <c r="AD66" i="16"/>
  <c r="AH66" i="16" s="1"/>
  <c r="V67" i="16"/>
  <c r="S67" i="16"/>
  <c r="W67" i="16" s="1"/>
  <c r="AG77" i="16"/>
  <c r="AD77" i="16"/>
  <c r="AH77" i="16" s="1"/>
  <c r="V78" i="16"/>
  <c r="S78" i="16"/>
  <c r="W78" i="16" s="1"/>
  <c r="AG80" i="16"/>
  <c r="AD80" i="16"/>
  <c r="AH80" i="16" s="1"/>
  <c r="AG84" i="16"/>
  <c r="AD84" i="16"/>
  <c r="AH84" i="16" s="1"/>
  <c r="AG91" i="16"/>
  <c r="AD91" i="16"/>
  <c r="AH91" i="16" s="1"/>
  <c r="AG95" i="16"/>
  <c r="AD95" i="16"/>
  <c r="AH95" i="16" s="1"/>
  <c r="K68" i="16"/>
  <c r="H68" i="16"/>
  <c r="L68" i="16" s="1"/>
  <c r="AR68" i="16"/>
  <c r="AO68" i="16"/>
  <c r="AS68" i="16" s="1"/>
  <c r="K79" i="16"/>
  <c r="H79" i="16"/>
  <c r="L79" i="16" s="1"/>
  <c r="AR79" i="16"/>
  <c r="AO79" i="16"/>
  <c r="AS79" i="16" s="1"/>
  <c r="AR83" i="16"/>
  <c r="AO83" i="16"/>
  <c r="AS83" i="16" s="1"/>
  <c r="AR90" i="16"/>
  <c r="AO90" i="16"/>
  <c r="AS90" i="16" s="1"/>
  <c r="AR94" i="16"/>
  <c r="AO94" i="16"/>
  <c r="AS94" i="16" s="1"/>
  <c r="AR98" i="16"/>
  <c r="AO98" i="16"/>
  <c r="AS98" i="16" s="1"/>
  <c r="AG59" i="16"/>
  <c r="AQ60" i="16"/>
  <c r="AS60" i="16" s="1"/>
  <c r="AG69" i="16"/>
  <c r="AD69" i="16"/>
  <c r="AH69" i="16" s="1"/>
  <c r="V73" i="16"/>
  <c r="S73" i="16"/>
  <c r="W73" i="16" s="1"/>
  <c r="K83" i="16"/>
  <c r="H83" i="16"/>
  <c r="L83" i="16" s="1"/>
  <c r="K90" i="16"/>
  <c r="H90" i="16"/>
  <c r="L90" i="16" s="1"/>
  <c r="K94" i="16"/>
  <c r="H94" i="16"/>
  <c r="L94" i="16" s="1"/>
  <c r="K98" i="16"/>
  <c r="H98" i="16"/>
  <c r="L98" i="16" s="1"/>
  <c r="AF51" i="16"/>
  <c r="AH51" i="16" s="1"/>
  <c r="AG61" i="16"/>
  <c r="AD61" i="16"/>
  <c r="AH61" i="16" s="1"/>
  <c r="V62" i="16"/>
  <c r="S62" i="16"/>
  <c r="W62" i="16" s="1"/>
  <c r="AB49" i="16"/>
  <c r="AB24" i="16" s="1"/>
  <c r="U54" i="16"/>
  <c r="W54" i="16" s="1"/>
  <c r="K63" i="16"/>
  <c r="H63" i="16"/>
  <c r="L63" i="16" s="1"/>
  <c r="AR63" i="16"/>
  <c r="AO63" i="16"/>
  <c r="AS63" i="16" s="1"/>
  <c r="K74" i="16"/>
  <c r="H74" i="16"/>
  <c r="L74" i="16" s="1"/>
  <c r="AR74" i="16"/>
  <c r="AO74" i="16"/>
  <c r="AS74" i="16" s="1"/>
  <c r="V82" i="16"/>
  <c r="S82" i="16"/>
  <c r="W82" i="16" s="1"/>
  <c r="V89" i="16"/>
  <c r="S89" i="16"/>
  <c r="W89" i="16" s="1"/>
  <c r="V93" i="16"/>
  <c r="S93" i="16"/>
  <c r="W93" i="16" s="1"/>
  <c r="V97" i="16"/>
  <c r="S97" i="16"/>
  <c r="W97" i="16" s="1"/>
  <c r="K51" i="16"/>
  <c r="K59" i="16"/>
  <c r="AG64" i="16"/>
  <c r="AD64" i="16"/>
  <c r="AH64" i="16" s="1"/>
  <c r="V65" i="16"/>
  <c r="S65" i="16"/>
  <c r="W65" i="16" s="1"/>
  <c r="AG75" i="16"/>
  <c r="AD75" i="16"/>
  <c r="AH75" i="16" s="1"/>
  <c r="V76" i="16"/>
  <c r="S76" i="16"/>
  <c r="W76" i="16" s="1"/>
  <c r="AG81" i="16"/>
  <c r="AD81" i="16"/>
  <c r="AH81" i="16" s="1"/>
  <c r="AG88" i="16"/>
  <c r="AD88" i="16"/>
  <c r="AH88" i="16" s="1"/>
  <c r="AG92" i="16"/>
  <c r="AD92" i="16"/>
  <c r="AH92" i="16" s="1"/>
  <c r="AG96" i="16"/>
  <c r="AD96" i="16"/>
  <c r="AH96" i="16" s="1"/>
  <c r="AD99" i="16"/>
  <c r="AH99" i="16" s="1"/>
  <c r="AO99" i="16"/>
  <c r="AS99" i="16" s="1"/>
  <c r="AH64" i="15"/>
  <c r="W78" i="15"/>
  <c r="L58" i="15"/>
  <c r="L62" i="15"/>
  <c r="L66" i="15"/>
  <c r="L77" i="15"/>
  <c r="AO31" i="15"/>
  <c r="S33" i="15"/>
  <c r="AO34" i="15"/>
  <c r="AQ37" i="15"/>
  <c r="AS37" i="15" s="1"/>
  <c r="AO44" i="15"/>
  <c r="K48" i="15"/>
  <c r="AS51" i="15"/>
  <c r="H53" i="15"/>
  <c r="L53" i="15" s="1"/>
  <c r="K58" i="15"/>
  <c r="H73" i="15"/>
  <c r="L73" i="15" s="1"/>
  <c r="S74" i="15"/>
  <c r="W74" i="15" s="1"/>
  <c r="W84" i="15"/>
  <c r="AH94" i="15"/>
  <c r="AS96" i="15"/>
  <c r="L98" i="15"/>
  <c r="AO37" i="15"/>
  <c r="K47" i="15"/>
  <c r="L54" i="15"/>
  <c r="L69" i="15"/>
  <c r="J80" i="15"/>
  <c r="L80" i="15" s="1"/>
  <c r="L48" i="15"/>
  <c r="L78" i="15"/>
  <c r="W99" i="15"/>
  <c r="R23" i="15"/>
  <c r="Q29" i="15"/>
  <c r="S48" i="15"/>
  <c r="W48" i="15" s="1"/>
  <c r="W49" i="15"/>
  <c r="AH65" i="15"/>
  <c r="S29" i="15"/>
  <c r="W29" i="15" s="1"/>
  <c r="V54" i="15"/>
  <c r="AD64" i="15"/>
  <c r="V78" i="15"/>
  <c r="W79" i="15"/>
  <c r="W80" i="15"/>
  <c r="AH83" i="15"/>
  <c r="W90" i="15"/>
  <c r="AS93" i="15"/>
  <c r="AH99" i="15"/>
  <c r="V52" i="15"/>
  <c r="W97" i="15"/>
  <c r="AR33" i="15"/>
  <c r="U46" i="15"/>
  <c r="H51" i="15"/>
  <c r="L51" i="15" s="1"/>
  <c r="H60" i="15"/>
  <c r="L61" i="15"/>
  <c r="W62" i="15"/>
  <c r="AH98" i="15"/>
  <c r="AG38" i="15"/>
  <c r="AG47" i="15"/>
  <c r="J61" i="15"/>
  <c r="AH79" i="15"/>
  <c r="W54" i="15"/>
  <c r="S44" i="15"/>
  <c r="W44" i="15" s="1"/>
  <c r="AH48" i="15"/>
  <c r="AF53" i="15"/>
  <c r="AH53" i="15" s="1"/>
  <c r="AH54" i="15"/>
  <c r="AH63" i="15"/>
  <c r="AO64" i="15"/>
  <c r="AS64" i="15" s="1"/>
  <c r="K66" i="15"/>
  <c r="L75" i="15"/>
  <c r="L50" i="15"/>
  <c r="S37" i="15"/>
  <c r="W37" i="15" s="1"/>
  <c r="W60" i="15"/>
  <c r="AH77" i="15"/>
  <c r="AS81" i="15"/>
  <c r="AS43" i="15"/>
  <c r="AM28" i="15"/>
  <c r="AL23" i="15" a="1"/>
  <c r="AL23" i="15" s="1"/>
  <c r="AD29" i="15"/>
  <c r="H43" i="15"/>
  <c r="L43" i="15" s="1"/>
  <c r="AD46" i="15"/>
  <c r="AH46" i="15" s="1"/>
  <c r="V30" i="15"/>
  <c r="AD33" i="15"/>
  <c r="AS35" i="15"/>
  <c r="AR50" i="15"/>
  <c r="AQ50" i="15"/>
  <c r="AS50" i="15" s="1"/>
  <c r="U59" i="15"/>
  <c r="W59" i="15" s="1"/>
  <c r="V59" i="15"/>
  <c r="AF76" i="15"/>
  <c r="AH76" i="15" s="1"/>
  <c r="AG76" i="15"/>
  <c r="H28" i="15"/>
  <c r="AQ28" i="15"/>
  <c r="AS28" i="15" s="1"/>
  <c r="W31" i="15"/>
  <c r="H32" i="15"/>
  <c r="AQ32" i="15"/>
  <c r="U34" i="15"/>
  <c r="W34" i="15" s="1"/>
  <c r="H35" i="15"/>
  <c r="AR43" i="15"/>
  <c r="AR63" i="15"/>
  <c r="AO63" i="15"/>
  <c r="AS63" i="15" s="1"/>
  <c r="AG73" i="15"/>
  <c r="AD73" i="15"/>
  <c r="AH73" i="15" s="1"/>
  <c r="AG80" i="15"/>
  <c r="AD80" i="15"/>
  <c r="AH80" i="15" s="1"/>
  <c r="AG82" i="15"/>
  <c r="AD82" i="15"/>
  <c r="AH82" i="15" s="1"/>
  <c r="I24" i="15"/>
  <c r="AR28" i="15"/>
  <c r="AR32" i="15"/>
  <c r="V34" i="15"/>
  <c r="AQ35" i="15"/>
  <c r="AD36" i="15"/>
  <c r="U45" i="15"/>
  <c r="W45" i="15" s="1"/>
  <c r="U47" i="15"/>
  <c r="AA24" i="15"/>
  <c r="AB49" i="15"/>
  <c r="AB23" i="15" s="1" a="1"/>
  <c r="AB23" i="15" s="1"/>
  <c r="AF52" i="15"/>
  <c r="AG59" i="15"/>
  <c r="AS76" i="15"/>
  <c r="AG69" i="15"/>
  <c r="AD69" i="15"/>
  <c r="AH69" i="15" s="1"/>
  <c r="AS61" i="15"/>
  <c r="V65" i="15"/>
  <c r="S65" i="15"/>
  <c r="W65" i="15" s="1"/>
  <c r="AD44" i="15"/>
  <c r="AH44" i="15" s="1"/>
  <c r="W47" i="15"/>
  <c r="AH52" i="15"/>
  <c r="AQ61" i="15"/>
  <c r="AR61" i="15"/>
  <c r="AA23" i="15"/>
  <c r="R24" i="15"/>
  <c r="AD30" i="15"/>
  <c r="U31" i="15"/>
  <c r="AR35" i="15"/>
  <c r="H38" i="15"/>
  <c r="H46" i="15"/>
  <c r="L46" i="15" s="1"/>
  <c r="AR51" i="15"/>
  <c r="AR54" i="15"/>
  <c r="AD59" i="15"/>
  <c r="AH59" i="15" s="1"/>
  <c r="J68" i="15"/>
  <c r="L68" i="15" s="1"/>
  <c r="AH84" i="15"/>
  <c r="P23" i="15"/>
  <c r="Q28" i="15"/>
  <c r="AQ38" i="15"/>
  <c r="AS38" i="15" s="1"/>
  <c r="AS44" i="15"/>
  <c r="AS46" i="15"/>
  <c r="AR73" i="15"/>
  <c r="AO73" i="15"/>
  <c r="AS73" i="15" s="1"/>
  <c r="AR74" i="15"/>
  <c r="AO74" i="15"/>
  <c r="AS74" i="15" s="1"/>
  <c r="AO89" i="15"/>
  <c r="AS89" i="15" s="1"/>
  <c r="AR89" i="15"/>
  <c r="AC23" i="15"/>
  <c r="W28" i="15"/>
  <c r="H29" i="15"/>
  <c r="AQ29" i="15"/>
  <c r="AS29" i="15" s="1"/>
  <c r="W32" i="15"/>
  <c r="H33" i="15"/>
  <c r="W35" i="15"/>
  <c r="U43" i="15"/>
  <c r="W43" i="15" s="1"/>
  <c r="H44" i="15"/>
  <c r="L44" i="15" s="1"/>
  <c r="AE24" i="15"/>
  <c r="AR52" i="15"/>
  <c r="AR58" i="15"/>
  <c r="AO58" i="15"/>
  <c r="AS58" i="15" s="1"/>
  <c r="V61" i="15"/>
  <c r="S61" i="15"/>
  <c r="W61" i="15" s="1"/>
  <c r="L64" i="15"/>
  <c r="W68" i="15"/>
  <c r="AS32" i="15"/>
  <c r="T23" i="15"/>
  <c r="AQ33" i="15"/>
  <c r="AS33" i="15" s="1"/>
  <c r="AD34" i="15"/>
  <c r="AS52" i="15"/>
  <c r="AR59" i="15"/>
  <c r="AO59" i="15"/>
  <c r="AS59" i="15" s="1"/>
  <c r="W96" i="15"/>
  <c r="AC24" i="15"/>
  <c r="W38" i="15"/>
  <c r="AQ36" i="15"/>
  <c r="AS36" i="15" s="1"/>
  <c r="AD37" i="15"/>
  <c r="W46" i="15"/>
  <c r="AR49" i="15"/>
  <c r="AO49" i="15"/>
  <c r="AS49" i="15" s="1"/>
  <c r="J52" i="15"/>
  <c r="L52" i="15" s="1"/>
  <c r="G23" i="15"/>
  <c r="H30" i="15"/>
  <c r="AQ30" i="15"/>
  <c r="AS30" i="15" s="1"/>
  <c r="W33" i="15"/>
  <c r="U38" i="15"/>
  <c r="H39" i="15"/>
  <c r="K49" i="15"/>
  <c r="AG50" i="15"/>
  <c r="AD50" i="15"/>
  <c r="AH50" i="15" s="1"/>
  <c r="K59" i="15"/>
  <c r="H59" i="15"/>
  <c r="L59" i="15" s="1"/>
  <c r="AH61" i="15"/>
  <c r="V64" i="15"/>
  <c r="AH66" i="15"/>
  <c r="AN23" i="15"/>
  <c r="AL24" i="15"/>
  <c r="AR30" i="15"/>
  <c r="AQ39" i="15"/>
  <c r="AS39" i="15" s="1"/>
  <c r="AD43" i="15"/>
  <c r="AH43" i="15" s="1"/>
  <c r="W64" i="15"/>
  <c r="AD67" i="15"/>
  <c r="AH67" i="15" s="1"/>
  <c r="H89" i="15"/>
  <c r="L89" i="15" s="1"/>
  <c r="K89" i="15"/>
  <c r="AH95" i="15"/>
  <c r="AN24" i="15"/>
  <c r="AS31" i="15"/>
  <c r="I23" i="15"/>
  <c r="J49" i="15"/>
  <c r="L49" i="15" s="1"/>
  <c r="E24" i="15"/>
  <c r="AQ65" i="15"/>
  <c r="AS65" i="15" s="1"/>
  <c r="AR65" i="15"/>
  <c r="AP24" i="15"/>
  <c r="AQ34" i="15"/>
  <c r="AS34" i="15" s="1"/>
  <c r="AD35" i="15"/>
  <c r="AS45" i="15"/>
  <c r="AS47" i="15"/>
  <c r="F50" i="15"/>
  <c r="F23" i="15" s="1" a="1"/>
  <c r="F23" i="15" s="1"/>
  <c r="AG51" i="15"/>
  <c r="AE23" i="15"/>
  <c r="W30" i="15"/>
  <c r="H31" i="15"/>
  <c r="U36" i="15"/>
  <c r="W36" i="15" s="1"/>
  <c r="H37" i="15"/>
  <c r="W39" i="15"/>
  <c r="AD51" i="15"/>
  <c r="AH51" i="15" s="1"/>
  <c r="J60" i="15"/>
  <c r="L60" i="15" s="1"/>
  <c r="AH62" i="15"/>
  <c r="AR67" i="15"/>
  <c r="AO67" i="15"/>
  <c r="AS67" i="15" s="1"/>
  <c r="AG49" i="15"/>
  <c r="AG23" i="15" s="1"/>
  <c r="V68" i="15"/>
  <c r="AG75" i="15"/>
  <c r="AR76" i="15"/>
  <c r="AG84" i="15"/>
  <c r="V88" i="15"/>
  <c r="AG95" i="15"/>
  <c r="V96" i="15"/>
  <c r="E23" i="15"/>
  <c r="J28" i="15"/>
  <c r="AF28" i="15"/>
  <c r="J29" i="15"/>
  <c r="AF29" i="15"/>
  <c r="J30" i="15"/>
  <c r="AF30" i="15"/>
  <c r="J31" i="15"/>
  <c r="AF31" i="15"/>
  <c r="AH31" i="15" s="1"/>
  <c r="J32" i="15"/>
  <c r="AF32" i="15"/>
  <c r="AH32" i="15" s="1"/>
  <c r="J33" i="15"/>
  <c r="AF33" i="15"/>
  <c r="J34" i="15"/>
  <c r="L34" i="15" s="1"/>
  <c r="AF34" i="15"/>
  <c r="J35" i="15"/>
  <c r="AF35" i="15"/>
  <c r="J36" i="15"/>
  <c r="L36" i="15" s="1"/>
  <c r="AF36" i="15"/>
  <c r="J37" i="15"/>
  <c r="AF37" i="15"/>
  <c r="J38" i="15"/>
  <c r="AF38" i="15"/>
  <c r="AH38" i="15" s="1"/>
  <c r="J39" i="15"/>
  <c r="AF39" i="15"/>
  <c r="AH39" i="15" s="1"/>
  <c r="K97" i="15"/>
  <c r="AR97" i="15"/>
  <c r="AG90" i="15"/>
  <c r="V91" i="15"/>
  <c r="AG98" i="15"/>
  <c r="V99" i="15"/>
  <c r="AO62" i="15"/>
  <c r="AS62" i="15" s="1"/>
  <c r="V63" i="15"/>
  <c r="AO66" i="15"/>
  <c r="AS66" i="15" s="1"/>
  <c r="V67" i="15"/>
  <c r="AD74" i="15"/>
  <c r="AH74" i="15" s="1"/>
  <c r="AO75" i="15"/>
  <c r="AS75" i="15" s="1"/>
  <c r="AG77" i="15"/>
  <c r="AR78" i="15"/>
  <c r="H82" i="15"/>
  <c r="L82" i="15" s="1"/>
  <c r="AG93" i="15"/>
  <c r="V94" i="15"/>
  <c r="AG88" i="15"/>
  <c r="V89" i="15"/>
  <c r="AG96" i="15"/>
  <c r="V97" i="15"/>
  <c r="AR80" i="15"/>
  <c r="AR82" i="15"/>
  <c r="K90" i="15"/>
  <c r="AR90" i="15"/>
  <c r="K98" i="15"/>
  <c r="AR98" i="15"/>
  <c r="AR77" i="15"/>
  <c r="AG81" i="15"/>
  <c r="AG83" i="15"/>
  <c r="V84" i="15"/>
  <c r="AG94" i="15"/>
  <c r="V95" i="15"/>
  <c r="H63" i="15"/>
  <c r="L63" i="15" s="1"/>
  <c r="H67" i="15"/>
  <c r="L67" i="15" s="1"/>
  <c r="H76" i="15"/>
  <c r="L76" i="15" s="1"/>
  <c r="S77" i="15"/>
  <c r="W77" i="15" s="1"/>
  <c r="V82" i="15"/>
  <c r="K88" i="15"/>
  <c r="AR88" i="15"/>
  <c r="K96" i="15"/>
  <c r="AR96" i="15"/>
  <c r="AG89" i="15"/>
  <c r="V90" i="15"/>
  <c r="AG97" i="15"/>
  <c r="V98" i="15"/>
  <c r="AR68" i="15"/>
  <c r="AG78" i="15"/>
  <c r="AR79" i="15"/>
  <c r="AH49" i="14"/>
  <c r="AH53" i="14"/>
  <c r="AH68" i="14"/>
  <c r="AG50" i="14"/>
  <c r="AH61" i="14"/>
  <c r="V45" i="14"/>
  <c r="AF61" i="14"/>
  <c r="L66" i="14"/>
  <c r="I23" i="14"/>
  <c r="H29" i="14"/>
  <c r="L29" i="14" s="1"/>
  <c r="H33" i="14"/>
  <c r="L33" i="14" s="1"/>
  <c r="H37" i="14"/>
  <c r="L37" i="14" s="1"/>
  <c r="L53" i="14"/>
  <c r="AS73" i="14"/>
  <c r="S38" i="14"/>
  <c r="K28" i="14"/>
  <c r="AD30" i="14"/>
  <c r="AH30" i="14" s="1"/>
  <c r="AF46" i="14"/>
  <c r="AH46" i="14" s="1"/>
  <c r="L51" i="14"/>
  <c r="AG58" i="14"/>
  <c r="AR60" i="14"/>
  <c r="L64" i="14"/>
  <c r="AR69" i="14"/>
  <c r="W81" i="14"/>
  <c r="AR31" i="14"/>
  <c r="L32" i="14"/>
  <c r="AG34" i="14"/>
  <c r="L36" i="14"/>
  <c r="AD38" i="14"/>
  <c r="AH38" i="14" s="1"/>
  <c r="J51" i="14"/>
  <c r="AH54" i="14"/>
  <c r="AS69" i="14"/>
  <c r="AS77" i="14"/>
  <c r="AS83" i="14"/>
  <c r="K29" i="14"/>
  <c r="AB29" i="14"/>
  <c r="J32" i="14"/>
  <c r="J36" i="14"/>
  <c r="AS43" i="14"/>
  <c r="AS44" i="14"/>
  <c r="AO45" i="14"/>
  <c r="AS45" i="14" s="1"/>
  <c r="AS46" i="14"/>
  <c r="AS47" i="14"/>
  <c r="AF54" i="14"/>
  <c r="AF24" i="14" s="1"/>
  <c r="L62" i="14"/>
  <c r="L63" i="14"/>
  <c r="L39" i="14"/>
  <c r="AD29" i="14"/>
  <c r="AH29" i="14" s="1"/>
  <c r="AC23" i="14"/>
  <c r="AS58" i="14"/>
  <c r="AG66" i="14"/>
  <c r="AQ68" i="14"/>
  <c r="S74" i="14"/>
  <c r="V79" i="14"/>
  <c r="W88" i="14"/>
  <c r="AD33" i="14"/>
  <c r="AH33" i="14" s="1"/>
  <c r="AD37" i="14"/>
  <c r="AH37" i="14" s="1"/>
  <c r="AS68" i="14"/>
  <c r="H31" i="14"/>
  <c r="H35" i="14"/>
  <c r="AO38" i="14"/>
  <c r="AS38" i="14" s="1"/>
  <c r="AH65" i="14"/>
  <c r="AS76" i="14"/>
  <c r="AS82" i="14"/>
  <c r="AS89" i="14"/>
  <c r="J31" i="14"/>
  <c r="L45" i="14"/>
  <c r="L47" i="14"/>
  <c r="AF65" i="14"/>
  <c r="AF23" i="14" s="1"/>
  <c r="J35" i="14"/>
  <c r="L43" i="14"/>
  <c r="L46" i="14"/>
  <c r="AS75" i="14"/>
  <c r="AH50" i="14"/>
  <c r="L34" i="14"/>
  <c r="J39" i="14"/>
  <c r="J30" i="14"/>
  <c r="L30" i="14" s="1"/>
  <c r="L38" i="14"/>
  <c r="W43" i="14"/>
  <c r="W46" i="14"/>
  <c r="W47" i="14"/>
  <c r="L68" i="14"/>
  <c r="AS80" i="14"/>
  <c r="W39" i="14"/>
  <c r="AS39" i="14"/>
  <c r="K99" i="14"/>
  <c r="H99" i="14"/>
  <c r="L99" i="14" s="1"/>
  <c r="E23" i="14"/>
  <c r="T23" i="14"/>
  <c r="I24" i="14"/>
  <c r="AE24" i="14"/>
  <c r="AM49" i="14"/>
  <c r="AM23" i="14" s="1"/>
  <c r="S50" i="14"/>
  <c r="W50" i="14" s="1"/>
  <c r="AQ50" i="14"/>
  <c r="AS50" i="14" s="1"/>
  <c r="S54" i="14"/>
  <c r="W54" i="14" s="1"/>
  <c r="AQ54" i="14"/>
  <c r="AS54" i="14" s="1"/>
  <c r="S61" i="14"/>
  <c r="W61" i="14" s="1"/>
  <c r="AQ61" i="14"/>
  <c r="AS61" i="14" s="1"/>
  <c r="S65" i="14"/>
  <c r="W65" i="14" s="1"/>
  <c r="AQ65" i="14"/>
  <c r="AS65" i="14" s="1"/>
  <c r="AD84" i="14"/>
  <c r="AH84" i="14" s="1"/>
  <c r="V88" i="14"/>
  <c r="AO90" i="14"/>
  <c r="AS90" i="14" s="1"/>
  <c r="AD91" i="14"/>
  <c r="AH91" i="14" s="1"/>
  <c r="V92" i="14"/>
  <c r="AO94" i="14"/>
  <c r="AS94" i="14" s="1"/>
  <c r="AD95" i="14"/>
  <c r="AH95" i="14" s="1"/>
  <c r="AR50" i="14"/>
  <c r="K94" i="14"/>
  <c r="W98" i="14"/>
  <c r="Q49" i="14"/>
  <c r="AO49" i="14"/>
  <c r="AS49" i="14" s="1"/>
  <c r="U50" i="14"/>
  <c r="AO53" i="14"/>
  <c r="AS53" i="14" s="1"/>
  <c r="AO60" i="14"/>
  <c r="AS60" i="14" s="1"/>
  <c r="AO64" i="14"/>
  <c r="AS64" i="14" s="1"/>
  <c r="S68" i="14"/>
  <c r="W68" i="14" s="1"/>
  <c r="AD69" i="14"/>
  <c r="AH69" i="14" s="1"/>
  <c r="AD74" i="14"/>
  <c r="AH74" i="14" s="1"/>
  <c r="AD76" i="14"/>
  <c r="AH76" i="14" s="1"/>
  <c r="AD78" i="14"/>
  <c r="AH78" i="14" s="1"/>
  <c r="AD80" i="14"/>
  <c r="AH80" i="14" s="1"/>
  <c r="AD82" i="14"/>
  <c r="AH82" i="14" s="1"/>
  <c r="S89" i="14"/>
  <c r="W89" i="14" s="1"/>
  <c r="H90" i="14"/>
  <c r="L90" i="14" s="1"/>
  <c r="S93" i="14"/>
  <c r="W93" i="14" s="1"/>
  <c r="L94" i="14"/>
  <c r="AG96" i="14"/>
  <c r="AD96" i="14"/>
  <c r="AH96" i="14" s="1"/>
  <c r="L28" i="14"/>
  <c r="AH28" i="14"/>
  <c r="AD51" i="14"/>
  <c r="AH51" i="14" s="1"/>
  <c r="W73" i="14"/>
  <c r="W75" i="14"/>
  <c r="V98" i="14"/>
  <c r="S99" i="14"/>
  <c r="W99" i="14" s="1"/>
  <c r="J24" i="14"/>
  <c r="S49" i="14"/>
  <c r="W49" i="14" s="1"/>
  <c r="S53" i="14"/>
  <c r="W53" i="14" s="1"/>
  <c r="S60" i="14"/>
  <c r="W60" i="14" s="1"/>
  <c r="S64" i="14"/>
  <c r="W64" i="14" s="1"/>
  <c r="K84" i="14"/>
  <c r="AO84" i="14"/>
  <c r="AS84" i="14" s="1"/>
  <c r="AD88" i="14"/>
  <c r="AH88" i="14" s="1"/>
  <c r="AO91" i="14"/>
  <c r="AS91" i="14" s="1"/>
  <c r="AD92" i="14"/>
  <c r="AH92" i="14" s="1"/>
  <c r="AG97" i="14"/>
  <c r="AD97" i="14"/>
  <c r="AH97" i="14" s="1"/>
  <c r="AN23" i="14"/>
  <c r="AL24" i="14"/>
  <c r="Q28" i="14"/>
  <c r="AO67" i="14"/>
  <c r="AS67" i="14" s="1"/>
  <c r="K69" i="14"/>
  <c r="K74" i="14"/>
  <c r="K76" i="14"/>
  <c r="K78" i="14"/>
  <c r="K80" i="14"/>
  <c r="K82" i="14"/>
  <c r="L84" i="14"/>
  <c r="K91" i="14"/>
  <c r="K95" i="14"/>
  <c r="AA23" i="14"/>
  <c r="R24" i="14"/>
  <c r="AN24" i="14"/>
  <c r="AS52" i="14"/>
  <c r="L69" i="14"/>
  <c r="L74" i="14"/>
  <c r="L76" i="14"/>
  <c r="L78" i="14"/>
  <c r="L80" i="14"/>
  <c r="L82" i="14"/>
  <c r="W90" i="14"/>
  <c r="L91" i="14"/>
  <c r="W94" i="14"/>
  <c r="L95" i="14"/>
  <c r="AS96" i="14"/>
  <c r="AG98" i="14"/>
  <c r="AD98" i="14"/>
  <c r="AH98" i="14" s="1"/>
  <c r="S28" i="14"/>
  <c r="AO28" i="14"/>
  <c r="S29" i="14"/>
  <c r="AO29" i="14"/>
  <c r="S30" i="14"/>
  <c r="AO30" i="14"/>
  <c r="S31" i="14"/>
  <c r="AO31" i="14"/>
  <c r="S32" i="14"/>
  <c r="W32" i="14" s="1"/>
  <c r="AO32" i="14"/>
  <c r="AS32" i="14" s="1"/>
  <c r="S33" i="14"/>
  <c r="AO33" i="14"/>
  <c r="S34" i="14"/>
  <c r="AO34" i="14"/>
  <c r="S35" i="14"/>
  <c r="AO35" i="14"/>
  <c r="S36" i="14"/>
  <c r="AO36" i="14"/>
  <c r="S37" i="14"/>
  <c r="AG93" i="14"/>
  <c r="AP24" i="14"/>
  <c r="AQ48" i="14"/>
  <c r="AS48" i="14" s="1"/>
  <c r="S52" i="14"/>
  <c r="W52" i="14" s="1"/>
  <c r="AQ52" i="14"/>
  <c r="S59" i="14"/>
  <c r="W59" i="14" s="1"/>
  <c r="AQ59" i="14"/>
  <c r="AS59" i="14" s="1"/>
  <c r="S63" i="14"/>
  <c r="W63" i="14" s="1"/>
  <c r="AQ63" i="14"/>
  <c r="AS63" i="14" s="1"/>
  <c r="S67" i="14"/>
  <c r="W67" i="14" s="1"/>
  <c r="AG68" i="14"/>
  <c r="AO88" i="14"/>
  <c r="AS88" i="14" s="1"/>
  <c r="AD89" i="14"/>
  <c r="AH89" i="14" s="1"/>
  <c r="AO92" i="14"/>
  <c r="AS92" i="14" s="1"/>
  <c r="AD93" i="14"/>
  <c r="AH93" i="14" s="1"/>
  <c r="AO97" i="14"/>
  <c r="AS97" i="14" s="1"/>
  <c r="U28" i="14"/>
  <c r="AQ28" i="14"/>
  <c r="U29" i="14"/>
  <c r="AQ29" i="14"/>
  <c r="U30" i="14"/>
  <c r="AQ30" i="14"/>
  <c r="U31" i="14"/>
  <c r="AQ31" i="14"/>
  <c r="U32" i="14"/>
  <c r="AQ32" i="14"/>
  <c r="U33" i="14"/>
  <c r="AQ33" i="14"/>
  <c r="U34" i="14"/>
  <c r="AQ34" i="14"/>
  <c r="U35" i="14"/>
  <c r="AQ35" i="14"/>
  <c r="U36" i="14"/>
  <c r="AQ36" i="14"/>
  <c r="U37" i="14"/>
  <c r="AQ37" i="14"/>
  <c r="AS37" i="14" s="1"/>
  <c r="U38" i="14"/>
  <c r="AQ38" i="14"/>
  <c r="K96" i="14"/>
  <c r="H96" i="14"/>
  <c r="L96" i="14" s="1"/>
  <c r="V32" i="14"/>
  <c r="V23" i="14" s="1"/>
  <c r="X23" i="14" s="1" a="1"/>
  <c r="X23" i="14" s="1"/>
  <c r="AD73" i="14"/>
  <c r="AH73" i="14" s="1"/>
  <c r="AD75" i="14"/>
  <c r="AH75" i="14" s="1"/>
  <c r="AD77" i="14"/>
  <c r="AH77" i="14" s="1"/>
  <c r="AD79" i="14"/>
  <c r="AH79" i="14" s="1"/>
  <c r="AD81" i="14"/>
  <c r="AH81" i="14" s="1"/>
  <c r="AD83" i="14"/>
  <c r="AH83" i="14" s="1"/>
  <c r="S84" i="14"/>
  <c r="W84" i="14" s="1"/>
  <c r="H88" i="14"/>
  <c r="L88" i="14" s="1"/>
  <c r="S91" i="14"/>
  <c r="W91" i="14" s="1"/>
  <c r="H92" i="14"/>
  <c r="L92" i="14" s="1"/>
  <c r="S95" i="14"/>
  <c r="W95" i="14" s="1"/>
  <c r="AO98" i="14"/>
  <c r="AS98" i="14" s="1"/>
  <c r="K50" i="14"/>
  <c r="K54" i="14"/>
  <c r="K68" i="14"/>
  <c r="W80" i="14"/>
  <c r="W82" i="14"/>
  <c r="AG90" i="14"/>
  <c r="AG94" i="14"/>
  <c r="K97" i="14"/>
  <c r="H97" i="14"/>
  <c r="L97" i="14" s="1"/>
  <c r="W58" i="14"/>
  <c r="W62" i="14"/>
  <c r="W66" i="14"/>
  <c r="AD90" i="14"/>
  <c r="AH90" i="14" s="1"/>
  <c r="AH94" i="14"/>
  <c r="AS99" i="14"/>
  <c r="F28" i="14"/>
  <c r="AB28" i="14"/>
  <c r="H49" i="14"/>
  <c r="L49" i="14" s="1"/>
  <c r="AG49" i="14"/>
  <c r="AG53" i="14"/>
  <c r="AG60" i="14"/>
  <c r="AG64" i="14"/>
  <c r="U69" i="14"/>
  <c r="W69" i="14" s="1"/>
  <c r="K73" i="14"/>
  <c r="U74" i="14"/>
  <c r="K75" i="14"/>
  <c r="U76" i="14"/>
  <c r="W76" i="14" s="1"/>
  <c r="K77" i="14"/>
  <c r="U78" i="14"/>
  <c r="W78" i="14" s="1"/>
  <c r="K79" i="14"/>
  <c r="K81" i="14"/>
  <c r="K83" i="14"/>
  <c r="K89" i="14"/>
  <c r="K93" i="14"/>
  <c r="W96" i="14"/>
  <c r="K98" i="14"/>
  <c r="H98" i="14"/>
  <c r="L98" i="14" s="1"/>
  <c r="W51" i="14"/>
  <c r="AC24" i="14"/>
  <c r="H73" i="14"/>
  <c r="L73" i="14" s="1"/>
  <c r="H75" i="14"/>
  <c r="L75" i="14" s="1"/>
  <c r="H77" i="14"/>
  <c r="L77" i="14" s="1"/>
  <c r="H79" i="14"/>
  <c r="L79" i="14" s="1"/>
  <c r="H81" i="14"/>
  <c r="L81" i="14" s="1"/>
  <c r="H83" i="14"/>
  <c r="L83" i="14" s="1"/>
  <c r="H89" i="14"/>
  <c r="L89" i="14" s="1"/>
  <c r="AR89" i="14"/>
  <c r="H93" i="14"/>
  <c r="L93" i="14" s="1"/>
  <c r="AR93" i="14"/>
  <c r="AD99" i="14"/>
  <c r="AH99" i="14" s="1"/>
  <c r="S52" i="13"/>
  <c r="W52" i="13" s="1"/>
  <c r="W62" i="13"/>
  <c r="AF64" i="13"/>
  <c r="AG90" i="13"/>
  <c r="AS58" i="13"/>
  <c r="H43" i="13"/>
  <c r="L43" i="13" s="1"/>
  <c r="H66" i="13"/>
  <c r="L66" i="13" s="1"/>
  <c r="AN23" i="13"/>
  <c r="AF53" i="13"/>
  <c r="AH53" i="13" s="1"/>
  <c r="AG68" i="13"/>
  <c r="AG79" i="13"/>
  <c r="H92" i="13"/>
  <c r="L92" i="13" s="1"/>
  <c r="AH95" i="13"/>
  <c r="H36" i="13"/>
  <c r="L36" i="13" s="1"/>
  <c r="AH52" i="13"/>
  <c r="AS96" i="13"/>
  <c r="L98" i="13"/>
  <c r="W99" i="13"/>
  <c r="E23" i="13"/>
  <c r="R24" i="13"/>
  <c r="W43" i="13"/>
  <c r="AH44" i="13"/>
  <c r="AF45" i="13"/>
  <c r="AH45" i="13" s="1"/>
  <c r="AS46" i="13"/>
  <c r="AS62" i="13"/>
  <c r="AS68" i="13"/>
  <c r="L74" i="13"/>
  <c r="AS89" i="13"/>
  <c r="H32" i="13"/>
  <c r="L32" i="13" s="1"/>
  <c r="AG60" i="13"/>
  <c r="H81" i="13"/>
  <c r="L81" i="13" s="1"/>
  <c r="AG94" i="13"/>
  <c r="E24" i="13"/>
  <c r="AG30" i="13"/>
  <c r="W50" i="13"/>
  <c r="W65" i="13"/>
  <c r="AS88" i="13"/>
  <c r="AH93" i="13"/>
  <c r="W98" i="13"/>
  <c r="H96" i="13"/>
  <c r="L96" i="13" s="1"/>
  <c r="AS44" i="13"/>
  <c r="H47" i="13"/>
  <c r="AS51" i="13"/>
  <c r="L53" i="13"/>
  <c r="L79" i="13"/>
  <c r="AG75" i="13"/>
  <c r="AG83" i="13"/>
  <c r="AD39" i="13"/>
  <c r="AH39" i="13" s="1"/>
  <c r="AG50" i="13"/>
  <c r="AG98" i="13"/>
  <c r="AH49" i="13"/>
  <c r="AS66" i="13"/>
  <c r="W69" i="13"/>
  <c r="W90" i="13"/>
  <c r="AH91" i="13"/>
  <c r="W96" i="13"/>
  <c r="AH97" i="13"/>
  <c r="W51" i="13"/>
  <c r="F24" i="13"/>
  <c r="F23" i="13" a="1"/>
  <c r="F23" i="13" s="1"/>
  <c r="AC24" i="13"/>
  <c r="AD29" i="13"/>
  <c r="AD31" i="13"/>
  <c r="AH31" i="13" s="1"/>
  <c r="AD33" i="13"/>
  <c r="AH33" i="13" s="1"/>
  <c r="S28" i="13"/>
  <c r="S30" i="13"/>
  <c r="S32" i="13"/>
  <c r="K51" i="13"/>
  <c r="AR64" i="13"/>
  <c r="G24" i="13"/>
  <c r="U39" i="13"/>
  <c r="U38" i="13"/>
  <c r="W38" i="13" s="1"/>
  <c r="U37" i="13"/>
  <c r="U36" i="13"/>
  <c r="W36" i="13" s="1"/>
  <c r="U35" i="13"/>
  <c r="U34" i="13"/>
  <c r="W34" i="13" s="1"/>
  <c r="U33" i="13"/>
  <c r="U32" i="13"/>
  <c r="U31" i="13"/>
  <c r="U30" i="13"/>
  <c r="U29" i="13"/>
  <c r="U28" i="13"/>
  <c r="AG35" i="13"/>
  <c r="AG37" i="13"/>
  <c r="K52" i="13"/>
  <c r="AQ59" i="13"/>
  <c r="AS59" i="13" s="1"/>
  <c r="AR59" i="13"/>
  <c r="AG62" i="13"/>
  <c r="AD62" i="13"/>
  <c r="AH62" i="13" s="1"/>
  <c r="AG77" i="13"/>
  <c r="AD77" i="13"/>
  <c r="AH77" i="13" s="1"/>
  <c r="P23" i="13"/>
  <c r="Q28" i="13"/>
  <c r="F29" i="13"/>
  <c r="AL24" i="13"/>
  <c r="V28" i="13"/>
  <c r="H29" i="13"/>
  <c r="V30" i="13"/>
  <c r="H31" i="13"/>
  <c r="H33" i="13"/>
  <c r="H35" i="13"/>
  <c r="H37" i="13"/>
  <c r="H39" i="13"/>
  <c r="L39" i="13" s="1"/>
  <c r="V43" i="13"/>
  <c r="V45" i="13"/>
  <c r="L46" i="13"/>
  <c r="V47" i="13"/>
  <c r="L48" i="13"/>
  <c r="V54" i="13"/>
  <c r="AQ74" i="13"/>
  <c r="AS74" i="13" s="1"/>
  <c r="AR74" i="13"/>
  <c r="AR83" i="13"/>
  <c r="AO83" i="13"/>
  <c r="AS83" i="13" s="1"/>
  <c r="AQ82" i="13"/>
  <c r="AS82" i="13" s="1"/>
  <c r="AR82" i="13"/>
  <c r="AB28" i="13"/>
  <c r="J29" i="13"/>
  <c r="J31" i="13"/>
  <c r="AO31" i="13"/>
  <c r="J33" i="13"/>
  <c r="J23" i="13" s="1"/>
  <c r="J35" i="13"/>
  <c r="J37" i="13"/>
  <c r="AS39" i="13"/>
  <c r="J44" i="13"/>
  <c r="L44" i="13" s="1"/>
  <c r="J46" i="13"/>
  <c r="U51" i="13"/>
  <c r="V51" i="13"/>
  <c r="V59" i="13"/>
  <c r="S59" i="13"/>
  <c r="W59" i="13" s="1"/>
  <c r="K67" i="13"/>
  <c r="AQ39" i="13"/>
  <c r="AQ38" i="13"/>
  <c r="AS38" i="13" s="1"/>
  <c r="AQ37" i="13"/>
  <c r="AS37" i="13" s="1"/>
  <c r="AQ36" i="13"/>
  <c r="AS36" i="13" s="1"/>
  <c r="AQ35" i="13"/>
  <c r="AS35" i="13" s="1"/>
  <c r="AQ34" i="13"/>
  <c r="AS34" i="13" s="1"/>
  <c r="AQ33" i="13"/>
  <c r="AS33" i="13" s="1"/>
  <c r="AQ32" i="13"/>
  <c r="AS32" i="13" s="1"/>
  <c r="AQ31" i="13"/>
  <c r="AQ30" i="13"/>
  <c r="AQ29" i="13"/>
  <c r="AS29" i="13" s="1"/>
  <c r="AQ28" i="13"/>
  <c r="AP24" i="13"/>
  <c r="AC23" i="13"/>
  <c r="AQ52" i="13"/>
  <c r="AS52" i="13" s="1"/>
  <c r="AR52" i="13"/>
  <c r="V74" i="13"/>
  <c r="S74" i="13"/>
  <c r="W74" i="13" s="1"/>
  <c r="AQ48" i="13"/>
  <c r="AS48" i="13" s="1"/>
  <c r="AR48" i="13"/>
  <c r="AG58" i="13"/>
  <c r="AD58" i="13"/>
  <c r="AH58" i="13" s="1"/>
  <c r="AS67" i="13"/>
  <c r="AR90" i="13"/>
  <c r="AO90" i="13"/>
  <c r="AS90" i="13" s="1"/>
  <c r="AQ67" i="13"/>
  <c r="AR67" i="13"/>
  <c r="AG73" i="13"/>
  <c r="AD73" i="13"/>
  <c r="AH73" i="13" s="1"/>
  <c r="V82" i="13"/>
  <c r="S82" i="13"/>
  <c r="W82" i="13" s="1"/>
  <c r="AH43" i="13"/>
  <c r="AE23" i="13"/>
  <c r="AL23" i="13" a="1"/>
  <c r="AL23" i="13" s="1"/>
  <c r="AF28" i="13"/>
  <c r="AH28" i="13" s="1"/>
  <c r="S29" i="13"/>
  <c r="W29" i="13" s="1"/>
  <c r="AF30" i="13"/>
  <c r="AH30" i="13" s="1"/>
  <c r="S31" i="13"/>
  <c r="W31" i="13" s="1"/>
  <c r="AF32" i="13"/>
  <c r="AH32" i="13" s="1"/>
  <c r="S33" i="13"/>
  <c r="AF34" i="13"/>
  <c r="S35" i="13"/>
  <c r="AF36" i="13"/>
  <c r="AH36" i="13" s="1"/>
  <c r="S37" i="13"/>
  <c r="AF38" i="13"/>
  <c r="S39" i="13"/>
  <c r="W44" i="13"/>
  <c r="W46" i="13"/>
  <c r="W48" i="13"/>
  <c r="AG51" i="13"/>
  <c r="AD51" i="13"/>
  <c r="AH51" i="13" s="1"/>
  <c r="AO53" i="13"/>
  <c r="AS53" i="13" s="1"/>
  <c r="AR54" i="13"/>
  <c r="V65" i="13"/>
  <c r="T24" i="13"/>
  <c r="AR94" i="13"/>
  <c r="AO94" i="13"/>
  <c r="AS94" i="13" s="1"/>
  <c r="P24" i="13"/>
  <c r="AH47" i="13"/>
  <c r="G23" i="13"/>
  <c r="AG28" i="13"/>
  <c r="H28" i="13"/>
  <c r="AM24" i="13"/>
  <c r="AM23" i="13"/>
  <c r="V44" i="13"/>
  <c r="L45" i="13"/>
  <c r="V46" i="13"/>
  <c r="L47" i="13"/>
  <c r="V48" i="13"/>
  <c r="AR50" i="13"/>
  <c r="AO50" i="13"/>
  <c r="AS50" i="13" s="1"/>
  <c r="V67" i="13"/>
  <c r="S67" i="13"/>
  <c r="W67" i="13" s="1"/>
  <c r="W84" i="13"/>
  <c r="AR28" i="13"/>
  <c r="AH34" i="13"/>
  <c r="AH38" i="13"/>
  <c r="T23" i="13"/>
  <c r="AP23" i="13"/>
  <c r="I23" i="13"/>
  <c r="W61" i="13"/>
  <c r="W76" i="13"/>
  <c r="AS78" i="13"/>
  <c r="AS28" i="13"/>
  <c r="AS30" i="13"/>
  <c r="AS43" i="13"/>
  <c r="AS45" i="13"/>
  <c r="AS47" i="13"/>
  <c r="AQ63" i="13"/>
  <c r="AS63" i="13" s="1"/>
  <c r="AR63" i="13"/>
  <c r="AG66" i="13"/>
  <c r="AD66" i="13"/>
  <c r="AH66" i="13" s="1"/>
  <c r="AQ78" i="13"/>
  <c r="AR78" i="13"/>
  <c r="AR98" i="13"/>
  <c r="AO98" i="13"/>
  <c r="AS98" i="13" s="1"/>
  <c r="V76" i="13"/>
  <c r="AO79" i="13"/>
  <c r="AS79" i="13" s="1"/>
  <c r="W91" i="13"/>
  <c r="AR43" i="13"/>
  <c r="AR45" i="13"/>
  <c r="AR47" i="13"/>
  <c r="K58" i="13"/>
  <c r="K23" i="13" s="1"/>
  <c r="M23" i="13" s="1" a="1"/>
  <c r="M23" i="13" s="1"/>
  <c r="K59" i="13"/>
  <c r="V63" i="13"/>
  <c r="S63" i="13"/>
  <c r="W63" i="13" s="1"/>
  <c r="K73" i="13"/>
  <c r="V78" i="13"/>
  <c r="S78" i="13"/>
  <c r="W78" i="13" s="1"/>
  <c r="V84" i="13"/>
  <c r="V91" i="13"/>
  <c r="V95" i="13"/>
  <c r="V99" i="13"/>
  <c r="AD81" i="13"/>
  <c r="AH81" i="13" s="1"/>
  <c r="AD88" i="13"/>
  <c r="AH88" i="13" s="1"/>
  <c r="AD92" i="13"/>
  <c r="AH92" i="13" s="1"/>
  <c r="AD96" i="13"/>
  <c r="AH96" i="13" s="1"/>
  <c r="K97" i="13"/>
  <c r="S89" i="13"/>
  <c r="W89" i="13" s="1"/>
  <c r="AR89" i="13"/>
  <c r="S93" i="13"/>
  <c r="W93" i="13" s="1"/>
  <c r="AR93" i="13"/>
  <c r="S97" i="13"/>
  <c r="W97" i="13" s="1"/>
  <c r="AR97" i="13"/>
  <c r="H50" i="13"/>
  <c r="L50" i="13" s="1"/>
  <c r="H54" i="13"/>
  <c r="L54" i="13" s="1"/>
  <c r="H61" i="13"/>
  <c r="L61" i="13" s="1"/>
  <c r="H65" i="13"/>
  <c r="L65" i="13" s="1"/>
  <c r="H69" i="13"/>
  <c r="L69" i="13" s="1"/>
  <c r="H76" i="13"/>
  <c r="L76" i="13" s="1"/>
  <c r="H80" i="13"/>
  <c r="L80" i="13" s="1"/>
  <c r="H84" i="13"/>
  <c r="L84" i="13" s="1"/>
  <c r="H91" i="13"/>
  <c r="L91" i="13" s="1"/>
  <c r="H95" i="13"/>
  <c r="L95" i="13" s="1"/>
  <c r="H99" i="13"/>
  <c r="L99" i="13" s="1"/>
  <c r="AD60" i="13"/>
  <c r="AH60" i="13" s="1"/>
  <c r="AD64" i="13"/>
  <c r="AH64" i="13" s="1"/>
  <c r="AD68" i="13"/>
  <c r="AH68" i="13" s="1"/>
  <c r="AD75" i="13"/>
  <c r="AH75" i="13" s="1"/>
  <c r="AD79" i="13"/>
  <c r="AH79" i="13" s="1"/>
  <c r="AD83" i="13"/>
  <c r="AH83" i="13" s="1"/>
  <c r="AD90" i="13"/>
  <c r="AH90" i="13" s="1"/>
  <c r="AD94" i="13"/>
  <c r="AH94" i="13" s="1"/>
  <c r="AD98" i="13"/>
  <c r="AH98" i="13" s="1"/>
  <c r="AO54" i="13"/>
  <c r="AS54" i="13" s="1"/>
  <c r="V58" i="13"/>
  <c r="AO61" i="13"/>
  <c r="AS61" i="13" s="1"/>
  <c r="V62" i="13"/>
  <c r="AO65" i="13"/>
  <c r="AS65" i="13" s="1"/>
  <c r="V66" i="13"/>
  <c r="AO69" i="13"/>
  <c r="AS69" i="13" s="1"/>
  <c r="V73" i="13"/>
  <c r="AO76" i="13"/>
  <c r="AS76" i="13" s="1"/>
  <c r="V77" i="13"/>
  <c r="AO80" i="13"/>
  <c r="AS80" i="13" s="1"/>
  <c r="V81" i="13"/>
  <c r="AO84" i="13"/>
  <c r="AS84" i="13" s="1"/>
  <c r="V88" i="13"/>
  <c r="AO91" i="13"/>
  <c r="AS91" i="13" s="1"/>
  <c r="V92" i="13"/>
  <c r="AO95" i="13"/>
  <c r="AS95" i="13" s="1"/>
  <c r="V96" i="13"/>
  <c r="AS48" i="12"/>
  <c r="AS50" i="12"/>
  <c r="V61" i="12"/>
  <c r="F28" i="12"/>
  <c r="AF46" i="12"/>
  <c r="AH46" i="12" s="1"/>
  <c r="AS54" i="12"/>
  <c r="S29" i="12"/>
  <c r="W29" i="12" s="1"/>
  <c r="AS30" i="12"/>
  <c r="AS49" i="12"/>
  <c r="AC24" i="12"/>
  <c r="V29" i="12"/>
  <c r="K37" i="12"/>
  <c r="V38" i="12"/>
  <c r="AS46" i="12"/>
  <c r="AQ48" i="12"/>
  <c r="W52" i="12"/>
  <c r="AS53" i="12"/>
  <c r="V60" i="12"/>
  <c r="AG61" i="12"/>
  <c r="AO39" i="12"/>
  <c r="AQ44" i="12"/>
  <c r="AS44" i="12" s="1"/>
  <c r="AQ45" i="12"/>
  <c r="AS45" i="12" s="1"/>
  <c r="AQ46" i="12"/>
  <c r="AH64" i="12"/>
  <c r="AH68" i="12"/>
  <c r="AH75" i="12"/>
  <c r="AS82" i="12"/>
  <c r="W84" i="12"/>
  <c r="E24" i="12"/>
  <c r="AH52" i="12"/>
  <c r="S34" i="12"/>
  <c r="H44" i="12"/>
  <c r="L44" i="12" s="1"/>
  <c r="H45" i="12"/>
  <c r="L45" i="12" s="1"/>
  <c r="L46" i="12"/>
  <c r="L47" i="12"/>
  <c r="H48" i="12"/>
  <c r="L48" i="12" s="1"/>
  <c r="H49" i="12"/>
  <c r="L49" i="12" s="1"/>
  <c r="W78" i="12"/>
  <c r="AG37" i="12"/>
  <c r="V54" i="12"/>
  <c r="AH50" i="12"/>
  <c r="AH54" i="12"/>
  <c r="AS35" i="12"/>
  <c r="AS29" i="12"/>
  <c r="W38" i="12"/>
  <c r="AM24" i="12"/>
  <c r="AM23" i="12"/>
  <c r="T24" i="12"/>
  <c r="W37" i="12"/>
  <c r="AP23" i="12"/>
  <c r="AQ39" i="12"/>
  <c r="AS39" i="12" s="1"/>
  <c r="AQ38" i="12"/>
  <c r="AQ37" i="12"/>
  <c r="AS37" i="12" s="1"/>
  <c r="AQ36" i="12"/>
  <c r="AS36" i="12" s="1"/>
  <c r="AQ35" i="12"/>
  <c r="AR28" i="12"/>
  <c r="AQ34" i="12"/>
  <c r="AS34" i="12" s="1"/>
  <c r="AQ33" i="12"/>
  <c r="AQ28" i="12"/>
  <c r="AS28" i="12" s="1"/>
  <c r="AH39" i="12"/>
  <c r="AP24" i="12"/>
  <c r="AH43" i="12"/>
  <c r="W30" i="12"/>
  <c r="U31" i="12"/>
  <c r="AS33" i="12"/>
  <c r="AS38" i="12"/>
  <c r="Q24" i="12"/>
  <c r="Q23" i="12" a="1"/>
  <c r="Q23" i="12" s="1"/>
  <c r="AF53" i="12"/>
  <c r="AH53" i="12" s="1"/>
  <c r="AG53" i="12"/>
  <c r="W28" i="12"/>
  <c r="AQ32" i="12"/>
  <c r="AS32" i="12" s="1"/>
  <c r="T23" i="12"/>
  <c r="U34" i="12"/>
  <c r="W34" i="12" s="1"/>
  <c r="U39" i="12"/>
  <c r="W39" i="12" s="1"/>
  <c r="U37" i="12"/>
  <c r="U36" i="12"/>
  <c r="W36" i="12" s="1"/>
  <c r="U32" i="12"/>
  <c r="W32" i="12" s="1"/>
  <c r="U38" i="12"/>
  <c r="U35" i="12"/>
  <c r="W35" i="12" s="1"/>
  <c r="V28" i="12"/>
  <c r="AS31" i="12"/>
  <c r="L43" i="12"/>
  <c r="AH45" i="12"/>
  <c r="S64" i="12"/>
  <c r="W64" i="12" s="1"/>
  <c r="S68" i="12"/>
  <c r="W68" i="12" s="1"/>
  <c r="S79" i="12"/>
  <c r="W79" i="12" s="1"/>
  <c r="AG88" i="12"/>
  <c r="AD88" i="12"/>
  <c r="AH88" i="12" s="1"/>
  <c r="V94" i="12"/>
  <c r="S94" i="12"/>
  <c r="W94" i="12" s="1"/>
  <c r="AG96" i="12"/>
  <c r="AD96" i="12"/>
  <c r="AH96" i="12" s="1"/>
  <c r="AO51" i="12"/>
  <c r="AS51" i="12" s="1"/>
  <c r="F62" i="12"/>
  <c r="F23" i="12" s="1" a="1"/>
  <c r="F23" i="12" s="1"/>
  <c r="S75" i="12"/>
  <c r="W75" i="12" s="1"/>
  <c r="P23" i="12"/>
  <c r="AE23" i="12"/>
  <c r="F49" i="12"/>
  <c r="F24" i="12" s="1"/>
  <c r="AD49" i="12"/>
  <c r="AH49" i="12" s="1"/>
  <c r="H53" i="12"/>
  <c r="L53" i="12" s="1"/>
  <c r="AO59" i="12"/>
  <c r="AS59" i="12" s="1"/>
  <c r="AD60" i="12"/>
  <c r="AH60" i="12" s="1"/>
  <c r="AD63" i="12"/>
  <c r="AH63" i="12" s="1"/>
  <c r="AD67" i="12"/>
  <c r="AH67" i="12" s="1"/>
  <c r="AD74" i="12"/>
  <c r="AH74" i="12" s="1"/>
  <c r="AD78" i="12"/>
  <c r="AH78" i="12" s="1"/>
  <c r="K82" i="12"/>
  <c r="H82" i="12"/>
  <c r="L82" i="12" s="1"/>
  <c r="AO83" i="12"/>
  <c r="AS83" i="12" s="1"/>
  <c r="AR89" i="12"/>
  <c r="AO89" i="12"/>
  <c r="AS89" i="12" s="1"/>
  <c r="K92" i="12"/>
  <c r="H92" i="12"/>
  <c r="L92" i="12" s="1"/>
  <c r="AR97" i="12"/>
  <c r="AO97" i="12"/>
  <c r="AS97" i="12" s="1"/>
  <c r="AR90" i="12"/>
  <c r="AO90" i="12"/>
  <c r="AS90" i="12" s="1"/>
  <c r="AR98" i="12"/>
  <c r="AO98" i="12"/>
  <c r="AS98" i="12" s="1"/>
  <c r="AA24" i="12"/>
  <c r="S51" i="12"/>
  <c r="W51" i="12" s="1"/>
  <c r="AR51" i="12"/>
  <c r="S54" i="12"/>
  <c r="W54" i="12" s="1"/>
  <c r="AD58" i="12"/>
  <c r="AH58" i="12" s="1"/>
  <c r="S61" i="12"/>
  <c r="W61" i="12" s="1"/>
  <c r="H62" i="12"/>
  <c r="L62" i="12" s="1"/>
  <c r="AO62" i="12"/>
  <c r="AS62" i="12" s="1"/>
  <c r="K66" i="12"/>
  <c r="AO66" i="12"/>
  <c r="AS66" i="12" s="1"/>
  <c r="K73" i="12"/>
  <c r="AO73" i="12"/>
  <c r="AS73" i="12" s="1"/>
  <c r="K77" i="12"/>
  <c r="AO77" i="12"/>
  <c r="AS77" i="12" s="1"/>
  <c r="S80" i="12"/>
  <c r="W80" i="12" s="1"/>
  <c r="V93" i="12"/>
  <c r="S93" i="12"/>
  <c r="W93" i="12" s="1"/>
  <c r="AG95" i="12"/>
  <c r="AD95" i="12"/>
  <c r="AH95" i="12" s="1"/>
  <c r="K81" i="12"/>
  <c r="H81" i="12"/>
  <c r="L81" i="12" s="1"/>
  <c r="K93" i="12"/>
  <c r="H93" i="12"/>
  <c r="L93" i="12" s="1"/>
  <c r="K59" i="12"/>
  <c r="AB28" i="12"/>
  <c r="V65" i="12"/>
  <c r="H66" i="12"/>
  <c r="L66" i="12" s="1"/>
  <c r="V69" i="12"/>
  <c r="H73" i="12"/>
  <c r="L73" i="12" s="1"/>
  <c r="V76" i="12"/>
  <c r="H77" i="12"/>
  <c r="L77" i="12" s="1"/>
  <c r="V81" i="12"/>
  <c r="K83" i="12"/>
  <c r="H83" i="12"/>
  <c r="L83" i="12" s="1"/>
  <c r="AO84" i="12"/>
  <c r="AS84" i="12" s="1"/>
  <c r="AR88" i="12"/>
  <c r="AO88" i="12"/>
  <c r="AS88" i="12" s="1"/>
  <c r="K91" i="12"/>
  <c r="H91" i="12"/>
  <c r="L91" i="12" s="1"/>
  <c r="AR96" i="12"/>
  <c r="AO96" i="12"/>
  <c r="AS96" i="12" s="1"/>
  <c r="K99" i="12"/>
  <c r="H99" i="12"/>
  <c r="L99" i="12" s="1"/>
  <c r="R23" i="12"/>
  <c r="G24" i="12"/>
  <c r="AR53" i="12"/>
  <c r="V59" i="12"/>
  <c r="AG64" i="12"/>
  <c r="W65" i="12"/>
  <c r="AG68" i="12"/>
  <c r="W69" i="12"/>
  <c r="AG75" i="12"/>
  <c r="W76" i="12"/>
  <c r="AG79" i="12"/>
  <c r="AD79" i="12"/>
  <c r="AH79" i="12" s="1"/>
  <c r="W81" i="12"/>
  <c r="V92" i="12"/>
  <c r="S92" i="12"/>
  <c r="W92" i="12" s="1"/>
  <c r="AG94" i="12"/>
  <c r="AD94" i="12"/>
  <c r="AH94" i="12" s="1"/>
  <c r="H28" i="12"/>
  <c r="AD28" i="12"/>
  <c r="H29" i="12"/>
  <c r="AD29" i="12"/>
  <c r="H30" i="12"/>
  <c r="AD30" i="12"/>
  <c r="H31" i="12"/>
  <c r="AD31" i="12"/>
  <c r="AH31" i="12" s="1"/>
  <c r="H32" i="12"/>
  <c r="L32" i="12" s="1"/>
  <c r="AD32" i="12"/>
  <c r="H33" i="12"/>
  <c r="AD33" i="12"/>
  <c r="H34" i="12"/>
  <c r="L34" i="12" s="1"/>
  <c r="AD34" i="12"/>
  <c r="H35" i="12"/>
  <c r="AD35" i="12"/>
  <c r="AH35" i="12" s="1"/>
  <c r="H36" i="12"/>
  <c r="AD36" i="12"/>
  <c r="K84" i="12"/>
  <c r="H84" i="12"/>
  <c r="L84" i="12" s="1"/>
  <c r="K90" i="12"/>
  <c r="H90" i="12"/>
  <c r="L90" i="12" s="1"/>
  <c r="AR95" i="12"/>
  <c r="AO95" i="12"/>
  <c r="AS95" i="12" s="1"/>
  <c r="K98" i="12"/>
  <c r="H98" i="12"/>
  <c r="L98" i="12" s="1"/>
  <c r="AE24" i="12"/>
  <c r="S50" i="12"/>
  <c r="W50" i="12" s="1"/>
  <c r="AR50" i="12"/>
  <c r="AG52" i="12"/>
  <c r="H60" i="12"/>
  <c r="L60" i="12" s="1"/>
  <c r="AR60" i="12"/>
  <c r="K63" i="12"/>
  <c r="AO63" i="12"/>
  <c r="AS63" i="12" s="1"/>
  <c r="K67" i="12"/>
  <c r="AO67" i="12"/>
  <c r="AS67" i="12" s="1"/>
  <c r="K74" i="12"/>
  <c r="AO74" i="12"/>
  <c r="AS74" i="12" s="1"/>
  <c r="K78" i="12"/>
  <c r="AO78" i="12"/>
  <c r="AS78" i="12" s="1"/>
  <c r="AG80" i="12"/>
  <c r="AD80" i="12"/>
  <c r="AH80" i="12" s="1"/>
  <c r="S82" i="12"/>
  <c r="W82" i="12" s="1"/>
  <c r="V91" i="12"/>
  <c r="S91" i="12"/>
  <c r="W91" i="12" s="1"/>
  <c r="AG93" i="12"/>
  <c r="AD93" i="12"/>
  <c r="AH93" i="12" s="1"/>
  <c r="V99" i="12"/>
  <c r="S99" i="12"/>
  <c r="W99" i="12" s="1"/>
  <c r="AL23" i="12" a="1"/>
  <c r="AL23" i="12" s="1"/>
  <c r="J28" i="12"/>
  <c r="AF28" i="12"/>
  <c r="J29" i="12"/>
  <c r="AF29" i="12"/>
  <c r="J30" i="12"/>
  <c r="AF30" i="12"/>
  <c r="J31" i="12"/>
  <c r="AF31" i="12"/>
  <c r="J32" i="12"/>
  <c r="AF32" i="12"/>
  <c r="J33" i="12"/>
  <c r="AF33" i="12"/>
  <c r="J34" i="12"/>
  <c r="AF34" i="12"/>
  <c r="J35" i="12"/>
  <c r="AF35" i="12"/>
  <c r="J36" i="12"/>
  <c r="AF36" i="12"/>
  <c r="J37" i="12"/>
  <c r="L37" i="12" s="1"/>
  <c r="AF37" i="12"/>
  <c r="AH37" i="12" s="1"/>
  <c r="J38" i="12"/>
  <c r="L38" i="12" s="1"/>
  <c r="AF38" i="12"/>
  <c r="AH38" i="12" s="1"/>
  <c r="J39" i="12"/>
  <c r="L39" i="12" s="1"/>
  <c r="AG48" i="12"/>
  <c r="H52" i="12"/>
  <c r="L52" i="12" s="1"/>
  <c r="V53" i="12"/>
  <c r="AO60" i="12"/>
  <c r="AS60" i="12" s="1"/>
  <c r="AD61" i="12"/>
  <c r="AH61" i="12" s="1"/>
  <c r="V62" i="12"/>
  <c r="H63" i="12"/>
  <c r="L63" i="12" s="1"/>
  <c r="H67" i="12"/>
  <c r="L67" i="12" s="1"/>
  <c r="H74" i="12"/>
  <c r="L74" i="12" s="1"/>
  <c r="L78" i="12"/>
  <c r="K88" i="12"/>
  <c r="H88" i="12"/>
  <c r="L88" i="12" s="1"/>
  <c r="K89" i="12"/>
  <c r="H89" i="12"/>
  <c r="L89" i="12" s="1"/>
  <c r="AR94" i="12"/>
  <c r="AO94" i="12"/>
  <c r="AS94" i="12" s="1"/>
  <c r="K97" i="12"/>
  <c r="H97" i="12"/>
  <c r="L97" i="12" s="1"/>
  <c r="AG81" i="12"/>
  <c r="AD81" i="12"/>
  <c r="AH81" i="12" s="1"/>
  <c r="V90" i="12"/>
  <c r="S90" i="12"/>
  <c r="W90" i="12" s="1"/>
  <c r="AG92" i="12"/>
  <c r="AD92" i="12"/>
  <c r="AH92" i="12" s="1"/>
  <c r="V98" i="12"/>
  <c r="S98" i="12"/>
  <c r="W98" i="12" s="1"/>
  <c r="K28" i="12"/>
  <c r="V50" i="12"/>
  <c r="AD51" i="12"/>
  <c r="AH51" i="12" s="1"/>
  <c r="AO58" i="12"/>
  <c r="AS58" i="12" s="1"/>
  <c r="AD65" i="12"/>
  <c r="AH65" i="12" s="1"/>
  <c r="AD69" i="12"/>
  <c r="AH69" i="12" s="1"/>
  <c r="AD76" i="12"/>
  <c r="AH76" i="12" s="1"/>
  <c r="AO79" i="12"/>
  <c r="AS79" i="12" s="1"/>
  <c r="V84" i="12"/>
  <c r="AR93" i="12"/>
  <c r="AO93" i="12"/>
  <c r="AS93" i="12" s="1"/>
  <c r="K96" i="12"/>
  <c r="H96" i="12"/>
  <c r="L96" i="12" s="1"/>
  <c r="P24" i="12"/>
  <c r="AL24" i="12"/>
  <c r="AG82" i="12"/>
  <c r="AD82" i="12"/>
  <c r="AH82" i="12" s="1"/>
  <c r="V89" i="12"/>
  <c r="S89" i="12"/>
  <c r="W89" i="12" s="1"/>
  <c r="AG91" i="12"/>
  <c r="AD91" i="12"/>
  <c r="AH91" i="12" s="1"/>
  <c r="V97" i="12"/>
  <c r="S97" i="12"/>
  <c r="W97" i="12" s="1"/>
  <c r="AN23" i="12"/>
  <c r="S49" i="12"/>
  <c r="W49" i="12" s="1"/>
  <c r="H51" i="12"/>
  <c r="L51" i="12" s="1"/>
  <c r="AO52" i="12"/>
  <c r="AS52" i="12" s="1"/>
  <c r="H54" i="12"/>
  <c r="L54" i="12" s="1"/>
  <c r="H64" i="12"/>
  <c r="L64" i="12" s="1"/>
  <c r="H68" i="12"/>
  <c r="L68" i="12" s="1"/>
  <c r="H75" i="12"/>
  <c r="L75" i="12" s="1"/>
  <c r="H79" i="12"/>
  <c r="L79" i="12" s="1"/>
  <c r="AO80" i="12"/>
  <c r="AS80" i="12" s="1"/>
  <c r="AR92" i="12"/>
  <c r="AO92" i="12"/>
  <c r="AS92" i="12" s="1"/>
  <c r="K95" i="12"/>
  <c r="H95" i="12"/>
  <c r="L95" i="12" s="1"/>
  <c r="AR61" i="12"/>
  <c r="AG66" i="12"/>
  <c r="AG73" i="12"/>
  <c r="AG77" i="12"/>
  <c r="AR81" i="12"/>
  <c r="AG83" i="12"/>
  <c r="AD83" i="12"/>
  <c r="AH83" i="12" s="1"/>
  <c r="S88" i="12"/>
  <c r="W88" i="12" s="1"/>
  <c r="AG90" i="12"/>
  <c r="AD90" i="12"/>
  <c r="AH90" i="12" s="1"/>
  <c r="V96" i="12"/>
  <c r="S96" i="12"/>
  <c r="W96" i="12" s="1"/>
  <c r="AG98" i="12"/>
  <c r="AD98" i="12"/>
  <c r="AH98" i="12" s="1"/>
  <c r="AG62" i="12"/>
  <c r="V52" i="12"/>
  <c r="AO61" i="12"/>
  <c r="AS61" i="12" s="1"/>
  <c r="AD62" i="12"/>
  <c r="AH62" i="12" s="1"/>
  <c r="AR65" i="12"/>
  <c r="AD66" i="12"/>
  <c r="AH66" i="12" s="1"/>
  <c r="AR69" i="12"/>
  <c r="AD73" i="12"/>
  <c r="AH73" i="12" s="1"/>
  <c r="AR76" i="12"/>
  <c r="AD77" i="12"/>
  <c r="AH77" i="12" s="1"/>
  <c r="K80" i="12"/>
  <c r="H80" i="12"/>
  <c r="L80" i="12" s="1"/>
  <c r="AO81" i="12"/>
  <c r="AS81" i="12" s="1"/>
  <c r="AR91" i="12"/>
  <c r="AO91" i="12"/>
  <c r="AS91" i="12" s="1"/>
  <c r="K94" i="12"/>
  <c r="H94" i="12"/>
  <c r="L94" i="12" s="1"/>
  <c r="AR54" i="12"/>
  <c r="K65" i="12"/>
  <c r="AS65" i="12"/>
  <c r="K69" i="12"/>
  <c r="AS69" i="12"/>
  <c r="K76" i="12"/>
  <c r="AS76" i="12"/>
  <c r="AR82" i="12"/>
  <c r="AG84" i="12"/>
  <c r="AD84" i="12"/>
  <c r="AH84" i="12" s="1"/>
  <c r="AG89" i="12"/>
  <c r="AD89" i="12"/>
  <c r="AH89" i="12" s="1"/>
  <c r="V95" i="12"/>
  <c r="S95" i="12"/>
  <c r="W95" i="12" s="1"/>
  <c r="AG97" i="12"/>
  <c r="AD97" i="12"/>
  <c r="AH97" i="12" s="1"/>
  <c r="AD99" i="12"/>
  <c r="AH99" i="12" s="1"/>
  <c r="AO99" i="12"/>
  <c r="AS99" i="12" s="1"/>
  <c r="AG45" i="11"/>
  <c r="AL23" i="11" a="1"/>
  <c r="AL23" i="11" s="1"/>
  <c r="E23" i="11"/>
  <c r="AR29" i="11"/>
  <c r="AG29" i="11"/>
  <c r="AA24" i="11"/>
  <c r="V29" i="11"/>
  <c r="R23" i="11"/>
  <c r="P23" i="11"/>
  <c r="K29" i="11"/>
  <c r="AP24" i="11"/>
  <c r="AR28" i="11"/>
  <c r="AG28" i="11"/>
  <c r="T23" i="11"/>
  <c r="K28" i="11"/>
  <c r="G23" i="11"/>
  <c r="V80" i="11"/>
  <c r="S80" i="11"/>
  <c r="W80" i="11" s="1"/>
  <c r="AG98" i="11"/>
  <c r="AD98" i="11"/>
  <c r="AH98" i="11" s="1"/>
  <c r="V99" i="11"/>
  <c r="S99" i="11"/>
  <c r="W99" i="11" s="1"/>
  <c r="I23" i="11"/>
  <c r="Q28" i="11"/>
  <c r="AM28" i="11"/>
  <c r="AQ48" i="11"/>
  <c r="K51" i="11"/>
  <c r="H51" i="11"/>
  <c r="L51" i="11" s="1"/>
  <c r="AR51" i="11"/>
  <c r="AO51" i="11"/>
  <c r="AS51" i="11" s="1"/>
  <c r="K62" i="11"/>
  <c r="H62" i="11"/>
  <c r="L62" i="11" s="1"/>
  <c r="AR62" i="11"/>
  <c r="AO62" i="11"/>
  <c r="AS62" i="11" s="1"/>
  <c r="K73" i="11"/>
  <c r="H73" i="11"/>
  <c r="L73" i="11" s="1"/>
  <c r="AR73" i="11"/>
  <c r="AO73" i="11"/>
  <c r="AS73" i="11" s="1"/>
  <c r="K81" i="11"/>
  <c r="H81" i="11"/>
  <c r="L81" i="11" s="1"/>
  <c r="AR81" i="11"/>
  <c r="AO81" i="11"/>
  <c r="AS81" i="11" s="1"/>
  <c r="K92" i="11"/>
  <c r="H92" i="11"/>
  <c r="L92" i="11" s="1"/>
  <c r="AR92" i="11"/>
  <c r="AO92" i="11"/>
  <c r="AS92" i="11" s="1"/>
  <c r="K97" i="11"/>
  <c r="H97" i="11"/>
  <c r="L97" i="11" s="1"/>
  <c r="P24" i="11"/>
  <c r="U58" i="11"/>
  <c r="AG68" i="11"/>
  <c r="AD68" i="11"/>
  <c r="AH68" i="11" s="1"/>
  <c r="AG52" i="11"/>
  <c r="AD52" i="11"/>
  <c r="AH52" i="11" s="1"/>
  <c r="V53" i="11"/>
  <c r="S53" i="11"/>
  <c r="W53" i="11" s="1"/>
  <c r="AG63" i="11"/>
  <c r="AD63" i="11"/>
  <c r="AH63" i="11" s="1"/>
  <c r="V64" i="11"/>
  <c r="S64" i="11"/>
  <c r="W64" i="11" s="1"/>
  <c r="AG74" i="11"/>
  <c r="AD74" i="11"/>
  <c r="AH74" i="11" s="1"/>
  <c r="V75" i="11"/>
  <c r="S75" i="11"/>
  <c r="W75" i="11" s="1"/>
  <c r="AG82" i="11"/>
  <c r="AD82" i="11"/>
  <c r="AH82" i="11" s="1"/>
  <c r="V83" i="11"/>
  <c r="S83" i="11"/>
  <c r="W83" i="11" s="1"/>
  <c r="AG93" i="11"/>
  <c r="AD93" i="11"/>
  <c r="AH93" i="11" s="1"/>
  <c r="V94" i="11"/>
  <c r="S94" i="11"/>
  <c r="W94" i="11" s="1"/>
  <c r="K59" i="11"/>
  <c r="H59" i="11"/>
  <c r="L59" i="11" s="1"/>
  <c r="V69" i="11"/>
  <c r="S69" i="11"/>
  <c r="W69" i="11" s="1"/>
  <c r="AG79" i="11"/>
  <c r="AD79" i="11"/>
  <c r="AH79" i="11" s="1"/>
  <c r="S28" i="11"/>
  <c r="AO28" i="11"/>
  <c r="S29" i="11"/>
  <c r="AO29" i="11"/>
  <c r="S30" i="11"/>
  <c r="AO30" i="11"/>
  <c r="S31" i="11"/>
  <c r="AO31" i="11"/>
  <c r="S32" i="11"/>
  <c r="AO32" i="11"/>
  <c r="AS32" i="11" s="1"/>
  <c r="S33" i="11"/>
  <c r="AO33" i="11"/>
  <c r="AS33" i="11" s="1"/>
  <c r="S34" i="11"/>
  <c r="AO34" i="11"/>
  <c r="S35" i="11"/>
  <c r="AO35" i="11"/>
  <c r="S36" i="11"/>
  <c r="AO36" i="11"/>
  <c r="AS36" i="11" s="1"/>
  <c r="S37" i="11"/>
  <c r="AO37" i="11"/>
  <c r="S38" i="11"/>
  <c r="AO38" i="11"/>
  <c r="S39" i="11"/>
  <c r="W39" i="11" s="1"/>
  <c r="AO39" i="11"/>
  <c r="AS39" i="11" s="1"/>
  <c r="S43" i="11"/>
  <c r="W43" i="11" s="1"/>
  <c r="AO43" i="11"/>
  <c r="AS43" i="11" s="1"/>
  <c r="S44" i="11"/>
  <c r="W44" i="11" s="1"/>
  <c r="AO44" i="11"/>
  <c r="AS44" i="11" s="1"/>
  <c r="S45" i="11"/>
  <c r="W45" i="11" s="1"/>
  <c r="AO45" i="11"/>
  <c r="AS45" i="11" s="1"/>
  <c r="S46" i="11"/>
  <c r="W46" i="11" s="1"/>
  <c r="AO46" i="11"/>
  <c r="AS46" i="11" s="1"/>
  <c r="S47" i="11"/>
  <c r="W47" i="11" s="1"/>
  <c r="AO47" i="11"/>
  <c r="AS47" i="11" s="1"/>
  <c r="S48" i="11"/>
  <c r="W48" i="11" s="1"/>
  <c r="K54" i="11"/>
  <c r="H54" i="11"/>
  <c r="L54" i="11" s="1"/>
  <c r="AR54" i="11"/>
  <c r="AO54" i="11"/>
  <c r="AS54" i="11" s="1"/>
  <c r="K65" i="11"/>
  <c r="H65" i="11"/>
  <c r="L65" i="11" s="1"/>
  <c r="AR65" i="11"/>
  <c r="AO65" i="11"/>
  <c r="AS65" i="11" s="1"/>
  <c r="K76" i="11"/>
  <c r="H76" i="11"/>
  <c r="L76" i="11" s="1"/>
  <c r="AR76" i="11"/>
  <c r="AO76" i="11"/>
  <c r="AS76" i="11" s="1"/>
  <c r="K84" i="11"/>
  <c r="H84" i="11"/>
  <c r="L84" i="11" s="1"/>
  <c r="AR84" i="11"/>
  <c r="AO84" i="11"/>
  <c r="AS84" i="11" s="1"/>
  <c r="K95" i="11"/>
  <c r="H95" i="11"/>
  <c r="L95" i="11" s="1"/>
  <c r="AR95" i="11"/>
  <c r="AO95" i="11"/>
  <c r="AS95" i="11" s="1"/>
  <c r="V50" i="11"/>
  <c r="S50" i="11"/>
  <c r="W50" i="11" s="1"/>
  <c r="V91" i="11"/>
  <c r="S91" i="11"/>
  <c r="W91" i="11" s="1"/>
  <c r="AA23" i="11"/>
  <c r="R24" i="11"/>
  <c r="AN24" i="11"/>
  <c r="AG58" i="11"/>
  <c r="AD58" i="11"/>
  <c r="AH58" i="11" s="1"/>
  <c r="V59" i="11"/>
  <c r="S59" i="11"/>
  <c r="W59" i="11" s="1"/>
  <c r="AG66" i="11"/>
  <c r="AD66" i="11"/>
  <c r="AH66" i="11" s="1"/>
  <c r="V67" i="11"/>
  <c r="S67" i="11"/>
  <c r="W67" i="11" s="1"/>
  <c r="AG77" i="11"/>
  <c r="AD77" i="11"/>
  <c r="AH77" i="11" s="1"/>
  <c r="V78" i="11"/>
  <c r="S78" i="11"/>
  <c r="W78" i="11" s="1"/>
  <c r="AG88" i="11"/>
  <c r="AD88" i="11"/>
  <c r="AH88" i="11" s="1"/>
  <c r="V89" i="11"/>
  <c r="S89" i="11"/>
  <c r="W89" i="11" s="1"/>
  <c r="AG96" i="11"/>
  <c r="AD96" i="11"/>
  <c r="AH96" i="11" s="1"/>
  <c r="V97" i="11"/>
  <c r="S97" i="11"/>
  <c r="W97" i="11" s="1"/>
  <c r="AR48" i="11"/>
  <c r="AO48" i="11"/>
  <c r="K78" i="11"/>
  <c r="H78" i="11"/>
  <c r="L78" i="11" s="1"/>
  <c r="AR97" i="11"/>
  <c r="AO97" i="11"/>
  <c r="AS97" i="11" s="1"/>
  <c r="AG49" i="11"/>
  <c r="AD49" i="11"/>
  <c r="AH49" i="11" s="1"/>
  <c r="AG60" i="11"/>
  <c r="AD60" i="11"/>
  <c r="AH60" i="11" s="1"/>
  <c r="AP23" i="11"/>
  <c r="T24" i="11"/>
  <c r="AC23" i="11"/>
  <c r="U28" i="11"/>
  <c r="AQ28" i="11"/>
  <c r="U29" i="11"/>
  <c r="AQ29" i="11"/>
  <c r="U30" i="11"/>
  <c r="AQ30" i="11"/>
  <c r="U31" i="11"/>
  <c r="AQ31" i="11"/>
  <c r="U32" i="11"/>
  <c r="AQ32" i="11"/>
  <c r="U33" i="11"/>
  <c r="AQ33" i="11"/>
  <c r="U34" i="11"/>
  <c r="AQ34" i="11"/>
  <c r="U35" i="11"/>
  <c r="AQ35" i="11"/>
  <c r="U36" i="11"/>
  <c r="AQ36" i="11"/>
  <c r="U37" i="11"/>
  <c r="AQ37" i="11"/>
  <c r="U38" i="11"/>
  <c r="AQ38" i="11"/>
  <c r="K49" i="11"/>
  <c r="H49" i="11"/>
  <c r="L49" i="11" s="1"/>
  <c r="AR49" i="11"/>
  <c r="AO49" i="11"/>
  <c r="AS49" i="11" s="1"/>
  <c r="K60" i="11"/>
  <c r="H60" i="11"/>
  <c r="L60" i="11" s="1"/>
  <c r="AR60" i="11"/>
  <c r="AO60" i="11"/>
  <c r="AS60" i="11" s="1"/>
  <c r="K68" i="11"/>
  <c r="H68" i="11"/>
  <c r="L68" i="11" s="1"/>
  <c r="AR68" i="11"/>
  <c r="AO68" i="11"/>
  <c r="AS68" i="11" s="1"/>
  <c r="K79" i="11"/>
  <c r="H79" i="11"/>
  <c r="L79" i="11" s="1"/>
  <c r="AR79" i="11"/>
  <c r="AO79" i="11"/>
  <c r="AS79" i="11" s="1"/>
  <c r="K90" i="11"/>
  <c r="H90" i="11"/>
  <c r="L90" i="11" s="1"/>
  <c r="AR90" i="11"/>
  <c r="AO90" i="11"/>
  <c r="AS90" i="11" s="1"/>
  <c r="K98" i="11"/>
  <c r="H98" i="11"/>
  <c r="L98" i="11" s="1"/>
  <c r="AR98" i="11"/>
  <c r="AO98" i="11"/>
  <c r="AS98" i="11" s="1"/>
  <c r="AG90" i="11"/>
  <c r="AD90" i="11"/>
  <c r="AH90" i="11" s="1"/>
  <c r="V28" i="11"/>
  <c r="AG50" i="11"/>
  <c r="AD50" i="11"/>
  <c r="AH50" i="11" s="1"/>
  <c r="V51" i="11"/>
  <c r="S51" i="11"/>
  <c r="W51" i="11" s="1"/>
  <c r="AG61" i="11"/>
  <c r="AD61" i="11"/>
  <c r="AH61" i="11" s="1"/>
  <c r="V62" i="11"/>
  <c r="S62" i="11"/>
  <c r="W62" i="11" s="1"/>
  <c r="AG69" i="11"/>
  <c r="AD69" i="11"/>
  <c r="AH69" i="11" s="1"/>
  <c r="V73" i="11"/>
  <c r="S73" i="11"/>
  <c r="W73" i="11" s="1"/>
  <c r="AG80" i="11"/>
  <c r="AD80" i="11"/>
  <c r="AH80" i="11" s="1"/>
  <c r="V81" i="11"/>
  <c r="S81" i="11"/>
  <c r="W81" i="11" s="1"/>
  <c r="AG91" i="11"/>
  <c r="AD91" i="11"/>
  <c r="AH91" i="11" s="1"/>
  <c r="V92" i="11"/>
  <c r="S92" i="11"/>
  <c r="W92" i="11" s="1"/>
  <c r="K67" i="11"/>
  <c r="H67" i="11"/>
  <c r="L67" i="11" s="1"/>
  <c r="AL24" i="11"/>
  <c r="AE23" i="11"/>
  <c r="K52" i="11"/>
  <c r="H52" i="11"/>
  <c r="L52" i="11" s="1"/>
  <c r="AR52" i="11"/>
  <c r="AO52" i="11"/>
  <c r="AS52" i="11" s="1"/>
  <c r="K63" i="11"/>
  <c r="H63" i="11"/>
  <c r="L63" i="11" s="1"/>
  <c r="AR63" i="11"/>
  <c r="AO63" i="11"/>
  <c r="AS63" i="11" s="1"/>
  <c r="K74" i="11"/>
  <c r="H74" i="11"/>
  <c r="L74" i="11" s="1"/>
  <c r="AR74" i="11"/>
  <c r="AO74" i="11"/>
  <c r="AS74" i="11" s="1"/>
  <c r="K82" i="11"/>
  <c r="H82" i="11"/>
  <c r="L82" i="11" s="1"/>
  <c r="AR82" i="11"/>
  <c r="AO82" i="11"/>
  <c r="AS82" i="11" s="1"/>
  <c r="K93" i="11"/>
  <c r="H93" i="11"/>
  <c r="L93" i="11" s="1"/>
  <c r="AR93" i="11"/>
  <c r="AO93" i="11"/>
  <c r="AS93" i="11" s="1"/>
  <c r="AR59" i="11"/>
  <c r="AO59" i="11"/>
  <c r="AS59" i="11" s="1"/>
  <c r="AR78" i="11"/>
  <c r="AO78" i="11"/>
  <c r="AS78" i="11" s="1"/>
  <c r="AG53" i="11"/>
  <c r="AD53" i="11"/>
  <c r="AH53" i="11" s="1"/>
  <c r="AG64" i="11"/>
  <c r="AD64" i="11"/>
  <c r="AH64" i="11" s="1"/>
  <c r="V65" i="11"/>
  <c r="S65" i="11"/>
  <c r="W65" i="11" s="1"/>
  <c r="AG75" i="11"/>
  <c r="AD75" i="11"/>
  <c r="AH75" i="11" s="1"/>
  <c r="V76" i="11"/>
  <c r="S76" i="11"/>
  <c r="W76" i="11" s="1"/>
  <c r="AG83" i="11"/>
  <c r="AD83" i="11"/>
  <c r="AH83" i="11" s="1"/>
  <c r="V84" i="11"/>
  <c r="S84" i="11"/>
  <c r="W84" i="11" s="1"/>
  <c r="AG94" i="11"/>
  <c r="AD94" i="11"/>
  <c r="AH94" i="11" s="1"/>
  <c r="V95" i="11"/>
  <c r="S95" i="11"/>
  <c r="W95" i="11" s="1"/>
  <c r="AR67" i="11"/>
  <c r="AO67" i="11"/>
  <c r="AS67" i="11" s="1"/>
  <c r="AR89" i="11"/>
  <c r="AO89" i="11"/>
  <c r="AS89" i="11" s="1"/>
  <c r="AN23" i="11"/>
  <c r="V54" i="11"/>
  <c r="S54" i="11"/>
  <c r="W54" i="11" s="1"/>
  <c r="F28" i="11"/>
  <c r="AB28" i="11"/>
  <c r="K58" i="11"/>
  <c r="H58" i="11"/>
  <c r="L58" i="11" s="1"/>
  <c r="AR58" i="11"/>
  <c r="AO58" i="11"/>
  <c r="AS58" i="11" s="1"/>
  <c r="K66" i="11"/>
  <c r="H66" i="11"/>
  <c r="L66" i="11" s="1"/>
  <c r="AR66" i="11"/>
  <c r="AO66" i="11"/>
  <c r="AS66" i="11" s="1"/>
  <c r="K77" i="11"/>
  <c r="H77" i="11"/>
  <c r="L77" i="11" s="1"/>
  <c r="AR77" i="11"/>
  <c r="AO77" i="11"/>
  <c r="AS77" i="11" s="1"/>
  <c r="K88" i="11"/>
  <c r="H88" i="11"/>
  <c r="L88" i="11" s="1"/>
  <c r="AR88" i="11"/>
  <c r="AO88" i="11"/>
  <c r="AS88" i="11" s="1"/>
  <c r="K96" i="11"/>
  <c r="H96" i="11"/>
  <c r="L96" i="11" s="1"/>
  <c r="AR96" i="11"/>
  <c r="AO96" i="11"/>
  <c r="AS96" i="11" s="1"/>
  <c r="AG48" i="11"/>
  <c r="AD48" i="11"/>
  <c r="AH48" i="11" s="1"/>
  <c r="V49" i="11"/>
  <c r="S49" i="11"/>
  <c r="W49" i="11" s="1"/>
  <c r="AG59" i="11"/>
  <c r="AD59" i="11"/>
  <c r="AH59" i="11" s="1"/>
  <c r="V60" i="11"/>
  <c r="S60" i="11"/>
  <c r="W60" i="11" s="1"/>
  <c r="AG67" i="11"/>
  <c r="AD67" i="11"/>
  <c r="AH67" i="11" s="1"/>
  <c r="V68" i="11"/>
  <c r="S68" i="11"/>
  <c r="W68" i="11" s="1"/>
  <c r="AG78" i="11"/>
  <c r="AD78" i="11"/>
  <c r="AH78" i="11" s="1"/>
  <c r="V79" i="11"/>
  <c r="S79" i="11"/>
  <c r="W79" i="11" s="1"/>
  <c r="AG89" i="11"/>
  <c r="AD89" i="11"/>
  <c r="AH89" i="11" s="1"/>
  <c r="V90" i="11"/>
  <c r="S90" i="11"/>
  <c r="W90" i="11" s="1"/>
  <c r="AG97" i="11"/>
  <c r="AD97" i="11"/>
  <c r="AH97" i="11" s="1"/>
  <c r="V98" i="11"/>
  <c r="S98" i="11"/>
  <c r="W98" i="11" s="1"/>
  <c r="K89" i="11"/>
  <c r="H89" i="11"/>
  <c r="L89" i="11" s="1"/>
  <c r="G24" i="11"/>
  <c r="AC24" i="11"/>
  <c r="H28" i="11"/>
  <c r="AD28" i="11"/>
  <c r="H29" i="11"/>
  <c r="AD29" i="11"/>
  <c r="H30" i="11"/>
  <c r="AD30" i="11"/>
  <c r="H31" i="11"/>
  <c r="AD31" i="11"/>
  <c r="H32" i="11"/>
  <c r="AD32" i="11"/>
  <c r="H33" i="11"/>
  <c r="AD33" i="11"/>
  <c r="H34" i="11"/>
  <c r="AD34" i="11"/>
  <c r="H35" i="11"/>
  <c r="AD35" i="11"/>
  <c r="H36" i="11"/>
  <c r="AD36" i="11"/>
  <c r="H37" i="11"/>
  <c r="AD37" i="11"/>
  <c r="H38" i="11"/>
  <c r="AD38" i="11"/>
  <c r="H39" i="11"/>
  <c r="L39" i="11" s="1"/>
  <c r="AD39" i="11"/>
  <c r="AH39" i="11" s="1"/>
  <c r="H43" i="11"/>
  <c r="L43" i="11" s="1"/>
  <c r="AD43" i="11"/>
  <c r="AH43" i="11" s="1"/>
  <c r="H44" i="11"/>
  <c r="L44" i="11" s="1"/>
  <c r="AD44" i="11"/>
  <c r="AH44" i="11" s="1"/>
  <c r="H45" i="11"/>
  <c r="L45" i="11" s="1"/>
  <c r="AD45" i="11"/>
  <c r="AH45" i="11" s="1"/>
  <c r="H46" i="11"/>
  <c r="L46" i="11" s="1"/>
  <c r="AD46" i="11"/>
  <c r="AH46" i="11" s="1"/>
  <c r="H47" i="11"/>
  <c r="L47" i="11" s="1"/>
  <c r="AD47" i="11"/>
  <c r="AH47" i="11" s="1"/>
  <c r="H48" i="11"/>
  <c r="L48" i="11" s="1"/>
  <c r="K50" i="11"/>
  <c r="H50" i="11"/>
  <c r="L50" i="11" s="1"/>
  <c r="AR50" i="11"/>
  <c r="AO50" i="11"/>
  <c r="AS50" i="11" s="1"/>
  <c r="K61" i="11"/>
  <c r="H61" i="11"/>
  <c r="L61" i="11" s="1"/>
  <c r="AR61" i="11"/>
  <c r="AO61" i="11"/>
  <c r="AS61" i="11" s="1"/>
  <c r="K69" i="11"/>
  <c r="H69" i="11"/>
  <c r="L69" i="11" s="1"/>
  <c r="AR69" i="11"/>
  <c r="AO69" i="11"/>
  <c r="AS69" i="11" s="1"/>
  <c r="K80" i="11"/>
  <c r="H80" i="11"/>
  <c r="L80" i="11" s="1"/>
  <c r="AR80" i="11"/>
  <c r="AO80" i="11"/>
  <c r="AS80" i="11" s="1"/>
  <c r="K91" i="11"/>
  <c r="H91" i="11"/>
  <c r="L91" i="11" s="1"/>
  <c r="AR91" i="11"/>
  <c r="AO91" i="11"/>
  <c r="AS91" i="11" s="1"/>
  <c r="K99" i="11"/>
  <c r="H99" i="11"/>
  <c r="L99" i="11" s="1"/>
  <c r="AG51" i="11"/>
  <c r="AD51" i="11"/>
  <c r="AH51" i="11" s="1"/>
  <c r="V52" i="11"/>
  <c r="S52" i="11"/>
  <c r="W52" i="11" s="1"/>
  <c r="AG62" i="11"/>
  <c r="AD62" i="11"/>
  <c r="AH62" i="11" s="1"/>
  <c r="V63" i="11"/>
  <c r="S63" i="11"/>
  <c r="W63" i="11" s="1"/>
  <c r="AG73" i="11"/>
  <c r="AD73" i="11"/>
  <c r="AH73" i="11" s="1"/>
  <c r="V74" i="11"/>
  <c r="S74" i="11"/>
  <c r="W74" i="11" s="1"/>
  <c r="AG81" i="11"/>
  <c r="AD81" i="11"/>
  <c r="AH81" i="11" s="1"/>
  <c r="V82" i="11"/>
  <c r="S82" i="11"/>
  <c r="W82" i="11" s="1"/>
  <c r="AG92" i="11"/>
  <c r="AD92" i="11"/>
  <c r="AH92" i="11" s="1"/>
  <c r="V93" i="11"/>
  <c r="S93" i="11"/>
  <c r="W93" i="11" s="1"/>
  <c r="V61" i="11"/>
  <c r="S61" i="11"/>
  <c r="W61" i="11" s="1"/>
  <c r="E24" i="11"/>
  <c r="I24" i="11"/>
  <c r="AE24" i="11"/>
  <c r="J28" i="11"/>
  <c r="AF28" i="11"/>
  <c r="J29" i="11"/>
  <c r="AF29" i="11"/>
  <c r="J30" i="11"/>
  <c r="AF30" i="11"/>
  <c r="J31" i="11"/>
  <c r="AF31" i="11"/>
  <c r="J32" i="11"/>
  <c r="AF32" i="11"/>
  <c r="J33" i="11"/>
  <c r="AF33" i="11"/>
  <c r="J34" i="11"/>
  <c r="AF34" i="11"/>
  <c r="J35" i="11"/>
  <c r="AF35" i="11"/>
  <c r="J36" i="11"/>
  <c r="AF36" i="11"/>
  <c r="J37" i="11"/>
  <c r="AF37" i="11"/>
  <c r="J38" i="11"/>
  <c r="AF38" i="11"/>
  <c r="K53" i="11"/>
  <c r="H53" i="11"/>
  <c r="L53" i="11" s="1"/>
  <c r="AR53" i="11"/>
  <c r="AO53" i="11"/>
  <c r="AS53" i="11" s="1"/>
  <c r="K64" i="11"/>
  <c r="H64" i="11"/>
  <c r="L64" i="11" s="1"/>
  <c r="AR64" i="11"/>
  <c r="AO64" i="11"/>
  <c r="AS64" i="11" s="1"/>
  <c r="K75" i="11"/>
  <c r="H75" i="11"/>
  <c r="L75" i="11" s="1"/>
  <c r="AR75" i="11"/>
  <c r="AO75" i="11"/>
  <c r="AS75" i="11" s="1"/>
  <c r="K83" i="11"/>
  <c r="H83" i="11"/>
  <c r="L83" i="11" s="1"/>
  <c r="AR83" i="11"/>
  <c r="AO83" i="11"/>
  <c r="AS83" i="11" s="1"/>
  <c r="K94" i="11"/>
  <c r="H94" i="11"/>
  <c r="L94" i="11" s="1"/>
  <c r="AR94" i="11"/>
  <c r="AO94" i="11"/>
  <c r="AS94" i="11" s="1"/>
  <c r="AG54" i="11"/>
  <c r="AD54" i="11"/>
  <c r="AH54" i="11" s="1"/>
  <c r="V58" i="11"/>
  <c r="S58" i="11"/>
  <c r="W58" i="11" s="1"/>
  <c r="AG65" i="11"/>
  <c r="AD65" i="11"/>
  <c r="AH65" i="11" s="1"/>
  <c r="V66" i="11"/>
  <c r="S66" i="11"/>
  <c r="W66" i="11" s="1"/>
  <c r="AG76" i="11"/>
  <c r="AD76" i="11"/>
  <c r="AH76" i="11" s="1"/>
  <c r="V77" i="11"/>
  <c r="S77" i="11"/>
  <c r="W77" i="11" s="1"/>
  <c r="AG84" i="11"/>
  <c r="AD84" i="11"/>
  <c r="AH84" i="11" s="1"/>
  <c r="V88" i="11"/>
  <c r="S88" i="11"/>
  <c r="W88" i="11" s="1"/>
  <c r="AG95" i="11"/>
  <c r="AD95" i="11"/>
  <c r="AH95" i="11" s="1"/>
  <c r="V96" i="11"/>
  <c r="S96" i="11"/>
  <c r="W96" i="11" s="1"/>
  <c r="AD99" i="11"/>
  <c r="AH99" i="11" s="1"/>
  <c r="AO99" i="11"/>
  <c r="AS99" i="11" s="1"/>
  <c r="AG98" i="1"/>
  <c r="AR83" i="1"/>
  <c r="AG78" i="1"/>
  <c r="AR73" i="1"/>
  <c r="AF78" i="1"/>
  <c r="AR80" i="1"/>
  <c r="AR79" i="1"/>
  <c r="V98" i="1"/>
  <c r="AR82" i="1"/>
  <c r="AG88" i="1"/>
  <c r="AR68" i="1"/>
  <c r="AR61" i="1"/>
  <c r="AR77" i="1"/>
  <c r="AG83" i="1"/>
  <c r="AR74" i="1"/>
  <c r="AG77" i="1"/>
  <c r="AG96" i="1"/>
  <c r="AG91" i="1"/>
  <c r="AR84" i="1"/>
  <c r="E61" i="1"/>
  <c r="F61" i="1" s="1"/>
  <c r="G66" i="1"/>
  <c r="T31" i="1"/>
  <c r="P37" i="1"/>
  <c r="Q37" i="1" s="1"/>
  <c r="R45" i="1"/>
  <c r="S45" i="1" s="1"/>
  <c r="W45" i="1" s="1"/>
  <c r="T50" i="1"/>
  <c r="U50" i="1" s="1"/>
  <c r="R59" i="1"/>
  <c r="T64" i="1"/>
  <c r="V64" i="1" s="1"/>
  <c r="AA30" i="1"/>
  <c r="AB30" i="1" s="1"/>
  <c r="AC35" i="1"/>
  <c r="AD35" i="1" s="1"/>
  <c r="AE43" i="1"/>
  <c r="AF43" i="1" s="1"/>
  <c r="AA49" i="1"/>
  <c r="AB49" i="1" s="1"/>
  <c r="AC54" i="1"/>
  <c r="AG54" i="1" s="1"/>
  <c r="AC63" i="1"/>
  <c r="AE68" i="1"/>
  <c r="AF68" i="1" s="1"/>
  <c r="AL30" i="1"/>
  <c r="AM30" i="1" s="1"/>
  <c r="AN35" i="1"/>
  <c r="AP43" i="1"/>
  <c r="AQ43" i="1" s="1"/>
  <c r="AL49" i="1"/>
  <c r="AM49" i="1" s="1"/>
  <c r="AN54" i="1"/>
  <c r="AR76" i="1"/>
  <c r="AP98" i="1"/>
  <c r="AQ98" i="1" s="1"/>
  <c r="R37" i="1"/>
  <c r="T59" i="1"/>
  <c r="U59" i="1" s="1"/>
  <c r="AC30" i="1"/>
  <c r="AE35" i="1"/>
  <c r="AE63" i="1"/>
  <c r="AF63" i="1" s="1"/>
  <c r="AA69" i="1"/>
  <c r="AB69" i="1" s="1"/>
  <c r="AN30" i="1"/>
  <c r="AP35" i="1"/>
  <c r="AL44" i="1"/>
  <c r="AM44" i="1" s="1"/>
  <c r="AN49" i="1"/>
  <c r="AP54" i="1"/>
  <c r="AQ54" i="1" s="1"/>
  <c r="AN99" i="1"/>
  <c r="I66" i="1"/>
  <c r="J66" i="1" s="1"/>
  <c r="P65" i="1"/>
  <c r="Q65" i="1" s="1"/>
  <c r="E67" i="1"/>
  <c r="F67" i="1" s="1"/>
  <c r="R32" i="1"/>
  <c r="S32" i="1" s="1"/>
  <c r="T37" i="1"/>
  <c r="R51" i="1"/>
  <c r="P60" i="1"/>
  <c r="Q60" i="1" s="1"/>
  <c r="R65" i="1"/>
  <c r="S65" i="1" s="1"/>
  <c r="AE30" i="1"/>
  <c r="AA36" i="1"/>
  <c r="AB36" i="1" s="1"/>
  <c r="AC44" i="1"/>
  <c r="AE49" i="1"/>
  <c r="AF49" i="1" s="1"/>
  <c r="AA58" i="1"/>
  <c r="AB58" i="1" s="1"/>
  <c r="AA64" i="1"/>
  <c r="AB64" i="1" s="1"/>
  <c r="AC69" i="1"/>
  <c r="AD69" i="1" s="1"/>
  <c r="AP30" i="1"/>
  <c r="AL36" i="1"/>
  <c r="AM36" i="1" s="1"/>
  <c r="AN44" i="1"/>
  <c r="AO44" i="1" s="1"/>
  <c r="AP49" i="1"/>
  <c r="AQ49" i="1" s="1"/>
  <c r="AP91" i="1"/>
  <c r="AQ91" i="1" s="1"/>
  <c r="AP99" i="1"/>
  <c r="AQ99" i="1" s="1"/>
  <c r="G61" i="1"/>
  <c r="P32" i="1"/>
  <c r="Q32" i="1" s="1"/>
  <c r="I61" i="1"/>
  <c r="J61" i="1" s="1"/>
  <c r="AC58" i="1"/>
  <c r="G45" i="1"/>
  <c r="H45" i="1" s="1"/>
  <c r="I49" i="1"/>
  <c r="J49" i="1" s="1"/>
  <c r="E62" i="1"/>
  <c r="F62" i="1" s="1"/>
  <c r="G67" i="1"/>
  <c r="T32" i="1"/>
  <c r="P38" i="1"/>
  <c r="Q38" i="1" s="1"/>
  <c r="R46" i="1"/>
  <c r="T51" i="1"/>
  <c r="U51" i="1" s="1"/>
  <c r="R60" i="1"/>
  <c r="T65" i="1"/>
  <c r="U65" i="1" s="1"/>
  <c r="AA31" i="1"/>
  <c r="AB31" i="1" s="1"/>
  <c r="AC36" i="1"/>
  <c r="AE44" i="1"/>
  <c r="AF44" i="1" s="1"/>
  <c r="AA50" i="1"/>
  <c r="AB50" i="1" s="1"/>
  <c r="AA59" i="1"/>
  <c r="AB59" i="1" s="1"/>
  <c r="AC64" i="1"/>
  <c r="AE69" i="1"/>
  <c r="AF69" i="1" s="1"/>
  <c r="AL31" i="1"/>
  <c r="AM31" i="1" s="1"/>
  <c r="AN36" i="1"/>
  <c r="AO36" i="1" s="1"/>
  <c r="AP44" i="1"/>
  <c r="AQ44" i="1" s="1"/>
  <c r="AL50" i="1"/>
  <c r="AM50" i="1" s="1"/>
  <c r="AN58" i="1"/>
  <c r="AO58" i="1" s="1"/>
  <c r="AS58" i="1" s="1"/>
  <c r="AP63" i="1"/>
  <c r="AQ63" i="1" s="1"/>
  <c r="AL69" i="1"/>
  <c r="AM69" i="1" s="1"/>
  <c r="AL83" i="1"/>
  <c r="AM83" i="1" s="1"/>
  <c r="AL92" i="1"/>
  <c r="AM92" i="1" s="1"/>
  <c r="G62" i="1"/>
  <c r="I67" i="1"/>
  <c r="J67" i="1" s="1"/>
  <c r="P33" i="1"/>
  <c r="Q33" i="1" s="1"/>
  <c r="R38" i="1"/>
  <c r="S38" i="1" s="1"/>
  <c r="T46" i="1"/>
  <c r="U46" i="1" s="1"/>
  <c r="P52" i="1"/>
  <c r="Q52" i="1" s="1"/>
  <c r="T60" i="1"/>
  <c r="U60" i="1" s="1"/>
  <c r="P66" i="1"/>
  <c r="Q66" i="1" s="1"/>
  <c r="AC31" i="1"/>
  <c r="AD31" i="1" s="1"/>
  <c r="AE36" i="1"/>
  <c r="AA45" i="1"/>
  <c r="AB45" i="1" s="1"/>
  <c r="AC50" i="1"/>
  <c r="AD50" i="1" s="1"/>
  <c r="AC59" i="1"/>
  <c r="AE64" i="1"/>
  <c r="AF64" i="1" s="1"/>
  <c r="AG97" i="1"/>
  <c r="AN31" i="1"/>
  <c r="AO31" i="1" s="1"/>
  <c r="AP36" i="1"/>
  <c r="AL45" i="1"/>
  <c r="AM45" i="1" s="1"/>
  <c r="AN50" i="1"/>
  <c r="AR69" i="1"/>
  <c r="AN92" i="1"/>
  <c r="AO92" i="1" s="1"/>
  <c r="E68" i="1"/>
  <c r="F68" i="1" s="1"/>
  <c r="R33" i="1"/>
  <c r="S33" i="1" s="1"/>
  <c r="P61" i="1"/>
  <c r="Q61" i="1" s="1"/>
  <c r="AA37" i="1"/>
  <c r="AB37" i="1" s="1"/>
  <c r="AE50" i="1"/>
  <c r="AA65" i="1"/>
  <c r="AB65" i="1" s="1"/>
  <c r="AP31" i="1"/>
  <c r="AL37" i="1"/>
  <c r="AM37" i="1" s="1"/>
  <c r="AN45" i="1"/>
  <c r="AO45" i="1" s="1"/>
  <c r="AP50" i="1"/>
  <c r="AQ50" i="1" s="1"/>
  <c r="AL93" i="1"/>
  <c r="AM93" i="1" s="1"/>
  <c r="I62" i="1"/>
  <c r="J62" i="1" s="1"/>
  <c r="P28" i="1"/>
  <c r="Q28" i="1" s="1"/>
  <c r="T38" i="1"/>
  <c r="R66" i="1"/>
  <c r="S66" i="1" s="1"/>
  <c r="AE31" i="1"/>
  <c r="AE59" i="1"/>
  <c r="AF59" i="1" s="1"/>
  <c r="G48" i="1"/>
  <c r="H48" i="1" s="1"/>
  <c r="I52" i="1"/>
  <c r="J52" i="1" s="1"/>
  <c r="E63" i="1"/>
  <c r="F63" i="1" s="1"/>
  <c r="G68" i="1"/>
  <c r="H68" i="1" s="1"/>
  <c r="R28" i="1"/>
  <c r="S28" i="1" s="1"/>
  <c r="T33" i="1"/>
  <c r="P39" i="1"/>
  <c r="Q39" i="1" s="1"/>
  <c r="R47" i="1"/>
  <c r="S47" i="1" s="1"/>
  <c r="W47" i="1" s="1"/>
  <c r="T52" i="1"/>
  <c r="U52" i="1" s="1"/>
  <c r="R61" i="1"/>
  <c r="V61" i="1" s="1"/>
  <c r="T66" i="1"/>
  <c r="U66" i="1" s="1"/>
  <c r="AA32" i="1"/>
  <c r="AB32" i="1" s="1"/>
  <c r="AC37" i="1"/>
  <c r="AG37" i="1" s="1"/>
  <c r="AE45" i="1"/>
  <c r="AF45" i="1" s="1"/>
  <c r="AA51" i="1"/>
  <c r="AB51" i="1" s="1"/>
  <c r="AA60" i="1"/>
  <c r="AB60" i="1" s="1"/>
  <c r="AC65" i="1"/>
  <c r="AG65" i="1" s="1"/>
  <c r="AG73" i="1"/>
  <c r="AG84" i="1"/>
  <c r="AL32" i="1"/>
  <c r="AM32" i="1" s="1"/>
  <c r="AN37" i="1"/>
  <c r="AO37" i="1" s="1"/>
  <c r="AP45" i="1"/>
  <c r="AQ45" i="1" s="1"/>
  <c r="AL51" i="1"/>
  <c r="AM51" i="1" s="1"/>
  <c r="AN59" i="1"/>
  <c r="AR59" i="1" s="1"/>
  <c r="AP64" i="1"/>
  <c r="AQ64" i="1" s="1"/>
  <c r="AR78" i="1"/>
  <c r="AL84" i="1"/>
  <c r="AM84" i="1" s="1"/>
  <c r="AN93" i="1"/>
  <c r="AO93" i="1" s="1"/>
  <c r="AL94" i="1"/>
  <c r="AM94" i="1" s="1"/>
  <c r="I63" i="1"/>
  <c r="J63" i="1" s="1"/>
  <c r="E69" i="1"/>
  <c r="F69" i="1" s="1"/>
  <c r="P29" i="1"/>
  <c r="Q29" i="1" s="1"/>
  <c r="R34" i="1"/>
  <c r="T39" i="1"/>
  <c r="V39" i="1" s="1"/>
  <c r="P48" i="1"/>
  <c r="Q48" i="1" s="1"/>
  <c r="R53" i="1"/>
  <c r="V53" i="1" s="1"/>
  <c r="P62" i="1"/>
  <c r="Q62" i="1" s="1"/>
  <c r="R67" i="1"/>
  <c r="AE32" i="1"/>
  <c r="AG32" i="1" s="1"/>
  <c r="AA38" i="1"/>
  <c r="AB38" i="1" s="1"/>
  <c r="AC46" i="1"/>
  <c r="AG46" i="1" s="1"/>
  <c r="AE51" i="1"/>
  <c r="AE60" i="1"/>
  <c r="AF60" i="1" s="1"/>
  <c r="AA66" i="1"/>
  <c r="AB66" i="1" s="1"/>
  <c r="AP32" i="1"/>
  <c r="AR32" i="1" s="1"/>
  <c r="AL38" i="1"/>
  <c r="AM38" i="1" s="1"/>
  <c r="AN46" i="1"/>
  <c r="AO46" i="1" s="1"/>
  <c r="AP51" i="1"/>
  <c r="AQ51" i="1" s="1"/>
  <c r="AN65" i="1"/>
  <c r="AR65" i="1" s="1"/>
  <c r="AN94" i="1"/>
  <c r="AO94" i="1" s="1"/>
  <c r="E58" i="1"/>
  <c r="F58" i="1" s="1"/>
  <c r="G69" i="1"/>
  <c r="T34" i="1"/>
  <c r="R62" i="1"/>
  <c r="S62" i="1" s="1"/>
  <c r="AA33" i="1"/>
  <c r="AB33" i="1" s="1"/>
  <c r="AC38" i="1"/>
  <c r="AD38" i="1" s="1"/>
  <c r="AA61" i="1"/>
  <c r="AB61" i="1" s="1"/>
  <c r="AL33" i="1"/>
  <c r="AM33" i="1" s="1"/>
  <c r="AN38" i="1"/>
  <c r="AO38" i="1" s="1"/>
  <c r="AP46" i="1"/>
  <c r="AQ46" i="1" s="1"/>
  <c r="AL52" i="1"/>
  <c r="AM52" i="1" s="1"/>
  <c r="AN95" i="1"/>
  <c r="AO95" i="1" s="1"/>
  <c r="E64" i="1"/>
  <c r="F64" i="1" s="1"/>
  <c r="R29" i="1"/>
  <c r="T67" i="1"/>
  <c r="U67" i="1" s="1"/>
  <c r="AC66" i="1"/>
  <c r="G52" i="1"/>
  <c r="H52" i="1" s="1"/>
  <c r="E59" i="1"/>
  <c r="F59" i="1" s="1"/>
  <c r="G64" i="1"/>
  <c r="H64" i="1" s="1"/>
  <c r="I69" i="1"/>
  <c r="J69" i="1" s="1"/>
  <c r="T29" i="1"/>
  <c r="P35" i="1"/>
  <c r="Q35" i="1" s="1"/>
  <c r="R43" i="1"/>
  <c r="V43" i="1" s="1"/>
  <c r="T48" i="1"/>
  <c r="U48" i="1" s="1"/>
  <c r="P54" i="1"/>
  <c r="Q54" i="1" s="1"/>
  <c r="T62" i="1"/>
  <c r="U62" i="1" s="1"/>
  <c r="P68" i="1"/>
  <c r="Q68" i="1" s="1"/>
  <c r="AA28" i="1"/>
  <c r="AC33" i="1"/>
  <c r="AD33" i="1" s="1"/>
  <c r="AE38" i="1"/>
  <c r="AA47" i="1"/>
  <c r="AB47" i="1" s="1"/>
  <c r="AC52" i="1"/>
  <c r="AD52" i="1" s="1"/>
  <c r="AC61" i="1"/>
  <c r="AE66" i="1"/>
  <c r="AF66" i="1" s="1"/>
  <c r="AR90" i="1"/>
  <c r="AL28" i="1"/>
  <c r="AM28" i="1" s="1"/>
  <c r="AN33" i="1"/>
  <c r="AO33" i="1" s="1"/>
  <c r="AP38" i="1"/>
  <c r="AL47" i="1"/>
  <c r="AM47" i="1" s="1"/>
  <c r="AN52" i="1"/>
  <c r="AO52" i="1" s="1"/>
  <c r="AP60" i="1"/>
  <c r="AQ60" i="1" s="1"/>
  <c r="AL66" i="1"/>
  <c r="AM66" i="1" s="1"/>
  <c r="AP88" i="1"/>
  <c r="AQ88" i="1" s="1"/>
  <c r="AP95" i="1"/>
  <c r="AQ95" i="1" s="1"/>
  <c r="I68" i="1"/>
  <c r="J68" i="1" s="1"/>
  <c r="I64" i="1"/>
  <c r="J64" i="1" s="1"/>
  <c r="P30" i="1"/>
  <c r="Q30" i="1" s="1"/>
  <c r="R35" i="1"/>
  <c r="S35" i="1" s="1"/>
  <c r="P63" i="1"/>
  <c r="Q63" i="1" s="1"/>
  <c r="R68" i="1"/>
  <c r="AC28" i="1"/>
  <c r="AD28" i="1" s="1"/>
  <c r="AE33" i="1"/>
  <c r="AA39" i="1"/>
  <c r="AB39" i="1" s="1"/>
  <c r="AC47" i="1"/>
  <c r="AD47" i="1" s="1"/>
  <c r="AE52" i="1"/>
  <c r="AF52" i="1" s="1"/>
  <c r="AE61" i="1"/>
  <c r="AF61" i="1" s="1"/>
  <c r="AA67" i="1"/>
  <c r="AB67" i="1" s="1"/>
  <c r="AN28" i="1"/>
  <c r="AO28" i="1" s="1"/>
  <c r="AP33" i="1"/>
  <c r="AL39" i="1"/>
  <c r="AM39" i="1" s="1"/>
  <c r="AN47" i="1"/>
  <c r="AP52" i="1"/>
  <c r="AQ52" i="1" s="1"/>
  <c r="AN96" i="1"/>
  <c r="G59" i="1"/>
  <c r="H59" i="1" s="1"/>
  <c r="I59" i="1"/>
  <c r="J59" i="1" s="1"/>
  <c r="E65" i="1"/>
  <c r="F65" i="1" s="1"/>
  <c r="R30" i="1"/>
  <c r="S30" i="1" s="1"/>
  <c r="T35" i="1"/>
  <c r="P44" i="1"/>
  <c r="Q44" i="1" s="1"/>
  <c r="R49" i="1"/>
  <c r="S49" i="1" s="1"/>
  <c r="W49" i="1" s="1"/>
  <c r="T54" i="1"/>
  <c r="U54" i="1" s="1"/>
  <c r="R63" i="1"/>
  <c r="S63" i="1" s="1"/>
  <c r="T68" i="1"/>
  <c r="U68" i="1" s="1"/>
  <c r="AE28" i="1"/>
  <c r="AF39" i="1" s="1"/>
  <c r="AA34" i="1"/>
  <c r="AB34" i="1" s="1"/>
  <c r="AC39" i="1"/>
  <c r="AD39" i="1" s="1"/>
  <c r="AE47" i="1"/>
  <c r="AF47" i="1" s="1"/>
  <c r="AA53" i="1"/>
  <c r="AB53" i="1" s="1"/>
  <c r="AA62" i="1"/>
  <c r="AB62" i="1" s="1"/>
  <c r="AC67" i="1"/>
  <c r="AD67" i="1" s="1"/>
  <c r="AP28" i="1"/>
  <c r="AQ32" i="1" s="1"/>
  <c r="AL34" i="1"/>
  <c r="AM34" i="1" s="1"/>
  <c r="AN39" i="1"/>
  <c r="AP47" i="1"/>
  <c r="AQ47" i="1" s="1"/>
  <c r="AL53" i="1"/>
  <c r="AM53" i="1" s="1"/>
  <c r="AP66" i="1"/>
  <c r="AP96" i="1"/>
  <c r="AQ96" i="1" s="1"/>
  <c r="G58" i="1"/>
  <c r="H58" i="1" s="1"/>
  <c r="G65" i="1"/>
  <c r="H65" i="1" s="1"/>
  <c r="T30" i="1"/>
  <c r="P58" i="1"/>
  <c r="Q58" i="1" s="1"/>
  <c r="P69" i="1"/>
  <c r="Q69" i="1" s="1"/>
  <c r="AA29" i="1"/>
  <c r="AB29" i="1" s="1"/>
  <c r="AE39" i="1"/>
  <c r="AA48" i="1"/>
  <c r="AB48" i="1" s="1"/>
  <c r="AC53" i="1"/>
  <c r="AD53" i="1" s="1"/>
  <c r="AC62" i="1"/>
  <c r="AD62" i="1" s="1"/>
  <c r="AE67" i="1"/>
  <c r="AF67" i="1" s="1"/>
  <c r="AL29" i="1"/>
  <c r="AM29" i="1" s="1"/>
  <c r="AN34" i="1"/>
  <c r="AO34" i="1" s="1"/>
  <c r="AP39" i="1"/>
  <c r="AL48" i="1"/>
  <c r="AM48" i="1" s="1"/>
  <c r="AN53" i="1"/>
  <c r="AR53" i="1" s="1"/>
  <c r="AL97" i="1"/>
  <c r="AM97" i="1" s="1"/>
  <c r="E30" i="1"/>
  <c r="F30" i="1" s="1"/>
  <c r="P36" i="1"/>
  <c r="Q36" i="1" s="1"/>
  <c r="T63" i="1"/>
  <c r="U63" i="1" s="1"/>
  <c r="AC34" i="1"/>
  <c r="I58" i="1"/>
  <c r="J58" i="1" s="1"/>
  <c r="G29" i="1"/>
  <c r="H29" i="1" s="1"/>
  <c r="I44" i="1"/>
  <c r="J44" i="1" s="1"/>
  <c r="G60" i="1"/>
  <c r="K60" i="1" s="1"/>
  <c r="I65" i="1"/>
  <c r="J65" i="1" s="1"/>
  <c r="P31" i="1"/>
  <c r="Q31" i="1" s="1"/>
  <c r="R36" i="1"/>
  <c r="S36" i="1" s="1"/>
  <c r="T44" i="1"/>
  <c r="U44" i="1" s="1"/>
  <c r="P50" i="1"/>
  <c r="Q50" i="1" s="1"/>
  <c r="R58" i="1"/>
  <c r="S58" i="1" s="1"/>
  <c r="W58" i="1" s="1"/>
  <c r="P64" i="1"/>
  <c r="Q64" i="1" s="1"/>
  <c r="V97" i="1"/>
  <c r="AC29" i="1"/>
  <c r="AD29" i="1" s="1"/>
  <c r="AE34" i="1"/>
  <c r="AA43" i="1"/>
  <c r="AB43" i="1" s="1"/>
  <c r="AC48" i="1"/>
  <c r="AD48" i="1" s="1"/>
  <c r="AH48" i="1" s="1"/>
  <c r="AE53" i="1"/>
  <c r="AF53" i="1" s="1"/>
  <c r="AE62" i="1"/>
  <c r="AF62" i="1" s="1"/>
  <c r="AG76" i="1"/>
  <c r="AG95" i="1"/>
  <c r="AN29" i="1"/>
  <c r="AL43" i="1"/>
  <c r="AM43" i="1" s="1"/>
  <c r="AN48" i="1"/>
  <c r="AO48" i="1" s="1"/>
  <c r="AS48" i="1" s="1"/>
  <c r="AL98" i="1"/>
  <c r="AM98" i="1" s="1"/>
  <c r="V99" i="1"/>
  <c r="G11" i="8"/>
  <c r="AE58" i="1" s="1"/>
  <c r="AF58" i="1" s="1"/>
  <c r="AL80" i="1"/>
  <c r="AM80" i="1" s="1"/>
  <c r="AN88" i="1"/>
  <c r="AP93" i="1"/>
  <c r="AL99" i="1"/>
  <c r="AM99" i="1" s="1"/>
  <c r="AP94" i="1"/>
  <c r="AQ94" i="1" s="1"/>
  <c r="AP89" i="1"/>
  <c r="AQ89" i="1" s="1"/>
  <c r="AL95" i="1"/>
  <c r="AM95" i="1" s="1"/>
  <c r="AR63" i="1"/>
  <c r="AL96" i="1"/>
  <c r="AM96" i="1" s="1"/>
  <c r="AN97" i="1"/>
  <c r="AR97" i="1" s="1"/>
  <c r="AG92" i="1"/>
  <c r="R88" i="1"/>
  <c r="S88" i="1" s="1"/>
  <c r="W88" i="1" s="1"/>
  <c r="AG79" i="1"/>
  <c r="AP92" i="1"/>
  <c r="AG82" i="1"/>
  <c r="AQ77" i="1"/>
  <c r="AG80" i="1"/>
  <c r="V81" i="1"/>
  <c r="AG99" i="1"/>
  <c r="AR67" i="1"/>
  <c r="AG74" i="1"/>
  <c r="AG93" i="1"/>
  <c r="AR75" i="1"/>
  <c r="AR43" i="1"/>
  <c r="AR62" i="1"/>
  <c r="AR81" i="1"/>
  <c r="AO32" i="1"/>
  <c r="AO43" i="1"/>
  <c r="AS43" i="1" s="1"/>
  <c r="AO49" i="1"/>
  <c r="AS49" i="1" s="1"/>
  <c r="AO51" i="1"/>
  <c r="AO60" i="1"/>
  <c r="AO62" i="1"/>
  <c r="AS62" i="1" s="1"/>
  <c r="AO64" i="1"/>
  <c r="AO66" i="1"/>
  <c r="AO68" i="1"/>
  <c r="AS68" i="1" s="1"/>
  <c r="AO73" i="1"/>
  <c r="AS73" i="1" s="1"/>
  <c r="AO75" i="1"/>
  <c r="AS75" i="1" s="1"/>
  <c r="AO77" i="1"/>
  <c r="AO79" i="1"/>
  <c r="AS79" i="1" s="1"/>
  <c r="AO81" i="1"/>
  <c r="AS81" i="1" s="1"/>
  <c r="AO83" i="1"/>
  <c r="AS83" i="1" s="1"/>
  <c r="AO90" i="1"/>
  <c r="AS90" i="1" s="1"/>
  <c r="AO98" i="1"/>
  <c r="AS98" i="1" s="1"/>
  <c r="AO35" i="1"/>
  <c r="AO54" i="1"/>
  <c r="AS54" i="1" s="1"/>
  <c r="AO61" i="1"/>
  <c r="AS61" i="1" s="1"/>
  <c r="AO63" i="1"/>
  <c r="AS63" i="1" s="1"/>
  <c r="AO67" i="1"/>
  <c r="AS67" i="1" s="1"/>
  <c r="AO69" i="1"/>
  <c r="AS69" i="1" s="1"/>
  <c r="AO74" i="1"/>
  <c r="AS74" i="1" s="1"/>
  <c r="AO76" i="1"/>
  <c r="AS76" i="1" s="1"/>
  <c r="AO78" i="1"/>
  <c r="AS78" i="1" s="1"/>
  <c r="AO80" i="1"/>
  <c r="AS80" i="1" s="1"/>
  <c r="AO82" i="1"/>
  <c r="AS82" i="1" s="1"/>
  <c r="AO84" i="1"/>
  <c r="AS84" i="1" s="1"/>
  <c r="AO89" i="1"/>
  <c r="AO91" i="1"/>
  <c r="AO99" i="1"/>
  <c r="K95" i="1"/>
  <c r="AG94" i="1"/>
  <c r="U99" i="1"/>
  <c r="AG43" i="1"/>
  <c r="AG81" i="1"/>
  <c r="AG90" i="1"/>
  <c r="AG30" i="1"/>
  <c r="AG68" i="1"/>
  <c r="AG89" i="1"/>
  <c r="K91" i="1"/>
  <c r="V45" i="1"/>
  <c r="AB35" i="1"/>
  <c r="AG75" i="1"/>
  <c r="AD30" i="1"/>
  <c r="AD32" i="1"/>
  <c r="AD36" i="1"/>
  <c r="AD43" i="1"/>
  <c r="AH43" i="1" s="1"/>
  <c r="AD45" i="1"/>
  <c r="AD49" i="1"/>
  <c r="AD51" i="1"/>
  <c r="AD58" i="1"/>
  <c r="AD60" i="1"/>
  <c r="AD68" i="1"/>
  <c r="AH68" i="1" s="1"/>
  <c r="AD73" i="1"/>
  <c r="AH73" i="1" s="1"/>
  <c r="AD75" i="1"/>
  <c r="AH75" i="1" s="1"/>
  <c r="AD77" i="1"/>
  <c r="AH77" i="1" s="1"/>
  <c r="AD79" i="1"/>
  <c r="AH79" i="1" s="1"/>
  <c r="AD81" i="1"/>
  <c r="AH81" i="1" s="1"/>
  <c r="AD83" i="1"/>
  <c r="AH83" i="1" s="1"/>
  <c r="AD88" i="1"/>
  <c r="AH88" i="1" s="1"/>
  <c r="AD90" i="1"/>
  <c r="AH90" i="1" s="1"/>
  <c r="AD92" i="1"/>
  <c r="AH92" i="1" s="1"/>
  <c r="AD94" i="1"/>
  <c r="AH94" i="1" s="1"/>
  <c r="AD96" i="1"/>
  <c r="AH96" i="1" s="1"/>
  <c r="AD98" i="1"/>
  <c r="AH98" i="1" s="1"/>
  <c r="AD59" i="1"/>
  <c r="AD74" i="1"/>
  <c r="AH74" i="1" s="1"/>
  <c r="AD76" i="1"/>
  <c r="AH76" i="1" s="1"/>
  <c r="AD78" i="1"/>
  <c r="AH78" i="1" s="1"/>
  <c r="AD80" i="1"/>
  <c r="AH80" i="1" s="1"/>
  <c r="AD82" i="1"/>
  <c r="AH82" i="1" s="1"/>
  <c r="AD84" i="1"/>
  <c r="AH84" i="1" s="1"/>
  <c r="AD89" i="1"/>
  <c r="AH89" i="1" s="1"/>
  <c r="AD91" i="1"/>
  <c r="AH91" i="1" s="1"/>
  <c r="AD93" i="1"/>
  <c r="AH93" i="1" s="1"/>
  <c r="AD95" i="1"/>
  <c r="AH95" i="1" s="1"/>
  <c r="AD97" i="1"/>
  <c r="AH97" i="1" s="1"/>
  <c r="AD99" i="1"/>
  <c r="AH99" i="1" s="1"/>
  <c r="K96" i="1"/>
  <c r="K66" i="1"/>
  <c r="U64" i="1"/>
  <c r="V83" i="1"/>
  <c r="V82" i="1"/>
  <c r="K99" i="1"/>
  <c r="V80" i="1"/>
  <c r="V89" i="1"/>
  <c r="K81" i="1"/>
  <c r="V96" i="1"/>
  <c r="V69" i="1"/>
  <c r="V91" i="1"/>
  <c r="V37" i="1"/>
  <c r="V78" i="1"/>
  <c r="V73" i="1"/>
  <c r="V92" i="1"/>
  <c r="K94" i="1"/>
  <c r="V74" i="1"/>
  <c r="V93" i="1"/>
  <c r="K90" i="1"/>
  <c r="K84" i="1"/>
  <c r="V76" i="1"/>
  <c r="V95" i="1"/>
  <c r="V90" i="1"/>
  <c r="V31" i="1"/>
  <c r="V77" i="1"/>
  <c r="V46" i="1"/>
  <c r="V84" i="1"/>
  <c r="V79" i="1"/>
  <c r="K97" i="1"/>
  <c r="V75" i="1"/>
  <c r="V94" i="1"/>
  <c r="Q43" i="1"/>
  <c r="S51" i="1"/>
  <c r="W51" i="1" s="1"/>
  <c r="S53" i="1"/>
  <c r="W53" i="1" s="1"/>
  <c r="S60" i="1"/>
  <c r="S64" i="1"/>
  <c r="S73" i="1"/>
  <c r="W73" i="1" s="1"/>
  <c r="S75" i="1"/>
  <c r="W75" i="1" s="1"/>
  <c r="S77" i="1"/>
  <c r="W77" i="1" s="1"/>
  <c r="S79" i="1"/>
  <c r="W79" i="1" s="1"/>
  <c r="S81" i="1"/>
  <c r="W81" i="1" s="1"/>
  <c r="S83" i="1"/>
  <c r="W83" i="1" s="1"/>
  <c r="S90" i="1"/>
  <c r="W90" i="1" s="1"/>
  <c r="S92" i="1"/>
  <c r="W92" i="1" s="1"/>
  <c r="S94" i="1"/>
  <c r="W94" i="1" s="1"/>
  <c r="S96" i="1"/>
  <c r="W96" i="1" s="1"/>
  <c r="S98" i="1"/>
  <c r="W98" i="1" s="1"/>
  <c r="S44" i="1"/>
  <c r="S46" i="1"/>
  <c r="S48" i="1"/>
  <c r="S50" i="1"/>
  <c r="S52" i="1"/>
  <c r="S54" i="1"/>
  <c r="S59" i="1"/>
  <c r="W59" i="1" s="1"/>
  <c r="S69" i="1"/>
  <c r="W69" i="1" s="1"/>
  <c r="S74" i="1"/>
  <c r="W74" i="1" s="1"/>
  <c r="S76" i="1"/>
  <c r="W76" i="1" s="1"/>
  <c r="S78" i="1"/>
  <c r="W78" i="1" s="1"/>
  <c r="S80" i="1"/>
  <c r="W80" i="1" s="1"/>
  <c r="S82" i="1"/>
  <c r="W82" i="1" s="1"/>
  <c r="S84" i="1"/>
  <c r="W84" i="1" s="1"/>
  <c r="S89" i="1"/>
  <c r="W89" i="1" s="1"/>
  <c r="S91" i="1"/>
  <c r="W91" i="1" s="1"/>
  <c r="S93" i="1"/>
  <c r="W93" i="1" s="1"/>
  <c r="S95" i="1"/>
  <c r="W95" i="1" s="1"/>
  <c r="S97" i="1"/>
  <c r="W97" i="1" s="1"/>
  <c r="S99" i="1"/>
  <c r="U28" i="1"/>
  <c r="U30" i="1"/>
  <c r="U32" i="1"/>
  <c r="U34" i="1"/>
  <c r="U36" i="1"/>
  <c r="U38" i="1"/>
  <c r="S31" i="1"/>
  <c r="S37" i="1"/>
  <c r="S39" i="1"/>
  <c r="W39" i="1" s="1"/>
  <c r="U29" i="1"/>
  <c r="U31" i="1"/>
  <c r="U33" i="1"/>
  <c r="U35" i="1"/>
  <c r="U37" i="1"/>
  <c r="K92" i="1"/>
  <c r="K79" i="1"/>
  <c r="K76" i="1"/>
  <c r="K93" i="1"/>
  <c r="K88" i="1"/>
  <c r="K89" i="1"/>
  <c r="K74" i="1"/>
  <c r="K75" i="1"/>
  <c r="K80" i="1"/>
  <c r="K98" i="1"/>
  <c r="J90" i="1"/>
  <c r="J94" i="1"/>
  <c r="H88" i="1"/>
  <c r="L88" i="1" s="1"/>
  <c r="H90" i="1"/>
  <c r="H92" i="1"/>
  <c r="L92" i="1" s="1"/>
  <c r="H94" i="1"/>
  <c r="H96" i="1"/>
  <c r="L96" i="1" s="1"/>
  <c r="H98" i="1"/>
  <c r="L98" i="1" s="1"/>
  <c r="H89" i="1"/>
  <c r="L89" i="1" s="1"/>
  <c r="H91" i="1"/>
  <c r="L91" i="1" s="1"/>
  <c r="H93" i="1"/>
  <c r="L93" i="1" s="1"/>
  <c r="H95" i="1"/>
  <c r="L95" i="1" s="1"/>
  <c r="H97" i="1"/>
  <c r="L97" i="1" s="1"/>
  <c r="H99" i="1"/>
  <c r="L99" i="1" s="1"/>
  <c r="K73" i="1"/>
  <c r="K77" i="1"/>
  <c r="K78" i="1"/>
  <c r="K82" i="1"/>
  <c r="K83" i="1"/>
  <c r="H73" i="1"/>
  <c r="L73" i="1" s="1"/>
  <c r="H75" i="1"/>
  <c r="L75" i="1" s="1"/>
  <c r="H77" i="1"/>
  <c r="L77" i="1" s="1"/>
  <c r="H79" i="1"/>
  <c r="L79" i="1" s="1"/>
  <c r="H81" i="1"/>
  <c r="L81" i="1" s="1"/>
  <c r="H83" i="1"/>
  <c r="L83" i="1" s="1"/>
  <c r="H74" i="1"/>
  <c r="L74" i="1" s="1"/>
  <c r="H76" i="1"/>
  <c r="L76" i="1" s="1"/>
  <c r="H78" i="1"/>
  <c r="L78" i="1" s="1"/>
  <c r="H80" i="1"/>
  <c r="L80" i="1" s="1"/>
  <c r="H82" i="1"/>
  <c r="L82" i="1" s="1"/>
  <c r="H84" i="1"/>
  <c r="L84" i="1" s="1"/>
  <c r="H66" i="1"/>
  <c r="L66" i="1" s="1"/>
  <c r="H61" i="1"/>
  <c r="H63" i="1"/>
  <c r="H67" i="1"/>
  <c r="L67" i="1" s="1"/>
  <c r="H69" i="1"/>
  <c r="E43" i="1"/>
  <c r="F43" i="1" s="1"/>
  <c r="E28" i="1"/>
  <c r="E44" i="1"/>
  <c r="F44" i="1" s="1"/>
  <c r="E45" i="1"/>
  <c r="F45" i="1" s="1"/>
  <c r="E34" i="1"/>
  <c r="F34" i="1" s="1"/>
  <c r="E46" i="1"/>
  <c r="F46" i="1" s="1"/>
  <c r="E35" i="1"/>
  <c r="F35" i="1" s="1"/>
  <c r="E47" i="1"/>
  <c r="F47" i="1" s="1"/>
  <c r="E37" i="1"/>
  <c r="F37" i="1" s="1"/>
  <c r="E48" i="1"/>
  <c r="F48" i="1" s="1"/>
  <c r="E49" i="1"/>
  <c r="F49" i="1" s="1"/>
  <c r="I30" i="1"/>
  <c r="E50" i="1"/>
  <c r="F50" i="1" s="1"/>
  <c r="E51" i="1"/>
  <c r="F51" i="1" s="1"/>
  <c r="E52" i="1"/>
  <c r="F52" i="1" s="1"/>
  <c r="E53" i="1"/>
  <c r="F53" i="1" s="1"/>
  <c r="E36" i="1"/>
  <c r="F36" i="1" s="1"/>
  <c r="I35" i="1"/>
  <c r="I36" i="1"/>
  <c r="H44" i="1"/>
  <c r="G30" i="1"/>
  <c r="H30" i="1" s="1"/>
  <c r="G31" i="1"/>
  <c r="H31" i="1" s="1"/>
  <c r="J46" i="1"/>
  <c r="G32" i="1"/>
  <c r="H32" i="1" s="1"/>
  <c r="G33" i="1"/>
  <c r="H33" i="1" s="1"/>
  <c r="G34" i="1"/>
  <c r="H34" i="1" s="1"/>
  <c r="G35" i="1"/>
  <c r="H35" i="1" s="1"/>
  <c r="E29" i="1"/>
  <c r="F29" i="1" s="1"/>
  <c r="G36" i="1"/>
  <c r="H36" i="1" s="1"/>
  <c r="G38" i="1"/>
  <c r="H38" i="1" s="1"/>
  <c r="E31" i="1"/>
  <c r="F31" i="1" s="1"/>
  <c r="G39" i="1"/>
  <c r="H39" i="1" s="1"/>
  <c r="E32" i="1"/>
  <c r="F32" i="1" s="1"/>
  <c r="I28" i="1"/>
  <c r="J29" i="1" s="1"/>
  <c r="E33" i="1"/>
  <c r="F33" i="1" s="1"/>
  <c r="I29" i="1"/>
  <c r="I37" i="1"/>
  <c r="H47" i="1"/>
  <c r="I38" i="1"/>
  <c r="J47" i="1"/>
  <c r="E39" i="1"/>
  <c r="F39" i="1" s="1"/>
  <c r="I39" i="1"/>
  <c r="H53" i="1"/>
  <c r="J53" i="1"/>
  <c r="G37" i="1"/>
  <c r="H37" i="1" s="1"/>
  <c r="J48" i="1"/>
  <c r="F54" i="1"/>
  <c r="H54" i="1"/>
  <c r="J43" i="1"/>
  <c r="H49" i="1"/>
  <c r="J54" i="1"/>
  <c r="H50" i="1"/>
  <c r="E38" i="1"/>
  <c r="F38" i="1" s="1"/>
  <c r="I31" i="1"/>
  <c r="J50" i="1"/>
  <c r="G28" i="1"/>
  <c r="I32" i="1"/>
  <c r="J45" i="1"/>
  <c r="I33" i="1"/>
  <c r="H51" i="1"/>
  <c r="H46" i="1"/>
  <c r="J51" i="1"/>
  <c r="L39" i="40" l="1"/>
  <c r="L31" i="40"/>
  <c r="V23" i="40"/>
  <c r="X23" i="40" s="1" a="1"/>
  <c r="X23" i="40" s="1"/>
  <c r="L38" i="40"/>
  <c r="L30" i="40"/>
  <c r="AH37" i="40"/>
  <c r="AH29" i="40"/>
  <c r="L37" i="40"/>
  <c r="L29" i="40"/>
  <c r="AS44" i="40"/>
  <c r="L47" i="40"/>
  <c r="L35" i="40"/>
  <c r="AG24" i="40"/>
  <c r="V24" i="40"/>
  <c r="AS24" i="40"/>
  <c r="AS23" i="40"/>
  <c r="K24" i="40"/>
  <c r="K23" i="40"/>
  <c r="M23" i="40" s="1" a="1"/>
  <c r="M23" i="40" s="1"/>
  <c r="AF24" i="40"/>
  <c r="AF23" i="40"/>
  <c r="J24" i="40"/>
  <c r="J23" i="40"/>
  <c r="W52" i="40"/>
  <c r="W23" i="40" s="1"/>
  <c r="S24" i="40"/>
  <c r="AO23" i="40"/>
  <c r="AH36" i="40"/>
  <c r="AH28" i="40"/>
  <c r="AD24" i="40"/>
  <c r="AD23" i="40"/>
  <c r="AR24" i="40"/>
  <c r="S23" i="40"/>
  <c r="L36" i="40"/>
  <c r="H23" i="40"/>
  <c r="L28" i="40"/>
  <c r="H24" i="40"/>
  <c r="AH35" i="40"/>
  <c r="AO24" i="40"/>
  <c r="AH34" i="40"/>
  <c r="L34" i="40"/>
  <c r="AH33" i="40"/>
  <c r="L33" i="40"/>
  <c r="AH32" i="40"/>
  <c r="AR23" i="40"/>
  <c r="AT23" i="40" s="1" a="1"/>
  <c r="AT23" i="40" s="1"/>
  <c r="L32" i="40"/>
  <c r="F24" i="40"/>
  <c r="AG23" i="40"/>
  <c r="AI23" i="40" s="1" a="1"/>
  <c r="AI23" i="40" s="1"/>
  <c r="AH31" i="40"/>
  <c r="AR24" i="39"/>
  <c r="AH36" i="39"/>
  <c r="AH35" i="39"/>
  <c r="AG24" i="39"/>
  <c r="W31" i="39"/>
  <c r="V24" i="39"/>
  <c r="L31" i="39"/>
  <c r="W33" i="39"/>
  <c r="K24" i="39"/>
  <c r="K23" i="39"/>
  <c r="M23" i="39" s="1" a="1"/>
  <c r="M23" i="39" s="1"/>
  <c r="AH38" i="39"/>
  <c r="AH30" i="39"/>
  <c r="AS28" i="39"/>
  <c r="AO24" i="39"/>
  <c r="AO23" i="39"/>
  <c r="L38" i="39"/>
  <c r="L30" i="39"/>
  <c r="S23" i="39"/>
  <c r="W28" i="39"/>
  <c r="S24" i="39"/>
  <c r="AH37" i="39"/>
  <c r="AH29" i="39"/>
  <c r="AM23" i="39"/>
  <c r="AM24" i="39"/>
  <c r="Q23" i="39" a="1"/>
  <c r="Q23" i="39" s="1"/>
  <c r="Q24" i="39"/>
  <c r="AH28" i="39"/>
  <c r="AD24" i="39"/>
  <c r="AD23" i="39"/>
  <c r="AF23" i="39"/>
  <c r="AF24" i="39"/>
  <c r="L36" i="39"/>
  <c r="L28" i="39"/>
  <c r="H24" i="39"/>
  <c r="H23" i="39"/>
  <c r="J24" i="39"/>
  <c r="J23" i="39"/>
  <c r="L35" i="39"/>
  <c r="L34" i="39"/>
  <c r="AH33" i="39"/>
  <c r="AQ24" i="39"/>
  <c r="AQ23" i="39"/>
  <c r="AB24" i="39"/>
  <c r="AB23" i="39" a="1"/>
  <c r="AB23" i="39" s="1"/>
  <c r="U23" i="39"/>
  <c r="U24" i="39"/>
  <c r="AH32" i="39"/>
  <c r="F23" i="39" a="1"/>
  <c r="F23" i="39" s="1"/>
  <c r="F24" i="39"/>
  <c r="AS30" i="39"/>
  <c r="L32" i="39"/>
  <c r="W30" i="39"/>
  <c r="AG23" i="39"/>
  <c r="AI23" i="39" s="1" a="1"/>
  <c r="AI23" i="39" s="1"/>
  <c r="AH31" i="39"/>
  <c r="AS29" i="39"/>
  <c r="H23" i="38"/>
  <c r="W37" i="38"/>
  <c r="AF24" i="38"/>
  <c r="AF23" i="38"/>
  <c r="V24" i="38"/>
  <c r="W31" i="38"/>
  <c r="AS24" i="38"/>
  <c r="U24" i="38"/>
  <c r="U23" i="38"/>
  <c r="W32" i="38"/>
  <c r="H24" i="38"/>
  <c r="AR23" i="38"/>
  <c r="AT23" i="38" s="1" a="1"/>
  <c r="AT23" i="38" s="1"/>
  <c r="AR24" i="38"/>
  <c r="V23" i="38"/>
  <c r="X23" i="38" s="1" a="1"/>
  <c r="X23" i="38" s="1"/>
  <c r="K23" i="38"/>
  <c r="M23" i="38" s="1" a="1"/>
  <c r="M23" i="38" s="1"/>
  <c r="K24" i="38"/>
  <c r="AM24" i="38"/>
  <c r="AM23" i="38"/>
  <c r="W39" i="38"/>
  <c r="N11" i="38"/>
  <c r="P11" i="38" s="1"/>
  <c r="Q11" i="38" s="1"/>
  <c r="L31" i="38"/>
  <c r="W28" i="38"/>
  <c r="S24" i="38"/>
  <c r="S23" i="38"/>
  <c r="W38" i="38"/>
  <c r="W36" i="38"/>
  <c r="AG24" i="38"/>
  <c r="AG23" i="38"/>
  <c r="AI23" i="38" s="1" a="1"/>
  <c r="AI23" i="38" s="1"/>
  <c r="AO24" i="38"/>
  <c r="L32" i="38"/>
  <c r="W30" i="38"/>
  <c r="J23" i="38"/>
  <c r="J24" i="38"/>
  <c r="AS32" i="38"/>
  <c r="AS23" i="38" s="1"/>
  <c r="AO23" i="38"/>
  <c r="AQ24" i="38"/>
  <c r="AQ23" i="38"/>
  <c r="AH28" i="38"/>
  <c r="AD24" i="38"/>
  <c r="AD23" i="38"/>
  <c r="AS30" i="37"/>
  <c r="W30" i="37"/>
  <c r="W29" i="37"/>
  <c r="V23" i="37"/>
  <c r="X23" i="37" s="1" a="1"/>
  <c r="X23" i="37" s="1"/>
  <c r="V24" i="37"/>
  <c r="AR23" i="37"/>
  <c r="AT23" i="37" s="1" a="1"/>
  <c r="AT23" i="37" s="1"/>
  <c r="AS34" i="37"/>
  <c r="L37" i="37"/>
  <c r="W33" i="37"/>
  <c r="L31" i="37"/>
  <c r="F24" i="37"/>
  <c r="AM24" i="37"/>
  <c r="Q23" i="37" a="1"/>
  <c r="Q23" i="37" s="1"/>
  <c r="W34" i="37"/>
  <c r="AS33" i="37"/>
  <c r="W37" i="37"/>
  <c r="AF24" i="37"/>
  <c r="AF23" i="37"/>
  <c r="AH31" i="37"/>
  <c r="J23" i="37"/>
  <c r="J24" i="37"/>
  <c r="AS32" i="37"/>
  <c r="AG24" i="37"/>
  <c r="AG23" i="37"/>
  <c r="AI23" i="37" s="1" a="1"/>
  <c r="AI23" i="37" s="1"/>
  <c r="AH30" i="37"/>
  <c r="W32" i="37"/>
  <c r="K23" i="37"/>
  <c r="M23" i="37" s="1" a="1"/>
  <c r="M23" i="37" s="1"/>
  <c r="K24" i="37"/>
  <c r="L30" i="37"/>
  <c r="AQ24" i="37"/>
  <c r="AQ23" i="37"/>
  <c r="AS31" i="37"/>
  <c r="AH29" i="37"/>
  <c r="U24" i="37"/>
  <c r="U23" i="37"/>
  <c r="AD23" i="37"/>
  <c r="AH28" i="37"/>
  <c r="AD24" i="37"/>
  <c r="H23" i="37"/>
  <c r="L28" i="37"/>
  <c r="H24" i="37"/>
  <c r="AR24" i="37"/>
  <c r="AS29" i="37"/>
  <c r="AO24" i="37"/>
  <c r="AO23" i="37"/>
  <c r="AS28" i="37"/>
  <c r="N11" i="37"/>
  <c r="P11" i="37" s="1"/>
  <c r="Q11" i="37" s="1"/>
  <c r="S24" i="37"/>
  <c r="W28" i="37"/>
  <c r="S23" i="37"/>
  <c r="W38" i="37"/>
  <c r="AG24" i="36"/>
  <c r="S23" i="36"/>
  <c r="AS32" i="36"/>
  <c r="F23" i="36" a="1"/>
  <c r="F23" i="36" s="1"/>
  <c r="V23" i="36"/>
  <c r="X23" i="36" s="1" a="1"/>
  <c r="X23" i="36" s="1"/>
  <c r="AS38" i="36"/>
  <c r="L23" i="36"/>
  <c r="L24" i="36"/>
  <c r="AG23" i="36"/>
  <c r="AI23" i="36" s="1" a="1"/>
  <c r="AI23" i="36" s="1"/>
  <c r="Q23" i="36" a="1"/>
  <c r="Q23" i="36" s="1"/>
  <c r="AQ24" i="36"/>
  <c r="AQ23" i="36"/>
  <c r="U24" i="36"/>
  <c r="U23" i="36"/>
  <c r="AS23" i="36"/>
  <c r="AS24" i="36"/>
  <c r="AB23" i="36" a="1"/>
  <c r="AB23" i="36" s="1"/>
  <c r="N11" i="36" s="1"/>
  <c r="P11" i="36" s="1"/>
  <c r="Q11" i="36" s="1"/>
  <c r="AB24" i="36"/>
  <c r="AO24" i="36"/>
  <c r="AD23" i="36"/>
  <c r="AD24" i="36"/>
  <c r="AH24" i="36"/>
  <c r="AH23" i="36"/>
  <c r="K23" i="36"/>
  <c r="M23" i="36" s="1" a="1"/>
  <c r="M23" i="36" s="1"/>
  <c r="K24" i="36"/>
  <c r="AR24" i="36"/>
  <c r="AR23" i="36"/>
  <c r="AT23" i="36" s="1" a="1"/>
  <c r="AT23" i="36" s="1"/>
  <c r="W28" i="36"/>
  <c r="H24" i="36"/>
  <c r="V24" i="36"/>
  <c r="S24" i="36"/>
  <c r="J23" i="36"/>
  <c r="J24" i="36"/>
  <c r="AF24" i="36"/>
  <c r="AF23" i="36"/>
  <c r="H23" i="36"/>
  <c r="AH35" i="35"/>
  <c r="AS36" i="35"/>
  <c r="L35" i="35"/>
  <c r="AG24" i="35"/>
  <c r="Q23" i="35" a="1"/>
  <c r="Q23" i="35" s="1"/>
  <c r="AG23" i="35"/>
  <c r="AI23" i="35" s="1" a="1"/>
  <c r="AI23" i="35" s="1"/>
  <c r="AS34" i="35"/>
  <c r="L33" i="35"/>
  <c r="W34" i="35"/>
  <c r="AS33" i="35"/>
  <c r="AS32" i="35"/>
  <c r="L38" i="35"/>
  <c r="L30" i="35"/>
  <c r="W39" i="35"/>
  <c r="W31" i="35"/>
  <c r="L37" i="35"/>
  <c r="L29" i="35"/>
  <c r="F23" i="35" a="1"/>
  <c r="F23" i="35" s="1"/>
  <c r="AH34" i="35"/>
  <c r="S23" i="35"/>
  <c r="W28" i="35"/>
  <c r="S24" i="35"/>
  <c r="L34" i="35"/>
  <c r="W35" i="35"/>
  <c r="AQ24" i="35"/>
  <c r="AQ23" i="35"/>
  <c r="F24" i="35"/>
  <c r="U23" i="35"/>
  <c r="U24" i="35"/>
  <c r="AH32" i="35"/>
  <c r="L32" i="35"/>
  <c r="W33" i="35"/>
  <c r="AH31" i="35"/>
  <c r="W32" i="35"/>
  <c r="AM23" i="35"/>
  <c r="K24" i="35"/>
  <c r="K23" i="35"/>
  <c r="M23" i="35" s="1" a="1"/>
  <c r="M23" i="35" s="1"/>
  <c r="AH38" i="35"/>
  <c r="AH30" i="35"/>
  <c r="AS31" i="35"/>
  <c r="AH37" i="35"/>
  <c r="AH29" i="35"/>
  <c r="AR24" i="35"/>
  <c r="AR23" i="35"/>
  <c r="AT23" i="35" s="1" a="1"/>
  <c r="AT23" i="35" s="1"/>
  <c r="AS38" i="35"/>
  <c r="AS30" i="35"/>
  <c r="AF24" i="35"/>
  <c r="AF23" i="35"/>
  <c r="V23" i="35"/>
  <c r="X23" i="35" s="1" a="1"/>
  <c r="X23" i="35" s="1"/>
  <c r="V24" i="35"/>
  <c r="W38" i="35"/>
  <c r="W30" i="35"/>
  <c r="J24" i="35"/>
  <c r="J23" i="35"/>
  <c r="AH36" i="35"/>
  <c r="AH28" i="35"/>
  <c r="AD24" i="35"/>
  <c r="AD23" i="35"/>
  <c r="AS37" i="35"/>
  <c r="AS29" i="35"/>
  <c r="AB23" i="35" a="1"/>
  <c r="AB23" i="35" s="1"/>
  <c r="L36" i="35"/>
  <c r="H23" i="35"/>
  <c r="L28" i="35"/>
  <c r="H24" i="35"/>
  <c r="W37" i="35"/>
  <c r="W29" i="35"/>
  <c r="AO23" i="35"/>
  <c r="AS28" i="35"/>
  <c r="AO24" i="35"/>
  <c r="AR24" i="34"/>
  <c r="AH78" i="34"/>
  <c r="N11" i="34"/>
  <c r="P11" i="34" s="1"/>
  <c r="Q11" i="34" s="1"/>
  <c r="H23" i="34"/>
  <c r="AH23" i="34"/>
  <c r="AH51" i="34"/>
  <c r="AH24" i="34" s="1"/>
  <c r="K23" i="34"/>
  <c r="M23" i="34" s="1" a="1"/>
  <c r="M23" i="34" s="1"/>
  <c r="W31" i="34"/>
  <c r="AS23" i="34"/>
  <c r="AG23" i="34"/>
  <c r="AI23" i="34" s="1" a="1"/>
  <c r="AI23" i="34" s="1"/>
  <c r="AS24" i="34"/>
  <c r="AO23" i="34"/>
  <c r="K24" i="34"/>
  <c r="J24" i="34"/>
  <c r="AO24" i="34"/>
  <c r="W28" i="34"/>
  <c r="S23" i="34"/>
  <c r="S24" i="34"/>
  <c r="W49" i="34"/>
  <c r="H24" i="34"/>
  <c r="AQ23" i="34"/>
  <c r="AQ24" i="34"/>
  <c r="AD23" i="34"/>
  <c r="AF23" i="34"/>
  <c r="U24" i="34"/>
  <c r="AR23" i="34"/>
  <c r="AT23" i="34" s="1" a="1"/>
  <c r="AT23" i="34" s="1"/>
  <c r="AG24" i="34"/>
  <c r="V24" i="34"/>
  <c r="V23" i="34"/>
  <c r="X23" i="34" s="1" a="1"/>
  <c r="X23" i="34" s="1"/>
  <c r="AD24" i="34"/>
  <c r="AF24" i="34"/>
  <c r="L23" i="34"/>
  <c r="L24" i="34"/>
  <c r="AH36" i="33"/>
  <c r="W34" i="33"/>
  <c r="AB23" i="33" a="1"/>
  <c r="AB23" i="33" s="1"/>
  <c r="AG23" i="33"/>
  <c r="AI23" i="33" s="1" a="1"/>
  <c r="AI23" i="33" s="1"/>
  <c r="V23" i="33"/>
  <c r="X23" i="33" s="1" a="1"/>
  <c r="X23" i="33" s="1"/>
  <c r="AG24" i="33"/>
  <c r="L31" i="33"/>
  <c r="AR24" i="33"/>
  <c r="F23" i="33" a="1"/>
  <c r="F23" i="33" s="1"/>
  <c r="K23" i="33"/>
  <c r="M23" i="33" s="1" a="1"/>
  <c r="M23" i="33" s="1"/>
  <c r="AH28" i="33"/>
  <c r="AD24" i="33"/>
  <c r="AD23" i="33"/>
  <c r="V24" i="33"/>
  <c r="S23" i="33"/>
  <c r="W29" i="33"/>
  <c r="S24" i="33"/>
  <c r="AS36" i="33"/>
  <c r="W32" i="33"/>
  <c r="L28" i="33"/>
  <c r="H23" i="33"/>
  <c r="H24" i="33"/>
  <c r="AH32" i="33"/>
  <c r="AF24" i="33"/>
  <c r="AF23" i="33"/>
  <c r="AQ24" i="33"/>
  <c r="AQ23" i="33"/>
  <c r="L33" i="33"/>
  <c r="AO23" i="33"/>
  <c r="AS28" i="33"/>
  <c r="AO24" i="33"/>
  <c r="K24" i="33"/>
  <c r="J24" i="33"/>
  <c r="J23" i="33"/>
  <c r="AR23" i="33"/>
  <c r="AT23" i="33" s="1" a="1"/>
  <c r="AT23" i="33" s="1"/>
  <c r="L38" i="33"/>
  <c r="U23" i="33"/>
  <c r="W28" i="33"/>
  <c r="U24" i="33"/>
  <c r="N11" i="33"/>
  <c r="P11" i="33" s="1"/>
  <c r="Q11" i="33" s="1"/>
  <c r="L30" i="32"/>
  <c r="AM23" i="32"/>
  <c r="L29" i="32"/>
  <c r="L32" i="32"/>
  <c r="X23" i="32" a="1"/>
  <c r="X23" i="32" s="1"/>
  <c r="AQ24" i="32"/>
  <c r="AQ23" i="32"/>
  <c r="U24" i="32"/>
  <c r="U23" i="32"/>
  <c r="W28" i="32"/>
  <c r="AG24" i="32"/>
  <c r="AG23" i="32"/>
  <c r="AI23" i="32" s="1" a="1"/>
  <c r="AI23" i="32" s="1"/>
  <c r="S23" i="32"/>
  <c r="K23" i="32"/>
  <c r="M23" i="32" s="1" a="1"/>
  <c r="M23" i="32" s="1"/>
  <c r="K24" i="32"/>
  <c r="S24" i="32"/>
  <c r="AF24" i="32"/>
  <c r="AF23" i="32"/>
  <c r="J23" i="32"/>
  <c r="J24" i="32"/>
  <c r="AR23" i="32"/>
  <c r="AT23" i="32" s="1" a="1"/>
  <c r="AT23" i="32" s="1"/>
  <c r="AS28" i="32"/>
  <c r="AO23" i="32"/>
  <c r="AO24" i="32"/>
  <c r="AB23" i="32" a="1"/>
  <c r="AB23" i="32" s="1"/>
  <c r="AB24" i="32"/>
  <c r="AD23" i="32"/>
  <c r="AH28" i="32"/>
  <c r="AD24" i="32"/>
  <c r="F23" i="32" a="1"/>
  <c r="F23" i="32" s="1"/>
  <c r="F24" i="32"/>
  <c r="H23" i="32"/>
  <c r="L28" i="32"/>
  <c r="H24" i="32"/>
  <c r="AR24" i="31"/>
  <c r="AS34" i="31"/>
  <c r="AS32" i="31"/>
  <c r="AS31" i="31"/>
  <c r="AT23" i="31" a="1"/>
  <c r="AT23" i="31" s="1"/>
  <c r="AQ24" i="31"/>
  <c r="AS29" i="31"/>
  <c r="AS36" i="31"/>
  <c r="AF23" i="31"/>
  <c r="AF24" i="31"/>
  <c r="AH28" i="31"/>
  <c r="J23" i="31"/>
  <c r="J24" i="31"/>
  <c r="Q23" i="31" a="1"/>
  <c r="Q23" i="31" s="1"/>
  <c r="AD23" i="31"/>
  <c r="AD24" i="31"/>
  <c r="L23" i="31"/>
  <c r="L24" i="31"/>
  <c r="AB23" i="31" a="1"/>
  <c r="AB23" i="31" s="1"/>
  <c r="H23" i="31"/>
  <c r="AG23" i="31"/>
  <c r="AI23" i="31" s="1" a="1"/>
  <c r="AI23" i="31" s="1"/>
  <c r="AG24" i="31"/>
  <c r="H24" i="31"/>
  <c r="AS58" i="31"/>
  <c r="W49" i="31"/>
  <c r="U24" i="31"/>
  <c r="K23" i="31"/>
  <c r="M23" i="31" s="1" a="1"/>
  <c r="M23" i="31" s="1"/>
  <c r="K24" i="31"/>
  <c r="N11" i="31"/>
  <c r="P11" i="31" s="1"/>
  <c r="Q11" i="31" s="1"/>
  <c r="U23" i="31"/>
  <c r="AS28" i="31"/>
  <c r="AO24" i="31"/>
  <c r="AO23" i="31"/>
  <c r="V24" i="31"/>
  <c r="V23" i="31"/>
  <c r="X23" i="31" s="1" a="1"/>
  <c r="X23" i="31" s="1"/>
  <c r="S23" i="31"/>
  <c r="W28" i="31"/>
  <c r="S24" i="31"/>
  <c r="AQ23" i="31"/>
  <c r="U23" i="30"/>
  <c r="K23" i="30"/>
  <c r="M23" i="30" s="1" a="1"/>
  <c r="M23" i="30" s="1"/>
  <c r="AG23" i="30"/>
  <c r="AI23" i="30" s="1" a="1"/>
  <c r="AI23" i="30" s="1"/>
  <c r="AG24" i="30"/>
  <c r="AF23" i="30"/>
  <c r="L36" i="30"/>
  <c r="F23" i="30" a="1"/>
  <c r="F23" i="30" s="1"/>
  <c r="AF24" i="30"/>
  <c r="S23" i="30"/>
  <c r="AM24" i="30"/>
  <c r="AM23" i="30"/>
  <c r="S24" i="30"/>
  <c r="AH28" i="30"/>
  <c r="AD24" i="30"/>
  <c r="AD23" i="30"/>
  <c r="AB23" i="30" a="1"/>
  <c r="AB23" i="30" s="1"/>
  <c r="AB24" i="30"/>
  <c r="H23" i="30"/>
  <c r="L28" i="30"/>
  <c r="H24" i="30"/>
  <c r="AO23" i="30"/>
  <c r="V24" i="30"/>
  <c r="AR24" i="30"/>
  <c r="AR23" i="30"/>
  <c r="AT23" i="30" s="1" a="1"/>
  <c r="AT23" i="30" s="1"/>
  <c r="J24" i="30"/>
  <c r="J23" i="30"/>
  <c r="AQ23" i="30"/>
  <c r="AS28" i="30"/>
  <c r="AQ24" i="30"/>
  <c r="U24" i="30"/>
  <c r="W31" i="30"/>
  <c r="V23" i="30"/>
  <c r="X23" i="30" s="1" a="1"/>
  <c r="X23" i="30" s="1"/>
  <c r="K24" i="30"/>
  <c r="AO24" i="30"/>
  <c r="AM23" i="29"/>
  <c r="AH39" i="29"/>
  <c r="V24" i="29"/>
  <c r="L39" i="29"/>
  <c r="AG23" i="29"/>
  <c r="AI23" i="29" s="1" a="1"/>
  <c r="AI23" i="29" s="1"/>
  <c r="W37" i="29"/>
  <c r="L31" i="29"/>
  <c r="AR24" i="29"/>
  <c r="V23" i="29"/>
  <c r="X23" i="29" s="1" a="1"/>
  <c r="X23" i="29" s="1"/>
  <c r="S24" i="29"/>
  <c r="K23" i="29"/>
  <c r="M23" i="29" s="1" a="1"/>
  <c r="M23" i="29" s="1"/>
  <c r="K24" i="29"/>
  <c r="AH31" i="29"/>
  <c r="AD23" i="29"/>
  <c r="S23" i="29"/>
  <c r="AH36" i="29"/>
  <c r="W34" i="29"/>
  <c r="AD24" i="29"/>
  <c r="AR23" i="29"/>
  <c r="AT23" i="29" s="1" a="1"/>
  <c r="AT23" i="29" s="1"/>
  <c r="H23" i="29"/>
  <c r="L30" i="29"/>
  <c r="L23" i="29" s="1"/>
  <c r="H24" i="29"/>
  <c r="AG24" i="29"/>
  <c r="AS30" i="29"/>
  <c r="AS24" i="29" s="1"/>
  <c r="AQ24" i="29"/>
  <c r="AQ23" i="29"/>
  <c r="AF24" i="29"/>
  <c r="AF23" i="29"/>
  <c r="N11" i="29"/>
  <c r="P11" i="29" s="1"/>
  <c r="Q11" i="29" s="1"/>
  <c r="W30" i="29"/>
  <c r="U24" i="29"/>
  <c r="J23" i="29"/>
  <c r="J24" i="29"/>
  <c r="U23" i="29"/>
  <c r="AO23" i="29"/>
  <c r="AS35" i="29"/>
  <c r="AO24" i="29"/>
  <c r="AF24" i="28"/>
  <c r="AR23" i="28"/>
  <c r="AT23" i="28" s="1" a="1"/>
  <c r="AT23" i="28" s="1"/>
  <c r="W34" i="28"/>
  <c r="V24" i="28"/>
  <c r="AR24" i="28"/>
  <c r="W31" i="28"/>
  <c r="W38" i="28"/>
  <c r="AF23" i="28"/>
  <c r="Q23" i="28" a="1"/>
  <c r="Q23" i="28" s="1"/>
  <c r="W28" i="28"/>
  <c r="S24" i="28"/>
  <c r="S23" i="28"/>
  <c r="AD23" i="28"/>
  <c r="AH28" i="28"/>
  <c r="AD24" i="28"/>
  <c r="AS33" i="28"/>
  <c r="F24" i="28"/>
  <c r="F23" i="28" a="1"/>
  <c r="F23" i="28" s="1"/>
  <c r="W29" i="28"/>
  <c r="H24" i="28"/>
  <c r="AQ24" i="28"/>
  <c r="AQ23" i="28"/>
  <c r="AH30" i="28"/>
  <c r="AS29" i="28"/>
  <c r="AS30" i="28"/>
  <c r="AS24" i="28" s="1"/>
  <c r="H23" i="28"/>
  <c r="AM24" i="28"/>
  <c r="AM23" i="28"/>
  <c r="L23" i="28"/>
  <c r="L24" i="28"/>
  <c r="K23" i="28"/>
  <c r="M23" i="28" s="1" a="1"/>
  <c r="M23" i="28" s="1"/>
  <c r="K24" i="28"/>
  <c r="AO24" i="28"/>
  <c r="AO23" i="28"/>
  <c r="J23" i="28"/>
  <c r="J24" i="28"/>
  <c r="V23" i="28"/>
  <c r="X23" i="28" s="1" a="1"/>
  <c r="X23" i="28" s="1"/>
  <c r="U24" i="28"/>
  <c r="U23" i="28"/>
  <c r="AS23" i="27"/>
  <c r="AS68" i="27"/>
  <c r="W24" i="27"/>
  <c r="K23" i="27"/>
  <c r="M23" i="27" s="1" a="1"/>
  <c r="M23" i="27" s="1"/>
  <c r="AH38" i="27"/>
  <c r="AG23" i="27"/>
  <c r="AI23" i="27" s="1" a="1"/>
  <c r="AI23" i="27" s="1"/>
  <c r="AG24" i="27"/>
  <c r="AQ23" i="27"/>
  <c r="S24" i="27"/>
  <c r="AH30" i="27"/>
  <c r="AH32" i="27"/>
  <c r="S23" i="27"/>
  <c r="AH28" i="27"/>
  <c r="AD24" i="27"/>
  <c r="AD23" i="27"/>
  <c r="AS24" i="27"/>
  <c r="Q24" i="27"/>
  <c r="Q23" i="27" a="1"/>
  <c r="Q23" i="27" s="1"/>
  <c r="N11" i="27" s="1"/>
  <c r="P11" i="27" s="1"/>
  <c r="Q11" i="27" s="1"/>
  <c r="AO23" i="27"/>
  <c r="J24" i="27"/>
  <c r="H23" i="27"/>
  <c r="L28" i="27"/>
  <c r="H24" i="27"/>
  <c r="U24" i="27"/>
  <c r="U23" i="27"/>
  <c r="AR23" i="27"/>
  <c r="AT23" i="27" s="1" a="1"/>
  <c r="AT23" i="27" s="1"/>
  <c r="AR24" i="27"/>
  <c r="J23" i="27"/>
  <c r="K24" i="27"/>
  <c r="AH36" i="27"/>
  <c r="V24" i="27"/>
  <c r="V23" i="27"/>
  <c r="X23" i="27" s="1" a="1"/>
  <c r="X23" i="27" s="1"/>
  <c r="W23" i="27"/>
  <c r="AF24" i="27"/>
  <c r="AF23" i="27"/>
  <c r="AO24" i="27"/>
  <c r="AR24" i="26"/>
  <c r="W39" i="26"/>
  <c r="W31" i="26"/>
  <c r="AH35" i="26"/>
  <c r="W37" i="26"/>
  <c r="W29" i="26"/>
  <c r="AH36" i="26"/>
  <c r="AS36" i="26"/>
  <c r="L35" i="26"/>
  <c r="AH29" i="26"/>
  <c r="AH32" i="26"/>
  <c r="W35" i="26"/>
  <c r="L31" i="26"/>
  <c r="W62" i="26"/>
  <c r="L29" i="26"/>
  <c r="V24" i="26"/>
  <c r="W33" i="26"/>
  <c r="AS32" i="26"/>
  <c r="AS34" i="26"/>
  <c r="L30" i="26"/>
  <c r="W34" i="26"/>
  <c r="H23" i="26"/>
  <c r="L28" i="26"/>
  <c r="H24" i="26"/>
  <c r="AG23" i="26"/>
  <c r="AI23" i="26" s="1" a="1"/>
  <c r="AI23" i="26" s="1"/>
  <c r="AG24" i="26"/>
  <c r="V23" i="26"/>
  <c r="X23" i="26" s="1" a="1"/>
  <c r="X23" i="26" s="1"/>
  <c r="K23" i="26"/>
  <c r="M23" i="26" s="1" a="1"/>
  <c r="M23" i="26" s="1"/>
  <c r="K24" i="26"/>
  <c r="L38" i="26"/>
  <c r="W32" i="26"/>
  <c r="AS39" i="26"/>
  <c r="AS31" i="26"/>
  <c r="L36" i="26"/>
  <c r="AS38" i="26"/>
  <c r="AS30" i="26"/>
  <c r="AH34" i="26"/>
  <c r="L39" i="26"/>
  <c r="W38" i="26"/>
  <c r="W30" i="26"/>
  <c r="L34" i="26"/>
  <c r="AH38" i="26"/>
  <c r="AQ24" i="26"/>
  <c r="AQ23" i="26"/>
  <c r="AS37" i="26"/>
  <c r="AS29" i="26"/>
  <c r="AF23" i="26"/>
  <c r="AF24" i="26"/>
  <c r="L33" i="26"/>
  <c r="AH37" i="26"/>
  <c r="AR23" i="26"/>
  <c r="AT23" i="26" s="1" a="1"/>
  <c r="AT23" i="26" s="1"/>
  <c r="U24" i="26"/>
  <c r="U23" i="26"/>
  <c r="J23" i="26"/>
  <c r="J24" i="26"/>
  <c r="L32" i="26"/>
  <c r="AS28" i="26"/>
  <c r="AO24" i="26"/>
  <c r="AO23" i="26"/>
  <c r="AH31" i="26"/>
  <c r="W36" i="26"/>
  <c r="W28" i="26"/>
  <c r="S24" i="26"/>
  <c r="S23" i="26"/>
  <c r="AH30" i="26"/>
  <c r="AH33" i="26"/>
  <c r="AS35" i="26"/>
  <c r="AB23" i="26" a="1"/>
  <c r="AB23" i="26" s="1"/>
  <c r="N11" i="26" s="1"/>
  <c r="P11" i="26" s="1"/>
  <c r="Q11" i="26" s="1"/>
  <c r="AD23" i="26"/>
  <c r="AH28" i="26"/>
  <c r="AD24" i="26"/>
  <c r="W31" i="25"/>
  <c r="AG24" i="25"/>
  <c r="W37" i="25"/>
  <c r="W29" i="25"/>
  <c r="K23" i="25"/>
  <c r="M23" i="25" s="1" a="1"/>
  <c r="M23" i="25" s="1"/>
  <c r="W52" i="25"/>
  <c r="AG23" i="25"/>
  <c r="AI23" i="25" s="1" a="1"/>
  <c r="AI23" i="25" s="1"/>
  <c r="AH23" i="25"/>
  <c r="AS34" i="25"/>
  <c r="AS33" i="25"/>
  <c r="F24" i="25"/>
  <c r="W33" i="25"/>
  <c r="L63" i="25"/>
  <c r="W32" i="25"/>
  <c r="AS31" i="25"/>
  <c r="AS49" i="25"/>
  <c r="AS38" i="25"/>
  <c r="AS30" i="25"/>
  <c r="Q23" i="25" a="1"/>
  <c r="Q23" i="25" s="1"/>
  <c r="N11" i="25" s="1"/>
  <c r="P11" i="25" s="1"/>
  <c r="Q11" i="25" s="1"/>
  <c r="Q24" i="25"/>
  <c r="L23" i="25"/>
  <c r="L24" i="25"/>
  <c r="AS37" i="25"/>
  <c r="AS29" i="25"/>
  <c r="AH24" i="25"/>
  <c r="H24" i="25"/>
  <c r="AS36" i="25"/>
  <c r="AS28" i="25"/>
  <c r="AO24" i="25"/>
  <c r="AO23" i="25"/>
  <c r="AQ24" i="25"/>
  <c r="AQ23" i="25"/>
  <c r="W36" i="25"/>
  <c r="S23" i="25"/>
  <c r="W28" i="25"/>
  <c r="S24" i="25"/>
  <c r="V24" i="25"/>
  <c r="V23" i="25"/>
  <c r="X23" i="25" s="1" a="1"/>
  <c r="X23" i="25" s="1"/>
  <c r="U24" i="25"/>
  <c r="U23" i="25"/>
  <c r="AS35" i="25"/>
  <c r="AD23" i="25"/>
  <c r="W35" i="25"/>
  <c r="AD24" i="25"/>
  <c r="AR24" i="24"/>
  <c r="K24" i="24"/>
  <c r="W29" i="24"/>
  <c r="L34" i="24"/>
  <c r="V23" i="24"/>
  <c r="X23" i="24" s="1" a="1"/>
  <c r="X23" i="24" s="1"/>
  <c r="AG23" i="24"/>
  <c r="AI23" i="24" s="1" a="1"/>
  <c r="AI23" i="24" s="1"/>
  <c r="L37" i="24"/>
  <c r="J24" i="24"/>
  <c r="J23" i="24"/>
  <c r="AF24" i="24"/>
  <c r="AF23" i="24"/>
  <c r="AH28" i="24"/>
  <c r="L29" i="24"/>
  <c r="AD24" i="24"/>
  <c r="AD23" i="24"/>
  <c r="AH29" i="24"/>
  <c r="AB24" i="24"/>
  <c r="AB23" i="24" a="1"/>
  <c r="AB23" i="24" s="1"/>
  <c r="W24" i="24"/>
  <c r="W23" i="24"/>
  <c r="AQ24" i="24"/>
  <c r="AQ23" i="24"/>
  <c r="W37" i="24"/>
  <c r="S24" i="24"/>
  <c r="W33" i="24"/>
  <c r="H23" i="24"/>
  <c r="AM23" i="24"/>
  <c r="AM24" i="24"/>
  <c r="L28" i="24"/>
  <c r="H24" i="24"/>
  <c r="V24" i="24"/>
  <c r="L38" i="24"/>
  <c r="AS28" i="24"/>
  <c r="AO24" i="24"/>
  <c r="AS37" i="24"/>
  <c r="L30" i="24"/>
  <c r="AS33" i="24"/>
  <c r="L33" i="24"/>
  <c r="AH37" i="24"/>
  <c r="U24" i="24"/>
  <c r="U23" i="24"/>
  <c r="F23" i="24" a="1"/>
  <c r="F23" i="24" s="1"/>
  <c r="AS29" i="24"/>
  <c r="S23" i="24"/>
  <c r="L33" i="23"/>
  <c r="AS32" i="23"/>
  <c r="AQ23" i="23"/>
  <c r="AS37" i="23"/>
  <c r="AS29" i="23"/>
  <c r="AR24" i="23"/>
  <c r="W29" i="23"/>
  <c r="U24" i="23"/>
  <c r="L36" i="23"/>
  <c r="V24" i="23"/>
  <c r="AG24" i="23"/>
  <c r="AH33" i="23"/>
  <c r="AF24" i="23"/>
  <c r="AF23" i="23"/>
  <c r="J23" i="23"/>
  <c r="J24" i="23"/>
  <c r="L39" i="23"/>
  <c r="L31" i="23"/>
  <c r="W49" i="23"/>
  <c r="AH38" i="23"/>
  <c r="AH30" i="23"/>
  <c r="L38" i="23"/>
  <c r="L30" i="23"/>
  <c r="F23" i="23" a="1"/>
  <c r="F23" i="23" s="1"/>
  <c r="F24" i="23"/>
  <c r="U23" i="23"/>
  <c r="AO24" i="23"/>
  <c r="AO23" i="23"/>
  <c r="AS28" i="23"/>
  <c r="AH37" i="23"/>
  <c r="AH29" i="23"/>
  <c r="S24" i="23"/>
  <c r="S23" i="23"/>
  <c r="W28" i="23"/>
  <c r="L37" i="23"/>
  <c r="L29" i="23"/>
  <c r="AH36" i="23"/>
  <c r="AD23" i="23"/>
  <c r="AH28" i="23"/>
  <c r="AD24" i="23"/>
  <c r="W54" i="23"/>
  <c r="L28" i="23"/>
  <c r="H24" i="23"/>
  <c r="H23" i="23"/>
  <c r="AR23" i="23"/>
  <c r="AT23" i="23" s="1" a="1"/>
  <c r="AT23" i="23" s="1"/>
  <c r="L35" i="23"/>
  <c r="AG23" i="23"/>
  <c r="AI23" i="23" s="1" a="1"/>
  <c r="AI23" i="23" s="1"/>
  <c r="V23" i="23"/>
  <c r="X23" i="23" s="1" a="1"/>
  <c r="X23" i="23" s="1"/>
  <c r="AH34" i="23"/>
  <c r="K23" i="23"/>
  <c r="M23" i="23" s="1" a="1"/>
  <c r="M23" i="23" s="1"/>
  <c r="K24" i="23"/>
  <c r="AH32" i="23"/>
  <c r="AM24" i="23"/>
  <c r="AM23" i="23"/>
  <c r="AB23" i="23" a="1"/>
  <c r="AB23" i="23" s="1"/>
  <c r="AB24" i="23"/>
  <c r="L32" i="23"/>
  <c r="Q24" i="23"/>
  <c r="Q23" i="23" a="1"/>
  <c r="Q23" i="23" s="1"/>
  <c r="W35" i="22"/>
  <c r="AS34" i="22"/>
  <c r="Q24" i="22"/>
  <c r="AG24" i="22"/>
  <c r="AS33" i="22"/>
  <c r="AH47" i="22"/>
  <c r="W33" i="22"/>
  <c r="AB23" i="22" a="1"/>
  <c r="AB23" i="22" s="1"/>
  <c r="AS32" i="22"/>
  <c r="F23" i="22" a="1"/>
  <c r="F23" i="22" s="1"/>
  <c r="N11" i="22" s="1"/>
  <c r="P11" i="22" s="1"/>
  <c r="Q11" i="22" s="1"/>
  <c r="AR24" i="22"/>
  <c r="AS35" i="22"/>
  <c r="L34" i="22"/>
  <c r="AH34" i="22"/>
  <c r="S23" i="22"/>
  <c r="W28" i="22"/>
  <c r="S24" i="22"/>
  <c r="AH33" i="22"/>
  <c r="L33" i="22"/>
  <c r="AH32" i="22"/>
  <c r="L32" i="22"/>
  <c r="AR23" i="22"/>
  <c r="AT23" i="22" s="1" a="1"/>
  <c r="AT23" i="22" s="1"/>
  <c r="AH31" i="22"/>
  <c r="AQ24" i="22"/>
  <c r="AQ23" i="22"/>
  <c r="L31" i="22"/>
  <c r="U23" i="22"/>
  <c r="U24" i="22"/>
  <c r="AH38" i="22"/>
  <c r="AH30" i="22"/>
  <c r="V23" i="22"/>
  <c r="X23" i="22" s="1" a="1"/>
  <c r="X23" i="22" s="1"/>
  <c r="V24" i="22"/>
  <c r="W32" i="22"/>
  <c r="AG23" i="22"/>
  <c r="AI23" i="22" s="1" a="1"/>
  <c r="AI23" i="22" s="1"/>
  <c r="L38" i="22"/>
  <c r="L30" i="22"/>
  <c r="AS31" i="22"/>
  <c r="AH37" i="22"/>
  <c r="AH29" i="22"/>
  <c r="W31" i="22"/>
  <c r="L37" i="22"/>
  <c r="L29" i="22"/>
  <c r="AS38" i="22"/>
  <c r="AS30" i="22"/>
  <c r="AF24" i="22"/>
  <c r="AF23" i="22"/>
  <c r="AH36" i="22"/>
  <c r="AH28" i="22"/>
  <c r="AD24" i="22"/>
  <c r="AD23" i="22"/>
  <c r="W38" i="22"/>
  <c r="W30" i="22"/>
  <c r="J24" i="22"/>
  <c r="J23" i="22"/>
  <c r="L36" i="22"/>
  <c r="L28" i="22"/>
  <c r="H24" i="22"/>
  <c r="H23" i="22"/>
  <c r="AS37" i="22"/>
  <c r="AS29" i="22"/>
  <c r="K24" i="22"/>
  <c r="K23" i="22"/>
  <c r="M23" i="22" s="1" a="1"/>
  <c r="M23" i="22" s="1"/>
  <c r="AH35" i="22"/>
  <c r="W37" i="22"/>
  <c r="W29" i="22"/>
  <c r="L35" i="22"/>
  <c r="AS36" i="22"/>
  <c r="AS28" i="22"/>
  <c r="AO23" i="22"/>
  <c r="AO24" i="22"/>
  <c r="AR23" i="21"/>
  <c r="AT23" i="21" s="1" a="1"/>
  <c r="AT23" i="21" s="1"/>
  <c r="W34" i="21"/>
  <c r="V23" i="21"/>
  <c r="X23" i="21" s="1" a="1"/>
  <c r="X23" i="21" s="1"/>
  <c r="AH36" i="21"/>
  <c r="AR24" i="21"/>
  <c r="AG24" i="21"/>
  <c r="AG23" i="21"/>
  <c r="AI23" i="21" s="1" a="1"/>
  <c r="AI23" i="21" s="1"/>
  <c r="AF24" i="21"/>
  <c r="AF23" i="21"/>
  <c r="AH28" i="21"/>
  <c r="H24" i="21"/>
  <c r="J24" i="21"/>
  <c r="J23" i="21"/>
  <c r="L28" i="21"/>
  <c r="AS48" i="21"/>
  <c r="AS24" i="21" s="1"/>
  <c r="AO24" i="21"/>
  <c r="AO23" i="21"/>
  <c r="K24" i="21"/>
  <c r="H23" i="21"/>
  <c r="F23" i="21" a="1"/>
  <c r="F23" i="21" s="1"/>
  <c r="N11" i="21" s="1"/>
  <c r="P11" i="21" s="1"/>
  <c r="Q11" i="21" s="1"/>
  <c r="F24" i="21"/>
  <c r="S23" i="21"/>
  <c r="W49" i="21"/>
  <c r="W24" i="21" s="1"/>
  <c r="S24" i="21"/>
  <c r="AD24" i="21"/>
  <c r="AH49" i="21"/>
  <c r="AQ24" i="21"/>
  <c r="AQ23" i="21"/>
  <c r="U23" i="21"/>
  <c r="U24" i="21"/>
  <c r="V24" i="21"/>
  <c r="V23" i="20"/>
  <c r="X23" i="20" s="1" a="1"/>
  <c r="X23" i="20" s="1"/>
  <c r="AH31" i="20"/>
  <c r="V24" i="20"/>
  <c r="AR23" i="20"/>
  <c r="AT23" i="20" s="1" a="1"/>
  <c r="AT23" i="20" s="1"/>
  <c r="L30" i="20"/>
  <c r="F23" i="20" a="1"/>
  <c r="F23" i="20" s="1"/>
  <c r="AS24" i="20"/>
  <c r="AS23" i="20"/>
  <c r="AH34" i="20"/>
  <c r="W23" i="20"/>
  <c r="W24" i="20"/>
  <c r="L29" i="20"/>
  <c r="AH33" i="20"/>
  <c r="S23" i="20"/>
  <c r="L28" i="20"/>
  <c r="H24" i="20"/>
  <c r="H23" i="20"/>
  <c r="AH32" i="20"/>
  <c r="AO24" i="20"/>
  <c r="AH30" i="20"/>
  <c r="AO23" i="20"/>
  <c r="AH29" i="20"/>
  <c r="Q23" i="20" a="1"/>
  <c r="Q23" i="20" s="1"/>
  <c r="Q24" i="20"/>
  <c r="AH28" i="20"/>
  <c r="AD24" i="20"/>
  <c r="AD23" i="20"/>
  <c r="K24" i="20"/>
  <c r="K23" i="20"/>
  <c r="M23" i="20" s="1" a="1"/>
  <c r="M23" i="20" s="1"/>
  <c r="AQ24" i="20"/>
  <c r="AQ23" i="20"/>
  <c r="AH37" i="20"/>
  <c r="U23" i="20"/>
  <c r="U24" i="20"/>
  <c r="L36" i="20"/>
  <c r="AG23" i="20"/>
  <c r="AI23" i="20" s="1" a="1"/>
  <c r="AI23" i="20" s="1"/>
  <c r="AF24" i="20"/>
  <c r="AF23" i="20"/>
  <c r="J24" i="20"/>
  <c r="J23" i="20"/>
  <c r="AM23" i="20"/>
  <c r="AM24" i="20"/>
  <c r="AR24" i="20"/>
  <c r="L32" i="20"/>
  <c r="AH36" i="20"/>
  <c r="AB23" i="20" a="1"/>
  <c r="AB23" i="20" s="1"/>
  <c r="AH35" i="20"/>
  <c r="S24" i="20"/>
  <c r="AF24" i="19"/>
  <c r="AO23" i="19"/>
  <c r="AG23" i="19"/>
  <c r="AI23" i="19" s="1" a="1"/>
  <c r="AI23" i="19" s="1"/>
  <c r="AG24" i="19"/>
  <c r="K24" i="19"/>
  <c r="AM24" i="19"/>
  <c r="AD23" i="19"/>
  <c r="W24" i="19"/>
  <c r="W23" i="19"/>
  <c r="V23" i="19"/>
  <c r="X23" i="19" s="1" a="1"/>
  <c r="X23" i="19" s="1"/>
  <c r="V24" i="19"/>
  <c r="AO24" i="19"/>
  <c r="AR24" i="19"/>
  <c r="AR23" i="19"/>
  <c r="AT23" i="19" s="1" a="1"/>
  <c r="AT23" i="19" s="1"/>
  <c r="Q24" i="19"/>
  <c r="Q23" i="19" a="1"/>
  <c r="Q23" i="19" s="1"/>
  <c r="J24" i="19"/>
  <c r="AS33" i="19"/>
  <c r="AQ24" i="19"/>
  <c r="AQ23" i="19"/>
  <c r="L49" i="19"/>
  <c r="L23" i="19" s="1"/>
  <c r="S23" i="19"/>
  <c r="S24" i="19"/>
  <c r="F24" i="19"/>
  <c r="F23" i="19" a="1"/>
  <c r="F23" i="19" s="1"/>
  <c r="N11" i="19" s="1"/>
  <c r="P11" i="19" s="1"/>
  <c r="Q11" i="19" s="1"/>
  <c r="AD24" i="19"/>
  <c r="AH49" i="19"/>
  <c r="U24" i="19"/>
  <c r="U23" i="19"/>
  <c r="H23" i="19"/>
  <c r="AH51" i="19"/>
  <c r="H24" i="19"/>
  <c r="AS30" i="19"/>
  <c r="L24" i="19"/>
  <c r="AF23" i="19"/>
  <c r="AG24" i="18"/>
  <c r="V23" i="18"/>
  <c r="X23" i="18" s="1" a="1"/>
  <c r="X23" i="18" s="1"/>
  <c r="AD24" i="18"/>
  <c r="AH24" i="18"/>
  <c r="J24" i="18"/>
  <c r="J23" i="18"/>
  <c r="U24" i="18"/>
  <c r="U23" i="18"/>
  <c r="W32" i="18"/>
  <c r="AG23" i="18"/>
  <c r="AI23" i="18" s="1" a="1"/>
  <c r="AI23" i="18" s="1"/>
  <c r="F24" i="18"/>
  <c r="AH29" i="18"/>
  <c r="AH23" i="18" s="1"/>
  <c r="AD23" i="18"/>
  <c r="AQ23" i="18"/>
  <c r="AQ24" i="18"/>
  <c r="W28" i="18"/>
  <c r="S24" i="18"/>
  <c r="S23" i="18"/>
  <c r="AF24" i="18"/>
  <c r="AF23" i="18"/>
  <c r="AR23" i="18"/>
  <c r="AT23" i="18" s="1" a="1"/>
  <c r="AT23" i="18" s="1"/>
  <c r="AR24" i="18"/>
  <c r="L28" i="18"/>
  <c r="H24" i="18"/>
  <c r="H23" i="18"/>
  <c r="K23" i="18"/>
  <c r="M23" i="18" s="1" a="1"/>
  <c r="M23" i="18" s="1"/>
  <c r="K24" i="18"/>
  <c r="V24" i="18"/>
  <c r="AO24" i="18"/>
  <c r="AB24" i="18"/>
  <c r="AB23" i="18" a="1"/>
  <c r="AB23" i="18" s="1"/>
  <c r="N11" i="18" s="1"/>
  <c r="P11" i="18" s="1"/>
  <c r="Q11" i="18" s="1"/>
  <c r="AS28" i="18"/>
  <c r="AO23" i="18"/>
  <c r="L39" i="17"/>
  <c r="L31" i="17"/>
  <c r="AH38" i="17"/>
  <c r="AH30" i="17"/>
  <c r="AR23" i="17"/>
  <c r="AT23" i="17" s="1" a="1"/>
  <c r="AT23" i="17" s="1"/>
  <c r="AG23" i="17"/>
  <c r="AI23" i="17" s="1" a="1"/>
  <c r="AI23" i="17" s="1"/>
  <c r="L35" i="17"/>
  <c r="V24" i="17"/>
  <c r="AG24" i="17"/>
  <c r="AH34" i="17"/>
  <c r="W23" i="17"/>
  <c r="W24" i="17"/>
  <c r="AQ23" i="17"/>
  <c r="AQ24" i="17"/>
  <c r="L34" i="17"/>
  <c r="U23" i="17"/>
  <c r="U24" i="17"/>
  <c r="S23" i="17"/>
  <c r="S24" i="17"/>
  <c r="L33" i="17"/>
  <c r="AB23" i="17" a="1"/>
  <c r="AB23" i="17" s="1"/>
  <c r="AB24" i="17"/>
  <c r="AH32" i="17"/>
  <c r="F23" i="17" a="1"/>
  <c r="F23" i="17" s="1"/>
  <c r="N11" i="17" s="1"/>
  <c r="P11" i="17" s="1"/>
  <c r="Q11" i="17" s="1"/>
  <c r="F24" i="17"/>
  <c r="K23" i="17"/>
  <c r="M23" i="17" s="1" a="1"/>
  <c r="M23" i="17" s="1"/>
  <c r="K24" i="17"/>
  <c r="L32" i="17"/>
  <c r="AH31" i="17"/>
  <c r="L38" i="17"/>
  <c r="L30" i="17"/>
  <c r="AS24" i="17"/>
  <c r="AS23" i="17"/>
  <c r="AF24" i="17"/>
  <c r="AF23" i="17"/>
  <c r="AH37" i="17"/>
  <c r="AH29" i="17"/>
  <c r="AO23" i="17"/>
  <c r="V23" i="17"/>
  <c r="X23" i="17" s="1" a="1"/>
  <c r="X23" i="17" s="1"/>
  <c r="J23" i="17"/>
  <c r="J24" i="17"/>
  <c r="L37" i="17"/>
  <c r="L29" i="17"/>
  <c r="AO24" i="17"/>
  <c r="AH36" i="17"/>
  <c r="AD23" i="17"/>
  <c r="AH28" i="17"/>
  <c r="AD24" i="17"/>
  <c r="L36" i="17"/>
  <c r="H23" i="17"/>
  <c r="L28" i="17"/>
  <c r="H24" i="17"/>
  <c r="AH35" i="17"/>
  <c r="AG23" i="16"/>
  <c r="AI23" i="16" s="1" a="1"/>
  <c r="AI23" i="16" s="1"/>
  <c r="W49" i="16"/>
  <c r="F24" i="16"/>
  <c r="AS37" i="16"/>
  <c r="AG24" i="16"/>
  <c r="AR23" i="16"/>
  <c r="AT23" i="16" s="1" a="1"/>
  <c r="AT23" i="16" s="1"/>
  <c r="AH28" i="16"/>
  <c r="AD24" i="16"/>
  <c r="AD23" i="16"/>
  <c r="L28" i="16"/>
  <c r="H23" i="16"/>
  <c r="H24" i="16"/>
  <c r="U23" i="16"/>
  <c r="AQ23" i="16"/>
  <c r="W28" i="16"/>
  <c r="S24" i="16"/>
  <c r="S23" i="16"/>
  <c r="AM23" i="16"/>
  <c r="K23" i="16"/>
  <c r="M23" i="16" s="1" a="1"/>
  <c r="M23" i="16" s="1"/>
  <c r="K24" i="16"/>
  <c r="AB23" i="16" a="1"/>
  <c r="AB23" i="16" s="1"/>
  <c r="AS28" i="16"/>
  <c r="AO24" i="16"/>
  <c r="AO23" i="16"/>
  <c r="AF24" i="16"/>
  <c r="J24" i="16"/>
  <c r="AH48" i="16"/>
  <c r="Q23" i="16" a="1"/>
  <c r="Q23" i="16" s="1"/>
  <c r="N11" i="16" s="1"/>
  <c r="P11" i="16" s="1"/>
  <c r="Q11" i="16" s="1"/>
  <c r="Q24" i="16"/>
  <c r="AQ24" i="16"/>
  <c r="AR24" i="16"/>
  <c r="V23" i="16"/>
  <c r="X23" i="16" s="1" a="1"/>
  <c r="X23" i="16" s="1"/>
  <c r="V24" i="16"/>
  <c r="S24" i="15"/>
  <c r="V23" i="15"/>
  <c r="X23" i="15" s="1" a="1"/>
  <c r="X23" i="15" s="1"/>
  <c r="S23" i="15"/>
  <c r="K23" i="15"/>
  <c r="M23" i="15" s="1" a="1"/>
  <c r="M23" i="15" s="1"/>
  <c r="AH29" i="15"/>
  <c r="AH37" i="15"/>
  <c r="AI23" i="15" a="1"/>
  <c r="AI23" i="15" s="1"/>
  <c r="AH35" i="15"/>
  <c r="U23" i="15"/>
  <c r="K24" i="15"/>
  <c r="L37" i="15"/>
  <c r="AB24" i="15"/>
  <c r="AH34" i="15"/>
  <c r="AS24" i="15"/>
  <c r="AS23" i="15"/>
  <c r="H23" i="15"/>
  <c r="L28" i="15"/>
  <c r="H24" i="15"/>
  <c r="Q23" i="15" a="1"/>
  <c r="Q23" i="15" s="1"/>
  <c r="Q24" i="15"/>
  <c r="F24" i="15"/>
  <c r="AQ23" i="15"/>
  <c r="AQ24" i="15"/>
  <c r="L33" i="15"/>
  <c r="AD23" i="15"/>
  <c r="L29" i="15"/>
  <c r="AM24" i="15"/>
  <c r="AM23" i="15"/>
  <c r="J24" i="15"/>
  <c r="J23" i="15"/>
  <c r="W24" i="15"/>
  <c r="W23" i="15"/>
  <c r="AF23" i="15"/>
  <c r="AF24" i="15"/>
  <c r="AG24" i="15"/>
  <c r="AD24" i="15"/>
  <c r="L31" i="15"/>
  <c r="AH28" i="15"/>
  <c r="L30" i="15"/>
  <c r="U24" i="15"/>
  <c r="L39" i="15"/>
  <c r="AH36" i="15"/>
  <c r="AH33" i="15"/>
  <c r="V24" i="15"/>
  <c r="L38" i="15"/>
  <c r="L35" i="15"/>
  <c r="AO23" i="15"/>
  <c r="AH30" i="15"/>
  <c r="AO24" i="15"/>
  <c r="AR23" i="15"/>
  <c r="AT23" i="15" s="1" a="1"/>
  <c r="AT23" i="15" s="1"/>
  <c r="AR24" i="15"/>
  <c r="L32" i="15"/>
  <c r="J23" i="14"/>
  <c r="V24" i="14"/>
  <c r="L35" i="14"/>
  <c r="AM24" i="14"/>
  <c r="L31" i="14"/>
  <c r="W74" i="14"/>
  <c r="AS36" i="14"/>
  <c r="W36" i="14"/>
  <c r="AS35" i="14"/>
  <c r="W35" i="14"/>
  <c r="AG24" i="14"/>
  <c r="AR24" i="14"/>
  <c r="K23" i="14"/>
  <c r="M23" i="14" s="1" a="1"/>
  <c r="M23" i="14" s="1"/>
  <c r="W38" i="14"/>
  <c r="AS31" i="14"/>
  <c r="W28" i="14"/>
  <c r="S24" i="14"/>
  <c r="S23" i="14"/>
  <c r="W31" i="14"/>
  <c r="AG23" i="14"/>
  <c r="AI23" i="14" s="1" a="1"/>
  <c r="AI23" i="14" s="1"/>
  <c r="AS30" i="14"/>
  <c r="AQ24" i="14"/>
  <c r="AQ23" i="14"/>
  <c r="W30" i="14"/>
  <c r="U24" i="14"/>
  <c r="U23" i="14"/>
  <c r="AS29" i="14"/>
  <c r="AD23" i="14"/>
  <c r="W37" i="14"/>
  <c r="W29" i="14"/>
  <c r="AS28" i="14"/>
  <c r="AO24" i="14"/>
  <c r="AO23" i="14"/>
  <c r="Q23" i="14" a="1"/>
  <c r="Q23" i="14" s="1"/>
  <c r="Q24" i="14"/>
  <c r="AD24" i="14"/>
  <c r="AS34" i="14"/>
  <c r="AH23" i="14"/>
  <c r="AH24" i="14"/>
  <c r="K24" i="14"/>
  <c r="AB24" i="14"/>
  <c r="AB23" i="14" a="1"/>
  <c r="AB23" i="14" s="1"/>
  <c r="W34" i="14"/>
  <c r="L23" i="14"/>
  <c r="L24" i="14"/>
  <c r="AR23" i="14"/>
  <c r="AT23" i="14" s="1" a="1"/>
  <c r="AT23" i="14" s="1"/>
  <c r="F24" i="14"/>
  <c r="F23" i="14" a="1"/>
  <c r="F23" i="14" s="1"/>
  <c r="AS33" i="14"/>
  <c r="H23" i="14"/>
  <c r="H24" i="14"/>
  <c r="W33" i="14"/>
  <c r="AS31" i="13"/>
  <c r="AS24" i="13" s="1"/>
  <c r="J24" i="13"/>
  <c r="L37" i="13"/>
  <c r="L35" i="13"/>
  <c r="K24" i="13"/>
  <c r="W37" i="13"/>
  <c r="W30" i="13"/>
  <c r="W33" i="13"/>
  <c r="L28" i="13"/>
  <c r="H24" i="13"/>
  <c r="H23" i="13"/>
  <c r="W39" i="13"/>
  <c r="AB24" i="13"/>
  <c r="AB23" i="13" a="1"/>
  <c r="AB23" i="13" s="1"/>
  <c r="AH29" i="13"/>
  <c r="AH24" i="13" s="1"/>
  <c r="AD24" i="13"/>
  <c r="AG23" i="13"/>
  <c r="AI23" i="13" s="1" a="1"/>
  <c r="AI23" i="13" s="1"/>
  <c r="AG24" i="13"/>
  <c r="AR24" i="13"/>
  <c r="AR23" i="13"/>
  <c r="AT23" i="13" s="1" a="1"/>
  <c r="AT23" i="13" s="1"/>
  <c r="W35" i="13"/>
  <c r="L33" i="13"/>
  <c r="AO23" i="13"/>
  <c r="AQ24" i="13"/>
  <c r="AQ23" i="13"/>
  <c r="L31" i="13"/>
  <c r="L29" i="13"/>
  <c r="U24" i="13"/>
  <c r="U23" i="13"/>
  <c r="V24" i="13"/>
  <c r="V23" i="13"/>
  <c r="X23" i="13" s="1" a="1"/>
  <c r="X23" i="13" s="1"/>
  <c r="AO24" i="13"/>
  <c r="W32" i="13"/>
  <c r="AF23" i="13"/>
  <c r="AF24" i="13"/>
  <c r="Q24" i="13"/>
  <c r="Q23" i="13" a="1"/>
  <c r="Q23" i="13" s="1"/>
  <c r="W28" i="13"/>
  <c r="S23" i="13"/>
  <c r="S24" i="13"/>
  <c r="AD23" i="13"/>
  <c r="AH34" i="12"/>
  <c r="AG24" i="12"/>
  <c r="U24" i="12"/>
  <c r="U23" i="12"/>
  <c r="AS24" i="12"/>
  <c r="AS23" i="12"/>
  <c r="L31" i="12"/>
  <c r="AO23" i="12"/>
  <c r="AH30" i="12"/>
  <c r="AO24" i="12"/>
  <c r="L30" i="12"/>
  <c r="AQ23" i="12"/>
  <c r="AQ24" i="12"/>
  <c r="K23" i="12"/>
  <c r="M23" i="12" s="1" a="1"/>
  <c r="M23" i="12" s="1"/>
  <c r="K24" i="12"/>
  <c r="AF24" i="12"/>
  <c r="AF23" i="12"/>
  <c r="AH29" i="12"/>
  <c r="J23" i="12"/>
  <c r="J24" i="12"/>
  <c r="L29" i="12"/>
  <c r="AH36" i="12"/>
  <c r="AH28" i="12"/>
  <c r="AD24" i="12"/>
  <c r="AD23" i="12"/>
  <c r="L36" i="12"/>
  <c r="H23" i="12"/>
  <c r="L28" i="12"/>
  <c r="H24" i="12"/>
  <c r="W24" i="12"/>
  <c r="S23" i="12"/>
  <c r="AR24" i="12"/>
  <c r="AR23" i="12"/>
  <c r="AT23" i="12" s="1" a="1"/>
  <c r="AT23" i="12" s="1"/>
  <c r="L35" i="12"/>
  <c r="S24" i="12"/>
  <c r="AH33" i="12"/>
  <c r="V23" i="12"/>
  <c r="X23" i="12" s="1" a="1"/>
  <c r="X23" i="12" s="1"/>
  <c r="V24" i="12"/>
  <c r="AG23" i="12"/>
  <c r="AI23" i="12" s="1" a="1"/>
  <c r="AI23" i="12" s="1"/>
  <c r="AB23" i="12" a="1"/>
  <c r="AB23" i="12" s="1"/>
  <c r="N11" i="12" s="1"/>
  <c r="P11" i="12" s="1"/>
  <c r="Q11" i="12" s="1"/>
  <c r="AB24" i="12"/>
  <c r="L33" i="12"/>
  <c r="AH32" i="12"/>
  <c r="W31" i="12"/>
  <c r="W23" i="12" s="1"/>
  <c r="K23" i="11"/>
  <c r="M23" i="11" s="1" a="1"/>
  <c r="M23" i="11" s="1"/>
  <c r="AR24" i="11"/>
  <c r="K24" i="11"/>
  <c r="AS37" i="11"/>
  <c r="AS34" i="11"/>
  <c r="AH35" i="11"/>
  <c r="AH34" i="11"/>
  <c r="AG24" i="11"/>
  <c r="W32" i="11"/>
  <c r="W31" i="11"/>
  <c r="L36" i="11"/>
  <c r="L35" i="11"/>
  <c r="L32" i="11"/>
  <c r="L31" i="11"/>
  <c r="H24" i="11"/>
  <c r="H23" i="11"/>
  <c r="L28" i="11"/>
  <c r="AB24" i="11"/>
  <c r="AB23" i="11" a="1"/>
  <c r="AB23" i="11" s="1"/>
  <c r="W33" i="11"/>
  <c r="AM23" i="11"/>
  <c r="AM24" i="11"/>
  <c r="L34" i="11"/>
  <c r="AS31" i="11"/>
  <c r="L33" i="11"/>
  <c r="AS38" i="11"/>
  <c r="AS30" i="11"/>
  <c r="AH32" i="11"/>
  <c r="W38" i="11"/>
  <c r="W30" i="11"/>
  <c r="AS48" i="11"/>
  <c r="AS29" i="11"/>
  <c r="AH31" i="11"/>
  <c r="W37" i="11"/>
  <c r="W29" i="11"/>
  <c r="F23" i="11" a="1"/>
  <c r="F23" i="11" s="1"/>
  <c r="F24" i="11"/>
  <c r="AS28" i="11"/>
  <c r="AO24" i="11"/>
  <c r="AO23" i="11"/>
  <c r="AH38" i="11"/>
  <c r="AH30" i="11"/>
  <c r="AQ24" i="11"/>
  <c r="AQ23" i="11"/>
  <c r="W36" i="11"/>
  <c r="S23" i="11"/>
  <c r="W28" i="11"/>
  <c r="S24" i="11"/>
  <c r="L38" i="11"/>
  <c r="L30" i="11"/>
  <c r="V23" i="11"/>
  <c r="X23" i="11" s="1" a="1"/>
  <c r="X23" i="11" s="1"/>
  <c r="V24" i="11"/>
  <c r="U23" i="11"/>
  <c r="U24" i="11"/>
  <c r="AS35" i="11"/>
  <c r="AR23" i="11"/>
  <c r="AT23" i="11" s="1" a="1"/>
  <c r="AT23" i="11" s="1"/>
  <c r="AF24" i="11"/>
  <c r="AF23" i="11"/>
  <c r="AH37" i="11"/>
  <c r="AH29" i="11"/>
  <c r="W35" i="11"/>
  <c r="J24" i="11"/>
  <c r="J23" i="11"/>
  <c r="L37" i="11"/>
  <c r="L29" i="11"/>
  <c r="AG23" i="11"/>
  <c r="AI23" i="11" s="1" a="1"/>
  <c r="AI23" i="11" s="1"/>
  <c r="Q23" i="11" a="1"/>
  <c r="Q23" i="11" s="1"/>
  <c r="Q24" i="11"/>
  <c r="AH33" i="11"/>
  <c r="AH36" i="11"/>
  <c r="AH28" i="11"/>
  <c r="AD24" i="11"/>
  <c r="AD23" i="11"/>
  <c r="W34" i="11"/>
  <c r="AR58" i="1"/>
  <c r="AS44" i="1"/>
  <c r="AG35" i="1"/>
  <c r="W46" i="1"/>
  <c r="L61" i="1"/>
  <c r="AG44" i="1"/>
  <c r="AS95" i="1"/>
  <c r="AG36" i="1"/>
  <c r="AG63" i="1"/>
  <c r="W52" i="1"/>
  <c r="AH45" i="1"/>
  <c r="L63" i="1"/>
  <c r="K61" i="1"/>
  <c r="AS99" i="1"/>
  <c r="AD63" i="1"/>
  <c r="AH63" i="1" s="1"/>
  <c r="L59" i="1"/>
  <c r="AH49" i="1"/>
  <c r="V47" i="1"/>
  <c r="V38" i="1"/>
  <c r="AS64" i="1"/>
  <c r="S43" i="1"/>
  <c r="W43" i="1" s="1"/>
  <c r="AO53" i="1"/>
  <c r="AS53" i="1" s="1"/>
  <c r="AH52" i="1"/>
  <c r="V52" i="1"/>
  <c r="AD44" i="1"/>
  <c r="AH44" i="1" s="1"/>
  <c r="W54" i="1"/>
  <c r="V58" i="1"/>
  <c r="W63" i="1"/>
  <c r="AS91" i="1"/>
  <c r="V66" i="1"/>
  <c r="L29" i="1"/>
  <c r="S61" i="1"/>
  <c r="W61" i="1" s="1"/>
  <c r="AR50" i="1"/>
  <c r="V51" i="1"/>
  <c r="L65" i="1"/>
  <c r="V65" i="1"/>
  <c r="AG31" i="1"/>
  <c r="H60" i="1"/>
  <c r="L60" i="1" s="1"/>
  <c r="V59" i="1"/>
  <c r="AG49" i="1"/>
  <c r="AR48" i="1"/>
  <c r="AR36" i="1"/>
  <c r="K62" i="1"/>
  <c r="V32" i="1"/>
  <c r="AR88" i="1"/>
  <c r="AF35" i="1"/>
  <c r="AH35" i="1" s="1"/>
  <c r="AH67" i="1"/>
  <c r="V50" i="1"/>
  <c r="AF31" i="1"/>
  <c r="AH31" i="1" s="1"/>
  <c r="AS52" i="1"/>
  <c r="AG52" i="1"/>
  <c r="AF37" i="1"/>
  <c r="AF33" i="1"/>
  <c r="AH33" i="1" s="1"/>
  <c r="AF29" i="1"/>
  <c r="AH29" i="1" s="1"/>
  <c r="AO50" i="1"/>
  <c r="AS50" i="1" s="1"/>
  <c r="AS60" i="1"/>
  <c r="V28" i="1"/>
  <c r="AG33" i="1"/>
  <c r="T24" i="1"/>
  <c r="AD37" i="1"/>
  <c r="AR37" i="1"/>
  <c r="AR39" i="1"/>
  <c r="AM23" i="1"/>
  <c r="W62" i="1"/>
  <c r="V67" i="1"/>
  <c r="AH69" i="1"/>
  <c r="AH60" i="1"/>
  <c r="AG60" i="1"/>
  <c r="H62" i="1"/>
  <c r="L62" i="1" s="1"/>
  <c r="AR64" i="1"/>
  <c r="V68" i="1"/>
  <c r="AG66" i="1"/>
  <c r="V62" i="1"/>
  <c r="V34" i="1"/>
  <c r="S68" i="1"/>
  <c r="W68" i="1" s="1"/>
  <c r="W50" i="1"/>
  <c r="W66" i="1"/>
  <c r="AG34" i="1"/>
  <c r="AH39" i="1"/>
  <c r="AS46" i="1"/>
  <c r="AG64" i="1"/>
  <c r="AG38" i="1"/>
  <c r="S34" i="1"/>
  <c r="W34" i="1" s="1"/>
  <c r="AR33" i="1"/>
  <c r="AR47" i="1"/>
  <c r="R24" i="1"/>
  <c r="T23" i="1"/>
  <c r="AA24" i="1"/>
  <c r="S67" i="1"/>
  <c r="W67" i="1" s="1"/>
  <c r="AC23" i="1"/>
  <c r="AH53" i="1"/>
  <c r="K69" i="1"/>
  <c r="V44" i="1"/>
  <c r="AR34" i="1"/>
  <c r="AR38" i="1"/>
  <c r="V30" i="1"/>
  <c r="K29" i="1"/>
  <c r="AR54" i="1"/>
  <c r="W48" i="1"/>
  <c r="AN23" i="1"/>
  <c r="AH62" i="1"/>
  <c r="L64" i="1"/>
  <c r="AR49" i="1"/>
  <c r="L69" i="1"/>
  <c r="V48" i="1"/>
  <c r="AO59" i="1"/>
  <c r="AS59" i="1" s="1"/>
  <c r="AG67" i="1"/>
  <c r="V54" i="1"/>
  <c r="L68" i="1"/>
  <c r="K67" i="1"/>
  <c r="W44" i="1"/>
  <c r="AR96" i="1"/>
  <c r="AG61" i="1"/>
  <c r="AR30" i="1"/>
  <c r="AR28" i="1"/>
  <c r="AR95" i="1"/>
  <c r="AA23" i="1"/>
  <c r="AR51" i="1"/>
  <c r="AQ28" i="1"/>
  <c r="AS28" i="1" s="1"/>
  <c r="AC24" i="1"/>
  <c r="AH47" i="1"/>
  <c r="AP23" i="1"/>
  <c r="L58" i="1"/>
  <c r="AE24" i="1"/>
  <c r="AF38" i="1"/>
  <c r="AH38" i="1" s="1"/>
  <c r="V63" i="1"/>
  <c r="AS51" i="1"/>
  <c r="AG39" i="1"/>
  <c r="K64" i="1"/>
  <c r="W60" i="1"/>
  <c r="V49" i="1"/>
  <c r="V36" i="1"/>
  <c r="AD61" i="1"/>
  <c r="AH61" i="1" s="1"/>
  <c r="AF36" i="1"/>
  <c r="AH36" i="1" s="1"/>
  <c r="AO39" i="1"/>
  <c r="AR45" i="1"/>
  <c r="AH59" i="1"/>
  <c r="AF34" i="1"/>
  <c r="AD34" i="1"/>
  <c r="V35" i="1"/>
  <c r="AO47" i="1"/>
  <c r="AS47" i="1" s="1"/>
  <c r="AR31" i="1"/>
  <c r="AR46" i="1"/>
  <c r="AR29" i="1"/>
  <c r="AR52" i="1"/>
  <c r="AG51" i="1"/>
  <c r="AF51" i="1"/>
  <c r="AH51" i="1" s="1"/>
  <c r="AQ29" i="1"/>
  <c r="K58" i="1"/>
  <c r="V88" i="1"/>
  <c r="AD65" i="1"/>
  <c r="AH65" i="1" s="1"/>
  <c r="AO96" i="1"/>
  <c r="AS96" i="1" s="1"/>
  <c r="P23" i="1"/>
  <c r="K59" i="1"/>
  <c r="AD54" i="1"/>
  <c r="AH54" i="1" s="1"/>
  <c r="AF32" i="1"/>
  <c r="AH32" i="1" s="1"/>
  <c r="AG48" i="1"/>
  <c r="AQ39" i="1"/>
  <c r="AS45" i="1"/>
  <c r="AG69" i="1"/>
  <c r="AQ66" i="1"/>
  <c r="AS66" i="1" s="1"/>
  <c r="AR66" i="1"/>
  <c r="AG47" i="1"/>
  <c r="K63" i="1"/>
  <c r="AF30" i="1"/>
  <c r="AH30" i="1" s="1"/>
  <c r="AG29" i="1"/>
  <c r="AQ37" i="1"/>
  <c r="AS37" i="1" s="1"/>
  <c r="V60" i="1"/>
  <c r="K68" i="1"/>
  <c r="AF28" i="1"/>
  <c r="AH28" i="1" s="1"/>
  <c r="AD66" i="1"/>
  <c r="AH66" i="1" s="1"/>
  <c r="AQ35" i="1"/>
  <c r="AS35" i="1" s="1"/>
  <c r="AR44" i="1"/>
  <c r="AB28" i="1"/>
  <c r="AB24" i="1" s="1"/>
  <c r="AG62" i="1"/>
  <c r="V29" i="1"/>
  <c r="V33" i="1"/>
  <c r="AD64" i="1"/>
  <c r="AH64" i="1" s="1"/>
  <c r="AQ33" i="1"/>
  <c r="AS33" i="1" s="1"/>
  <c r="AO29" i="1"/>
  <c r="AG28" i="1"/>
  <c r="W65" i="1"/>
  <c r="P24" i="1"/>
  <c r="AD46" i="1"/>
  <c r="AH46" i="1" s="1"/>
  <c r="AE23" i="1"/>
  <c r="AQ31" i="1"/>
  <c r="AS31" i="1" s="1"/>
  <c r="AO65" i="1"/>
  <c r="AS65" i="1" s="1"/>
  <c r="AQ38" i="1"/>
  <c r="AS38" i="1" s="1"/>
  <c r="AG59" i="1"/>
  <c r="AR99" i="1"/>
  <c r="AR91" i="1"/>
  <c r="S29" i="1"/>
  <c r="W29" i="1" s="1"/>
  <c r="R23" i="1"/>
  <c r="K65" i="1"/>
  <c r="AG53" i="1"/>
  <c r="AL23" i="1" a="1"/>
  <c r="AL23" i="1" s="1"/>
  <c r="AQ34" i="1"/>
  <c r="AS34" i="1" s="1"/>
  <c r="AO30" i="1"/>
  <c r="AR35" i="1"/>
  <c r="AG50" i="1"/>
  <c r="AF50" i="1"/>
  <c r="AH50" i="1" s="1"/>
  <c r="AG45" i="1"/>
  <c r="AQ30" i="1"/>
  <c r="AR60" i="1"/>
  <c r="AQ36" i="1"/>
  <c r="AS36" i="1" s="1"/>
  <c r="AR98" i="1"/>
  <c r="AQ93" i="1"/>
  <c r="AS93" i="1" s="1"/>
  <c r="AR93" i="1"/>
  <c r="AR94" i="1"/>
  <c r="AR92" i="1"/>
  <c r="AQ92" i="1"/>
  <c r="AS92" i="1" s="1"/>
  <c r="AS94" i="1"/>
  <c r="AL24" i="1"/>
  <c r="AO88" i="1"/>
  <c r="AS88" i="1" s="1"/>
  <c r="AR89" i="1"/>
  <c r="AS89" i="1"/>
  <c r="AN24" i="1"/>
  <c r="AH58" i="1"/>
  <c r="AP24" i="1"/>
  <c r="AO97" i="1"/>
  <c r="AS97" i="1" s="1"/>
  <c r="AG58" i="1"/>
  <c r="F28" i="1"/>
  <c r="F23" i="1" s="1" a="1"/>
  <c r="F23" i="1" s="1"/>
  <c r="E23" i="1"/>
  <c r="W99" i="1"/>
  <c r="AS77" i="1"/>
  <c r="AS32" i="1"/>
  <c r="AM24" i="1"/>
  <c r="W64" i="1"/>
  <c r="W38" i="1"/>
  <c r="U24" i="1"/>
  <c r="U23" i="1"/>
  <c r="W36" i="1"/>
  <c r="K28" i="1"/>
  <c r="W32" i="1"/>
  <c r="Q24" i="1"/>
  <c r="Q23" i="1" a="1"/>
  <c r="Q23" i="1" s="1"/>
  <c r="W33" i="1"/>
  <c r="W35" i="1"/>
  <c r="W31" i="1"/>
  <c r="W37" i="1"/>
  <c r="W30" i="1"/>
  <c r="W28" i="1"/>
  <c r="J31" i="1"/>
  <c r="L31" i="1" s="1"/>
  <c r="J32" i="1"/>
  <c r="L32" i="1" s="1"/>
  <c r="J36" i="1"/>
  <c r="L36" i="1" s="1"/>
  <c r="J38" i="1"/>
  <c r="L38" i="1" s="1"/>
  <c r="L94" i="1"/>
  <c r="L90" i="1"/>
  <c r="J28" i="1"/>
  <c r="J39" i="1"/>
  <c r="L39" i="1" s="1"/>
  <c r="L49" i="1"/>
  <c r="L44" i="1"/>
  <c r="J34" i="1"/>
  <c r="L34" i="1" s="1"/>
  <c r="J30" i="1"/>
  <c r="L30" i="1" s="1"/>
  <c r="L47" i="1"/>
  <c r="L50" i="1"/>
  <c r="J35" i="1"/>
  <c r="L35" i="1" s="1"/>
  <c r="J37" i="1"/>
  <c r="L37" i="1" s="1"/>
  <c r="L48" i="1"/>
  <c r="J33" i="1"/>
  <c r="L46" i="1"/>
  <c r="K50" i="1"/>
  <c r="K49" i="1"/>
  <c r="K44" i="1"/>
  <c r="K47" i="1"/>
  <c r="K48" i="1"/>
  <c r="L51" i="1"/>
  <c r="L52" i="1"/>
  <c r="L53" i="1"/>
  <c r="I23" i="1"/>
  <c r="K46" i="1"/>
  <c r="L54" i="1"/>
  <c r="L45" i="1"/>
  <c r="I24" i="1"/>
  <c r="K43" i="1"/>
  <c r="K52" i="1"/>
  <c r="K53" i="1"/>
  <c r="K45" i="1"/>
  <c r="E24" i="1"/>
  <c r="H43" i="1"/>
  <c r="L43" i="1" s="1"/>
  <c r="K51" i="1"/>
  <c r="H28" i="1"/>
  <c r="K54" i="1"/>
  <c r="G23" i="1"/>
  <c r="G24" i="1"/>
  <c r="K33" i="1"/>
  <c r="K38" i="1"/>
  <c r="K32" i="1"/>
  <c r="K37" i="1"/>
  <c r="K31" i="1"/>
  <c r="K39" i="1"/>
  <c r="K36" i="1"/>
  <c r="K35" i="1"/>
  <c r="K34" i="1"/>
  <c r="K30" i="1"/>
  <c r="AH24" i="40" l="1"/>
  <c r="AH23" i="40"/>
  <c r="W24" i="40"/>
  <c r="L24" i="40"/>
  <c r="L23" i="40"/>
  <c r="N7" i="40" s="1"/>
  <c r="P7" i="40" s="1"/>
  <c r="Q7" i="40" s="1"/>
  <c r="W23" i="39"/>
  <c r="W24" i="39"/>
  <c r="L24" i="39"/>
  <c r="L23" i="39"/>
  <c r="N11" i="39"/>
  <c r="P11" i="39" s="1"/>
  <c r="Q11" i="39" s="1"/>
  <c r="AS24" i="39"/>
  <c r="AS23" i="39"/>
  <c r="AH24" i="39"/>
  <c r="AH23" i="39"/>
  <c r="L23" i="38"/>
  <c r="N7" i="38" s="1"/>
  <c r="P7" i="38" s="1"/>
  <c r="Q7" i="38" s="1"/>
  <c r="L24" i="38"/>
  <c r="AH24" i="38"/>
  <c r="AH23" i="38"/>
  <c r="W24" i="38"/>
  <c r="W23" i="38"/>
  <c r="L23" i="37"/>
  <c r="L24" i="37"/>
  <c r="AH24" i="37"/>
  <c r="AH23" i="37"/>
  <c r="W24" i="37"/>
  <c r="W23" i="37"/>
  <c r="AS24" i="37"/>
  <c r="AS23" i="37"/>
  <c r="W23" i="36"/>
  <c r="N7" i="36" s="1"/>
  <c r="P7" i="36" s="1"/>
  <c r="Q7" i="36" s="1"/>
  <c r="W24" i="36"/>
  <c r="N11" i="35"/>
  <c r="P11" i="35" s="1"/>
  <c r="Q11" i="35" s="1"/>
  <c r="AS24" i="35"/>
  <c r="AS23" i="35"/>
  <c r="L24" i="35"/>
  <c r="L23" i="35"/>
  <c r="AH24" i="35"/>
  <c r="AH23" i="35"/>
  <c r="W23" i="35"/>
  <c r="W24" i="35"/>
  <c r="N7" i="34"/>
  <c r="P7" i="34" s="1"/>
  <c r="Q7" i="34" s="1"/>
  <c r="W23" i="34"/>
  <c r="W24" i="34"/>
  <c r="W23" i="33"/>
  <c r="W24" i="33"/>
  <c r="L24" i="33"/>
  <c r="L23" i="33"/>
  <c r="AS24" i="33"/>
  <c r="AS23" i="33"/>
  <c r="AH24" i="33"/>
  <c r="AH23" i="33"/>
  <c r="L23" i="32"/>
  <c r="N7" i="32" s="1"/>
  <c r="P7" i="32" s="1"/>
  <c r="Q7" i="32" s="1"/>
  <c r="L24" i="32"/>
  <c r="N11" i="32"/>
  <c r="P11" i="32" s="1"/>
  <c r="Q11" i="32" s="1"/>
  <c r="AH24" i="32"/>
  <c r="AH23" i="32"/>
  <c r="W23" i="32"/>
  <c r="W24" i="32"/>
  <c r="AS23" i="32"/>
  <c r="AS24" i="32"/>
  <c r="W24" i="31"/>
  <c r="W23" i="31"/>
  <c r="AS24" i="31"/>
  <c r="AS23" i="31"/>
  <c r="AH23" i="31"/>
  <c r="AH24" i="31"/>
  <c r="L24" i="30"/>
  <c r="L23" i="30"/>
  <c r="W23" i="30"/>
  <c r="W24" i="30"/>
  <c r="AH24" i="30"/>
  <c r="AH23" i="30"/>
  <c r="AS24" i="30"/>
  <c r="AS23" i="30"/>
  <c r="N11" i="30"/>
  <c r="P11" i="30" s="1"/>
  <c r="Q11" i="30" s="1"/>
  <c r="W24" i="29"/>
  <c r="W23" i="29"/>
  <c r="N7" i="29" s="1"/>
  <c r="P7" i="29" s="1"/>
  <c r="Q7" i="29" s="1"/>
  <c r="AH23" i="29"/>
  <c r="AH24" i="29"/>
  <c r="AS23" i="29"/>
  <c r="L24" i="29"/>
  <c r="AS23" i="28"/>
  <c r="N11" i="28"/>
  <c r="P11" i="28" s="1"/>
  <c r="Q11" i="28" s="1"/>
  <c r="AH24" i="28"/>
  <c r="AH23" i="28"/>
  <c r="W24" i="28"/>
  <c r="W23" i="28"/>
  <c r="N7" i="28" s="1"/>
  <c r="P7" i="28" s="1"/>
  <c r="Q7" i="28" s="1"/>
  <c r="L23" i="27"/>
  <c r="N7" i="27" s="1"/>
  <c r="P7" i="27" s="1"/>
  <c r="Q7" i="27" s="1"/>
  <c r="L24" i="27"/>
  <c r="AH23" i="27"/>
  <c r="AH24" i="27"/>
  <c r="W24" i="26"/>
  <c r="W23" i="26"/>
  <c r="AS24" i="26"/>
  <c r="AS23" i="26"/>
  <c r="AH24" i="26"/>
  <c r="AH23" i="26"/>
  <c r="L23" i="26"/>
  <c r="L24" i="26"/>
  <c r="W24" i="25"/>
  <c r="W23" i="25"/>
  <c r="AS24" i="25"/>
  <c r="AS23" i="25"/>
  <c r="AS23" i="24"/>
  <c r="AS24" i="24"/>
  <c r="L24" i="24"/>
  <c r="L23" i="24"/>
  <c r="AH24" i="24"/>
  <c r="AH23" i="24"/>
  <c r="N11" i="24"/>
  <c r="P11" i="24" s="1"/>
  <c r="Q11" i="24" s="1"/>
  <c r="N11" i="23"/>
  <c r="P11" i="23" s="1"/>
  <c r="Q11" i="23" s="1"/>
  <c r="L23" i="23"/>
  <c r="L24" i="23"/>
  <c r="AH24" i="23"/>
  <c r="AH23" i="23"/>
  <c r="W23" i="23"/>
  <c r="W24" i="23"/>
  <c r="AS24" i="23"/>
  <c r="AS23" i="23"/>
  <c r="L24" i="22"/>
  <c r="L23" i="22"/>
  <c r="AS24" i="22"/>
  <c r="AS23" i="22"/>
  <c r="AH24" i="22"/>
  <c r="AH23" i="22"/>
  <c r="W23" i="22"/>
  <c r="W24" i="22"/>
  <c r="L23" i="21"/>
  <c r="N7" i="21" s="1"/>
  <c r="P7" i="21" s="1"/>
  <c r="Q7" i="21" s="1"/>
  <c r="L24" i="21"/>
  <c r="AH23" i="21"/>
  <c r="AH24" i="21"/>
  <c r="W23" i="21"/>
  <c r="AS23" i="21"/>
  <c r="N11" i="20"/>
  <c r="P11" i="20" s="1"/>
  <c r="Q11" i="20" s="1"/>
  <c r="L24" i="20"/>
  <c r="L23" i="20"/>
  <c r="AH24" i="20"/>
  <c r="AH23" i="20"/>
  <c r="AS24" i="19"/>
  <c r="AS23" i="19"/>
  <c r="N7" i="19" s="1"/>
  <c r="P7" i="19" s="1"/>
  <c r="Q7" i="19" s="1"/>
  <c r="AH24" i="19"/>
  <c r="AH23" i="19"/>
  <c r="AS23" i="18"/>
  <c r="AS24" i="18"/>
  <c r="W23" i="18"/>
  <c r="W24" i="18"/>
  <c r="L24" i="18"/>
  <c r="L23" i="18"/>
  <c r="L23" i="17"/>
  <c r="N7" i="17" s="1"/>
  <c r="P7" i="17" s="1"/>
  <c r="Q7" i="17" s="1"/>
  <c r="L24" i="17"/>
  <c r="AH24" i="17"/>
  <c r="AH23" i="17"/>
  <c r="AS24" i="16"/>
  <c r="AS23" i="16"/>
  <c r="W24" i="16"/>
  <c r="W23" i="16"/>
  <c r="L23" i="16"/>
  <c r="L24" i="16"/>
  <c r="AH24" i="16"/>
  <c r="AH23" i="16"/>
  <c r="N11" i="15"/>
  <c r="P11" i="15" s="1"/>
  <c r="Q11" i="15" s="1"/>
  <c r="AH23" i="15"/>
  <c r="AH24" i="15"/>
  <c r="L23" i="15"/>
  <c r="L24" i="15"/>
  <c r="N7" i="14"/>
  <c r="P7" i="14" s="1"/>
  <c r="Q7" i="14" s="1"/>
  <c r="AS24" i="14"/>
  <c r="AS23" i="14"/>
  <c r="N11" i="14"/>
  <c r="P11" i="14" s="1"/>
  <c r="Q11" i="14" s="1"/>
  <c r="W24" i="14"/>
  <c r="W23" i="14"/>
  <c r="AS23" i="13"/>
  <c r="AH23" i="13"/>
  <c r="N11" i="13"/>
  <c r="P11" i="13" s="1"/>
  <c r="Q11" i="13" s="1"/>
  <c r="W24" i="13"/>
  <c r="W23" i="13"/>
  <c r="L24" i="13"/>
  <c r="L23" i="13"/>
  <c r="N7" i="13" s="1"/>
  <c r="P7" i="13" s="1"/>
  <c r="Q7" i="13" s="1"/>
  <c r="L24" i="12"/>
  <c r="L23" i="12"/>
  <c r="AH24" i="12"/>
  <c r="AH23" i="12"/>
  <c r="N11" i="11"/>
  <c r="P11" i="11" s="1"/>
  <c r="Q11" i="11" s="1"/>
  <c r="AH23" i="11"/>
  <c r="AH24" i="11"/>
  <c r="AS24" i="11"/>
  <c r="AS23" i="11"/>
  <c r="L24" i="11"/>
  <c r="L23" i="11"/>
  <c r="W23" i="11"/>
  <c r="W24" i="11"/>
  <c r="AH37" i="1"/>
  <c r="AS30" i="1"/>
  <c r="S23" i="1"/>
  <c r="AH34" i="1"/>
  <c r="AS39" i="1"/>
  <c r="AG24" i="1"/>
  <c r="AB23" i="1" a="1"/>
  <c r="AB23" i="1" s="1"/>
  <c r="N11" i="1" s="1"/>
  <c r="P11" i="1" s="1"/>
  <c r="Q11" i="1" s="1"/>
  <c r="AG23" i="1"/>
  <c r="AI23" i="1" s="1" a="1"/>
  <c r="AI23" i="1" s="1"/>
  <c r="AS29" i="1"/>
  <c r="AR23" i="1"/>
  <c r="AT23" i="1" s="1" a="1"/>
  <c r="AT23" i="1" s="1"/>
  <c r="V24" i="1"/>
  <c r="AD24" i="1"/>
  <c r="AO23" i="1"/>
  <c r="AF24" i="1"/>
  <c r="AF23" i="1"/>
  <c r="AD23" i="1"/>
  <c r="AQ23" i="1"/>
  <c r="S24" i="1"/>
  <c r="V23" i="1"/>
  <c r="X23" i="1" s="1" a="1"/>
  <c r="X23" i="1" s="1"/>
  <c r="AR24" i="1"/>
  <c r="F24" i="1"/>
  <c r="L28" i="1"/>
  <c r="AQ24" i="1"/>
  <c r="AO24" i="1"/>
  <c r="W24" i="1"/>
  <c r="W23" i="1"/>
  <c r="J23" i="1"/>
  <c r="L33" i="1"/>
  <c r="J24" i="1"/>
  <c r="K24" i="1"/>
  <c r="K23" i="1"/>
  <c r="M23" i="1" s="1" a="1"/>
  <c r="M23" i="1" s="1"/>
  <c r="H24" i="1"/>
  <c r="H23" i="1"/>
  <c r="N7" i="39" l="1"/>
  <c r="P7" i="39" s="1"/>
  <c r="Q7" i="39" s="1"/>
  <c r="N7" i="37"/>
  <c r="P7" i="37" s="1"/>
  <c r="Q7" i="37" s="1"/>
  <c r="N7" i="35"/>
  <c r="P7" i="35" s="1"/>
  <c r="Q7" i="35" s="1"/>
  <c r="N7" i="33"/>
  <c r="P7" i="33" s="1"/>
  <c r="Q7" i="33" s="1"/>
  <c r="N7" i="31"/>
  <c r="P7" i="31" s="1"/>
  <c r="Q7" i="31" s="1"/>
  <c r="N7" i="30"/>
  <c r="P7" i="30" s="1"/>
  <c r="Q7" i="30" s="1"/>
  <c r="N7" i="26"/>
  <c r="P7" i="26" s="1"/>
  <c r="Q7" i="26" s="1"/>
  <c r="N7" i="25"/>
  <c r="P7" i="25" s="1"/>
  <c r="Q7" i="25" s="1"/>
  <c r="N7" i="24"/>
  <c r="P7" i="24" s="1"/>
  <c r="Q7" i="24" s="1"/>
  <c r="N7" i="23"/>
  <c r="P7" i="23" s="1"/>
  <c r="Q7" i="23" s="1"/>
  <c r="N7" i="22"/>
  <c r="P7" i="22" s="1"/>
  <c r="Q7" i="22" s="1"/>
  <c r="N7" i="20"/>
  <c r="P7" i="20" s="1"/>
  <c r="Q7" i="20" s="1"/>
  <c r="N7" i="18"/>
  <c r="P7" i="18" s="1"/>
  <c r="Q7" i="18" s="1"/>
  <c r="N7" i="16"/>
  <c r="P7" i="16" s="1"/>
  <c r="Q7" i="16" s="1"/>
  <c r="N7" i="15"/>
  <c r="P7" i="15" s="1"/>
  <c r="Q7" i="15" s="1"/>
  <c r="N7" i="12"/>
  <c r="P7" i="12" s="1"/>
  <c r="Q7" i="12" s="1"/>
  <c r="N7" i="11"/>
  <c r="P7" i="11" s="1"/>
  <c r="Q7" i="11" s="1"/>
  <c r="AH24" i="1"/>
  <c r="AS23" i="1"/>
  <c r="AS24" i="1"/>
  <c r="AH23" i="1"/>
  <c r="L24" i="1"/>
  <c r="L23" i="1"/>
  <c r="N7" i="1" l="1"/>
  <c r="P7" i="1" s="1"/>
  <c r="Q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<sst xmlns="http://schemas.openxmlformats.org/spreadsheetml/2006/main" count="18274" uniqueCount="80">
  <si>
    <t>Generator</t>
  </si>
  <si>
    <t>Off load</t>
  </si>
  <si>
    <t>Load bank</t>
  </si>
  <si>
    <t>Typical system load</t>
  </si>
  <si>
    <t>TBC</t>
  </si>
  <si>
    <t>PM2.5 Monitoring</t>
  </si>
  <si>
    <t>Nox Monitoring</t>
  </si>
  <si>
    <t>Reading</t>
  </si>
  <si>
    <t>Year  base reading</t>
  </si>
  <si>
    <t>Offload runs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</si>
  <si>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</si>
  <si>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</si>
  <si>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</si>
  <si>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</si>
  <si>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</si>
  <si>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</si>
  <si>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</si>
  <si>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</si>
  <si>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</si>
  <si>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</si>
  <si>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</si>
  <si>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</si>
  <si>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</si>
  <si>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Duration</t>
  </si>
  <si>
    <t>Minutes</t>
  </si>
  <si>
    <t xml:space="preserve">Load </t>
  </si>
  <si>
    <t>%</t>
  </si>
  <si>
    <t>kW</t>
  </si>
  <si>
    <t>Emissions</t>
  </si>
  <si>
    <t xml:space="preserve">Duration </t>
  </si>
  <si>
    <t>Load Bank testing</t>
  </si>
  <si>
    <t xml:space="preserve"> </t>
  </si>
  <si>
    <t xml:space="preserve">Test </t>
  </si>
  <si>
    <t>Mains Failure testing</t>
  </si>
  <si>
    <t>Mains Failure outage</t>
  </si>
  <si>
    <t>Other event</t>
  </si>
  <si>
    <t>Duration (mins)</t>
  </si>
  <si>
    <t>Generator 1</t>
  </si>
  <si>
    <t>Total running (mins)</t>
  </si>
  <si>
    <t>Generator 2</t>
  </si>
  <si>
    <t>Generator 3</t>
  </si>
  <si>
    <t>Generator 4</t>
  </si>
  <si>
    <t>Date (dd/mm/yyyy)</t>
  </si>
  <si>
    <t>Purpose</t>
  </si>
  <si>
    <t>Emission purpose</t>
  </si>
  <si>
    <t>Offload Run</t>
  </si>
  <si>
    <t>Load Bank Testing</t>
  </si>
  <si>
    <t>Mains Failure Testing</t>
  </si>
  <si>
    <t>Mains Failure Outage</t>
  </si>
  <si>
    <t>Other</t>
  </si>
  <si>
    <t>Generator #</t>
  </si>
  <si>
    <t>Date</t>
  </si>
  <si>
    <t>Duration Cold start</t>
  </si>
  <si>
    <t>Duration Mitigated</t>
  </si>
  <si>
    <t>Total Abated Nox runtime (Mins)</t>
  </si>
  <si>
    <t>PM2.5 Monitoring (g/s)</t>
  </si>
  <si>
    <t>Nox Monitoring (g/s)</t>
  </si>
  <si>
    <t>Emissions (g)</t>
  </si>
  <si>
    <t>Duration Unabated (mins)</t>
  </si>
  <si>
    <t>Duration Abated (mins)</t>
  </si>
  <si>
    <t>Abated Emissions (g)</t>
  </si>
  <si>
    <t>Total Monthly Nox (g)</t>
  </si>
  <si>
    <t>Total Annual Nox (kg)</t>
  </si>
  <si>
    <t>Total Annual Duration (Min)</t>
  </si>
  <si>
    <t>Total Abated Nox (kg)</t>
  </si>
  <si>
    <t>Total Coldstart Nox (kg)</t>
  </si>
  <si>
    <t>Total Annual PM2.5 (kg)</t>
  </si>
  <si>
    <t>g/s</t>
  </si>
  <si>
    <t>Before SCR</t>
  </si>
  <si>
    <t>After SCR</t>
  </si>
  <si>
    <t>Total (including outages)</t>
  </si>
  <si>
    <t xml:space="preserve">Total (excluding outages) </t>
  </si>
  <si>
    <t>Total unabated runtime (Min)</t>
  </si>
  <si>
    <t>Total PM2.5 runtime (Min.)</t>
  </si>
  <si>
    <t>Offload Runs</t>
  </si>
  <si>
    <t>Emissions Cap (tonnes)</t>
  </si>
  <si>
    <t>Annual NOx (tonnes)</t>
  </si>
  <si>
    <t>Annual PM2.5 (tonnes)</t>
  </si>
  <si>
    <t>Comparison with emisisons Cap</t>
  </si>
  <si>
    <t>Do Not 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</si>
</sst>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7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theme="0" tint="-0.499984740745262"/>
      <name val="Arial"/>
      <family val="2"/>
      <scheme val="minor"/>
    </font>
    <font>
      <sz val="11"/>
      <color theme="0" tint="-0.499984740745262"/>
      <name val="Arial"/>
      <family val="2"/>
      <scheme val="minor"/>
    </font>
    <font>
      <sz val="11"/>
      <color theme="0" tint="-0.249977111117893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2" fillId="2" borderId="6" xfId="0" applyFont="1" applyFill="1" applyBorder="1" applyAlignment="1">
      <alignment vertical="center"/>
    </xf>
    <xf numFmtId="0" fontId="5" fillId="3" borderId="1" xfId="0" applyFont="1" applyFill="1" applyBorder="1"/>
    <xf numFmtId="0" fontId="1" fillId="0" borderId="10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/>
    <xf numFmtId="0" fontId="0" fillId="0" borderId="0" xfId="0" applyProtection="1">
      <protection hidden="1"/>
    </xf>
    <xf numFmtId="0" fontId="0" fillId="5" borderId="1" xfId="0" applyFill="1" applyBorder="1"/>
    <xf numFmtId="2" fontId="6" fillId="4" borderId="0" xfId="0" applyNumberFormat="1" applyFont="1" applyFill="1" applyProtection="1">
      <protection hidden="1"/>
    </xf>
    <xf numFmtId="0" fontId="6" fillId="4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center"/>
      <protection hidden="1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276224</xdr:colOff>
      <xdr:row>44</xdr:row>
      <xdr:rowOff>170308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9E24417-2648-94FC-FFE8-16A944933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44224" cy="77141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75976" cy="84772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566</xdr:colOff>
      <xdr:row>4</xdr:row>
      <xdr:rowOff>132715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341686" cy="814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IRTUS">
      <a:dk1>
        <a:sysClr val="windowText" lastClr="000000"/>
      </a:dk1>
      <a:lt1>
        <a:sysClr val="window" lastClr="FFFFFF"/>
      </a:lt1>
      <a:dk2>
        <a:srgbClr val="00AF41"/>
      </a:dk2>
      <a:lt2>
        <a:srgbClr val="333E48"/>
      </a:lt2>
      <a:accent1>
        <a:srgbClr val="99999A"/>
      </a:accent1>
      <a:accent2>
        <a:srgbClr val="DBD9D6"/>
      </a:accent2>
      <a:accent3>
        <a:srgbClr val="D13239"/>
      </a:accent3>
      <a:accent4>
        <a:srgbClr val="2E5597"/>
      </a:accent4>
      <a:accent5>
        <a:srgbClr val="FEE300"/>
      </a:accent5>
      <a:accent6>
        <a:srgbClr val="5B2B82"/>
      </a:accent6>
      <a:hlink>
        <a:srgbClr val="0000FF"/>
      </a:hlink>
      <a:folHlink>
        <a:srgbClr val="800080"/>
      </a:folHlink>
    </a:clrScheme>
    <a:fontScheme name="VIRTU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5433F-2AD0-49A7-87FF-FF668D735D3E}">
  <dimension ref="A1"/>
  <sheetViews>
    <sheetView tabSelected="1" workbookViewId="0"/>
  </sheetViews>
  <sheetFormatPr defaultRowHeight="13.8" x14ac:dyDescent="0.25"/>
  <sheetData/>
  <pageMargins left="0.7" right="0.7" top="0.75" bottom="0.75" header="0.3" footer="0.3"/>
  <pageSetup paperSize="9" orientation="portrait" horizontalDpi="30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60C90-6F85-4871-BCB4-4087A8CD394C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2030",'Emission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2030",'Emission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2030",'Emission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2030",'Emission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2030",'Emission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2030",'Emission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2030",'Emission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2030",'Emission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2030",'Emission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2030",'Emission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2030",'Emission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2030",'Emission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2030",'Emission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2030",'Emission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2030",'Emission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2030",'Emission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2030",'Emission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2030",'Emission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2030",'Emission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2030",'Emission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2030",'Emission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2030",'Emission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2030",'Emission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2030",'Emission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2030",'Emission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2030",'Emission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2030",'Emission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2030",'Emission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2030",'Emission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2030",'Emission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2030",'Emission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2030",'Emission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2030",'Emission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2030",'Emission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2030",'Emission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2030",'Emission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2030",'Emission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2030",'Emission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2030",'Emission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2030",'Emission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2030",'Emission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2030",'Emission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2030",'Emission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2030",'Emission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2030",'Emission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2030",'Emission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2030",'Emission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2030",'Emission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2030",'Emission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2030",'Emission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2030",'Emission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2030",'Emission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2030",'Emission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2030",'Emission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2030",'Emission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2030",'Emission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2030",'Emission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2030",'Emission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2030",'Emission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2030",'Emission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2030",'Emission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2030",'Emission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2030",'Emission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2030",'Emission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2030",'Emission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2030",'Emission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2030",'Emission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2030",'Emission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2030",'Emission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2030",'Emission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2030",'Emission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2030",'Emission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2030",'Emission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2030",'Emission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2030",'Emission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2030",'Emission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2030",'Emission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2030",'Emission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2030",'Emission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2030",'Emission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2030",'Emission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2030",'Emission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2030",'Emission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2030",'Emission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2030",'Emission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2030",'Emission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2030",'Emission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2030",'Emission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2030",'Emission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2030",'Emission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2030",'Emission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2030",'Emission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2030",'Emission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2030",'Emission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2030",'Emission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2030",'Emission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2030",'Emission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2030",'Emission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2030",'Emission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2030",'Emission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2030",'Emission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2030",'Emission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2030",'Emission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2030",'Emission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2030",'Emission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2030",'Emission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2030",'Emission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2030",'Emission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2030",'Emission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2030",'Emission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2030",'Emission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2030",'Emission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2030",'Emission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2030",'Emission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2030",'Emission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2030",'Emission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2030",'Emission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2030",'Emission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2030",'Emission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2030",'Emission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2030",'Emission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2030",'Emission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2030",'Emission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2030",'Emission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2030",'Emission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2030",'Emission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2030",'Emission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2030",'Emission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2030",'Emission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2030",'Emission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2030",'Emission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2030",'Emission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2030",'Emission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2030",'Emission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2030",'Emission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2030",'Emission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2030",'Emission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2030",'Emission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2030",'Emission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2030",'Emission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2030",'Emission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2030",'Emission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2030",'Emission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2030",'Emission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2030",'Emission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2030",'Emission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2030",'Emission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2030",'Emission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2030",'Emission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2030",'Emission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2030",'Emission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2030",'Emission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2030",'Emission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2030",'Emission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2030",'Emission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2030",'Emission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2030",'Emission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2030",'Emission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2030",'Emission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2030",'Emission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2030",'Emission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2030",'Emission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2030",'Emission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2030",'Emission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2030",'Emission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2030",'Emission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2030",'Emission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2030",'Emission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2030",'Emission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2030",'Emission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2030",'Emission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2030",'Emission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2030",'Emission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2030",'Emission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2030",'Emission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2030",'Emission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2030",'Emission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2030",'Emission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2030",'Emission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2030",'Emission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2030",'Emission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2030",'Emission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2030",'Emission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2030",'Emission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2030",'Emission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2030",'Emission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2030",'Emission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2030",'Emission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2030",'Emission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2030",'Emission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2030",'Emission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2030",'Emission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2030",'Emission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2030",'Emission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2030",'Emission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2030",'Emission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2030",'Emission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2030",'Emission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2030",'Emission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2030",'Emission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2030",'Emission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2030",'Emission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2030",'Emission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2030",'Emission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2030",'Emission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2030",'Emission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2030",'Emission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2030",'Emission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2030",'Emission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2030",'Emission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2030",'Emission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2030",'Emission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2030",'Emission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2030",'Emission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2030",'Emission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2030",'Emission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2030",'Emission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2030",'Emission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2030",'Emission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2030",'Emission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2030",'Emission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2030",'Emission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2030",'Emission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2030",'Emission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2030",'Emission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2030",'Emission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2030",'Emission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2030",'Emission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2030",'Emission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2030",'Emission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2030",'Emission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2030",'Emission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2030",'Emission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2030",'Emission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2030",'Emission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2030",'Emission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2030",'Emission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2030",'Emission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2030",'Emission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2030",'Emission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2030",'Emission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2030",'Emission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2030",'Emission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2030",'Emission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2030",'Emission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2030",'Emission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2030",'Emission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2030",'Emission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2030",'Emission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2030",'Emission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2030",'Emission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2030",'Emission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2030",'Emission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2030",'Emission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2030",'Emission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2030",'Emission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2030",'Emission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2030",'Emission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2030",'Emission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2030",'Emission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2030",'Emission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2030",'Emission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2030",'Emission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2030",'Emission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2030",'Emission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2030",'Emission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2030",'Emission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2030",'Emission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2030",'Emission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2030",'Emission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2030",'Emission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2030",'Emission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2030",'Emission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2030",'Emission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2030",'Emission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2030",'Emission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2030",'Emission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2030",'Emission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2030",'Emission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2030",'Emission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2030",'Emission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2030",'Emission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2030",'Emission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2030",'Emission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2030",'Emission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2030",'Emission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2030",'Emission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2030",'Emission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2030",'Emission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2030",'Emission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2030",'Emission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2030",'Emission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2030",'Emission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2030",'Emission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2030",'Emission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2030",'Emission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2030",'Emission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2030",'Emission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2030",'Emission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2030",'Emission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2030",'Emission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2030",'Emission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2030",'Emission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2030",'Emission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2030",'Emission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2030",'Emission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2030",'Emission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2030",'Emission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2030",'Emission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2030",'Emission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2030",'Emission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2030",'Emission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2030",'Emission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2030",'Emission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2030",'Emission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2030",'Emission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2030",'Emission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2030",'Emission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2030",'Emission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2030",'Emission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2030",'Emission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2030",'Emission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2030",'Emission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2030",'Emission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2030",'Emission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2030",'Emission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2030",'Emission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2030",'Emission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2030",'Emission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2030",'Emission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2030",'Emission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2030",'Emission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2030",'Emission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2030",'Emission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2030",'Emission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2030",'Emission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2030",'Emission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2030",'Emission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2030",'Emission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2030",'Emission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2030",'Emission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2030",'Emission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2030",'Emission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2030",'Emission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2030",'Emission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2030",'Emission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2030",'Emission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2030",'Emission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2030",'Emission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2030",'Emission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2030",'Emission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2030",'Emission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2030",'Emission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2030",'Emission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2030",'Emission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2030",'Emission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2030",'Emission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2030",'Emission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2030",'Emission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2030",'Emission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2030",'Emission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2030",'Emission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2030",'Emission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2030",'Emission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2030",'Emission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2030",'Emission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2030",'Emission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2030",'Emission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2030",'Emission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2030",'Emission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2030",'Emission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2030",'Emission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2030",'Emission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2030",'Emission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2030",'Emission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2030",'Emission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2030",'Emission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2030",'Emission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2030",'Emission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2030",'Emission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2030",'Emission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2030",'Emission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2030",'Emission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2030",'Emission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2030",'Emission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2030",'Emission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2030",'Emission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2030",'Emission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2030",'Emission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2030",'Emission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2030",'Emission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2030",'Emission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2030",'Emission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2030",'Emission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2030",'Emission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2030",'Emission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2030",'Emission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2030",'Emission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2030",'Emission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2030",'Emission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2030",'Emission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2030",'Emission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2030",'Emission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2030",'Emission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2030",'Emission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2030",'Emission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2030",'Emission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2030",'Emission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2030",'Emission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2030",'Emission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2030",'Emission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2030",'Emission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2030",'Emission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2030",'Emission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2030",'Emission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2030",'Emission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2030",'Emission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2030",'Emission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2030",'Emission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2030",'Emission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2030",'Emission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2030",'Emission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2030",'Emission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2030",'Emission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2030",'Emission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2030",'Emission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2030",'Emission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2030",'Emission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2030",'Emission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2030",'Emission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2030",'Emission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2030",'Emission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2030",'Emission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2030",'Emission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2030",'Emission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2030",'Emission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2030",'Emission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2030",'Emission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2030",'Emission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2030",'Emission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2030",'Emission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2030",'Emission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2030",'Emission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2030",'Emission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2030",'Emission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2030",'Emission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2030",'Emission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2030",'Emission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2030",'Emission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2030",'Emission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2030",'Emission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2030",'Emission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2030",'Emission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2030",'Emission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2030",'Emission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2030",'Emission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2030",'Emission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2030",'Emission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2030",'Emission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2030",'Emission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2030",'Emission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2030",'Emission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2030",'Emission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2030",'Emission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2030",'Emission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2030",'Emission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2030",'Emission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2030",'Emission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2030",'Emission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2030",'Emission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2030",'Emission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2030",'Emission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2030",'Emission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2030",'Emission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2030",'Emission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2030",'Emission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2030",'Emission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2030",'Emission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2030",'Emission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2030",'Emission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2030",'Emission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2030",'Emission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2030",'Emission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2030",'Emission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2030",'Emission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2030",'Emission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2030",'Emission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2030",'Emission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2030",'Emission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2030",'Emission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2030",'Emission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2030",'Emission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2030",'Emission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2030",'Emission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2030",'Emission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2030",'Emission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2030",'Emission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2030",'Emission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2030",'Emission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2030",'Emission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2030",'Emission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2030",'Emission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2030",'Emission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2030",'Emission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2030",'Emission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2030",'Emission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2030",'Emission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2030",'Emission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2030",'Emission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2030",'Emission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2030",'Emission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2030",'Emission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2030",'Emission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2030",'Emission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2030",'Emission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2030",'Emission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2030",'Emission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2030",'Emission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2030",'Emission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2030",'Emission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2030",'Emission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2030",'Emission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2030",'Emission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2030",'Emission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2030",'Emission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2030",'Emission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2030",'Emission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2030",'Emission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2030",'Emission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2030",'Emission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2030",'Emission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2030",'Emission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2030",'Emission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2030",'Emission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2030",'Emission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2030",'Emission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2030",'Emission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2030",'Emission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2030",'Emission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2030",'Emission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2030",'Emission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2030",'Emission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2030",'Emission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2030",'Emission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2030",'Emission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2030",'Emission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2030",'Emission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2030",'Emission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2030",'Emission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2030",'Emission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2030",'Emission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2030",'Emission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2030",'Emission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2030",'Emission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2030",'Emission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2030",'Emission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2030",'Emission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2030",'Emission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2030",'Emission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2030",'Emission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2030",'Emission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2030",'Emission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2030",'Emission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2030",'Emission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2030",'Emission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2030",'Emission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2030",'Emission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2030",'Emission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2030",'Emission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2030",'Emission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2030",'Emission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2030",'Emission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2030",'Emission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2030",'Emission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2030",'Emission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2030",'Emission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2030",'Emission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2030",'Emission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2030",'Emission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2030",'Emission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2030",'Emission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2030",'Emission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2030",'Emission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2030",'Emission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2030",'Emission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2030",'Emission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2030",'Emission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2030",'Emission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2030",'Emission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2030",'Emission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2030",'Emission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2030",'Emission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2030",'Emission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2030",'Emission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2030",'Emission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2030",'Emission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2030",'Emission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2030",'Emission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2030",'Emission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2030",'Emission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2030",'Emission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2030",'Emission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2030",'Emission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2030",'Emission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2030",'Emission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2030",'Emission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2030",'Emission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2030",'Emission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2030",'Emission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2030",'Emission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2030",'Emission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2030",'Emission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2030",'Emission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2030",'Emission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2030",'Emission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2030",'Emission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2030",'Emission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2030",'Emission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2030",'Emission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2030",'Emission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2030",'Emission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2030",'Emission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2030",'Emission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2030",'Emission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2030",'Emission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2030",'Emission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2030",'Emission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2030",'Emission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2030",'Emission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2030",'Emission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2030",'Emission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2030",'Emission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2030",'Emission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2030",'Emission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2030",'Emission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2030",'Emission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2030",'Emission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2030",'Emission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2030",'Emission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2030",'Emission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2030",'Emission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2030",'Emission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2030",'Emission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2030",'Emission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2030",'Emission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2030",'Emission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2030",'Emission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2030",'Emission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2030",'Emission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2030",'Emission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2030",'Emission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2030",'Emission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2030",'Emission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2030",'Emission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2030",'Emission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2030",'Emission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2030",'Emission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2030",'Emission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2030",'Emission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2030",'Emission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2030",'Emission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2030",'Emission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2030",'Emission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2030",'Emission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2030",'Emission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2030",'Emission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2030",'Emission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2030",'Emission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2030",'Emission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2030",'Emission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2030",'Emission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2030",'Emission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2030",'Emission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2030",'Emission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2030",'Emission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2030",'Emission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2030",'Emission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2030",'Emission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2030",'Emission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2030",'Emission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2030",'Emission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2030",'Emission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2030",'Emission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2030",'Emission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2030",'Emission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2030",'Emission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2030",'Emission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2030",'Emission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2030",'Emission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2030",'Emission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2030",'Emission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2030",'Emission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2030",'Emission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2030",'Emission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2030",'Emission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2030",'Emission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2030",'Emission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2030",'Emission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2030",'Emission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2030",'Emission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2030",'Emission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2030",'Emission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2030",'Emission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2030",'Emission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2030",'Emission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2030",'Emission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2030",'Emission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2030",'Emission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2030",'Emission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2030",'Emission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2030",'Emission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2030",'Emission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2030",'Emission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2030",'Emission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2030",'Emission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2030",'Emission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2030",'Emission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2030",'Emission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2030",'Emission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2030",'Emission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8CFA-24F6-472C-B570-28BA72899027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2031",'Emission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2031",'Emission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2031",'Emission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2031",'Emission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2031",'Emission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2031",'Emission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2031",'Emission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2031",'Emission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2031",'Emission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2031",'Emission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2031",'Emission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2031",'Emission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2031",'Emission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2031",'Emission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2031",'Emission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2031",'Emission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2031",'Emission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2031",'Emission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2031",'Emission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2031",'Emission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2031",'Emission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2031",'Emission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2031",'Emission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2031",'Emission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2031",'Emission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2031",'Emission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2031",'Emission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2031",'Emission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2031",'Emission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2031",'Emission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2031",'Emission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2031",'Emission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2031",'Emission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2031",'Emission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2031",'Emission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2031",'Emission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2031",'Emission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2031",'Emission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2031",'Emission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2031",'Emission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2031",'Emission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2031",'Emission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2031",'Emission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2031",'Emission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2031",'Emission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2031",'Emission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2031",'Emission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2031",'Emission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2031",'Emission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2031",'Emission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2031",'Emission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2031",'Emission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2031",'Emission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2031",'Emission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2031",'Emission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2031",'Emission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2031",'Emission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2031",'Emission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2031",'Emission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2031",'Emission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2031",'Emission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2031",'Emission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2031",'Emission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2031",'Emission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2031",'Emission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2031",'Emission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2031",'Emission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2031",'Emission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2031",'Emission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2031",'Emission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2031",'Emission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2031",'Emission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2031",'Emission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2031",'Emission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2031",'Emission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2031",'Emission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2031",'Emission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2031",'Emission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2031",'Emission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2031",'Emission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2031",'Emission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2031",'Emission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2031",'Emission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2031",'Emission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2031",'Emission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2031",'Emission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2031",'Emission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2031",'Emission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2031",'Emission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2031",'Emission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2031",'Emission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2031",'Emission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2031",'Emission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2031",'Emission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2031",'Emission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2031",'Emission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2031",'Emission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2031",'Emission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2031",'Emission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2031",'Emission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2031",'Emission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2031",'Emission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2031",'Emission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2031",'Emission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2031",'Emission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2031",'Emission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2031",'Emission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2031",'Emission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2031",'Emission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2031",'Emission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2031",'Emission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2031",'Emission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2031",'Emission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2031",'Emission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2031",'Emission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2031",'Emission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2031",'Emission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2031",'Emission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2031",'Emission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2031",'Emission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2031",'Emission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2031",'Emission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2031",'Emission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2031",'Emission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2031",'Emission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2031",'Emission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2031",'Emission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2031",'Emission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2031",'Emission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2031",'Emission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2031",'Emission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2031",'Emission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2031",'Emission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2031",'Emission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2031",'Emission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2031",'Emission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2031",'Emission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2031",'Emission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2031",'Emission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2031",'Emission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2031",'Emission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2031",'Emission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2031",'Emission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2031",'Emission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2031",'Emission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2031",'Emission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2031",'Emission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2031",'Emission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2031",'Emission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2031",'Emission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2031",'Emission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2031",'Emission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2031",'Emission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2031",'Emission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2031",'Emission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2031",'Emission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2031",'Emission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2031",'Emission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2031",'Emission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2031",'Emission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2031",'Emission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2031",'Emission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2031",'Emission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2031",'Emission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2031",'Emission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2031",'Emission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2031",'Emission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2031",'Emission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2031",'Emission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2031",'Emission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2031",'Emission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2031",'Emission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2031",'Emission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2031",'Emission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2031",'Emission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2031",'Emission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2031",'Emission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2031",'Emission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2031",'Emission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2031",'Emission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2031",'Emission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2031",'Emission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2031",'Emission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2031",'Emission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2031",'Emission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2031",'Emission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2031",'Emission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2031",'Emission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2031",'Emission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2031",'Emission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2031",'Emission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2031",'Emission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2031",'Emission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2031",'Emission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2031",'Emission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2031",'Emission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2031",'Emission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2031",'Emission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2031",'Emission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2031",'Emission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2031",'Emission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2031",'Emission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2031",'Emission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2031",'Emission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2031",'Emission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2031",'Emission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2031",'Emission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2031",'Emission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2031",'Emission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2031",'Emission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2031",'Emission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2031",'Emission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2031",'Emission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2031",'Emission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2031",'Emission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2031",'Emission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2031",'Emission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2031",'Emission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2031",'Emission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2031",'Emission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2031",'Emission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2031",'Emission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2031",'Emission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2031",'Emission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2031",'Emission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2031",'Emission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2031",'Emission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2031",'Emission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2031",'Emission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2031",'Emission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2031",'Emission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2031",'Emission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2031",'Emission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2031",'Emission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2031",'Emission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2031",'Emission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2031",'Emission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2031",'Emission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2031",'Emission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2031",'Emission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2031",'Emission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2031",'Emission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2031",'Emission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2031",'Emission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2031",'Emission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2031",'Emission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2031",'Emission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2031",'Emission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2031",'Emission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2031",'Emission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2031",'Emission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2031",'Emission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2031",'Emission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2031",'Emission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2031",'Emission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2031",'Emission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2031",'Emission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2031",'Emission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2031",'Emission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2031",'Emission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2031",'Emission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2031",'Emission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2031",'Emission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2031",'Emission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2031",'Emission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2031",'Emission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2031",'Emission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2031",'Emission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2031",'Emission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2031",'Emission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2031",'Emission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2031",'Emission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2031",'Emission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2031",'Emission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2031",'Emission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2031",'Emission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2031",'Emission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2031",'Emission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2031",'Emission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2031",'Emission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2031",'Emission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2031",'Emission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2031",'Emission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2031",'Emission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2031",'Emission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2031",'Emission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2031",'Emission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2031",'Emission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2031",'Emission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2031",'Emission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2031",'Emission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2031",'Emission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2031",'Emission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2031",'Emission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2031",'Emission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2031",'Emission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2031",'Emission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2031",'Emission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2031",'Emission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2031",'Emission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2031",'Emission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2031",'Emission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2031",'Emission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2031",'Emission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2031",'Emission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2031",'Emission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2031",'Emission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2031",'Emission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2031",'Emission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2031",'Emission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2031",'Emission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2031",'Emission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2031",'Emission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2031",'Emission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2031",'Emission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2031",'Emission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2031",'Emission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2031",'Emission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2031",'Emission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2031",'Emission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2031",'Emission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2031",'Emission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2031",'Emission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2031",'Emission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2031",'Emission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2031",'Emission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2031",'Emission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2031",'Emission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2031",'Emission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2031",'Emission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2031",'Emission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2031",'Emission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2031",'Emission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2031",'Emission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2031",'Emission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2031",'Emission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2031",'Emission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2031",'Emission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2031",'Emission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2031",'Emission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2031",'Emission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2031",'Emission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2031",'Emission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2031",'Emission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2031",'Emission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2031",'Emission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2031",'Emission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2031",'Emission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2031",'Emission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2031",'Emission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2031",'Emission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2031",'Emission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2031",'Emission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2031",'Emission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2031",'Emission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2031",'Emission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2031",'Emission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2031",'Emission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2031",'Emission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2031",'Emission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2031",'Emission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2031",'Emission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2031",'Emission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2031",'Emission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2031",'Emission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2031",'Emission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2031",'Emission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2031",'Emission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2031",'Emission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2031",'Emission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2031",'Emission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2031",'Emission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2031",'Emission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2031",'Emission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2031",'Emission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2031",'Emission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2031",'Emission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2031",'Emission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2031",'Emission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2031",'Emission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2031",'Emission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2031",'Emission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2031",'Emission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2031",'Emission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2031",'Emission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2031",'Emission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2031",'Emission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2031",'Emission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2031",'Emission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2031",'Emission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2031",'Emission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2031",'Emission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2031",'Emission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2031",'Emission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2031",'Emission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2031",'Emission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2031",'Emission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2031",'Emission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2031",'Emission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2031",'Emission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2031",'Emission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2031",'Emission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2031",'Emission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2031",'Emission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2031",'Emission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2031",'Emission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2031",'Emission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2031",'Emission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2031",'Emission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2031",'Emission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2031",'Emission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2031",'Emission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2031",'Emission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2031",'Emission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2031",'Emission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2031",'Emission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2031",'Emission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2031",'Emission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2031",'Emission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2031",'Emission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2031",'Emission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2031",'Emission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2031",'Emission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2031",'Emission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2031",'Emission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2031",'Emission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2031",'Emission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2031",'Emission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2031",'Emission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2031",'Emission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2031",'Emission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2031",'Emission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2031",'Emission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2031",'Emission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2031",'Emission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2031",'Emission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2031",'Emission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2031",'Emission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2031",'Emission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2031",'Emission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2031",'Emission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2031",'Emission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2031",'Emission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2031",'Emission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2031",'Emission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2031",'Emission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2031",'Emission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2031",'Emission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2031",'Emission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2031",'Emission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2031",'Emission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2031",'Emission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2031",'Emission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2031",'Emission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2031",'Emission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2031",'Emission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2031",'Emission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2031",'Emission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2031",'Emission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2031",'Emission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2031",'Emission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2031",'Emission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2031",'Emission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2031",'Emission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2031",'Emission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2031",'Emission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2031",'Emission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2031",'Emission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2031",'Emission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2031",'Emission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2031",'Emission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2031",'Emission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2031",'Emission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2031",'Emission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2031",'Emission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2031",'Emission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2031",'Emission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2031",'Emission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2031",'Emission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2031",'Emission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2031",'Emission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2031",'Emission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2031",'Emission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2031",'Emission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2031",'Emission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2031",'Emission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2031",'Emission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2031",'Emission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2031",'Emission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2031",'Emission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2031",'Emission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2031",'Emission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2031",'Emission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2031",'Emission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2031",'Emission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2031",'Emission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2031",'Emission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2031",'Emission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2031",'Emission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2031",'Emission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2031",'Emission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2031",'Emission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2031",'Emission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2031",'Emission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2031",'Emission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2031",'Emission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2031",'Emission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2031",'Emission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2031",'Emission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2031",'Emission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2031",'Emission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2031",'Emission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2031",'Emission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2031",'Emission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2031",'Emission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2031",'Emission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2031",'Emission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2031",'Emission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2031",'Emission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2031",'Emission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2031",'Emission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2031",'Emission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2031",'Emission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2031",'Emission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2031",'Emission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2031",'Emission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2031",'Emission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2031",'Emission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2031",'Emission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2031",'Emission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2031",'Emission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2031",'Emission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2031",'Emission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2031",'Emission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2031",'Emission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2031",'Emission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2031",'Emission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2031",'Emission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2031",'Emission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2031",'Emission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2031",'Emission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2031",'Emission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2031",'Emission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2031",'Emission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2031",'Emission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2031",'Emission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2031",'Emission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2031",'Emission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2031",'Emission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2031",'Emission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2031",'Emission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2031",'Emission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2031",'Emission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2031",'Emission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2031",'Emission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2031",'Emission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2031",'Emission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2031",'Emission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2031",'Emission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2031",'Emission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2031",'Emission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2031",'Emission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2031",'Emission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2031",'Emission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2031",'Emission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2031",'Emission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2031",'Emission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2031",'Emission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2031",'Emission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2031",'Emission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2031",'Emission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2031",'Emission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2031",'Emission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2031",'Emission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2031",'Emission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2031",'Emission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2031",'Emission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2031",'Emission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2031",'Emission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2031",'Emission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2031",'Emission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2031",'Emission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2031",'Emission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2031",'Emission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2031",'Emission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2031",'Emission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2031",'Emission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2031",'Emission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2031",'Emission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2031",'Emission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2031",'Emission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2031",'Emission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2031",'Emission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2031",'Emission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2031",'Emission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2031",'Emission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2031",'Emission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2031",'Emission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2031",'Emission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2031",'Emission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2031",'Emission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2031",'Emission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2031",'Emission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2031",'Emission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2031",'Emission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2031",'Emission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2031",'Emission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2031",'Emission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2031",'Emission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2031",'Emission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2031",'Emission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2031",'Emission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2031",'Emission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2031",'Emission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2031",'Emission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2031",'Emission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2031",'Emission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2031",'Emission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2031",'Emission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2031",'Emission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2031",'Emission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2031",'Emission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2031",'Emission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2031",'Emission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2031",'Emission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2031",'Emission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2031",'Emission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2031",'Emission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2031",'Emission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2031",'Emission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2031",'Emission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2031",'Emission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2031",'Emission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2031",'Emission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2031",'Emission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2031",'Emission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2031",'Emission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2031",'Emission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2031",'Emission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2031",'Emission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2031",'Emission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2031",'Emission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2031",'Emission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2031",'Emission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2031",'Emission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2031",'Emission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2031",'Emission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2031",'Emission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2031",'Emission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2031",'Emission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2031",'Emission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2031",'Emission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2031",'Emission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2031",'Emission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2031",'Emission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2031",'Emission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2031",'Emission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2031",'Emission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2031",'Emission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2031",'Emission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2031",'Emission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2031",'Emission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2031",'Emission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2031",'Emission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2031",'Emission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2031",'Emission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2031",'Emission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2031",'Emission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2031",'Emission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2031",'Emission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2031",'Emission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2031",'Emission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2031",'Emission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2031",'Emission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2031",'Emission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2031",'Emission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2031",'Emission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2031",'Emission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2031",'Emission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2031",'Emission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2031",'Emission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2031",'Emission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2031",'Emission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2031",'Emission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2031",'Emission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2031",'Emission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2031",'Emission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2031",'Emission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2031",'Emission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2031",'Emission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2031",'Emission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2031",'Emission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2031",'Emission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2031",'Emission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2031",'Emission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2031",'Emission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2031",'Emission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2031",'Emission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2031",'Emission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2031",'Emission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2031",'Emission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2031",'Emission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2031",'Emission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2031",'Emission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2031",'Emission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2031",'Emission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2031",'Emission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2031",'Emission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2031",'Emission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2031",'Emission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2031",'Emission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2031",'Emission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2031",'Emission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2031",'Emission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2031",'Emission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2031",'Emission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2031",'Emission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2031",'Emission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2031",'Emission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2031",'Emission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1DF3-97A9-461F-877E-70E43C2E6732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2032",'Emission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2032",'Emission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2032",'Emission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2032",'Emission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2032",'Emission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2032",'Emission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2032",'Emission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2032",'Emission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2032",'Emission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2032",'Emission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2032",'Emission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2032",'Emission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2032",'Emission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2032",'Emission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2032",'Emission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2032",'Emission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2032",'Emission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2032",'Emission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2032",'Emission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2032",'Emission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2032",'Emission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2032",'Emission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2032",'Emission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2032",'Emission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2032",'Emission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2032",'Emission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2032",'Emission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2032",'Emission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2032",'Emission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2032",'Emission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2032",'Emission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2032",'Emission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2032",'Emission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2032",'Emission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2032",'Emission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2032",'Emission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2032",'Emission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2032",'Emission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2032",'Emission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2032",'Emission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2032",'Emission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2032",'Emission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2032",'Emission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2032",'Emission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2032",'Emission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2032",'Emission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2032",'Emission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2032",'Emission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2032",'Emission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2032",'Emission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2032",'Emission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2032",'Emission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2032",'Emission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2032",'Emission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2032",'Emission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2032",'Emission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2032",'Emission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2032",'Emission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2032",'Emission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2032",'Emission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2032",'Emission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2032",'Emission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2032",'Emission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2032",'Emission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2032",'Emission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2032",'Emission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2032",'Emission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2032",'Emission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2032",'Emission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2032",'Emission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2032",'Emission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2032",'Emission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2032",'Emission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2032",'Emission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2032",'Emission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2032",'Emission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2032",'Emission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2032",'Emission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2032",'Emission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2032",'Emission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2032",'Emission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2032",'Emission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2032",'Emission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2032",'Emission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2032",'Emission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2032",'Emission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2032",'Emission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2032",'Emission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2032",'Emission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2032",'Emission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2032",'Emission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2032",'Emission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2032",'Emission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2032",'Emission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2032",'Emission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2032",'Emission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2032",'Emission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2032",'Emission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2032",'Emission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2032",'Emission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2032",'Emission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2032",'Emission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2032",'Emission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2032",'Emission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2032",'Emission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2032",'Emission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2032",'Emission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2032",'Emission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2032",'Emission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2032",'Emission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2032",'Emission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2032",'Emission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2032",'Emission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2032",'Emission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2032",'Emission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2032",'Emission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2032",'Emission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2032",'Emission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2032",'Emission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2032",'Emission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2032",'Emission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2032",'Emission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2032",'Emission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2032",'Emission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2032",'Emission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2032",'Emission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2032",'Emission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2032",'Emission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2032",'Emission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2032",'Emission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2032",'Emission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2032",'Emission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2032",'Emission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2032",'Emission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2032",'Emission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2032",'Emission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2032",'Emission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2032",'Emission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2032",'Emission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2032",'Emission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2032",'Emission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2032",'Emission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2032",'Emission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2032",'Emission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2032",'Emission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2032",'Emission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2032",'Emission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2032",'Emission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2032",'Emission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2032",'Emission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2032",'Emission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2032",'Emission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2032",'Emission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2032",'Emission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2032",'Emission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2032",'Emission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2032",'Emission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2032",'Emission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2032",'Emission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2032",'Emission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2032",'Emission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2032",'Emission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2032",'Emission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2032",'Emission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2032",'Emission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2032",'Emission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2032",'Emission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2032",'Emission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2032",'Emission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2032",'Emission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2032",'Emission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2032",'Emission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2032",'Emission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2032",'Emission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2032",'Emission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2032",'Emission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2032",'Emission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2032",'Emission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2032",'Emission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2032",'Emission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2032",'Emission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2032",'Emission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2032",'Emission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2032",'Emission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2032",'Emission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2032",'Emission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2032",'Emission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2032",'Emission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2032",'Emission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2032",'Emission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2032",'Emission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2032",'Emission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2032",'Emission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2032",'Emission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2032",'Emission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2032",'Emission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2032",'Emission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2032",'Emission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2032",'Emission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2032",'Emission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2032",'Emission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2032",'Emission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2032",'Emission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2032",'Emission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2032",'Emission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2032",'Emission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2032",'Emission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2032",'Emission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2032",'Emission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2032",'Emission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2032",'Emission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2032",'Emission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2032",'Emission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2032",'Emission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2032",'Emission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2032",'Emission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2032",'Emission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2032",'Emission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2032",'Emission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2032",'Emission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2032",'Emission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2032",'Emission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2032",'Emission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2032",'Emission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2032",'Emission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2032",'Emission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2032",'Emission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2032",'Emission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2032",'Emission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2032",'Emission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2032",'Emission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2032",'Emission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2032",'Emission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2032",'Emission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2032",'Emission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2032",'Emission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2032",'Emission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2032",'Emission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2032",'Emission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2032",'Emission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2032",'Emission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2032",'Emission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2032",'Emission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2032",'Emission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2032",'Emission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2032",'Emission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2032",'Emission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2032",'Emission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2032",'Emission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2032",'Emission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2032",'Emission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2032",'Emission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2032",'Emission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2032",'Emission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2032",'Emission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2032",'Emission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2032",'Emission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2032",'Emission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2032",'Emission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2032",'Emission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2032",'Emission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2032",'Emission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2032",'Emission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2032",'Emission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2032",'Emission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2032",'Emission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2032",'Emission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2032",'Emission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2032",'Emission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2032",'Emission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2032",'Emission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2032",'Emission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2032",'Emission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2032",'Emission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2032",'Emission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2032",'Emission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2032",'Emission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2032",'Emission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2032",'Emission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2032",'Emission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2032",'Emission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2032",'Emission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2032",'Emission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2032",'Emission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2032",'Emission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2032",'Emission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2032",'Emission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2032",'Emission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2032",'Emission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2032",'Emission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2032",'Emission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2032",'Emission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2032",'Emission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2032",'Emission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2032",'Emission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2032",'Emission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2032",'Emission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2032",'Emission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2032",'Emission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2032",'Emission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2032",'Emission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2032",'Emission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2032",'Emission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2032",'Emission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2032",'Emission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2032",'Emission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2032",'Emission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2032",'Emission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2032",'Emission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2032",'Emission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2032",'Emission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2032",'Emission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2032",'Emission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2032",'Emission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2032",'Emission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2032",'Emission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2032",'Emission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2032",'Emission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2032",'Emission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2032",'Emission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2032",'Emission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2032",'Emission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2032",'Emission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2032",'Emission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2032",'Emission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2032",'Emission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2032",'Emission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2032",'Emission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2032",'Emission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2032",'Emission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2032",'Emission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2032",'Emission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2032",'Emission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2032",'Emission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2032",'Emission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2032",'Emission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2032",'Emission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2032",'Emission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2032",'Emission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2032",'Emission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2032",'Emission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2032",'Emission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2032",'Emission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2032",'Emission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2032",'Emission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2032",'Emission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2032",'Emission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2032",'Emission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2032",'Emission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2032",'Emission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2032",'Emission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2032",'Emission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2032",'Emission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2032",'Emission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2032",'Emission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2032",'Emission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2032",'Emission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2032",'Emission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2032",'Emission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2032",'Emission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2032",'Emission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2032",'Emission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2032",'Emission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2032",'Emission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2032",'Emission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2032",'Emission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2032",'Emission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2032",'Emission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2032",'Emission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2032",'Emission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2032",'Emission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2032",'Emission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2032",'Emission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2032",'Emission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2032",'Emission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2032",'Emission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2032",'Emission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2032",'Emission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2032",'Emission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2032",'Emission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2032",'Emission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2032",'Emission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2032",'Emission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2032",'Emission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2032",'Emission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2032",'Emission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2032",'Emission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2032",'Emission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2032",'Emission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2032",'Emission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2032",'Emission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2032",'Emission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2032",'Emission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2032",'Emission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2032",'Emission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2032",'Emission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2032",'Emission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2032",'Emission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2032",'Emission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2032",'Emission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2032",'Emission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2032",'Emission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2032",'Emission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2032",'Emission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2032",'Emission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2032",'Emission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2032",'Emission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2032",'Emission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2032",'Emission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2032",'Emission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2032",'Emission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2032",'Emission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2032",'Emission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2032",'Emission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2032",'Emission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2032",'Emission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2032",'Emission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2032",'Emission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2032",'Emission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2032",'Emission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2032",'Emission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2032",'Emission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2032",'Emission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2032",'Emission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2032",'Emission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2032",'Emission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2032",'Emission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2032",'Emission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2032",'Emission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2032",'Emission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2032",'Emission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2032",'Emission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2032",'Emission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2032",'Emission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2032",'Emission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2032",'Emission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2032",'Emission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2032",'Emission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2032",'Emission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2032",'Emission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2032",'Emission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2032",'Emission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2032",'Emission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2032",'Emission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2032",'Emission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2032",'Emission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2032",'Emission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2032",'Emission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2032",'Emission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2032",'Emission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2032",'Emission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2032",'Emission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2032",'Emission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2032",'Emission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2032",'Emission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2032",'Emission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2032",'Emission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2032",'Emission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2032",'Emission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2032",'Emission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2032",'Emission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2032",'Emission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2032",'Emission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2032",'Emission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2032",'Emission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2032",'Emission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2032",'Emission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2032",'Emission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2032",'Emission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2032",'Emission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2032",'Emission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2032",'Emission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2032",'Emission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2032",'Emission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2032",'Emission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2032",'Emission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2032",'Emission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2032",'Emission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2032",'Emission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2032",'Emission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2032",'Emission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2032",'Emission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2032",'Emission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2032",'Emission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2032",'Emission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2032",'Emission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2032",'Emission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2032",'Emission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2032",'Emission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2032",'Emission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2032",'Emission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2032",'Emission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2032",'Emission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2032",'Emission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2032",'Emission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2032",'Emission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2032",'Emission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2032",'Emission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2032",'Emission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2032",'Emission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2032",'Emission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2032",'Emission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2032",'Emission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2032",'Emission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2032",'Emission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2032",'Emission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2032",'Emission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2032",'Emission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2032",'Emission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2032",'Emission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2032",'Emission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2032",'Emission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2032",'Emission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2032",'Emission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2032",'Emission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2032",'Emission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2032",'Emission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2032",'Emission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2032",'Emission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2032",'Emission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2032",'Emission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2032",'Emission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2032",'Emission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2032",'Emission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2032",'Emission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2032",'Emission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2032",'Emission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2032",'Emission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2032",'Emission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2032",'Emission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2032",'Emission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2032",'Emission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2032",'Emission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2032",'Emission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2032",'Emission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2032",'Emission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2032",'Emission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2032",'Emission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2032",'Emission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2032",'Emission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2032",'Emission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2032",'Emission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2032",'Emission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2032",'Emission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2032",'Emission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2032",'Emission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2032",'Emission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2032",'Emission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2032",'Emission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2032",'Emission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2032",'Emission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2032",'Emission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2032",'Emission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2032",'Emission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2032",'Emission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2032",'Emission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2032",'Emission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2032",'Emission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2032",'Emission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2032",'Emission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2032",'Emission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2032",'Emission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2032",'Emission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2032",'Emission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2032",'Emission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2032",'Emission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2032",'Emission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2032",'Emission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2032",'Emission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2032",'Emission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2032",'Emission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2032",'Emission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2032",'Emission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2032",'Emission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2032",'Emission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2032",'Emission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2032",'Emission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2032",'Emission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2032",'Emission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2032",'Emission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2032",'Emission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2032",'Emission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2032",'Emission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2032",'Emission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2032",'Emission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2032",'Emission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2032",'Emission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2032",'Emission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2032",'Emission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2032",'Emission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2032",'Emission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2032",'Emission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2032",'Emission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2032",'Emission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2032",'Emission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2032",'Emission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2032",'Emission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2032",'Emission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2032",'Emission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2032",'Emission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2032",'Emission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2032",'Emission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2032",'Emission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2032",'Emission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2032",'Emission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2032",'Emission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2032",'Emission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2032",'Emission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2032",'Emission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2032",'Emission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2032",'Emission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2032",'Emission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2032",'Emission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2032",'Emission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2032",'Emission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2032",'Emission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2032",'Emission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2032",'Emission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2032",'Emission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2032",'Emission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2032",'Emission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2032",'Emission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2032",'Emission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2032",'Emission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2032",'Emission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2032",'Emission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2032",'Emission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2032",'Emission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2032",'Emission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2032",'Emission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2032",'Emission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2032",'Emission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2032",'Emission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2032",'Emission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2032",'Emission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2032",'Emission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2032",'Emission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2032",'Emission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2032",'Emission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2032",'Emission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2032",'Emission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2032",'Emission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2032",'Emission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2032",'Emission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2032",'Emission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2032",'Emission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2032",'Emission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2032",'Emission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2032",'Emission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2032",'Emission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2032",'Emission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2032",'Emission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2032",'Emission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2032",'Emission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2032",'Emission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2032",'Emission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2032",'Emission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2032",'Emission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2032",'Emission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2032",'Emission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2032",'Emission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2032",'Emission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2032",'Emission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2032",'Emission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2032",'Emission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2032",'Emission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2032",'Emission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2032",'Emission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2032",'Emission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2032",'Emission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2032",'Emission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2032",'Emission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2032",'Emission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2032",'Emission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2032",'Emission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2032",'Emission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2032",'Emission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2032",'Emission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2032",'Emission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2032",'Emission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2032",'Emission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2032",'Emission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2032",'Emission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2032",'Emission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2032",'Emission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2032",'Emission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2032",'Emission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2032",'Emission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2032",'Emission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2032",'Emission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2032",'Emission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2032",'Emission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2032",'Emission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2032",'Emission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2032",'Emission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2032",'Emission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2032",'Emission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2032",'Emission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2032",'Emission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2032",'Emission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2032",'Emission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2032",'Emission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2032",'Emission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2032",'Emission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2032",'Emission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2032",'Emission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2032",'Emission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2032",'Emission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2032",'Emission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2032",'Emission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2032",'Emission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2032",'Emission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2032",'Emission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2032",'Emission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2032",'Emission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2032",'Emission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2032",'Emission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2032",'Emission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2032",'Emission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2032",'Emission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1ED6-9ABF-4DB4-9496-91FF5711D900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2033",'Emission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2033",'Emission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2033",'Emission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2033",'Emission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2033",'Emission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2033",'Emission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2033",'Emission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2033",'Emission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2033",'Emission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2033",'Emission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2033",'Emission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2033",'Emission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2033",'Emission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2033",'Emission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2033",'Emission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2033",'Emission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2033",'Emission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2033",'Emission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2033",'Emission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2033",'Emission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2033",'Emission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2033",'Emission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2033",'Emission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2033",'Emission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2033",'Emission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2033",'Emission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2033",'Emission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2033",'Emission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2033",'Emission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2033",'Emission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2033",'Emission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2033",'Emission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2033",'Emission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2033",'Emission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2033",'Emission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2033",'Emission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2033",'Emission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2033",'Emission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2033",'Emission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2033",'Emission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2033",'Emission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2033",'Emission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2033",'Emission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2033",'Emission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2033",'Emission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2033",'Emission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2033",'Emission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2033",'Emission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2033",'Emission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2033",'Emission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2033",'Emission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2033",'Emission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2033",'Emission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2033",'Emission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2033",'Emission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2033",'Emission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2033",'Emission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2033",'Emission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2033",'Emission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2033",'Emission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2033",'Emission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2033",'Emission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2033",'Emission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2033",'Emission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2033",'Emission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2033",'Emission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2033",'Emission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2033",'Emission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2033",'Emission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2033",'Emission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2033",'Emission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2033",'Emission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2033",'Emission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2033",'Emission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2033",'Emission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2033",'Emission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2033",'Emission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2033",'Emission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2033",'Emission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2033",'Emission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2033",'Emission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2033",'Emission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2033",'Emission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2033",'Emission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2033",'Emission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2033",'Emission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2033",'Emission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2033",'Emission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2033",'Emission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2033",'Emission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2033",'Emission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2033",'Emission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2033",'Emission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2033",'Emission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2033",'Emission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2033",'Emission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2033",'Emission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2033",'Emission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2033",'Emission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2033",'Emission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2033",'Emission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2033",'Emission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2033",'Emission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2033",'Emission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2033",'Emission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2033",'Emission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2033",'Emission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2033",'Emission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2033",'Emission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2033",'Emission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2033",'Emission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2033",'Emission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2033",'Emission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2033",'Emission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2033",'Emission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2033",'Emission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2033",'Emission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2033",'Emission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2033",'Emission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2033",'Emission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2033",'Emission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2033",'Emission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2033",'Emission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2033",'Emission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2033",'Emission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2033",'Emission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2033",'Emission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2033",'Emission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2033",'Emission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2033",'Emission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2033",'Emission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2033",'Emission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2033",'Emission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2033",'Emission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2033",'Emission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2033",'Emission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2033",'Emission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2033",'Emission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2033",'Emission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2033",'Emission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2033",'Emission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2033",'Emission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2033",'Emission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2033",'Emission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2033",'Emission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2033",'Emission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2033",'Emission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2033",'Emission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2033",'Emission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2033",'Emission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2033",'Emission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2033",'Emission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2033",'Emission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2033",'Emission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2033",'Emission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2033",'Emission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2033",'Emission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2033",'Emission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2033",'Emission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2033",'Emission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2033",'Emission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2033",'Emission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2033",'Emission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2033",'Emission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2033",'Emission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2033",'Emission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2033",'Emission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2033",'Emission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2033",'Emission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2033",'Emission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2033",'Emission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2033",'Emission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2033",'Emission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2033",'Emission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2033",'Emission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2033",'Emission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2033",'Emission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2033",'Emission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2033",'Emission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2033",'Emission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2033",'Emission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2033",'Emission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2033",'Emission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2033",'Emission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2033",'Emission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2033",'Emission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2033",'Emission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2033",'Emission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2033",'Emission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2033",'Emission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2033",'Emission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2033",'Emission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2033",'Emission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2033",'Emission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2033",'Emission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2033",'Emission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2033",'Emission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2033",'Emission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2033",'Emission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2033",'Emission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2033",'Emission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2033",'Emission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2033",'Emission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2033",'Emission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2033",'Emission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2033",'Emission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2033",'Emission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2033",'Emission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2033",'Emission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2033",'Emission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2033",'Emission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2033",'Emission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2033",'Emission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2033",'Emission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2033",'Emission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2033",'Emission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2033",'Emission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2033",'Emission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2033",'Emission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2033",'Emission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2033",'Emission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2033",'Emission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2033",'Emission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2033",'Emission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2033",'Emission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2033",'Emission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2033",'Emission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2033",'Emission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2033",'Emission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2033",'Emission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2033",'Emission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2033",'Emission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2033",'Emission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2033",'Emission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2033",'Emission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2033",'Emission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2033",'Emission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2033",'Emission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2033",'Emission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2033",'Emission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2033",'Emission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2033",'Emission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2033",'Emission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2033",'Emission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2033",'Emission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2033",'Emission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2033",'Emission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2033",'Emission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2033",'Emission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2033",'Emission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2033",'Emission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2033",'Emission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2033",'Emission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2033",'Emission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2033",'Emission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2033",'Emission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2033",'Emission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2033",'Emission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2033",'Emission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2033",'Emission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2033",'Emission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2033",'Emission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2033",'Emission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2033",'Emission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2033",'Emission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2033",'Emission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2033",'Emission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2033",'Emission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2033",'Emission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2033",'Emission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2033",'Emission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2033",'Emission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2033",'Emission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2033",'Emission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2033",'Emission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2033",'Emission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2033",'Emission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2033",'Emission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2033",'Emission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2033",'Emission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2033",'Emission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2033",'Emission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2033",'Emission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2033",'Emission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2033",'Emission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2033",'Emission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2033",'Emission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2033",'Emission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2033",'Emission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2033",'Emission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2033",'Emission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2033",'Emission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2033",'Emission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2033",'Emission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2033",'Emission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2033",'Emission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2033",'Emission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2033",'Emission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2033",'Emission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2033",'Emission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2033",'Emission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2033",'Emission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2033",'Emission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2033",'Emission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2033",'Emission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2033",'Emission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2033",'Emission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2033",'Emission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2033",'Emission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2033",'Emission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2033",'Emission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2033",'Emission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2033",'Emission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2033",'Emission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2033",'Emission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2033",'Emission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2033",'Emission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2033",'Emission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2033",'Emission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2033",'Emission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2033",'Emission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2033",'Emission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2033",'Emission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2033",'Emission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2033",'Emission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2033",'Emission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2033",'Emission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2033",'Emission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2033",'Emission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2033",'Emission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2033",'Emission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2033",'Emission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2033",'Emission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2033",'Emission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2033",'Emission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2033",'Emission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2033",'Emission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2033",'Emission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2033",'Emission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2033",'Emission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2033",'Emission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2033",'Emission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2033",'Emission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2033",'Emission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2033",'Emission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2033",'Emission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2033",'Emission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2033",'Emission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2033",'Emission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2033",'Emission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2033",'Emission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2033",'Emission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2033",'Emission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2033",'Emission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2033",'Emission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2033",'Emission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2033",'Emission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2033",'Emission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2033",'Emission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2033",'Emission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2033",'Emission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2033",'Emission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2033",'Emission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2033",'Emission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2033",'Emission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2033",'Emission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2033",'Emission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2033",'Emission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2033",'Emission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2033",'Emission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2033",'Emission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2033",'Emission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2033",'Emission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2033",'Emission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2033",'Emission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2033",'Emission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2033",'Emission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2033",'Emission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2033",'Emission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2033",'Emission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2033",'Emission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2033",'Emission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2033",'Emission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2033",'Emission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2033",'Emission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2033",'Emission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2033",'Emission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2033",'Emission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2033",'Emission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2033",'Emission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2033",'Emission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2033",'Emission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2033",'Emission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2033",'Emission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2033",'Emission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2033",'Emission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2033",'Emission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2033",'Emission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2033",'Emission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2033",'Emission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2033",'Emission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2033",'Emission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2033",'Emission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2033",'Emission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2033",'Emission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2033",'Emission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2033",'Emission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2033",'Emission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2033",'Emission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2033",'Emission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2033",'Emission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2033",'Emission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2033",'Emission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2033",'Emission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2033",'Emission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2033",'Emission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2033",'Emission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2033",'Emission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2033",'Emission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2033",'Emission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2033",'Emission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2033",'Emission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2033",'Emission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2033",'Emission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2033",'Emission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2033",'Emission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2033",'Emission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2033",'Emission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2033",'Emission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2033",'Emission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2033",'Emission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2033",'Emission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2033",'Emission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2033",'Emission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2033",'Emission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2033",'Emission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2033",'Emission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2033",'Emission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2033",'Emission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2033",'Emission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2033",'Emission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2033",'Emission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2033",'Emission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2033",'Emission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2033",'Emission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2033",'Emission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2033",'Emission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2033",'Emission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2033",'Emission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2033",'Emission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2033",'Emission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2033",'Emission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2033",'Emission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2033",'Emission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2033",'Emission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2033",'Emission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2033",'Emission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2033",'Emission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2033",'Emission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2033",'Emission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2033",'Emission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2033",'Emission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2033",'Emission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2033",'Emission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2033",'Emission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2033",'Emission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2033",'Emission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2033",'Emission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2033",'Emission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2033",'Emission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2033",'Emission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2033",'Emission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2033",'Emission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2033",'Emission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2033",'Emission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2033",'Emission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2033",'Emission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2033",'Emission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2033",'Emission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2033",'Emission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2033",'Emission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2033",'Emission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2033",'Emission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2033",'Emission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2033",'Emission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2033",'Emission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2033",'Emission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2033",'Emission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2033",'Emission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2033",'Emission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2033",'Emission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2033",'Emission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2033",'Emission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2033",'Emission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2033",'Emission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2033",'Emission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2033",'Emission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2033",'Emission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2033",'Emission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2033",'Emission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2033",'Emission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2033",'Emission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2033",'Emission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2033",'Emission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2033",'Emission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2033",'Emission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2033",'Emission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2033",'Emission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2033",'Emission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2033",'Emission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2033",'Emission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2033",'Emission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2033",'Emission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2033",'Emission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2033",'Emission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2033",'Emission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2033",'Emission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2033",'Emission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2033",'Emission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2033",'Emission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2033",'Emission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2033",'Emission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2033",'Emission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2033",'Emission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2033",'Emission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2033",'Emission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2033",'Emission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2033",'Emission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2033",'Emission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2033",'Emission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2033",'Emission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2033",'Emission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2033",'Emission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2033",'Emission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2033",'Emission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2033",'Emission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2033",'Emission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2033",'Emission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2033",'Emission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2033",'Emission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2033",'Emission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2033",'Emission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2033",'Emission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2033",'Emission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2033",'Emission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2033",'Emission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2033",'Emission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2033",'Emission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2033",'Emission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2033",'Emission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2033",'Emission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2033",'Emission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2033",'Emission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2033",'Emission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2033",'Emission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2033",'Emission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2033",'Emission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2033",'Emission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2033",'Emission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2033",'Emission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2033",'Emission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2033",'Emission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2033",'Emission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2033",'Emission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2033",'Emission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2033",'Emission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2033",'Emission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2033",'Emission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2033",'Emission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2033",'Emission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2033",'Emission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2033",'Emission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2033",'Emission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2033",'Emission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2033",'Emission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2033",'Emission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2033",'Emission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2033",'Emission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2033",'Emission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2033",'Emission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2033",'Emission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2033",'Emission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2033",'Emission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2033",'Emission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2033",'Emission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2033",'Emission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2033",'Emission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2033",'Emission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2033",'Emission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2033",'Emission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2033",'Emission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2033",'Emission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2033",'Emission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2033",'Emission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2033",'Emission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2033",'Emission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2033",'Emission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2033",'Emission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2033",'Emission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2033",'Emission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2033",'Emission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2033",'Emission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2033",'Emission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2033",'Emission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2033",'Emission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2033",'Emission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2033",'Emission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2033",'Emission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2033",'Emission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2033",'Emission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2033",'Emission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2033",'Emission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2033",'Emission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2033",'Emission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2033",'Emission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2033",'Emission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2033",'Emission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2033",'Emission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2033",'Emission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2033",'Emission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2033",'Emission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2033",'Emission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2033",'Emission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2033",'Emission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2033",'Emission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2033",'Emission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2033",'Emission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2033",'Emission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2033",'Emission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2033",'Emission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2033",'Emission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2033",'Emission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2033",'Emission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2033",'Emission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2033",'Emission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2033",'Emission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2033",'Emission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2033",'Emission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2033",'Emission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2033",'Emission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2033",'Emission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2033",'Emission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2033",'Emission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2033",'Emission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2033",'Emission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2033",'Emission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2033",'Emission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2033",'Emission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2033",'Emission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2033",'Emission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2033",'Emission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2033",'Emission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2033",'Emission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2033",'Emission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2033",'Emission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2033",'Emission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2033",'Emission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2033",'Emission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2033",'Emission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2033",'Emission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2033",'Emission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2033",'Emission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2033",'Emission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2033",'Emission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2033",'Emission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2033",'Emission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2033",'Emission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2033",'Emission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2033",'Emission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2033",'Emission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2033",'Emission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2033",'Emission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2033",'Emission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2033",'Emission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2033",'Emission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2033",'Emission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2033",'Emission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2033",'Emission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2033",'Emission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2033",'Emission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2033",'Emission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2033",'Emission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2033",'Emission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2033",'Emission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2033",'Emission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2033",'Emission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2033",'Emission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2033",'Emission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2033",'Emission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2033",'Emission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2033",'Emission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2033",'Emission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2033",'Emission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2033",'Emission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2033",'Emission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2033",'Emission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2033",'Emission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2033",'Emission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2033",'Emission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2033",'Emission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2033",'Emission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2033",'Emission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2033",'Emission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2033",'Emission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2033",'Emission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2033",'Emission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2033",'Emission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2033",'Emission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2033",'Emission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2033",'Emission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2033",'Emission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2033",'Emission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2033",'Emission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2033",'Emission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2033",'Emission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2033",'Emission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2033",'Emission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2033",'Emission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2033",'Emission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2033",'Emission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13F3-E0AE-4D34-AF09-D4A8DAE83A08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2034",'Emission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2034",'Emission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2034",'Emission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2034",'Emission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2034",'Emission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2034",'Emission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2034",'Emission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2034",'Emission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2034",'Emission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2034",'Emission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2034",'Emission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2034",'Emission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2034",'Emission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2034",'Emission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2034",'Emission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2034",'Emission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2034",'Emission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2034",'Emission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2034",'Emission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2034",'Emission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2034",'Emission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2034",'Emission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2034",'Emission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2034",'Emission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2034",'Emission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2034",'Emission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2034",'Emission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2034",'Emission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2034",'Emission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2034",'Emission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2034",'Emission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2034",'Emission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2034",'Emission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2034",'Emission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2034",'Emission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2034",'Emission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2034",'Emission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2034",'Emission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2034",'Emission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2034",'Emission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2034",'Emission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2034",'Emission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2034",'Emission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2034",'Emission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2034",'Emission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2034",'Emission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2034",'Emission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2034",'Emission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2034",'Emission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2034",'Emission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2034",'Emission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2034",'Emission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2034",'Emission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2034",'Emission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2034",'Emission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2034",'Emission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2034",'Emission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2034",'Emission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2034",'Emission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2034",'Emission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2034",'Emission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2034",'Emission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2034",'Emission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2034",'Emission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2034",'Emission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2034",'Emission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2034",'Emission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2034",'Emission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2034",'Emission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2034",'Emission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2034",'Emission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2034",'Emission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2034",'Emission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2034",'Emission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2034",'Emission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2034",'Emission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2034",'Emission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2034",'Emission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2034",'Emission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2034",'Emission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2034",'Emission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2034",'Emission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2034",'Emission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2034",'Emission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2034",'Emission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2034",'Emission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2034",'Emission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2034",'Emission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2034",'Emission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2034",'Emission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2034",'Emission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2034",'Emission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2034",'Emission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2034",'Emission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2034",'Emission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2034",'Emission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2034",'Emission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2034",'Emission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2034",'Emission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2034",'Emission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2034",'Emission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2034",'Emission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2034",'Emission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2034",'Emission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2034",'Emission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2034",'Emission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2034",'Emission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2034",'Emission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2034",'Emission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2034",'Emission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2034",'Emission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2034",'Emission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2034",'Emission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2034",'Emission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2034",'Emission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2034",'Emission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2034",'Emission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2034",'Emission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2034",'Emission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2034",'Emission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2034",'Emission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2034",'Emission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2034",'Emission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2034",'Emission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2034",'Emission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2034",'Emission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2034",'Emission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2034",'Emission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2034",'Emission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2034",'Emission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2034",'Emission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2034",'Emission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2034",'Emission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2034",'Emission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2034",'Emission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2034",'Emission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2034",'Emission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2034",'Emission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2034",'Emission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2034",'Emission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2034",'Emission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2034",'Emission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2034",'Emission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2034",'Emission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2034",'Emission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2034",'Emission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2034",'Emission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2034",'Emission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2034",'Emission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2034",'Emission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2034",'Emission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2034",'Emission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2034",'Emission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2034",'Emission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2034",'Emission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2034",'Emission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2034",'Emission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2034",'Emission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2034",'Emission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2034",'Emission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2034",'Emission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2034",'Emission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2034",'Emission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2034",'Emission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2034",'Emission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2034",'Emission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2034",'Emission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2034",'Emission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2034",'Emission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2034",'Emission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2034",'Emission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2034",'Emission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2034",'Emission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2034",'Emission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2034",'Emission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2034",'Emission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2034",'Emission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2034",'Emission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2034",'Emission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2034",'Emission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2034",'Emission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2034",'Emission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2034",'Emission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2034",'Emission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2034",'Emission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2034",'Emission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2034",'Emission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2034",'Emission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2034",'Emission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2034",'Emission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2034",'Emission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2034",'Emission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2034",'Emission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2034",'Emission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2034",'Emission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2034",'Emission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2034",'Emission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2034",'Emission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2034",'Emission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2034",'Emission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2034",'Emission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2034",'Emission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2034",'Emission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2034",'Emission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2034",'Emission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2034",'Emission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2034",'Emission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2034",'Emission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2034",'Emission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2034",'Emission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2034",'Emission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2034",'Emission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2034",'Emission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2034",'Emission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2034",'Emission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2034",'Emission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2034",'Emission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2034",'Emission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2034",'Emission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2034",'Emission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2034",'Emission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2034",'Emission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2034",'Emission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2034",'Emission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2034",'Emission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2034",'Emission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2034",'Emission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2034",'Emission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2034",'Emission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2034",'Emission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2034",'Emission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2034",'Emission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2034",'Emission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2034",'Emission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2034",'Emission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2034",'Emission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2034",'Emission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2034",'Emission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2034",'Emission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2034",'Emission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2034",'Emission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2034",'Emission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2034",'Emission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2034",'Emission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2034",'Emission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2034",'Emission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2034",'Emission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2034",'Emission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2034",'Emission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2034",'Emission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2034",'Emission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2034",'Emission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2034",'Emission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2034",'Emission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2034",'Emission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2034",'Emission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2034",'Emission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2034",'Emission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2034",'Emission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2034",'Emission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2034",'Emission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2034",'Emission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2034",'Emission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2034",'Emission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2034",'Emission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2034",'Emission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2034",'Emission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2034",'Emission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2034",'Emission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2034",'Emission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2034",'Emission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2034",'Emission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2034",'Emission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2034",'Emission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2034",'Emission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2034",'Emission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2034",'Emission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2034",'Emission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2034",'Emission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2034",'Emission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2034",'Emission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2034",'Emission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2034",'Emission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2034",'Emission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2034",'Emission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2034",'Emission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2034",'Emission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2034",'Emission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2034",'Emission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2034",'Emission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2034",'Emission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2034",'Emission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2034",'Emission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2034",'Emission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2034",'Emission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2034",'Emission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2034",'Emission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2034",'Emission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2034",'Emission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2034",'Emission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2034",'Emission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2034",'Emission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2034",'Emission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2034",'Emission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2034",'Emission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2034",'Emission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2034",'Emission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2034",'Emission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2034",'Emission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2034",'Emission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2034",'Emission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2034",'Emission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2034",'Emission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2034",'Emission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2034",'Emission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2034",'Emission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2034",'Emission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2034",'Emission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2034",'Emission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2034",'Emission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2034",'Emission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2034",'Emission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2034",'Emission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2034",'Emission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2034",'Emission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2034",'Emission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2034",'Emission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2034",'Emission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2034",'Emission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2034",'Emission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2034",'Emission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2034",'Emission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2034",'Emission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2034",'Emission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2034",'Emission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2034",'Emission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2034",'Emission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2034",'Emission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2034",'Emission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2034",'Emission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2034",'Emission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2034",'Emission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2034",'Emission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2034",'Emission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2034",'Emission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2034",'Emission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2034",'Emission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2034",'Emission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2034",'Emission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2034",'Emission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2034",'Emission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2034",'Emission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2034",'Emission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2034",'Emission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2034",'Emission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2034",'Emission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2034",'Emission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2034",'Emission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2034",'Emission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2034",'Emission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2034",'Emission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2034",'Emission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2034",'Emission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2034",'Emission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2034",'Emission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2034",'Emission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2034",'Emission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2034",'Emission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2034",'Emission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2034",'Emission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2034",'Emission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2034",'Emission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2034",'Emission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2034",'Emission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2034",'Emission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2034",'Emission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2034",'Emission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2034",'Emission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2034",'Emission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2034",'Emission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2034",'Emission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2034",'Emission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2034",'Emission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2034",'Emission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2034",'Emission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2034",'Emission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2034",'Emission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2034",'Emission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2034",'Emission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2034",'Emission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2034",'Emission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2034",'Emission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2034",'Emission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2034",'Emission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2034",'Emission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2034",'Emission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2034",'Emission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2034",'Emission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2034",'Emission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2034",'Emission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2034",'Emission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2034",'Emission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2034",'Emission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2034",'Emission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2034",'Emission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2034",'Emission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2034",'Emission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2034",'Emission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2034",'Emission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2034",'Emission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2034",'Emission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2034",'Emission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2034",'Emission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2034",'Emission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2034",'Emission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2034",'Emission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2034",'Emission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2034",'Emission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2034",'Emission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2034",'Emission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2034",'Emission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2034",'Emission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2034",'Emission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2034",'Emission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2034",'Emission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2034",'Emission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2034",'Emission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2034",'Emission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2034",'Emission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2034",'Emission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2034",'Emission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2034",'Emission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2034",'Emission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2034",'Emission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2034",'Emission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2034",'Emission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2034",'Emission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2034",'Emission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2034",'Emission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2034",'Emission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2034",'Emission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2034",'Emission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2034",'Emission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2034",'Emission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2034",'Emission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2034",'Emission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2034",'Emission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2034",'Emission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2034",'Emission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2034",'Emission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2034",'Emission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2034",'Emission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2034",'Emission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2034",'Emission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2034",'Emission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2034",'Emission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2034",'Emission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2034",'Emission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2034",'Emission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2034",'Emission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2034",'Emission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2034",'Emission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2034",'Emission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2034",'Emission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2034",'Emission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2034",'Emission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2034",'Emission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2034",'Emission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2034",'Emission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2034",'Emission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2034",'Emission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2034",'Emission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2034",'Emission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2034",'Emission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2034",'Emission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2034",'Emission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2034",'Emission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2034",'Emission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2034",'Emission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2034",'Emission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2034",'Emission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2034",'Emission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2034",'Emission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2034",'Emission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2034",'Emission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2034",'Emission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2034",'Emission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2034",'Emission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2034",'Emission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2034",'Emission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2034",'Emission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2034",'Emission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2034",'Emission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2034",'Emission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2034",'Emission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2034",'Emission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2034",'Emission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2034",'Emission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2034",'Emission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2034",'Emission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2034",'Emission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2034",'Emission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2034",'Emission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2034",'Emission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2034",'Emission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2034",'Emission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2034",'Emission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2034",'Emission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2034",'Emission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2034",'Emission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2034",'Emission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2034",'Emission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2034",'Emission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2034",'Emission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2034",'Emission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2034",'Emission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2034",'Emission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2034",'Emission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2034",'Emission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2034",'Emission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2034",'Emission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2034",'Emission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2034",'Emission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2034",'Emission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2034",'Emission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2034",'Emission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2034",'Emission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2034",'Emission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2034",'Emission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2034",'Emission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2034",'Emission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2034",'Emission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2034",'Emission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2034",'Emission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2034",'Emission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2034",'Emission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2034",'Emission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2034",'Emission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2034",'Emission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2034",'Emission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2034",'Emission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2034",'Emission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2034",'Emission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2034",'Emission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2034",'Emission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2034",'Emission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2034",'Emission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2034",'Emission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2034",'Emission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2034",'Emission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2034",'Emission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2034",'Emission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2034",'Emission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2034",'Emission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2034",'Emission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2034",'Emission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2034",'Emission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2034",'Emission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2034",'Emission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2034",'Emission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2034",'Emission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2034",'Emission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2034",'Emission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2034",'Emission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2034",'Emission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2034",'Emission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2034",'Emission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2034",'Emission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2034",'Emission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2034",'Emission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2034",'Emission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2034",'Emission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2034",'Emission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2034",'Emission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2034",'Emission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2034",'Emission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2034",'Emission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2034",'Emission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2034",'Emission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2034",'Emission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2034",'Emission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2034",'Emission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2034",'Emission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2034",'Emission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2034",'Emission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2034",'Emission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2034",'Emission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2034",'Emission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2034",'Emission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2034",'Emission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2034",'Emission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2034",'Emission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2034",'Emission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2034",'Emission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2034",'Emission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2034",'Emission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2034",'Emission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2034",'Emission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2034",'Emission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2034",'Emission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2034",'Emission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2034",'Emission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2034",'Emission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2034",'Emission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2034",'Emission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2034",'Emission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2034",'Emission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2034",'Emission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2034",'Emission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2034",'Emission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2034",'Emission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2034",'Emission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2034",'Emission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2034",'Emission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2034",'Emission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2034",'Emission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2034",'Emission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2034",'Emission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2034",'Emission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2034",'Emission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2034",'Emission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2034",'Emission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2034",'Emission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2034",'Emission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2034",'Emission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2034",'Emission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2034",'Emission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2034",'Emission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2034",'Emission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2034",'Emission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2034",'Emission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2034",'Emission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2034",'Emission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2034",'Emission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2034",'Emission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2034",'Emission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2034",'Emission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2034",'Emission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2034",'Emission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2034",'Emission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2034",'Emission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2034",'Emission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2034",'Emission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2034",'Emission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2034",'Emission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2034",'Emission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2034",'Emission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2034",'Emission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2034",'Emission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2034",'Emission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2034",'Emission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2034",'Emission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2034",'Emission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2034",'Emission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2034",'Emission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2034",'Emission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2034",'Emission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2034",'Emission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2034",'Emission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2034",'Emission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2034",'Emission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2034",'Emission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2034",'Emission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2034",'Emission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2034",'Emission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2034",'Emission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2034",'Emission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2034",'Emission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2034",'Emission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2034",'Emission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2034",'Emission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2034",'Emission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2034",'Emission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2034",'Emission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2034",'Emission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2034",'Emission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2034",'Emission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2034",'Emission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2034",'Emission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2034",'Emission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2034",'Emission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2034",'Emission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2034",'Emission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2034",'Emission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2034",'Emission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2034",'Emission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2034",'Emission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2034",'Emission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2034",'Emission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2034",'Emission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2034",'Emission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2034",'Emission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2034",'Emission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2034",'Emission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2034",'Emission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2034",'Emission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2034",'Emission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2034",'Emission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2034",'Emission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2034",'Emission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2034",'Emission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2034",'Emission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2034",'Emission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2034",'Emission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2034",'Emission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2034",'Emission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2034",'Emission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2034",'Emission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2034",'Emission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2034",'Emission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2034",'Emission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2034",'Emission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2034",'Emission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2034",'Emission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2034",'Emission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2034",'Emission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2034",'Emission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2034",'Emission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2034",'Emission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2034",'Emission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BD22D-86FD-4B1A-98C2-0EAEA5C52395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2035",'Emission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2035",'Emission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2035",'Emission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2035",'Emission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2035",'Emission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2035",'Emission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2035",'Emission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2035",'Emission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2035",'Emission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2035",'Emission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2035",'Emission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2035",'Emission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2035",'Emission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2035",'Emission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2035",'Emission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2035",'Emission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2035",'Emission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2035",'Emission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2035",'Emission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2035",'Emission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2035",'Emission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2035",'Emission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2035",'Emission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2035",'Emission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2035",'Emission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2035",'Emission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2035",'Emission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2035",'Emission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2035",'Emission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2035",'Emission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2035",'Emission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2035",'Emission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2035",'Emission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2035",'Emission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2035",'Emission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2035",'Emission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2035",'Emission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2035",'Emission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2035",'Emission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2035",'Emission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2035",'Emission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2035",'Emission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2035",'Emission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2035",'Emission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2035",'Emission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2035",'Emission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2035",'Emission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2035",'Emission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2035",'Emission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2035",'Emission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2035",'Emission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2035",'Emission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2035",'Emission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2035",'Emission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2035",'Emission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2035",'Emission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2035",'Emission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2035",'Emission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2035",'Emission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2035",'Emission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2035",'Emission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2035",'Emission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2035",'Emission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2035",'Emission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2035",'Emission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2035",'Emission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2035",'Emission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2035",'Emission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2035",'Emission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2035",'Emission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2035",'Emission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2035",'Emission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2035",'Emission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2035",'Emission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2035",'Emission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2035",'Emission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2035",'Emission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2035",'Emission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2035",'Emission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2035",'Emission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2035",'Emission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2035",'Emission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2035",'Emission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2035",'Emission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2035",'Emission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2035",'Emission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2035",'Emission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2035",'Emission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2035",'Emission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2035",'Emission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2035",'Emission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2035",'Emission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2035",'Emission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2035",'Emission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2035",'Emission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2035",'Emission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2035",'Emission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2035",'Emission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2035",'Emission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2035",'Emission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2035",'Emission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2035",'Emission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2035",'Emission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2035",'Emission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2035",'Emission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2035",'Emission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2035",'Emission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2035",'Emission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2035",'Emission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2035",'Emission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2035",'Emission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2035",'Emission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2035",'Emission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2035",'Emission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2035",'Emission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2035",'Emission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2035",'Emission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2035",'Emission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2035",'Emission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2035",'Emission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2035",'Emission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2035",'Emission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2035",'Emission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2035",'Emission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2035",'Emission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2035",'Emission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2035",'Emission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2035",'Emission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2035",'Emission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2035",'Emission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2035",'Emission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2035",'Emission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2035",'Emission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2035",'Emission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2035",'Emission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2035",'Emission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2035",'Emission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2035",'Emission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2035",'Emission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2035",'Emission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2035",'Emission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2035",'Emission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2035",'Emission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2035",'Emission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2035",'Emission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2035",'Emission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2035",'Emission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2035",'Emission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2035",'Emission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2035",'Emission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2035",'Emission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2035",'Emission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2035",'Emission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2035",'Emission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2035",'Emission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2035",'Emission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2035",'Emission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2035",'Emission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2035",'Emission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2035",'Emission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2035",'Emission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2035",'Emission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2035",'Emission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2035",'Emission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2035",'Emission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2035",'Emission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2035",'Emission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2035",'Emission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2035",'Emission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2035",'Emission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2035",'Emission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2035",'Emission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2035",'Emission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2035",'Emission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2035",'Emission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2035",'Emission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2035",'Emission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2035",'Emission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2035",'Emission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2035",'Emission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2035",'Emission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2035",'Emission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2035",'Emission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2035",'Emission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2035",'Emission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2035",'Emission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2035",'Emission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2035",'Emission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2035",'Emission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2035",'Emission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2035",'Emission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2035",'Emission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2035",'Emission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2035",'Emission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2035",'Emission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2035",'Emission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2035",'Emission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2035",'Emission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2035",'Emission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2035",'Emission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2035",'Emission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2035",'Emission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2035",'Emission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2035",'Emission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2035",'Emission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2035",'Emission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2035",'Emission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2035",'Emission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2035",'Emission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2035",'Emission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2035",'Emission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2035",'Emission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2035",'Emission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2035",'Emission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2035",'Emission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2035",'Emission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2035",'Emission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2035",'Emission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2035",'Emission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2035",'Emission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2035",'Emission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2035",'Emission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2035",'Emission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2035",'Emission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2035",'Emission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2035",'Emission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2035",'Emission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2035",'Emission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2035",'Emission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2035",'Emission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2035",'Emission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2035",'Emission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2035",'Emission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2035",'Emission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2035",'Emission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2035",'Emission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2035",'Emission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2035",'Emission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2035",'Emission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2035",'Emission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2035",'Emission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2035",'Emission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2035",'Emission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2035",'Emission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2035",'Emission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2035",'Emission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2035",'Emission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2035",'Emission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2035",'Emission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2035",'Emission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2035",'Emission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2035",'Emission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2035",'Emission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2035",'Emission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2035",'Emission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2035",'Emission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2035",'Emission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2035",'Emission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2035",'Emission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2035",'Emission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2035",'Emission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2035",'Emission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2035",'Emission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2035",'Emission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2035",'Emission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2035",'Emission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2035",'Emission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2035",'Emission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2035",'Emission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2035",'Emission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2035",'Emission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2035",'Emission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2035",'Emission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2035",'Emission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2035",'Emission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2035",'Emission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2035",'Emission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2035",'Emission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2035",'Emission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2035",'Emission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2035",'Emission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2035",'Emission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2035",'Emission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2035",'Emission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2035",'Emission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2035",'Emission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2035",'Emission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2035",'Emission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2035",'Emission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2035",'Emission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2035",'Emission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2035",'Emission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2035",'Emission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2035",'Emission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2035",'Emission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2035",'Emission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2035",'Emission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2035",'Emission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2035",'Emission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2035",'Emission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2035",'Emission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2035",'Emission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2035",'Emission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2035",'Emission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2035",'Emission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2035",'Emission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2035",'Emission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2035",'Emission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2035",'Emission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2035",'Emission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2035",'Emission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2035",'Emission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2035",'Emission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2035",'Emission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2035",'Emission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2035",'Emission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2035",'Emission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2035",'Emission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2035",'Emission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2035",'Emission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2035",'Emission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2035",'Emission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2035",'Emission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2035",'Emission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2035",'Emission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2035",'Emission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2035",'Emission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2035",'Emission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2035",'Emission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2035",'Emission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2035",'Emission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2035",'Emission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2035",'Emission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2035",'Emission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2035",'Emission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2035",'Emission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2035",'Emission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2035",'Emission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2035",'Emission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2035",'Emission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2035",'Emission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2035",'Emission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2035",'Emission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2035",'Emission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2035",'Emission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2035",'Emission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2035",'Emission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2035",'Emission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2035",'Emission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2035",'Emission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2035",'Emission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2035",'Emission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2035",'Emission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2035",'Emission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2035",'Emission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2035",'Emission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2035",'Emission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2035",'Emission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2035",'Emission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2035",'Emission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2035",'Emission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2035",'Emission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2035",'Emission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2035",'Emission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2035",'Emission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2035",'Emission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2035",'Emission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2035",'Emission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2035",'Emission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2035",'Emission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2035",'Emission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2035",'Emission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2035",'Emission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2035",'Emission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2035",'Emission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2035",'Emission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2035",'Emission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2035",'Emission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2035",'Emission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2035",'Emission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2035",'Emission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2035",'Emission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2035",'Emission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2035",'Emission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2035",'Emission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2035",'Emission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2035",'Emission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2035",'Emission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2035",'Emission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2035",'Emission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2035",'Emission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2035",'Emission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2035",'Emission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2035",'Emission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2035",'Emission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2035",'Emission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2035",'Emission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2035",'Emission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2035",'Emission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2035",'Emission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2035",'Emission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2035",'Emission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2035",'Emission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2035",'Emission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2035",'Emission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2035",'Emission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2035",'Emission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2035",'Emission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2035",'Emission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2035",'Emission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2035",'Emission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2035",'Emission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2035",'Emission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2035",'Emission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2035",'Emission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2035",'Emission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2035",'Emission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2035",'Emission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2035",'Emission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2035",'Emission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2035",'Emission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2035",'Emission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2035",'Emission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2035",'Emission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2035",'Emission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2035",'Emission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2035",'Emission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2035",'Emission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2035",'Emission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2035",'Emission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2035",'Emission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2035",'Emission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2035",'Emission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2035",'Emission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2035",'Emission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2035",'Emission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2035",'Emission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2035",'Emission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2035",'Emission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2035",'Emission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2035",'Emission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2035",'Emission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2035",'Emission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2035",'Emission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2035",'Emission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2035",'Emission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2035",'Emission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2035",'Emission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2035",'Emission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2035",'Emission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2035",'Emission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2035",'Emission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2035",'Emission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2035",'Emission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2035",'Emission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2035",'Emission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2035",'Emission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2035",'Emission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2035",'Emission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2035",'Emission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2035",'Emission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2035",'Emission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2035",'Emission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2035",'Emission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2035",'Emission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2035",'Emission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2035",'Emission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2035",'Emission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2035",'Emission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2035",'Emission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2035",'Emission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2035",'Emission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2035",'Emission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2035",'Emission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2035",'Emission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2035",'Emission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2035",'Emission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2035",'Emission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2035",'Emission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2035",'Emission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2035",'Emission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2035",'Emission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2035",'Emission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2035",'Emission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2035",'Emission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2035",'Emission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2035",'Emission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2035",'Emission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2035",'Emission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2035",'Emission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2035",'Emission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2035",'Emission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2035",'Emission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2035",'Emission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2035",'Emission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2035",'Emission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2035",'Emission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2035",'Emission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2035",'Emission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2035",'Emission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2035",'Emission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2035",'Emission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2035",'Emission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2035",'Emission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2035",'Emission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2035",'Emission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2035",'Emission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2035",'Emission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2035",'Emission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2035",'Emission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2035",'Emission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2035",'Emission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2035",'Emission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2035",'Emission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2035",'Emission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2035",'Emission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2035",'Emission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2035",'Emission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2035",'Emission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2035",'Emission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2035",'Emission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2035",'Emission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2035",'Emission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2035",'Emission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2035",'Emission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2035",'Emission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2035",'Emission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2035",'Emission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2035",'Emission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2035",'Emission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2035",'Emission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2035",'Emission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2035",'Emission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2035",'Emission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2035",'Emission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2035",'Emission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2035",'Emission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2035",'Emission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2035",'Emission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2035",'Emission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2035",'Emission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2035",'Emission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2035",'Emission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2035",'Emission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2035",'Emission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2035",'Emission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2035",'Emission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2035",'Emission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2035",'Emission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2035",'Emission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2035",'Emission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2035",'Emission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2035",'Emission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2035",'Emission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2035",'Emission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2035",'Emission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2035",'Emission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2035",'Emission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2035",'Emission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2035",'Emission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2035",'Emission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2035",'Emission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2035",'Emission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2035",'Emission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2035",'Emission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2035",'Emission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2035",'Emission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2035",'Emission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2035",'Emission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2035",'Emission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2035",'Emission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2035",'Emission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2035",'Emission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2035",'Emission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2035",'Emission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2035",'Emission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2035",'Emission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2035",'Emission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2035",'Emission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2035",'Emission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2035",'Emission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2035",'Emission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2035",'Emission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2035",'Emission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2035",'Emission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2035",'Emission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2035",'Emission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2035",'Emission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2035",'Emission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2035",'Emission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2035",'Emission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2035",'Emission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2035",'Emission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2035",'Emission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2035",'Emission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2035",'Emission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2035",'Emission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2035",'Emission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2035",'Emission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2035",'Emission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2035",'Emission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2035",'Emission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2035",'Emission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2035",'Emission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2035",'Emission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2035",'Emission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2035",'Emission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2035",'Emission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2035",'Emission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2035",'Emission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2035",'Emission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2035",'Emission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2035",'Emission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2035",'Emission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2035",'Emission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2035",'Emission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2035",'Emission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2035",'Emission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2035",'Emission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2035",'Emission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2035",'Emission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2035",'Emission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2035",'Emission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2035",'Emission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2035",'Emission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2035",'Emission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2035",'Emission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2035",'Emission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2035",'Emission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2035",'Emission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2035",'Emission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2035",'Emission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2035",'Emission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2035",'Emission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2035",'Emission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2035",'Emission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2035",'Emission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2035",'Emission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2035",'Emission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2035",'Emission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2035",'Emission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2035",'Emission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2035",'Emission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2035",'Emission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2035",'Emission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2035",'Emission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2035",'Emission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2035",'Emission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2035",'Emission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2035",'Emission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2035",'Emission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2035",'Emission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2035",'Emission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2035",'Emission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2035",'Emission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2035",'Emission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2035",'Emission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2035",'Emission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2035",'Emission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2035",'Emission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2035",'Emission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2035",'Emission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2035",'Emission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2035",'Emission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2035",'Emission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2035",'Emission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2035",'Emission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2035",'Emission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2035",'Emission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2035",'Emission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2035",'Emission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2035",'Emission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2035",'Emission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2035",'Emission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2035",'Emission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2035",'Emission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2035",'Emission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2035",'Emission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2035",'Emission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2035",'Emission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2035",'Emission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2035",'Emission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2035",'Emission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2035",'Emission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2035",'Emission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2035",'Emission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2035",'Emission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2035",'Emission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2035",'Emission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2035",'Emission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2035",'Emission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2035",'Emission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2035",'Emission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2035",'Emission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2035",'Emission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2035",'Emission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2035",'Emission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2035",'Emission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2035",'Emission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2035",'Emission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2035",'Emission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2035",'Emission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2035",'Emission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2035",'Emission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2035",'Emission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2035",'Emission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2035",'Emission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2035",'Emission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2035",'Emission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2035",'Emission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2035",'Emission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2035",'Emission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2035",'Emission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2035",'Emission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2035",'Emission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2035",'Emission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2035",'Emission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2035",'Emission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2035",'Emission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2035",'Emission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AB64-EBB2-4A7A-AF49-DD7CF938A457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2036",'Emission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2036",'Emission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2036",'Emission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2036",'Emission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2036",'Emission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2036",'Emission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2036",'Emission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2036",'Emission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2036",'Emission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2036",'Emission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2036",'Emission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2036",'Emission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2036",'Emission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2036",'Emission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2036",'Emission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2036",'Emission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2036",'Emission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2036",'Emission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2036",'Emission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2036",'Emission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2036",'Emission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2036",'Emission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2036",'Emission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2036",'Emission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2036",'Emission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2036",'Emission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2036",'Emission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2036",'Emission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2036",'Emission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2036",'Emission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2036",'Emission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2036",'Emission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2036",'Emission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2036",'Emission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2036",'Emission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2036",'Emission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2036",'Emission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2036",'Emission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2036",'Emission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2036",'Emission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2036",'Emission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2036",'Emission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2036",'Emission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2036",'Emission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2036",'Emission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2036",'Emission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2036",'Emission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2036",'Emission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2036",'Emission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2036",'Emission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2036",'Emission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2036",'Emission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2036",'Emission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2036",'Emission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2036",'Emission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2036",'Emission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2036",'Emission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2036",'Emission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2036",'Emission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2036",'Emission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2036",'Emission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2036",'Emission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2036",'Emission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2036",'Emission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2036",'Emission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2036",'Emission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2036",'Emission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2036",'Emission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2036",'Emission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2036",'Emission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2036",'Emission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2036",'Emission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2036",'Emission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2036",'Emission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2036",'Emission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2036",'Emission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2036",'Emission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2036",'Emission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2036",'Emission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2036",'Emission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2036",'Emission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2036",'Emission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2036",'Emission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2036",'Emission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2036",'Emission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2036",'Emission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2036",'Emission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2036",'Emission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2036",'Emission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2036",'Emission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2036",'Emission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2036",'Emission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2036",'Emission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2036",'Emission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2036",'Emission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2036",'Emission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2036",'Emission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2036",'Emission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2036",'Emission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2036",'Emission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2036",'Emission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2036",'Emission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2036",'Emission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2036",'Emission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2036",'Emission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2036",'Emission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2036",'Emission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2036",'Emission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2036",'Emission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2036",'Emission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2036",'Emission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2036",'Emission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2036",'Emission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2036",'Emission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2036",'Emission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2036",'Emission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2036",'Emission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2036",'Emission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2036",'Emission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2036",'Emission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2036",'Emission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2036",'Emission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2036",'Emission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2036",'Emission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2036",'Emission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2036",'Emission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2036",'Emission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2036",'Emission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2036",'Emission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2036",'Emission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2036",'Emission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2036",'Emission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2036",'Emission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2036",'Emission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2036",'Emission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2036",'Emission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2036",'Emission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2036",'Emission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2036",'Emission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2036",'Emission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2036",'Emission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2036",'Emission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2036",'Emission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2036",'Emission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2036",'Emission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2036",'Emission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2036",'Emission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2036",'Emission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2036",'Emission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2036",'Emission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2036",'Emission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2036",'Emission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2036",'Emission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2036",'Emission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2036",'Emission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2036",'Emission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2036",'Emission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2036",'Emission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2036",'Emission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2036",'Emission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2036",'Emission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2036",'Emission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2036",'Emission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2036",'Emission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2036",'Emission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2036",'Emission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2036",'Emission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2036",'Emission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2036",'Emission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2036",'Emission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2036",'Emission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2036",'Emission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2036",'Emission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2036",'Emission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2036",'Emission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2036",'Emission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2036",'Emission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2036",'Emission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2036",'Emission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2036",'Emission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2036",'Emission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2036",'Emission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2036",'Emission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2036",'Emission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2036",'Emission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2036",'Emission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2036",'Emission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2036",'Emission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2036",'Emission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2036",'Emission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2036",'Emission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2036",'Emission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2036",'Emission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2036",'Emission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2036",'Emission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2036",'Emission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2036",'Emission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2036",'Emission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2036",'Emission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2036",'Emission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2036",'Emission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2036",'Emission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2036",'Emission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2036",'Emission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2036",'Emission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2036",'Emission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2036",'Emission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2036",'Emission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2036",'Emission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2036",'Emission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2036",'Emission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2036",'Emission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2036",'Emission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2036",'Emission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2036",'Emission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2036",'Emission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2036",'Emission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2036",'Emission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2036",'Emission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2036",'Emission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2036",'Emission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2036",'Emission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2036",'Emission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2036",'Emission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2036",'Emission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2036",'Emission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2036",'Emission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2036",'Emission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2036",'Emission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2036",'Emission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2036",'Emission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2036",'Emission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2036",'Emission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2036",'Emission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2036",'Emission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2036",'Emission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2036",'Emission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2036",'Emission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2036",'Emission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2036",'Emission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2036",'Emission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2036",'Emission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2036",'Emission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2036",'Emission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2036",'Emission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2036",'Emission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2036",'Emission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2036",'Emission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2036",'Emission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2036",'Emission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2036",'Emission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2036",'Emission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2036",'Emission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2036",'Emission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2036",'Emission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2036",'Emission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2036",'Emission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2036",'Emission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2036",'Emission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2036",'Emission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2036",'Emission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2036",'Emission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2036",'Emission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2036",'Emission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2036",'Emission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2036",'Emission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2036",'Emission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2036",'Emission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2036",'Emission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2036",'Emission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2036",'Emission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2036",'Emission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2036",'Emission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2036",'Emission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2036",'Emission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2036",'Emission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2036",'Emission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2036",'Emission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2036",'Emission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2036",'Emission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2036",'Emission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2036",'Emission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2036",'Emission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2036",'Emission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2036",'Emission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2036",'Emission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2036",'Emission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2036",'Emission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2036",'Emission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2036",'Emission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2036",'Emission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2036",'Emission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2036",'Emission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2036",'Emission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2036",'Emission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2036",'Emission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2036",'Emission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2036",'Emission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2036",'Emission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2036",'Emission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2036",'Emission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2036",'Emission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2036",'Emission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2036",'Emission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2036",'Emission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2036",'Emission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2036",'Emission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2036",'Emission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2036",'Emission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2036",'Emission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2036",'Emission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2036",'Emission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2036",'Emission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2036",'Emission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2036",'Emission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2036",'Emission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2036",'Emission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2036",'Emission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2036",'Emission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2036",'Emission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2036",'Emission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2036",'Emission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2036",'Emission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2036",'Emission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2036",'Emission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2036",'Emission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2036",'Emission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2036",'Emission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2036",'Emission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2036",'Emission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2036",'Emission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2036",'Emission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2036",'Emission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2036",'Emission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2036",'Emission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2036",'Emission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2036",'Emission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2036",'Emission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2036",'Emission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2036",'Emission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2036",'Emission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2036",'Emission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2036",'Emission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2036",'Emission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2036",'Emission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2036",'Emission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2036",'Emission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2036",'Emission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2036",'Emission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2036",'Emission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2036",'Emission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2036",'Emission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2036",'Emission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2036",'Emission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2036",'Emission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2036",'Emission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2036",'Emission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2036",'Emission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2036",'Emission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2036",'Emission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2036",'Emission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2036",'Emission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2036",'Emission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2036",'Emission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2036",'Emission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2036",'Emission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2036",'Emission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2036",'Emission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2036",'Emission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2036",'Emission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2036",'Emission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2036",'Emission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2036",'Emission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2036",'Emission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2036",'Emission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2036",'Emission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2036",'Emission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2036",'Emission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2036",'Emission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2036",'Emission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2036",'Emission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2036",'Emission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2036",'Emission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2036",'Emission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2036",'Emission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2036",'Emission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2036",'Emission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2036",'Emission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2036",'Emission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2036",'Emission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2036",'Emission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2036",'Emission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2036",'Emission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2036",'Emission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2036",'Emission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2036",'Emission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2036",'Emission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2036",'Emission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2036",'Emission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2036",'Emission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2036",'Emission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2036",'Emission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2036",'Emission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2036",'Emission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2036",'Emission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2036",'Emission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2036",'Emission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2036",'Emission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2036",'Emission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2036",'Emission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2036",'Emission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2036",'Emission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2036",'Emission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2036",'Emission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2036",'Emission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2036",'Emission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2036",'Emission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2036",'Emission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2036",'Emission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2036",'Emission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2036",'Emission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2036",'Emission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2036",'Emission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2036",'Emission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2036",'Emission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2036",'Emission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2036",'Emission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2036",'Emission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2036",'Emission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2036",'Emission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2036",'Emission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2036",'Emission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2036",'Emission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2036",'Emission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2036",'Emission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2036",'Emission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2036",'Emission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2036",'Emission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2036",'Emission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2036",'Emission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2036",'Emission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2036",'Emission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2036",'Emission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2036",'Emission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2036",'Emission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2036",'Emission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2036",'Emission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2036",'Emission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2036",'Emission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2036",'Emission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2036",'Emission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2036",'Emission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2036",'Emission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2036",'Emission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2036",'Emission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2036",'Emission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2036",'Emission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2036",'Emission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2036",'Emission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2036",'Emission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2036",'Emission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2036",'Emission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2036",'Emission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2036",'Emission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2036",'Emission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2036",'Emission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2036",'Emission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2036",'Emission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2036",'Emission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2036",'Emission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2036",'Emission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2036",'Emission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2036",'Emission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2036",'Emission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2036",'Emission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2036",'Emission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2036",'Emission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2036",'Emission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2036",'Emission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2036",'Emission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2036",'Emission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2036",'Emission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2036",'Emission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2036",'Emission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2036",'Emission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2036",'Emission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2036",'Emission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2036",'Emission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2036",'Emission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2036",'Emission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2036",'Emission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2036",'Emission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2036",'Emission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2036",'Emission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2036",'Emission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2036",'Emission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2036",'Emission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2036",'Emission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2036",'Emission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2036",'Emission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2036",'Emission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2036",'Emission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2036",'Emission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2036",'Emission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2036",'Emission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2036",'Emission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2036",'Emission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2036",'Emission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2036",'Emission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2036",'Emission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2036",'Emission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2036",'Emission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2036",'Emission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2036",'Emission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2036",'Emission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2036",'Emission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2036",'Emission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2036",'Emission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2036",'Emission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2036",'Emission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2036",'Emission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2036",'Emission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2036",'Emission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2036",'Emission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2036",'Emission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2036",'Emission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2036",'Emission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2036",'Emission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2036",'Emission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2036",'Emission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2036",'Emission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2036",'Emission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2036",'Emission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2036",'Emission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2036",'Emission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2036",'Emission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2036",'Emission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2036",'Emission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2036",'Emission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2036",'Emission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2036",'Emission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2036",'Emission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2036",'Emission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2036",'Emission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2036",'Emission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2036",'Emission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2036",'Emission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2036",'Emission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2036",'Emission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2036",'Emission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2036",'Emission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2036",'Emission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2036",'Emission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2036",'Emission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2036",'Emission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2036",'Emission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2036",'Emission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2036",'Emission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2036",'Emission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2036",'Emission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2036",'Emission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2036",'Emission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2036",'Emission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2036",'Emission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2036",'Emission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2036",'Emission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2036",'Emission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2036",'Emission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2036",'Emission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2036",'Emission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2036",'Emission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2036",'Emission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2036",'Emission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2036",'Emission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2036",'Emission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2036",'Emission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2036",'Emission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2036",'Emission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2036",'Emission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2036",'Emission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2036",'Emission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2036",'Emission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2036",'Emission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2036",'Emission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2036",'Emission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2036",'Emission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2036",'Emission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2036",'Emission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2036",'Emission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2036",'Emission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2036",'Emission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2036",'Emission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2036",'Emission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2036",'Emission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2036",'Emission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2036",'Emission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2036",'Emission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2036",'Emission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2036",'Emission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2036",'Emission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2036",'Emission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2036",'Emission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2036",'Emission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2036",'Emission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2036",'Emission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2036",'Emission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2036",'Emission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2036",'Emission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2036",'Emission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2036",'Emission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2036",'Emission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2036",'Emission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2036",'Emission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2036",'Emission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2036",'Emission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2036",'Emission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2036",'Emission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2036",'Emission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2036",'Emission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2036",'Emission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2036",'Emission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2036",'Emission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2036",'Emission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2036",'Emission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2036",'Emission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2036",'Emission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2036",'Emission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2036",'Emission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2036",'Emission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2036",'Emission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2036",'Emission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2036",'Emission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2036",'Emission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2036",'Emission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2036",'Emission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2036",'Emission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2036",'Emission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2036",'Emission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2036",'Emission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2036",'Emission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2036",'Emission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2036",'Emission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2036",'Emission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2036",'Emission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2036",'Emission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2036",'Emission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2036",'Emission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2036",'Emission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2036",'Emission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2036",'Emission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2036",'Emission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2036",'Emission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2036",'Emission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2036",'Emission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2036",'Emission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2036",'Emission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2036",'Emission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2036",'Emission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2036",'Emission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2036",'Emission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2036",'Emission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2036",'Emission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2036",'Emission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2036",'Emission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2036",'Emission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2036",'Emission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2036",'Emission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2036",'Emission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2036",'Emission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2036",'Emission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2036",'Emission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2036",'Emission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2036",'Emission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2036",'Emission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2036",'Emission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2036",'Emission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2036",'Emission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2036",'Emission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2036",'Emission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2036",'Emission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2036",'Emission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2036",'Emission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2036",'Emission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2036",'Emission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2036",'Emission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2036",'Emission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2036",'Emission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2036",'Emission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2036",'Emission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2036",'Emission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2036",'Emission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2036",'Emission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2036",'Emission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2036",'Emission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2036",'Emission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2036",'Emission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2036",'Emission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2036",'Emission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2036",'Emission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2036",'Emission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2036",'Emission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2036",'Emission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2036",'Emission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2036",'Emission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2036",'Emission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2036",'Emission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2036",'Emission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2036",'Emission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2036",'Emission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2036",'Emission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2036",'Emission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2036",'Emission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2036",'Emission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2036",'Emission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2036",'Emission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2036",'Emission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2036",'Emission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2036",'Emission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2036",'Emission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2036",'Emission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8DC2-176F-4FD4-88E8-F4CEABCBC9DE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2037",'Emission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2037",'Emission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2037",'Emission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2037",'Emission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2037",'Emission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2037",'Emission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2037",'Emission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2037",'Emission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2037",'Emission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2037",'Emission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2037",'Emission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2037",'Emission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2037",'Emission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2037",'Emission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2037",'Emission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2037",'Emission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2037",'Emission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2037",'Emission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2037",'Emission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2037",'Emission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2037",'Emission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2037",'Emission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2037",'Emission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2037",'Emission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2037",'Emission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2037",'Emission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2037",'Emission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2037",'Emission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2037",'Emission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2037",'Emission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2037",'Emission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2037",'Emission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2037",'Emission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2037",'Emission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2037",'Emission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2037",'Emission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2037",'Emission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2037",'Emission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2037",'Emission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2037",'Emission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2037",'Emission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2037",'Emission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2037",'Emission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2037",'Emission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2037",'Emission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2037",'Emission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2037",'Emission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2037",'Emission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2037",'Emission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2037",'Emission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2037",'Emission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2037",'Emission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2037",'Emission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2037",'Emission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2037",'Emission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2037",'Emission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2037",'Emission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2037",'Emission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2037",'Emission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2037",'Emission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2037",'Emission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2037",'Emission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2037",'Emission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2037",'Emission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2037",'Emission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2037",'Emission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2037",'Emission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2037",'Emission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2037",'Emission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2037",'Emission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2037",'Emission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2037",'Emission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2037",'Emission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2037",'Emission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2037",'Emission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2037",'Emission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2037",'Emission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2037",'Emission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2037",'Emission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2037",'Emission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2037",'Emission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2037",'Emission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2037",'Emission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2037",'Emission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2037",'Emission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2037",'Emission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2037",'Emission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2037",'Emission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2037",'Emission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2037",'Emission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2037",'Emission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2037",'Emission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2037",'Emission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2037",'Emission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2037",'Emission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2037",'Emission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2037",'Emission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2037",'Emission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2037",'Emission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2037",'Emission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2037",'Emission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2037",'Emission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2037",'Emission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2037",'Emission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2037",'Emission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2037",'Emission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2037",'Emission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2037",'Emission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2037",'Emission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2037",'Emission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2037",'Emission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2037",'Emission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2037",'Emission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2037",'Emission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2037",'Emission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2037",'Emission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2037",'Emission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2037",'Emission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2037",'Emission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2037",'Emission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2037",'Emission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2037",'Emission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2037",'Emission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2037",'Emission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2037",'Emission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2037",'Emission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2037",'Emission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2037",'Emission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2037",'Emission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2037",'Emission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2037",'Emission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2037",'Emission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2037",'Emission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2037",'Emission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2037",'Emission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2037",'Emission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2037",'Emission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2037",'Emission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2037",'Emission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2037",'Emission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2037",'Emission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2037",'Emission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2037",'Emission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2037",'Emission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2037",'Emission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2037",'Emission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2037",'Emission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2037",'Emission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2037",'Emission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2037",'Emission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2037",'Emission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2037",'Emission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2037",'Emission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2037",'Emission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2037",'Emission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2037",'Emission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2037",'Emission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2037",'Emission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2037",'Emission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2037",'Emission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2037",'Emission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2037",'Emission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2037",'Emission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2037",'Emission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2037",'Emission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2037",'Emission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2037",'Emission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2037",'Emission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2037",'Emission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2037",'Emission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2037",'Emission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2037",'Emission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2037",'Emission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2037",'Emission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2037",'Emission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2037",'Emission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2037",'Emission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2037",'Emission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2037",'Emission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2037",'Emission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2037",'Emission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2037",'Emission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2037",'Emission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2037",'Emission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2037",'Emission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2037",'Emission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2037",'Emission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2037",'Emission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2037",'Emission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2037",'Emission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2037",'Emission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2037",'Emission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2037",'Emission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2037",'Emission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2037",'Emission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2037",'Emission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2037",'Emission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2037",'Emission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2037",'Emission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2037",'Emission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2037",'Emission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2037",'Emission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2037",'Emission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2037",'Emission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2037",'Emission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2037",'Emission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2037",'Emission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2037",'Emission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2037",'Emission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2037",'Emission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2037",'Emission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2037",'Emission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2037",'Emission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2037",'Emission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2037",'Emission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2037",'Emission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2037",'Emission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2037",'Emission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2037",'Emission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2037",'Emission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2037",'Emission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2037",'Emission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2037",'Emission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2037",'Emission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2037",'Emission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2037",'Emission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2037",'Emission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2037",'Emission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2037",'Emission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2037",'Emission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2037",'Emission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2037",'Emission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2037",'Emission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2037",'Emission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2037",'Emission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2037",'Emission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2037",'Emission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2037",'Emission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2037",'Emission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2037",'Emission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2037",'Emission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2037",'Emission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2037",'Emission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2037",'Emission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2037",'Emission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2037",'Emission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2037",'Emission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2037",'Emission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2037",'Emission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2037",'Emission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2037",'Emission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2037",'Emission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2037",'Emission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2037",'Emission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2037",'Emission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2037",'Emission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2037",'Emission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2037",'Emission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2037",'Emission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2037",'Emission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2037",'Emission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2037",'Emission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2037",'Emission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2037",'Emission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2037",'Emission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2037",'Emission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2037",'Emission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2037",'Emission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2037",'Emission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2037",'Emission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2037",'Emission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2037",'Emission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2037",'Emission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2037",'Emission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2037",'Emission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2037",'Emission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2037",'Emission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2037",'Emission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2037",'Emission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2037",'Emission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2037",'Emission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2037",'Emission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2037",'Emission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2037",'Emission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2037",'Emission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2037",'Emission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2037",'Emission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2037",'Emission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2037",'Emission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2037",'Emission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2037",'Emission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2037",'Emission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2037",'Emission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2037",'Emission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2037",'Emission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2037",'Emission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2037",'Emission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2037",'Emission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2037",'Emission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2037",'Emission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2037",'Emission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2037",'Emission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2037",'Emission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2037",'Emission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2037",'Emission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2037",'Emission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2037",'Emission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2037",'Emission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2037",'Emission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2037",'Emission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2037",'Emission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2037",'Emission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2037",'Emission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2037",'Emission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2037",'Emission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2037",'Emission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2037",'Emission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2037",'Emission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2037",'Emission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2037",'Emission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2037",'Emission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2037",'Emission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2037",'Emission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2037",'Emission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2037",'Emission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2037",'Emission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2037",'Emission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2037",'Emission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2037",'Emission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2037",'Emission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2037",'Emission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2037",'Emission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2037",'Emission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2037",'Emission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2037",'Emission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2037",'Emission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2037",'Emission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2037",'Emission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2037",'Emission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2037",'Emission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2037",'Emission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2037",'Emission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2037",'Emission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2037",'Emission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2037",'Emission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2037",'Emission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2037",'Emission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2037",'Emission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2037",'Emission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2037",'Emission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2037",'Emission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2037",'Emission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2037",'Emission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2037",'Emission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2037",'Emission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2037",'Emission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2037",'Emission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2037",'Emission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2037",'Emission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2037",'Emission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2037",'Emission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2037",'Emission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2037",'Emission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2037",'Emission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2037",'Emission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2037",'Emission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2037",'Emission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2037",'Emission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2037",'Emission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2037",'Emission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2037",'Emission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2037",'Emission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2037",'Emission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2037",'Emission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2037",'Emission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2037",'Emission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2037",'Emission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2037",'Emission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2037",'Emission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2037",'Emission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2037",'Emission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2037",'Emission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2037",'Emission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2037",'Emission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2037",'Emission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2037",'Emission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2037",'Emission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2037",'Emission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2037",'Emission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2037",'Emission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2037",'Emission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2037",'Emission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2037",'Emission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2037",'Emission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2037",'Emission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2037",'Emission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2037",'Emission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2037",'Emission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2037",'Emission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2037",'Emission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2037",'Emission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2037",'Emission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2037",'Emission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2037",'Emission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2037",'Emission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2037",'Emission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2037",'Emission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2037",'Emission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2037",'Emission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2037",'Emission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2037",'Emission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2037",'Emission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2037",'Emission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2037",'Emission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2037",'Emission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2037",'Emission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2037",'Emission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2037",'Emission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2037",'Emission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2037",'Emission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2037",'Emission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2037",'Emission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2037",'Emission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2037",'Emission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2037",'Emission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2037",'Emission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2037",'Emission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2037",'Emission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2037",'Emission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2037",'Emission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2037",'Emission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2037",'Emission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2037",'Emission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2037",'Emission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2037",'Emission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2037",'Emission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2037",'Emission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2037",'Emission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2037",'Emission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2037",'Emission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2037",'Emission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2037",'Emission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2037",'Emission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2037",'Emission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2037",'Emission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2037",'Emission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2037",'Emission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2037",'Emission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2037",'Emission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2037",'Emission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2037",'Emission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2037",'Emission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2037",'Emission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2037",'Emission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2037",'Emission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2037",'Emission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2037",'Emission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2037",'Emission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2037",'Emission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2037",'Emission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2037",'Emission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2037",'Emission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2037",'Emission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2037",'Emission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2037",'Emission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2037",'Emission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2037",'Emission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2037",'Emission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2037",'Emission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2037",'Emission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2037",'Emission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2037",'Emission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2037",'Emission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2037",'Emission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2037",'Emission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2037",'Emission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2037",'Emission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2037",'Emission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2037",'Emission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2037",'Emission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2037",'Emission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2037",'Emission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2037",'Emission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2037",'Emission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2037",'Emission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2037",'Emission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2037",'Emission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2037",'Emission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2037",'Emission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2037",'Emission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2037",'Emission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2037",'Emission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2037",'Emission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2037",'Emission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2037",'Emission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2037",'Emission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2037",'Emission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2037",'Emission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2037",'Emission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2037",'Emission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2037",'Emission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2037",'Emission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2037",'Emission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2037",'Emission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2037",'Emission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2037",'Emission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2037",'Emission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2037",'Emission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2037",'Emission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2037",'Emission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2037",'Emission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2037",'Emission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2037",'Emission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2037",'Emission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2037",'Emission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2037",'Emission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2037",'Emission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2037",'Emission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2037",'Emission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2037",'Emission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2037",'Emission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2037",'Emission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2037",'Emission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2037",'Emission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2037",'Emission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2037",'Emission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2037",'Emission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2037",'Emission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2037",'Emission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2037",'Emission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2037",'Emission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2037",'Emission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2037",'Emission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2037",'Emission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2037",'Emission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2037",'Emission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2037",'Emission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2037",'Emission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2037",'Emission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2037",'Emission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2037",'Emission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2037",'Emission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2037",'Emission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2037",'Emission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2037",'Emission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2037",'Emission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2037",'Emission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2037",'Emission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2037",'Emission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2037",'Emission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2037",'Emission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2037",'Emission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2037",'Emission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2037",'Emission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2037",'Emission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2037",'Emission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2037",'Emission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2037",'Emission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2037",'Emission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2037",'Emission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2037",'Emission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2037",'Emission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2037",'Emission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2037",'Emission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2037",'Emission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2037",'Emission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2037",'Emission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2037",'Emission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2037",'Emission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2037",'Emission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2037",'Emission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2037",'Emission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2037",'Emission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2037",'Emission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2037",'Emission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2037",'Emission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2037",'Emission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2037",'Emission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2037",'Emission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2037",'Emission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2037",'Emission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2037",'Emission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2037",'Emission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2037",'Emission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2037",'Emission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2037",'Emission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2037",'Emission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2037",'Emission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2037",'Emission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2037",'Emission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2037",'Emission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2037",'Emission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2037",'Emission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2037",'Emission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2037",'Emission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2037",'Emission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2037",'Emission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2037",'Emission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2037",'Emission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2037",'Emission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2037",'Emission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2037",'Emission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2037",'Emission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2037",'Emission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2037",'Emission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2037",'Emission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2037",'Emission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2037",'Emission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2037",'Emission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2037",'Emission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2037",'Emission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2037",'Emission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2037",'Emission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2037",'Emission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2037",'Emission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2037",'Emission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2037",'Emission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2037",'Emission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2037",'Emission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2037",'Emission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2037",'Emission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2037",'Emission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2037",'Emission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2037",'Emission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2037",'Emission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2037",'Emission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2037",'Emission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2037",'Emission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2037",'Emission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2037",'Emission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2037",'Emission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2037",'Emission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2037",'Emission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2037",'Emission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2037",'Emission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2037",'Emission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2037",'Emission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2037",'Emission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2037",'Emission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2037",'Emission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2037",'Emission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2037",'Emission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2037",'Emission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2037",'Emission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2037",'Emission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2037",'Emission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2037",'Emission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2037",'Emission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2037",'Emission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2037",'Emission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2037",'Emission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2037",'Emission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2037",'Emission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2037",'Emission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2037",'Emission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2037",'Emission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2037",'Emission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2037",'Emission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2037",'Emission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2037",'Emission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2037",'Emission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2037",'Emission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2037",'Emission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2037",'Emission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2037",'Emission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2037",'Emission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2037",'Emission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2037",'Emission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2037",'Emission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2037",'Emission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2037",'Emission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2037",'Emission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2037",'Emission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2037",'Emission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2037",'Emission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2037",'Emission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2037",'Emission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2037",'Emission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2037",'Emission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2037",'Emission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2037",'Emission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2037",'Emission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2037",'Emission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2037",'Emission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2037",'Emission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2037",'Emission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2037",'Emission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2037",'Emission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2037",'Emission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2037",'Emission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2037",'Emission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2037",'Emission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2037",'Emission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2037",'Emission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2037",'Emission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2037",'Emission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2037",'Emission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2037",'Emission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2037",'Emission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2037",'Emission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2037",'Emission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2037",'Emission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2037",'Emission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2037",'Emission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2037",'Emission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2037",'Emission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2037",'Emission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2037",'Emission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2037",'Emission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2037",'Emission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2037",'Emission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2037",'Emission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2037",'Emission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2037",'Emission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2037",'Emission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2037",'Emission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2037",'Emission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2037",'Emission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2037",'Emission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2037",'Emission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21E1-4159-4D87-8AA9-0B45E9B09899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2038",'Emission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2038",'Emission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2038",'Emission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2038",'Emission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2038",'Emission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2038",'Emission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2038",'Emission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2038",'Emission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2038",'Emission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2038",'Emission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2038",'Emission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2038",'Emission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2038",'Emission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2038",'Emission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2038",'Emission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2038",'Emission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2038",'Emission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2038",'Emission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2038",'Emission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2038",'Emission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2038",'Emission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2038",'Emission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2038",'Emission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2038",'Emission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2038",'Emission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2038",'Emission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2038",'Emission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2038",'Emission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2038",'Emission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2038",'Emission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2038",'Emission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2038",'Emission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2038",'Emission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2038",'Emission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2038",'Emission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2038",'Emission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2038",'Emission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2038",'Emission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2038",'Emission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2038",'Emission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2038",'Emission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2038",'Emission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2038",'Emission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2038",'Emission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2038",'Emission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2038",'Emission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2038",'Emission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2038",'Emission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2038",'Emission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2038",'Emission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2038",'Emission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2038",'Emission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2038",'Emission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2038",'Emission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2038",'Emission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2038",'Emission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2038",'Emission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2038",'Emission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2038",'Emission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2038",'Emission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2038",'Emission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2038",'Emission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2038",'Emission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2038",'Emission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2038",'Emission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2038",'Emission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2038",'Emission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2038",'Emission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2038",'Emission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2038",'Emission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2038",'Emission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2038",'Emission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2038",'Emission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2038",'Emission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2038",'Emission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2038",'Emission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2038",'Emission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2038",'Emission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2038",'Emission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2038",'Emission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2038",'Emission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2038",'Emission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2038",'Emission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2038",'Emission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2038",'Emission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2038",'Emission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2038",'Emission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2038",'Emission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2038",'Emission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2038",'Emission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2038",'Emission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2038",'Emission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2038",'Emission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2038",'Emission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2038",'Emission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2038",'Emission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2038",'Emission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2038",'Emission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2038",'Emission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2038",'Emission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2038",'Emission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2038",'Emission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2038",'Emission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2038",'Emission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2038",'Emission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2038",'Emission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2038",'Emission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2038",'Emission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2038",'Emission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2038",'Emission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2038",'Emission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2038",'Emission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2038",'Emission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2038",'Emission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2038",'Emission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2038",'Emission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2038",'Emission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2038",'Emission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2038",'Emission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2038",'Emission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2038",'Emission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2038",'Emission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2038",'Emission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2038",'Emission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2038",'Emission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2038",'Emission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2038",'Emission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2038",'Emission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2038",'Emission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2038",'Emission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2038",'Emission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2038",'Emission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2038",'Emission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2038",'Emission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2038",'Emission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2038",'Emission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2038",'Emission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2038",'Emission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2038",'Emission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2038",'Emission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2038",'Emission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2038",'Emission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2038",'Emission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2038",'Emission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2038",'Emission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2038",'Emission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2038",'Emission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2038",'Emission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2038",'Emission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2038",'Emission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2038",'Emission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2038",'Emission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2038",'Emission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2038",'Emission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2038",'Emission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2038",'Emission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2038",'Emission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2038",'Emission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2038",'Emission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2038",'Emission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2038",'Emission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2038",'Emission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2038",'Emission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2038",'Emission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2038",'Emission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2038",'Emission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2038",'Emission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2038",'Emission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2038",'Emission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2038",'Emission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2038",'Emission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2038",'Emission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2038",'Emission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2038",'Emission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2038",'Emission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2038",'Emission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2038",'Emission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2038",'Emission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2038",'Emission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2038",'Emission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2038",'Emission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2038",'Emission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2038",'Emission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2038",'Emission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2038",'Emission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2038",'Emission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2038",'Emission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2038",'Emission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2038",'Emission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2038",'Emission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2038",'Emission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2038",'Emission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2038",'Emission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2038",'Emission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2038",'Emission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2038",'Emission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2038",'Emission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2038",'Emission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2038",'Emission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2038",'Emission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2038",'Emission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2038",'Emission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2038",'Emission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2038",'Emission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2038",'Emission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2038",'Emission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2038",'Emission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2038",'Emission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2038",'Emission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2038",'Emission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2038",'Emission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2038",'Emission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2038",'Emission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2038",'Emission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2038",'Emission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2038",'Emission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2038",'Emission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2038",'Emission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2038",'Emission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2038",'Emission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2038",'Emission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2038",'Emission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2038",'Emission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2038",'Emission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2038",'Emission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2038",'Emission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2038",'Emission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2038",'Emission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2038",'Emission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2038",'Emission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2038",'Emission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2038",'Emission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2038",'Emission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2038",'Emission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2038",'Emission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2038",'Emission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2038",'Emission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2038",'Emission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2038",'Emission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2038",'Emission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2038",'Emission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2038",'Emission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2038",'Emission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2038",'Emission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2038",'Emission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2038",'Emission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2038",'Emission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2038",'Emission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2038",'Emission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2038",'Emission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2038",'Emission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2038",'Emission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2038",'Emission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2038",'Emission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2038",'Emission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2038",'Emission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2038",'Emission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2038",'Emission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2038",'Emission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2038",'Emission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2038",'Emission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2038",'Emission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2038",'Emission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2038",'Emission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2038",'Emission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2038",'Emission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2038",'Emission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2038",'Emission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2038",'Emission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2038",'Emission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2038",'Emission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2038",'Emission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2038",'Emission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2038",'Emission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2038",'Emission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2038",'Emission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2038",'Emission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2038",'Emission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2038",'Emission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2038",'Emission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2038",'Emission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2038",'Emission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2038",'Emission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2038",'Emission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2038",'Emission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2038",'Emission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2038",'Emission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2038",'Emission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2038",'Emission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2038",'Emission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2038",'Emission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2038",'Emission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2038",'Emission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2038",'Emission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2038",'Emission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2038",'Emission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2038",'Emission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2038",'Emission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2038",'Emission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2038",'Emission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2038",'Emission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2038",'Emission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2038",'Emission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2038",'Emission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2038",'Emission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2038",'Emission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2038",'Emission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2038",'Emission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2038",'Emission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2038",'Emission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2038",'Emission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2038",'Emission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2038",'Emission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2038",'Emission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2038",'Emission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2038",'Emission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2038",'Emission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2038",'Emission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2038",'Emission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2038",'Emission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2038",'Emission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2038",'Emission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2038",'Emission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2038",'Emission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2038",'Emission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2038",'Emission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2038",'Emission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2038",'Emission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2038",'Emission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2038",'Emission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2038",'Emission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2038",'Emission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2038",'Emission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2038",'Emission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2038",'Emission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2038",'Emission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2038",'Emission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2038",'Emission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2038",'Emission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2038",'Emission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2038",'Emission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2038",'Emission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2038",'Emission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2038",'Emission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2038",'Emission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2038",'Emission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2038",'Emission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2038",'Emission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2038",'Emission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2038",'Emission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2038",'Emission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2038",'Emission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2038",'Emission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2038",'Emission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2038",'Emission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2038",'Emission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2038",'Emission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2038",'Emission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2038",'Emission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2038",'Emission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2038",'Emission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2038",'Emission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2038",'Emission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2038",'Emission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2038",'Emission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2038",'Emission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2038",'Emission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2038",'Emission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2038",'Emission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2038",'Emission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2038",'Emission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2038",'Emission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2038",'Emission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2038",'Emission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2038",'Emission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2038",'Emission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2038",'Emission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2038",'Emission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2038",'Emission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2038",'Emission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2038",'Emission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2038",'Emission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2038",'Emission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2038",'Emission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2038",'Emission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2038",'Emission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2038",'Emission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2038",'Emission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2038",'Emission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2038",'Emission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2038",'Emission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2038",'Emission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2038",'Emission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2038",'Emission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2038",'Emission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2038",'Emission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2038",'Emission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2038",'Emission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2038",'Emission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2038",'Emission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2038",'Emission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2038",'Emission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2038",'Emission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2038",'Emission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2038",'Emission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2038",'Emission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2038",'Emission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2038",'Emission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2038",'Emission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2038",'Emission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2038",'Emission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2038",'Emission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2038",'Emission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2038",'Emission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2038",'Emission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2038",'Emission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2038",'Emission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2038",'Emission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2038",'Emission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2038",'Emission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2038",'Emission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2038",'Emission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2038",'Emission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2038",'Emission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2038",'Emission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2038",'Emission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2038",'Emission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2038",'Emission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2038",'Emission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2038",'Emission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2038",'Emission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2038",'Emission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2038",'Emission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2038",'Emission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2038",'Emission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2038",'Emission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2038",'Emission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2038",'Emission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2038",'Emission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2038",'Emission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2038",'Emission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2038",'Emission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2038",'Emission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2038",'Emission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2038",'Emission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2038",'Emission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2038",'Emission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2038",'Emission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2038",'Emission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2038",'Emission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2038",'Emission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2038",'Emission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2038",'Emission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2038",'Emission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2038",'Emission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2038",'Emission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2038",'Emission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2038",'Emission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2038",'Emission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2038",'Emission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2038",'Emission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2038",'Emission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2038",'Emission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2038",'Emission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2038",'Emission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2038",'Emission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2038",'Emission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2038",'Emission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2038",'Emission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2038",'Emission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2038",'Emission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2038",'Emission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2038",'Emission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2038",'Emission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2038",'Emission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2038",'Emission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2038",'Emission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2038",'Emission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2038",'Emission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2038",'Emission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2038",'Emission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2038",'Emission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2038",'Emission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2038",'Emission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2038",'Emission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2038",'Emission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2038",'Emission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2038",'Emission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2038",'Emission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2038",'Emission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2038",'Emission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2038",'Emission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2038",'Emission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2038",'Emission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2038",'Emission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2038",'Emission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2038",'Emission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2038",'Emission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2038",'Emission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2038",'Emission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2038",'Emission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2038",'Emission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2038",'Emission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2038",'Emission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2038",'Emission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2038",'Emission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2038",'Emission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2038",'Emission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2038",'Emission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2038",'Emission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2038",'Emission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2038",'Emission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2038",'Emission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2038",'Emission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2038",'Emission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2038",'Emission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2038",'Emission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2038",'Emission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2038",'Emission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2038",'Emission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2038",'Emission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2038",'Emission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2038",'Emission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2038",'Emission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2038",'Emission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2038",'Emission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2038",'Emission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2038",'Emission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2038",'Emission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2038",'Emission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2038",'Emission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2038",'Emission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2038",'Emission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2038",'Emission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2038",'Emission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2038",'Emission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2038",'Emission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2038",'Emission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2038",'Emission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2038",'Emission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2038",'Emission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2038",'Emission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2038",'Emission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2038",'Emission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2038",'Emission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2038",'Emission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2038",'Emission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2038",'Emission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2038",'Emission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2038",'Emission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2038",'Emission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2038",'Emission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2038",'Emission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2038",'Emission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2038",'Emission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2038",'Emission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2038",'Emission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2038",'Emission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2038",'Emission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2038",'Emission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2038",'Emission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2038",'Emission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2038",'Emission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2038",'Emission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2038",'Emission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2038",'Emission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2038",'Emission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2038",'Emission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2038",'Emission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2038",'Emission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2038",'Emission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2038",'Emission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2038",'Emission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2038",'Emission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2038",'Emission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2038",'Emission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2038",'Emission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2038",'Emission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2038",'Emission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2038",'Emission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2038",'Emission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2038",'Emission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2038",'Emission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2038",'Emission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2038",'Emission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2038",'Emission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2038",'Emission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2038",'Emission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2038",'Emission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2038",'Emission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2038",'Emission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2038",'Emission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2038",'Emission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2038",'Emission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2038",'Emission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2038",'Emission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2038",'Emission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2038",'Emission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2038",'Emission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2038",'Emission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2038",'Emission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2038",'Emission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2038",'Emission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2038",'Emission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2038",'Emission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2038",'Emission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2038",'Emission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2038",'Emission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2038",'Emission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2038",'Emission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2038",'Emission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2038",'Emission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2038",'Emission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2038",'Emission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2038",'Emission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2038",'Emission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2038",'Emission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2038",'Emission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2038",'Emission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2038",'Emission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2038",'Emission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2038",'Emission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2038",'Emission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2038",'Emission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2038",'Emission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2038",'Emission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2038",'Emission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2038",'Emission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2038",'Emission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2038",'Emission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2038",'Emission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2038",'Emission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2038",'Emission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2038",'Emission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2038",'Emission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2038",'Emission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2038",'Emission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2038",'Emission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2038",'Emission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2038",'Emission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2038",'Emission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2038",'Emission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2038",'Emission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2038",'Emission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2038",'Emission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2038",'Emission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2038",'Emission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2038",'Emission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2038",'Emission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2038",'Emission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2038",'Emission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2038",'Emission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2038",'Emission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2038",'Emission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2038",'Emission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2038",'Emission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2038",'Emission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2038",'Emission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2038",'Emission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2038",'Emission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2038",'Emission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2038",'Emission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2038",'Emission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2038",'Emission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2038",'Emission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2038",'Emission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2038",'Emission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2038",'Emission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2038",'Emission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2038",'Emission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2038",'Emission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2038",'Emission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2038",'Emission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2038",'Emission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2038",'Emission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2038",'Emission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2038",'Emission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2038",'Emission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2038",'Emission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2038",'Emission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2038",'Emission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2038",'Emission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2038",'Emission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2038",'Emission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2038",'Emission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2038",'Emission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2038",'Emission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2038",'Emission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2038",'Emission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2038",'Emission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2038",'Emission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2038",'Emission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2038",'Emission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2038",'Emission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2038",'Emission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2038",'Emission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2038",'Emission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2038",'Emission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2038",'Emission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2038",'Emission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2038",'Emission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2038",'Emission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2038",'Emission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2038",'Emission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2038",'Emission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2038",'Emission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2038",'Emission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2038",'Emission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2038",'Emission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2038",'Emission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2038",'Emission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2038",'Emission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2038",'Emission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2038",'Emission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2038",'Emission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2038",'Emission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2038",'Emission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2038",'Emission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2038",'Emission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2038",'Emission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B7C7-AA98-40DE-BB4C-D6D6DFB6B2C2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2039",'Emission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2039",'Emission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2039",'Emission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2039",'Emission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2039",'Emission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2039",'Emission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2039",'Emission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2039",'Emission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2039",'Emission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2039",'Emission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2039",'Emission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2039",'Emission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2039",'Emission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2039",'Emission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2039",'Emission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2039",'Emission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2039",'Emission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2039",'Emission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2039",'Emission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2039",'Emission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2039",'Emission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2039",'Emission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2039",'Emission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2039",'Emission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2039",'Emission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2039",'Emission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2039",'Emission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2039",'Emission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2039",'Emission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2039",'Emission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2039",'Emission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2039",'Emission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2039",'Emission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2039",'Emission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2039",'Emission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2039",'Emission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2039",'Emission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2039",'Emission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2039",'Emission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2039",'Emission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2039",'Emission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2039",'Emission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2039",'Emission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2039",'Emission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2039",'Emission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2039",'Emission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2039",'Emission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2039",'Emission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2039",'Emission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2039",'Emission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2039",'Emission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2039",'Emission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2039",'Emission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2039",'Emission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2039",'Emission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2039",'Emission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2039",'Emission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2039",'Emission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2039",'Emission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2039",'Emission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2039",'Emission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2039",'Emission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2039",'Emission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2039",'Emission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2039",'Emission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2039",'Emission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2039",'Emission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2039",'Emission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2039",'Emission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2039",'Emission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2039",'Emission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2039",'Emission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2039",'Emission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2039",'Emission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2039",'Emission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2039",'Emission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2039",'Emission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2039",'Emission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2039",'Emission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2039",'Emission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2039",'Emission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2039",'Emission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2039",'Emission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2039",'Emission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2039",'Emission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2039",'Emission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2039",'Emission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2039",'Emission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2039",'Emission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2039",'Emission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2039",'Emission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2039",'Emission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2039",'Emission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2039",'Emission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2039",'Emission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2039",'Emission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2039",'Emission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2039",'Emission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2039",'Emission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2039",'Emission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2039",'Emission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2039",'Emission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2039",'Emission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2039",'Emission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2039",'Emission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2039",'Emission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2039",'Emission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2039",'Emission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2039",'Emission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2039",'Emission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2039",'Emission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2039",'Emission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2039",'Emission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2039",'Emission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2039",'Emission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2039",'Emission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2039",'Emission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2039",'Emission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2039",'Emission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2039",'Emission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2039",'Emission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2039",'Emission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2039",'Emission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2039",'Emission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2039",'Emission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2039",'Emission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2039",'Emission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2039",'Emission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2039",'Emission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2039",'Emission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2039",'Emission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2039",'Emission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2039",'Emission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2039",'Emission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2039",'Emission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2039",'Emission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2039",'Emission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2039",'Emission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2039",'Emission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2039",'Emission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2039",'Emission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2039",'Emission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2039",'Emission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2039",'Emission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2039",'Emission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2039",'Emission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2039",'Emission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2039",'Emission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2039",'Emission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2039",'Emission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2039",'Emission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2039",'Emission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2039",'Emission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2039",'Emission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2039",'Emission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2039",'Emission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2039",'Emission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2039",'Emission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2039",'Emission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2039",'Emission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2039",'Emission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2039",'Emission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2039",'Emission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2039",'Emission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2039",'Emission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2039",'Emission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2039",'Emission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2039",'Emission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2039",'Emission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2039",'Emission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2039",'Emission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2039",'Emission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2039",'Emission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2039",'Emission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2039",'Emission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2039",'Emission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2039",'Emission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2039",'Emission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2039",'Emission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2039",'Emission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2039",'Emission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2039",'Emission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2039",'Emission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2039",'Emission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2039",'Emission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2039",'Emission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2039",'Emission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2039",'Emission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2039",'Emission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2039",'Emission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2039",'Emission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2039",'Emission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2039",'Emission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2039",'Emission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2039",'Emission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2039",'Emission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2039",'Emission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2039",'Emission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2039",'Emission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2039",'Emission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2039",'Emission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2039",'Emission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2039",'Emission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2039",'Emission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2039",'Emission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2039",'Emission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2039",'Emission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2039",'Emission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2039",'Emission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2039",'Emission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2039",'Emission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2039",'Emission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2039",'Emission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2039",'Emission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2039",'Emission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2039",'Emission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2039",'Emission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2039",'Emission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2039",'Emission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2039",'Emission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2039",'Emission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2039",'Emission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2039",'Emission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2039",'Emission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2039",'Emission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2039",'Emission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2039",'Emission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2039",'Emission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2039",'Emission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2039",'Emission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2039",'Emission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2039",'Emission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2039",'Emission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2039",'Emission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2039",'Emission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2039",'Emission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2039",'Emission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2039",'Emission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2039",'Emission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2039",'Emission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2039",'Emission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2039",'Emission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2039",'Emission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2039",'Emission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2039",'Emission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2039",'Emission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2039",'Emission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2039",'Emission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2039",'Emission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2039",'Emission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2039",'Emission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2039",'Emission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2039",'Emission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2039",'Emission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2039",'Emission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2039",'Emission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2039",'Emission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2039",'Emission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2039",'Emission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2039",'Emission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2039",'Emission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2039",'Emission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2039",'Emission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2039",'Emission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2039",'Emission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2039",'Emission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2039",'Emission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2039",'Emission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2039",'Emission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2039",'Emission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2039",'Emission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2039",'Emission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2039",'Emission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2039",'Emission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2039",'Emission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2039",'Emission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2039",'Emission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2039",'Emission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2039",'Emission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2039",'Emission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2039",'Emission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2039",'Emission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2039",'Emission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2039",'Emission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2039",'Emission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2039",'Emission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2039",'Emission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2039",'Emission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2039",'Emission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2039",'Emission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2039",'Emission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2039",'Emission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2039",'Emission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2039",'Emission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2039",'Emission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2039",'Emission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2039",'Emission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2039",'Emission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2039",'Emission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2039",'Emission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2039",'Emission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2039",'Emission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2039",'Emission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2039",'Emission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2039",'Emission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2039",'Emission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2039",'Emission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2039",'Emission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2039",'Emission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2039",'Emission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2039",'Emission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2039",'Emission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2039",'Emission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2039",'Emission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2039",'Emission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2039",'Emission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2039",'Emission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2039",'Emission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2039",'Emission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2039",'Emission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2039",'Emission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2039",'Emission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2039",'Emission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2039",'Emission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2039",'Emission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2039",'Emission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2039",'Emission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2039",'Emission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2039",'Emission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2039",'Emission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2039",'Emission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2039",'Emission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2039",'Emission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2039",'Emission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2039",'Emission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2039",'Emission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2039",'Emission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2039",'Emission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2039",'Emission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2039",'Emission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2039",'Emission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2039",'Emission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2039",'Emission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2039",'Emission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2039",'Emission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2039",'Emission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2039",'Emission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2039",'Emission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2039",'Emission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2039",'Emission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2039",'Emission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2039",'Emission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2039",'Emission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2039",'Emission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2039",'Emission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2039",'Emission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2039",'Emission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2039",'Emission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2039",'Emission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2039",'Emission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2039",'Emission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2039",'Emission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2039",'Emission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2039",'Emission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2039",'Emission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2039",'Emission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2039",'Emission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2039",'Emission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2039",'Emission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2039",'Emission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2039",'Emission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2039",'Emission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2039",'Emission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2039",'Emission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2039",'Emission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2039",'Emission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2039",'Emission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2039",'Emission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2039",'Emission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2039",'Emission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2039",'Emission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2039",'Emission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2039",'Emission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2039",'Emission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2039",'Emission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2039",'Emission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2039",'Emission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2039",'Emission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2039",'Emission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2039",'Emission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2039",'Emission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2039",'Emission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2039",'Emission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2039",'Emission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2039",'Emission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2039",'Emission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2039",'Emission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2039",'Emission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2039",'Emission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2039",'Emission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2039",'Emission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2039",'Emission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2039",'Emission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2039",'Emission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2039",'Emission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2039",'Emission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2039",'Emission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2039",'Emission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2039",'Emission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2039",'Emission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2039",'Emission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2039",'Emission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2039",'Emission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2039",'Emission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2039",'Emission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2039",'Emission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2039",'Emission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2039",'Emission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2039",'Emission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2039",'Emission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2039",'Emission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2039",'Emission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2039",'Emission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2039",'Emission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2039",'Emission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2039",'Emission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2039",'Emission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2039",'Emission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2039",'Emission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2039",'Emission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2039",'Emission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2039",'Emission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2039",'Emission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2039",'Emission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2039",'Emission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2039",'Emission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2039",'Emission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2039",'Emission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2039",'Emission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2039",'Emission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2039",'Emission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2039",'Emission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2039",'Emission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2039",'Emission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2039",'Emission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2039",'Emission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2039",'Emission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2039",'Emission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2039",'Emission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2039",'Emission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2039",'Emission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2039",'Emission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2039",'Emission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2039",'Emission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2039",'Emission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2039",'Emission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2039",'Emission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2039",'Emission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2039",'Emission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2039",'Emission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2039",'Emission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2039",'Emission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2039",'Emission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2039",'Emission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2039",'Emission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2039",'Emission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2039",'Emission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2039",'Emission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2039",'Emission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2039",'Emission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2039",'Emission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2039",'Emission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2039",'Emission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2039",'Emission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2039",'Emission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2039",'Emission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2039",'Emission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2039",'Emission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2039",'Emission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2039",'Emission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2039",'Emission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2039",'Emission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2039",'Emission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2039",'Emission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2039",'Emission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2039",'Emission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2039",'Emission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2039",'Emission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2039",'Emission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2039",'Emission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2039",'Emission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2039",'Emission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2039",'Emission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2039",'Emission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2039",'Emission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2039",'Emission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2039",'Emission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2039",'Emission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2039",'Emission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2039",'Emission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2039",'Emission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2039",'Emission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2039",'Emission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2039",'Emission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2039",'Emission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2039",'Emission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2039",'Emission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2039",'Emission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2039",'Emission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2039",'Emission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2039",'Emission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2039",'Emission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2039",'Emission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2039",'Emission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2039",'Emission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2039",'Emission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2039",'Emission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2039",'Emission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2039",'Emission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2039",'Emission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2039",'Emission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2039",'Emission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2039",'Emission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2039",'Emission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2039",'Emission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2039",'Emission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2039",'Emission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2039",'Emission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2039",'Emission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2039",'Emission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2039",'Emission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2039",'Emission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2039",'Emission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2039",'Emission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2039",'Emission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2039",'Emission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2039",'Emission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2039",'Emission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2039",'Emission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2039",'Emission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2039",'Emission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2039",'Emission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2039",'Emission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2039",'Emission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2039",'Emission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2039",'Emission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2039",'Emission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2039",'Emission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2039",'Emission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2039",'Emission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2039",'Emission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2039",'Emission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2039",'Emission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2039",'Emission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2039",'Emission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2039",'Emission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2039",'Emission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2039",'Emission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2039",'Emission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2039",'Emission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2039",'Emission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2039",'Emission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2039",'Emission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2039",'Emission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2039",'Emission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2039",'Emission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2039",'Emission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2039",'Emission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2039",'Emission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2039",'Emission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2039",'Emission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2039",'Emission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2039",'Emission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2039",'Emission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2039",'Emission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2039",'Emission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2039",'Emission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2039",'Emission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2039",'Emission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2039",'Emission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2039",'Emission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2039",'Emission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2039",'Emission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2039",'Emission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2039",'Emission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2039",'Emission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2039",'Emission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2039",'Emission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2039",'Emission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2039",'Emission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2039",'Emission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2039",'Emission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2039",'Emission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2039",'Emission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2039",'Emission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2039",'Emission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2039",'Emission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2039",'Emission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2039",'Emission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2039",'Emission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2039",'Emission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2039",'Emission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2039",'Emission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2039",'Emission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2039",'Emission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2039",'Emission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2039",'Emission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2039",'Emission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2039",'Emission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2039",'Emission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2039",'Emission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2039",'Emission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2039",'Emission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2039",'Emission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2039",'Emission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2039",'Emission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2039",'Emission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2039",'Emission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2039",'Emission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2039",'Emission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2039",'Emission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2039",'Emission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2039",'Emission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2039",'Emission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2039",'Emission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2039",'Emission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2039",'Emission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2039",'Emission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2039",'Emission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2039",'Emission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2039",'Emission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2039",'Emission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2039",'Emission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2039",'Emission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2039",'Emission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2039",'Emission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2039",'Emission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2039",'Emission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2039",'Emission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2039",'Emission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2039",'Emission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2039",'Emission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2039",'Emission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2039",'Emission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2039",'Emission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2039",'Emission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2039",'Emission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2039",'Emission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2039",'Emission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2039",'Emission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2039",'Emission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2039",'Emission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2039",'Emission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2039",'Emission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2039",'Emission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2039",'Emission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2039",'Emission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2039",'Emission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2039",'Emission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2039",'Emission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2039",'Emission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2039",'Emission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2039",'Emission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2039",'Emission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2039",'Emission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2039",'Emission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2039",'Emission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2039",'Emission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2039",'Emission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2039",'Emission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2039",'Emission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2039",'Emission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2039",'Emission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2039",'Emission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2039",'Emission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2039",'Emission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2039",'Emission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2039",'Emission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2039",'Emission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2039",'Emission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2039",'Emission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2039",'Emission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2039",'Emission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2039",'Emission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2039",'Emission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2039",'Emission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2039",'Emission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2039",'Emission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2039",'Emission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2039",'Emission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2039",'Emission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2039",'Emission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2039",'Emission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2039",'Emission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2039",'Emission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2039",'Emission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2039",'Emission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2039",'Emission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2039",'Emission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2039",'Emission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2039",'Emission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2039",'Emission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2039",'Emission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2039",'Emission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2039",'Emission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2039",'Emission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2039",'Emission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2039",'Emission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2039",'Emission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2039",'Emission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2039",'Emission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2039",'Emission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2039",'Emission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2039",'Emission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2039",'Emission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2039",'Emission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2039",'Emission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2039",'Emission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2039",'Emission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2039",'Emission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B17B2-C511-4C2F-84C9-8200401F16B1}">
  <dimension ref="A1:G1089"/>
  <sheetViews>
    <sheetView workbookViewId="0">
      <selection activeCell="B2" sqref="B2"/>
    </sheetView>
  </sheetViews>
  <sheetFormatPr defaultRowHeight="13.8" x14ac:dyDescent="0.25"/>
  <cols>
    <col min="1" max="1" width="15.8984375" bestFit="1" customWidth="1"/>
    <col min="2" max="2" width="8.296875" style="21" bestFit="1" customWidth="1"/>
    <col min="3" max="3" width="7.59765625" bestFit="1" customWidth="1"/>
    <col min="4" max="4" width="10.8984375" customWidth="1"/>
    <col min="6" max="7" width="8.796875" style="21" customWidth="1"/>
  </cols>
  <sheetData>
    <row r="1" spans="1:7" x14ac:dyDescent="0.25">
      <c r="A1" s="26" t="s">
        <v>42</v>
      </c>
      <c r="B1" s="25" t="s">
        <v>79</v>
      </c>
      <c r="C1" s="26" t="s">
        <v>43</v>
      </c>
      <c r="D1" s="26" t="s">
        <v>50</v>
      </c>
      <c r="E1" s="26" t="s">
        <v>36</v>
      </c>
      <c r="F1" s="27" t="s">
        <v>79</v>
      </c>
      <c r="G1" s="27"/>
    </row>
    <row r="2" spans="1:7" x14ac:dyDescent="0.25">
      <c r="A2" s="26"/>
      <c r="B2" s="21" t="s">
        <v>51</v>
      </c>
      <c r="C2" s="26"/>
      <c r="D2" s="26"/>
      <c r="E2" s="26"/>
      <c r="F2" s="21" t="s">
        <v>52</v>
      </c>
      <c r="G2" s="21" t="s">
        <v>53</v>
      </c>
    </row>
    <row r="3" spans="1:7" x14ac:dyDescent="0.25">
      <c r="A3" s="10"/>
      <c r="B3" s="24" t="str">
        <f>TEXT(A3, "mmm yyyy")</f>
        <v>Jan 1900</v>
      </c>
      <c r="E3" s="9">
        <v>0</v>
      </c>
      <c r="F3" s="23">
        <f>MIN(E3,10)</f>
        <v>0</v>
      </c>
      <c r="G3" s="23">
        <f>E3-F3</f>
        <v>0</v>
      </c>
    </row>
    <row r="4" spans="1:7" x14ac:dyDescent="0.25">
      <c r="A4" s="10"/>
      <c r="B4" s="24" t="str">
        <f t="shared" ref="B4:B32" si="0">TEXT(A4, "mmm yyyy")</f>
        <v>Jan 1900</v>
      </c>
      <c r="E4" s="9">
        <v>0</v>
      </c>
      <c r="F4" s="23">
        <f t="shared" ref="F4:F34" si="1">MIN(E4,10)</f>
        <v>0</v>
      </c>
      <c r="G4" s="23">
        <f t="shared" ref="G4:G32" si="2">E4-F4</f>
        <v>0</v>
      </c>
    </row>
    <row r="5" spans="1:7" x14ac:dyDescent="0.25">
      <c r="A5" s="10"/>
      <c r="B5" s="24" t="str">
        <f t="shared" si="0"/>
        <v>Jan 1900</v>
      </c>
      <c r="E5" s="9">
        <v>0</v>
      </c>
      <c r="F5" s="23">
        <f t="shared" si="1"/>
        <v>0</v>
      </c>
      <c r="G5" s="23">
        <f t="shared" si="2"/>
        <v>0</v>
      </c>
    </row>
    <row r="6" spans="1:7" x14ac:dyDescent="0.25">
      <c r="A6" s="10"/>
      <c r="B6" s="24" t="str">
        <f t="shared" si="0"/>
        <v>Jan 1900</v>
      </c>
      <c r="E6" s="9">
        <v>0</v>
      </c>
      <c r="F6" s="23">
        <f t="shared" si="1"/>
        <v>0</v>
      </c>
      <c r="G6" s="23">
        <f t="shared" si="2"/>
        <v>0</v>
      </c>
    </row>
    <row r="7" spans="1:7" x14ac:dyDescent="0.25">
      <c r="A7" s="10"/>
      <c r="B7" s="24" t="str">
        <f t="shared" si="0"/>
        <v>Jan 1900</v>
      </c>
      <c r="E7" s="9">
        <v>0</v>
      </c>
      <c r="F7" s="23">
        <f t="shared" si="1"/>
        <v>0</v>
      </c>
      <c r="G7" s="23">
        <f t="shared" si="2"/>
        <v>0</v>
      </c>
    </row>
    <row r="8" spans="1:7" x14ac:dyDescent="0.25">
      <c r="A8" s="10"/>
      <c r="B8" s="24" t="str">
        <f t="shared" si="0"/>
        <v>Jan 1900</v>
      </c>
      <c r="E8" s="9">
        <v>0</v>
      </c>
      <c r="F8" s="23">
        <f t="shared" si="1"/>
        <v>0</v>
      </c>
      <c r="G8" s="23">
        <f t="shared" si="2"/>
        <v>0</v>
      </c>
    </row>
    <row r="9" spans="1:7" x14ac:dyDescent="0.25">
      <c r="A9" s="10"/>
      <c r="B9" s="24" t="str">
        <f t="shared" si="0"/>
        <v>Jan 1900</v>
      </c>
      <c r="E9" s="9">
        <v>0</v>
      </c>
      <c r="F9" s="23">
        <f t="shared" si="1"/>
        <v>0</v>
      </c>
      <c r="G9" s="23">
        <f t="shared" si="2"/>
        <v>0</v>
      </c>
    </row>
    <row r="10" spans="1:7" x14ac:dyDescent="0.25">
      <c r="A10" s="10"/>
      <c r="B10" s="24" t="str">
        <f t="shared" si="0"/>
        <v>Jan 1900</v>
      </c>
      <c r="E10" s="9">
        <v>0</v>
      </c>
      <c r="F10" s="23">
        <f t="shared" si="1"/>
        <v>0</v>
      </c>
      <c r="G10" s="23">
        <f t="shared" si="2"/>
        <v>0</v>
      </c>
    </row>
    <row r="11" spans="1:7" x14ac:dyDescent="0.25">
      <c r="A11" s="10"/>
      <c r="B11" s="24" t="str">
        <f t="shared" si="0"/>
        <v>Jan 1900</v>
      </c>
      <c r="E11" s="9">
        <v>0</v>
      </c>
      <c r="F11" s="23">
        <f t="shared" si="1"/>
        <v>0</v>
      </c>
      <c r="G11" s="23">
        <f t="shared" si="2"/>
        <v>0</v>
      </c>
    </row>
    <row r="12" spans="1:7" x14ac:dyDescent="0.25">
      <c r="A12" s="10"/>
      <c r="B12" s="24" t="str">
        <f t="shared" si="0"/>
        <v>Jan 1900</v>
      </c>
      <c r="E12" s="9">
        <v>0</v>
      </c>
      <c r="F12" s="23">
        <f t="shared" si="1"/>
        <v>0</v>
      </c>
      <c r="G12" s="23">
        <f t="shared" si="2"/>
        <v>0</v>
      </c>
    </row>
    <row r="13" spans="1:7" x14ac:dyDescent="0.25">
      <c r="A13" s="10"/>
      <c r="B13" s="24" t="str">
        <f t="shared" si="0"/>
        <v>Jan 1900</v>
      </c>
      <c r="E13" s="9">
        <v>0</v>
      </c>
      <c r="F13" s="23">
        <f t="shared" si="1"/>
        <v>0</v>
      </c>
      <c r="G13" s="23">
        <f t="shared" si="2"/>
        <v>0</v>
      </c>
    </row>
    <row r="14" spans="1:7" x14ac:dyDescent="0.25">
      <c r="A14" s="10"/>
      <c r="B14" s="24" t="str">
        <f t="shared" si="0"/>
        <v>Jan 1900</v>
      </c>
      <c r="E14" s="9">
        <v>0</v>
      </c>
      <c r="F14" s="23">
        <f t="shared" si="1"/>
        <v>0</v>
      </c>
      <c r="G14" s="23">
        <f t="shared" si="2"/>
        <v>0</v>
      </c>
    </row>
    <row r="15" spans="1:7" x14ac:dyDescent="0.25">
      <c r="A15" s="10"/>
      <c r="B15" s="24" t="str">
        <f t="shared" si="0"/>
        <v>Jan 1900</v>
      </c>
      <c r="E15" s="9">
        <v>0</v>
      </c>
      <c r="F15" s="23">
        <f t="shared" si="1"/>
        <v>0</v>
      </c>
      <c r="G15" s="23">
        <f t="shared" si="2"/>
        <v>0</v>
      </c>
    </row>
    <row r="16" spans="1:7" x14ac:dyDescent="0.25">
      <c r="A16" s="10"/>
      <c r="B16" s="24" t="str">
        <f t="shared" si="0"/>
        <v>Jan 1900</v>
      </c>
      <c r="E16" s="9">
        <v>0</v>
      </c>
      <c r="F16" s="23">
        <f t="shared" si="1"/>
        <v>0</v>
      </c>
      <c r="G16" s="23">
        <f t="shared" si="2"/>
        <v>0</v>
      </c>
    </row>
    <row r="17" spans="1:7" x14ac:dyDescent="0.25">
      <c r="A17" s="10"/>
      <c r="B17" s="24" t="str">
        <f t="shared" si="0"/>
        <v>Jan 1900</v>
      </c>
      <c r="E17" s="9">
        <v>0</v>
      </c>
      <c r="F17" s="23">
        <f t="shared" si="1"/>
        <v>0</v>
      </c>
      <c r="G17" s="23">
        <f t="shared" si="2"/>
        <v>0</v>
      </c>
    </row>
    <row r="18" spans="1:7" x14ac:dyDescent="0.25">
      <c r="A18" s="10"/>
      <c r="B18" s="24" t="str">
        <f t="shared" si="0"/>
        <v>Jan 1900</v>
      </c>
      <c r="E18" s="9">
        <v>0</v>
      </c>
      <c r="F18" s="23">
        <f t="shared" si="1"/>
        <v>0</v>
      </c>
      <c r="G18" s="23">
        <f t="shared" si="2"/>
        <v>0</v>
      </c>
    </row>
    <row r="19" spans="1:7" x14ac:dyDescent="0.25">
      <c r="A19" s="10"/>
      <c r="B19" s="24" t="str">
        <f t="shared" si="0"/>
        <v>Jan 1900</v>
      </c>
      <c r="E19" s="9">
        <v>0</v>
      </c>
      <c r="F19" s="23">
        <f t="shared" si="1"/>
        <v>0</v>
      </c>
      <c r="G19" s="23">
        <f t="shared" si="2"/>
        <v>0</v>
      </c>
    </row>
    <row r="20" spans="1:7" x14ac:dyDescent="0.25">
      <c r="A20" s="10"/>
      <c r="B20" s="24" t="str">
        <f t="shared" si="0"/>
        <v>Jan 1900</v>
      </c>
      <c r="E20" s="9">
        <v>0</v>
      </c>
      <c r="F20" s="23">
        <f t="shared" si="1"/>
        <v>0</v>
      </c>
      <c r="G20" s="23">
        <f t="shared" si="2"/>
        <v>0</v>
      </c>
    </row>
    <row r="21" spans="1:7" x14ac:dyDescent="0.25">
      <c r="A21" s="10"/>
      <c r="B21" s="24" t="str">
        <f t="shared" si="0"/>
        <v>Jan 1900</v>
      </c>
      <c r="E21" s="9">
        <v>0</v>
      </c>
      <c r="F21" s="23">
        <f t="shared" si="1"/>
        <v>0</v>
      </c>
      <c r="G21" s="23">
        <f t="shared" si="2"/>
        <v>0</v>
      </c>
    </row>
    <row r="22" spans="1:7" x14ac:dyDescent="0.25">
      <c r="A22" s="10"/>
      <c r="B22" s="24" t="str">
        <f t="shared" si="0"/>
        <v>Jan 1900</v>
      </c>
      <c r="E22" s="9">
        <v>0</v>
      </c>
      <c r="F22" s="23">
        <f t="shared" si="1"/>
        <v>0</v>
      </c>
      <c r="G22" s="23">
        <f t="shared" si="2"/>
        <v>0</v>
      </c>
    </row>
    <row r="23" spans="1:7" x14ac:dyDescent="0.25">
      <c r="A23" s="10"/>
      <c r="B23" s="24" t="str">
        <f t="shared" si="0"/>
        <v>Jan 1900</v>
      </c>
      <c r="E23" s="9">
        <v>0</v>
      </c>
      <c r="F23" s="23">
        <f t="shared" si="1"/>
        <v>0</v>
      </c>
      <c r="G23" s="23">
        <f t="shared" si="2"/>
        <v>0</v>
      </c>
    </row>
    <row r="24" spans="1:7" x14ac:dyDescent="0.25">
      <c r="A24" s="10"/>
      <c r="B24" s="24" t="str">
        <f t="shared" si="0"/>
        <v>Jan 1900</v>
      </c>
      <c r="E24" s="9">
        <v>0</v>
      </c>
      <c r="F24" s="23">
        <f t="shared" si="1"/>
        <v>0</v>
      </c>
      <c r="G24" s="23">
        <f t="shared" si="2"/>
        <v>0</v>
      </c>
    </row>
    <row r="25" spans="1:7" x14ac:dyDescent="0.25">
      <c r="A25" s="10"/>
      <c r="B25" s="24" t="str">
        <f t="shared" si="0"/>
        <v>Jan 1900</v>
      </c>
      <c r="E25" s="9">
        <v>0</v>
      </c>
      <c r="F25" s="23">
        <f t="shared" si="1"/>
        <v>0</v>
      </c>
      <c r="G25" s="23">
        <f t="shared" si="2"/>
        <v>0</v>
      </c>
    </row>
    <row r="26" spans="1:7" x14ac:dyDescent="0.25">
      <c r="A26" s="10"/>
      <c r="B26" s="24" t="str">
        <f t="shared" si="0"/>
        <v>Jan 1900</v>
      </c>
      <c r="E26" s="9">
        <v>0</v>
      </c>
      <c r="F26" s="23">
        <f t="shared" si="1"/>
        <v>0</v>
      </c>
      <c r="G26" s="23">
        <f t="shared" si="2"/>
        <v>0</v>
      </c>
    </row>
    <row r="27" spans="1:7" x14ac:dyDescent="0.25">
      <c r="A27" s="10"/>
      <c r="B27" s="24" t="str">
        <f t="shared" si="0"/>
        <v>Jan 1900</v>
      </c>
      <c r="E27" s="9">
        <v>0</v>
      </c>
      <c r="F27" s="23">
        <f t="shared" si="1"/>
        <v>0</v>
      </c>
      <c r="G27" s="23">
        <f t="shared" si="2"/>
        <v>0</v>
      </c>
    </row>
    <row r="28" spans="1:7" x14ac:dyDescent="0.25">
      <c r="A28" s="10"/>
      <c r="B28" s="24" t="str">
        <f t="shared" si="0"/>
        <v>Jan 1900</v>
      </c>
      <c r="E28" s="9">
        <v>0</v>
      </c>
      <c r="F28" s="23">
        <f t="shared" si="1"/>
        <v>0</v>
      </c>
      <c r="G28" s="23">
        <f t="shared" si="2"/>
        <v>0</v>
      </c>
    </row>
    <row r="29" spans="1:7" x14ac:dyDescent="0.25">
      <c r="A29" s="10"/>
      <c r="B29" s="24" t="str">
        <f t="shared" si="0"/>
        <v>Jan 1900</v>
      </c>
      <c r="E29" s="9">
        <v>0</v>
      </c>
      <c r="F29" s="23">
        <f t="shared" si="1"/>
        <v>0</v>
      </c>
      <c r="G29" s="23">
        <f t="shared" si="2"/>
        <v>0</v>
      </c>
    </row>
    <row r="30" spans="1:7" x14ac:dyDescent="0.25">
      <c r="A30" s="10"/>
      <c r="B30" s="24" t="str">
        <f t="shared" si="0"/>
        <v>Jan 1900</v>
      </c>
      <c r="E30" s="9">
        <v>0</v>
      </c>
      <c r="F30" s="23">
        <f t="shared" si="1"/>
        <v>0</v>
      </c>
      <c r="G30" s="23">
        <f t="shared" si="2"/>
        <v>0</v>
      </c>
    </row>
    <row r="31" spans="1:7" x14ac:dyDescent="0.25">
      <c r="A31" s="10"/>
      <c r="B31" s="24" t="str">
        <f t="shared" si="0"/>
        <v>Jan 1900</v>
      </c>
      <c r="E31" s="9">
        <v>0</v>
      </c>
      <c r="F31" s="23">
        <f t="shared" si="1"/>
        <v>0</v>
      </c>
      <c r="G31" s="23">
        <f t="shared" si="2"/>
        <v>0</v>
      </c>
    </row>
    <row r="32" spans="1:7" x14ac:dyDescent="0.25">
      <c r="A32" s="10"/>
      <c r="B32" s="24" t="str">
        <f t="shared" si="0"/>
        <v>Jan 1900</v>
      </c>
      <c r="E32" s="9">
        <v>0</v>
      </c>
      <c r="F32" s="23">
        <f t="shared" si="1"/>
        <v>0</v>
      </c>
      <c r="G32" s="23">
        <f t="shared" si="2"/>
        <v>0</v>
      </c>
    </row>
    <row r="33" spans="1:7" x14ac:dyDescent="0.25">
      <c r="A33" s="10"/>
      <c r="B33" s="24" t="str">
        <f t="shared" ref="B33:B35" si="3">TEXT(A33, "mmm yyyy")</f>
        <v>Jan 1900</v>
      </c>
      <c r="E33" s="9">
        <v>0</v>
      </c>
      <c r="F33" s="23">
        <f t="shared" si="1"/>
        <v>0</v>
      </c>
      <c r="G33" s="23">
        <f t="shared" ref="G33:G35" si="4">E33-F33</f>
        <v>0</v>
      </c>
    </row>
    <row r="34" spans="1:7" x14ac:dyDescent="0.25">
      <c r="A34" s="10"/>
      <c r="B34" s="24" t="str">
        <f t="shared" si="3"/>
        <v>Jan 1900</v>
      </c>
      <c r="E34" s="9">
        <v>0</v>
      </c>
      <c r="F34" s="23">
        <f t="shared" si="1"/>
        <v>0</v>
      </c>
      <c r="G34" s="23">
        <f t="shared" si="4"/>
        <v>0</v>
      </c>
    </row>
    <row r="35" spans="1:7" x14ac:dyDescent="0.25">
      <c r="A35" s="10"/>
      <c r="B35" s="24" t="str">
        <f t="shared" si="3"/>
        <v>Jan 1900</v>
      </c>
      <c r="E35" s="9">
        <v>0</v>
      </c>
      <c r="F35" s="23">
        <f>MIN(E35,10)</f>
        <v>0</v>
      </c>
      <c r="G35" s="23">
        <f t="shared" si="4"/>
        <v>0</v>
      </c>
    </row>
    <row r="36" spans="1:7" x14ac:dyDescent="0.25">
      <c r="A36" s="10"/>
      <c r="B36" s="24" t="str">
        <f t="shared" ref="B36:B38" si="5">TEXT(A36, "mmm yyyy")</f>
        <v>Jan 1900</v>
      </c>
      <c r="E36" s="9">
        <v>0</v>
      </c>
      <c r="F36" s="23">
        <f>MIN(E36,10)</f>
        <v>0</v>
      </c>
      <c r="G36" s="23">
        <f t="shared" ref="G36:G38" si="6">E36-F36</f>
        <v>0</v>
      </c>
    </row>
    <row r="37" spans="1:7" x14ac:dyDescent="0.25">
      <c r="A37" s="10"/>
      <c r="B37" s="24" t="str">
        <f t="shared" si="5"/>
        <v>Jan 1900</v>
      </c>
      <c r="E37" s="9">
        <v>0</v>
      </c>
      <c r="F37" s="23">
        <f>MIN(E37,10)</f>
        <v>0</v>
      </c>
      <c r="G37" s="23">
        <f t="shared" si="6"/>
        <v>0</v>
      </c>
    </row>
    <row r="38" spans="1:7" x14ac:dyDescent="0.25">
      <c r="A38" s="10"/>
      <c r="B38" s="24" t="str">
        <f t="shared" si="5"/>
        <v>Jan 1900</v>
      </c>
      <c r="E38" s="9">
        <v>0</v>
      </c>
      <c r="F38" s="23">
        <f t="shared" ref="F38:F101" si="7">MIN(E38,10)</f>
        <v>0</v>
      </c>
      <c r="G38" s="23">
        <f t="shared" si="6"/>
        <v>0</v>
      </c>
    </row>
    <row r="39" spans="1:7" x14ac:dyDescent="0.25">
      <c r="A39" s="10"/>
      <c r="B39" s="24" t="str">
        <f t="shared" ref="B39:B102" si="8">TEXT(A39, "mmm yyyy")</f>
        <v>Jan 1900</v>
      </c>
      <c r="E39" s="9">
        <v>0</v>
      </c>
      <c r="F39" s="23">
        <f t="shared" si="7"/>
        <v>0</v>
      </c>
      <c r="G39" s="23">
        <f t="shared" ref="G39:G102" si="9">E39-F39</f>
        <v>0</v>
      </c>
    </row>
    <row r="40" spans="1:7" x14ac:dyDescent="0.25">
      <c r="A40" s="10"/>
      <c r="B40" s="24" t="str">
        <f t="shared" si="8"/>
        <v>Jan 1900</v>
      </c>
      <c r="E40" s="9">
        <v>0</v>
      </c>
      <c r="F40" s="23">
        <f t="shared" si="7"/>
        <v>0</v>
      </c>
      <c r="G40" s="23">
        <f t="shared" si="9"/>
        <v>0</v>
      </c>
    </row>
    <row r="41" spans="1:7" x14ac:dyDescent="0.25">
      <c r="A41" s="10"/>
      <c r="B41" s="24" t="str">
        <f t="shared" si="8"/>
        <v>Jan 1900</v>
      </c>
      <c r="E41" s="9">
        <v>0</v>
      </c>
      <c r="F41" s="23">
        <f t="shared" si="7"/>
        <v>0</v>
      </c>
      <c r="G41" s="23">
        <f t="shared" si="9"/>
        <v>0</v>
      </c>
    </row>
    <row r="42" spans="1:7" x14ac:dyDescent="0.25">
      <c r="A42" s="10"/>
      <c r="B42" s="24" t="str">
        <f t="shared" si="8"/>
        <v>Jan 1900</v>
      </c>
      <c r="E42" s="9">
        <v>0</v>
      </c>
      <c r="F42" s="23">
        <f t="shared" si="7"/>
        <v>0</v>
      </c>
      <c r="G42" s="23">
        <f t="shared" si="9"/>
        <v>0</v>
      </c>
    </row>
    <row r="43" spans="1:7" x14ac:dyDescent="0.25">
      <c r="A43" s="10"/>
      <c r="B43" s="24" t="str">
        <f t="shared" si="8"/>
        <v>Jan 1900</v>
      </c>
      <c r="E43" s="9">
        <v>0</v>
      </c>
      <c r="F43" s="23">
        <f t="shared" si="7"/>
        <v>0</v>
      </c>
      <c r="G43" s="23">
        <f t="shared" si="9"/>
        <v>0</v>
      </c>
    </row>
    <row r="44" spans="1:7" x14ac:dyDescent="0.25">
      <c r="A44" s="10"/>
      <c r="B44" s="24" t="str">
        <f t="shared" si="8"/>
        <v>Jan 1900</v>
      </c>
      <c r="E44" s="9">
        <v>0</v>
      </c>
      <c r="F44" s="23">
        <f t="shared" si="7"/>
        <v>0</v>
      </c>
      <c r="G44" s="23">
        <f t="shared" si="9"/>
        <v>0</v>
      </c>
    </row>
    <row r="45" spans="1:7" x14ac:dyDescent="0.25">
      <c r="A45" s="10"/>
      <c r="B45" s="24" t="str">
        <f t="shared" si="8"/>
        <v>Jan 1900</v>
      </c>
      <c r="E45" s="9">
        <v>0</v>
      </c>
      <c r="F45" s="23">
        <f t="shared" si="7"/>
        <v>0</v>
      </c>
      <c r="G45" s="23">
        <f t="shared" si="9"/>
        <v>0</v>
      </c>
    </row>
    <row r="46" spans="1:7" x14ac:dyDescent="0.25">
      <c r="A46" s="10"/>
      <c r="B46" s="24" t="str">
        <f t="shared" si="8"/>
        <v>Jan 1900</v>
      </c>
      <c r="E46" s="9">
        <v>0</v>
      </c>
      <c r="F46" s="23">
        <f t="shared" si="7"/>
        <v>0</v>
      </c>
      <c r="G46" s="23">
        <f t="shared" si="9"/>
        <v>0</v>
      </c>
    </row>
    <row r="47" spans="1:7" x14ac:dyDescent="0.25">
      <c r="A47" s="10"/>
      <c r="B47" s="24" t="str">
        <f t="shared" si="8"/>
        <v>Jan 1900</v>
      </c>
      <c r="E47" s="9">
        <v>0</v>
      </c>
      <c r="F47" s="23">
        <f t="shared" si="7"/>
        <v>0</v>
      </c>
      <c r="G47" s="23">
        <f t="shared" si="9"/>
        <v>0</v>
      </c>
    </row>
    <row r="48" spans="1:7" x14ac:dyDescent="0.25">
      <c r="A48" s="10"/>
      <c r="B48" s="24" t="str">
        <f t="shared" si="8"/>
        <v>Jan 1900</v>
      </c>
      <c r="E48" s="9">
        <v>0</v>
      </c>
      <c r="F48" s="23">
        <f t="shared" si="7"/>
        <v>0</v>
      </c>
      <c r="G48" s="23">
        <f t="shared" si="9"/>
        <v>0</v>
      </c>
    </row>
    <row r="49" spans="1:7" x14ac:dyDescent="0.25">
      <c r="A49" s="10"/>
      <c r="B49" s="24" t="str">
        <f t="shared" si="8"/>
        <v>Jan 1900</v>
      </c>
      <c r="E49" s="9">
        <v>0</v>
      </c>
      <c r="F49" s="23">
        <f t="shared" si="7"/>
        <v>0</v>
      </c>
      <c r="G49" s="23">
        <f t="shared" si="9"/>
        <v>0</v>
      </c>
    </row>
    <row r="50" spans="1:7" x14ac:dyDescent="0.25">
      <c r="A50" s="10"/>
      <c r="B50" s="24" t="str">
        <f t="shared" si="8"/>
        <v>Jan 1900</v>
      </c>
      <c r="E50" s="9">
        <v>0</v>
      </c>
      <c r="F50" s="23">
        <f t="shared" si="7"/>
        <v>0</v>
      </c>
      <c r="G50" s="23">
        <f t="shared" si="9"/>
        <v>0</v>
      </c>
    </row>
    <row r="51" spans="1:7" x14ac:dyDescent="0.25">
      <c r="A51" s="10"/>
      <c r="B51" s="24" t="str">
        <f t="shared" si="8"/>
        <v>Jan 1900</v>
      </c>
      <c r="E51" s="9">
        <v>0</v>
      </c>
      <c r="F51" s="23">
        <f t="shared" si="7"/>
        <v>0</v>
      </c>
      <c r="G51" s="23">
        <f t="shared" si="9"/>
        <v>0</v>
      </c>
    </row>
    <row r="52" spans="1:7" x14ac:dyDescent="0.25">
      <c r="A52" s="10"/>
      <c r="B52" s="24" t="str">
        <f t="shared" si="8"/>
        <v>Jan 1900</v>
      </c>
      <c r="E52" s="9">
        <v>0</v>
      </c>
      <c r="F52" s="23">
        <f t="shared" si="7"/>
        <v>0</v>
      </c>
      <c r="G52" s="23">
        <f t="shared" si="9"/>
        <v>0</v>
      </c>
    </row>
    <row r="53" spans="1:7" x14ac:dyDescent="0.25">
      <c r="A53" s="10"/>
      <c r="B53" s="24" t="str">
        <f t="shared" si="8"/>
        <v>Jan 1900</v>
      </c>
      <c r="E53" s="9">
        <v>0</v>
      </c>
      <c r="F53" s="23">
        <f t="shared" si="7"/>
        <v>0</v>
      </c>
      <c r="G53" s="23">
        <f t="shared" si="9"/>
        <v>0</v>
      </c>
    </row>
    <row r="54" spans="1:7" x14ac:dyDescent="0.25">
      <c r="A54" s="10"/>
      <c r="B54" s="24" t="str">
        <f t="shared" si="8"/>
        <v>Jan 1900</v>
      </c>
      <c r="E54" s="9">
        <v>0</v>
      </c>
      <c r="F54" s="23">
        <f t="shared" si="7"/>
        <v>0</v>
      </c>
      <c r="G54" s="23">
        <f t="shared" si="9"/>
        <v>0</v>
      </c>
    </row>
    <row r="55" spans="1:7" x14ac:dyDescent="0.25">
      <c r="A55" s="10"/>
      <c r="B55" s="24" t="str">
        <f t="shared" si="8"/>
        <v>Jan 1900</v>
      </c>
      <c r="E55" s="9">
        <v>0</v>
      </c>
      <c r="F55" s="23">
        <f t="shared" si="7"/>
        <v>0</v>
      </c>
      <c r="G55" s="23">
        <f t="shared" si="9"/>
        <v>0</v>
      </c>
    </row>
    <row r="56" spans="1:7" x14ac:dyDescent="0.25">
      <c r="A56" s="10"/>
      <c r="B56" s="24" t="str">
        <f t="shared" si="8"/>
        <v>Jan 1900</v>
      </c>
      <c r="E56" s="9">
        <v>0</v>
      </c>
      <c r="F56" s="23">
        <f t="shared" si="7"/>
        <v>0</v>
      </c>
      <c r="G56" s="23">
        <f t="shared" si="9"/>
        <v>0</v>
      </c>
    </row>
    <row r="57" spans="1:7" x14ac:dyDescent="0.25">
      <c r="A57" s="10"/>
      <c r="B57" s="24" t="str">
        <f t="shared" si="8"/>
        <v>Jan 1900</v>
      </c>
      <c r="E57" s="9">
        <v>0</v>
      </c>
      <c r="F57" s="23">
        <f t="shared" si="7"/>
        <v>0</v>
      </c>
      <c r="G57" s="23">
        <f t="shared" si="9"/>
        <v>0</v>
      </c>
    </row>
    <row r="58" spans="1:7" x14ac:dyDescent="0.25">
      <c r="A58" s="10"/>
      <c r="B58" s="24" t="str">
        <f t="shared" si="8"/>
        <v>Jan 1900</v>
      </c>
      <c r="E58" s="9">
        <v>0</v>
      </c>
      <c r="F58" s="23">
        <f t="shared" si="7"/>
        <v>0</v>
      </c>
      <c r="G58" s="23">
        <f t="shared" si="9"/>
        <v>0</v>
      </c>
    </row>
    <row r="59" spans="1:7" x14ac:dyDescent="0.25">
      <c r="A59" s="10"/>
      <c r="B59" s="24" t="str">
        <f t="shared" si="8"/>
        <v>Jan 1900</v>
      </c>
      <c r="E59" s="9">
        <v>0</v>
      </c>
      <c r="F59" s="23">
        <f t="shared" si="7"/>
        <v>0</v>
      </c>
      <c r="G59" s="23">
        <f t="shared" si="9"/>
        <v>0</v>
      </c>
    </row>
    <row r="60" spans="1:7" x14ac:dyDescent="0.25">
      <c r="A60" s="10"/>
      <c r="B60" s="24" t="str">
        <f t="shared" si="8"/>
        <v>Jan 1900</v>
      </c>
      <c r="E60" s="9">
        <v>0</v>
      </c>
      <c r="F60" s="23">
        <f t="shared" si="7"/>
        <v>0</v>
      </c>
      <c r="G60" s="23">
        <f t="shared" si="9"/>
        <v>0</v>
      </c>
    </row>
    <row r="61" spans="1:7" x14ac:dyDescent="0.25">
      <c r="A61" s="10"/>
      <c r="B61" s="24" t="str">
        <f t="shared" si="8"/>
        <v>Jan 1900</v>
      </c>
      <c r="E61" s="9">
        <v>0</v>
      </c>
      <c r="F61" s="23">
        <f t="shared" si="7"/>
        <v>0</v>
      </c>
      <c r="G61" s="23">
        <f t="shared" si="9"/>
        <v>0</v>
      </c>
    </row>
    <row r="62" spans="1:7" x14ac:dyDescent="0.25">
      <c r="A62" s="10"/>
      <c r="B62" s="24" t="str">
        <f t="shared" si="8"/>
        <v>Jan 1900</v>
      </c>
      <c r="E62" s="9">
        <v>0</v>
      </c>
      <c r="F62" s="23">
        <f t="shared" si="7"/>
        <v>0</v>
      </c>
      <c r="G62" s="23">
        <f t="shared" si="9"/>
        <v>0</v>
      </c>
    </row>
    <row r="63" spans="1:7" x14ac:dyDescent="0.25">
      <c r="A63" s="10"/>
      <c r="B63" s="24" t="str">
        <f t="shared" si="8"/>
        <v>Jan 1900</v>
      </c>
      <c r="E63" s="9">
        <v>0</v>
      </c>
      <c r="F63" s="23">
        <f t="shared" si="7"/>
        <v>0</v>
      </c>
      <c r="G63" s="23">
        <f t="shared" si="9"/>
        <v>0</v>
      </c>
    </row>
    <row r="64" spans="1:7" x14ac:dyDescent="0.25">
      <c r="A64" s="10"/>
      <c r="B64" s="24" t="str">
        <f t="shared" si="8"/>
        <v>Jan 1900</v>
      </c>
      <c r="E64" s="9">
        <v>0</v>
      </c>
      <c r="F64" s="23">
        <f t="shared" si="7"/>
        <v>0</v>
      </c>
      <c r="G64" s="23">
        <f t="shared" si="9"/>
        <v>0</v>
      </c>
    </row>
    <row r="65" spans="1:7" x14ac:dyDescent="0.25">
      <c r="A65" s="10"/>
      <c r="B65" s="24" t="str">
        <f t="shared" si="8"/>
        <v>Jan 1900</v>
      </c>
      <c r="E65" s="9">
        <v>0</v>
      </c>
      <c r="F65" s="23">
        <f t="shared" si="7"/>
        <v>0</v>
      </c>
      <c r="G65" s="23">
        <f t="shared" si="9"/>
        <v>0</v>
      </c>
    </row>
    <row r="66" spans="1:7" x14ac:dyDescent="0.25">
      <c r="A66" s="10"/>
      <c r="B66" s="24" t="str">
        <f t="shared" si="8"/>
        <v>Jan 1900</v>
      </c>
      <c r="E66" s="9">
        <v>0</v>
      </c>
      <c r="F66" s="23">
        <f t="shared" si="7"/>
        <v>0</v>
      </c>
      <c r="G66" s="23">
        <f t="shared" si="9"/>
        <v>0</v>
      </c>
    </row>
    <row r="67" spans="1:7" x14ac:dyDescent="0.25">
      <c r="A67" s="10"/>
      <c r="B67" s="24" t="str">
        <f t="shared" si="8"/>
        <v>Jan 1900</v>
      </c>
      <c r="E67" s="9">
        <v>0</v>
      </c>
      <c r="F67" s="23">
        <f t="shared" si="7"/>
        <v>0</v>
      </c>
      <c r="G67" s="23">
        <f t="shared" si="9"/>
        <v>0</v>
      </c>
    </row>
    <row r="68" spans="1:7" x14ac:dyDescent="0.25">
      <c r="A68" s="10"/>
      <c r="B68" s="24" t="str">
        <f t="shared" si="8"/>
        <v>Jan 1900</v>
      </c>
      <c r="E68" s="9">
        <v>0</v>
      </c>
      <c r="F68" s="23">
        <f t="shared" si="7"/>
        <v>0</v>
      </c>
      <c r="G68" s="23">
        <f t="shared" si="9"/>
        <v>0</v>
      </c>
    </row>
    <row r="69" spans="1:7" x14ac:dyDescent="0.25">
      <c r="A69" s="10"/>
      <c r="B69" s="24" t="str">
        <f t="shared" si="8"/>
        <v>Jan 1900</v>
      </c>
      <c r="E69" s="9">
        <v>0</v>
      </c>
      <c r="F69" s="23">
        <f t="shared" si="7"/>
        <v>0</v>
      </c>
      <c r="G69" s="23">
        <f t="shared" si="9"/>
        <v>0</v>
      </c>
    </row>
    <row r="70" spans="1:7" x14ac:dyDescent="0.25">
      <c r="A70" s="10"/>
      <c r="B70" s="24" t="str">
        <f t="shared" si="8"/>
        <v>Jan 1900</v>
      </c>
      <c r="E70" s="9">
        <v>0</v>
      </c>
      <c r="F70" s="23">
        <f t="shared" si="7"/>
        <v>0</v>
      </c>
      <c r="G70" s="23">
        <f t="shared" si="9"/>
        <v>0</v>
      </c>
    </row>
    <row r="71" spans="1:7" x14ac:dyDescent="0.25">
      <c r="A71" s="10"/>
      <c r="B71" s="24" t="str">
        <f t="shared" si="8"/>
        <v>Jan 1900</v>
      </c>
      <c r="E71" s="9">
        <v>0</v>
      </c>
      <c r="F71" s="23">
        <f t="shared" si="7"/>
        <v>0</v>
      </c>
      <c r="G71" s="23">
        <f t="shared" si="9"/>
        <v>0</v>
      </c>
    </row>
    <row r="72" spans="1:7" x14ac:dyDescent="0.25">
      <c r="A72" s="10"/>
      <c r="B72" s="24" t="str">
        <f t="shared" si="8"/>
        <v>Jan 1900</v>
      </c>
      <c r="E72" s="9">
        <v>0</v>
      </c>
      <c r="F72" s="23">
        <f t="shared" si="7"/>
        <v>0</v>
      </c>
      <c r="G72" s="23">
        <f t="shared" si="9"/>
        <v>0</v>
      </c>
    </row>
    <row r="73" spans="1:7" x14ac:dyDescent="0.25">
      <c r="A73" s="10"/>
      <c r="B73" s="24" t="str">
        <f t="shared" si="8"/>
        <v>Jan 1900</v>
      </c>
      <c r="E73" s="9">
        <v>0</v>
      </c>
      <c r="F73" s="23">
        <f t="shared" si="7"/>
        <v>0</v>
      </c>
      <c r="G73" s="23">
        <f t="shared" si="9"/>
        <v>0</v>
      </c>
    </row>
    <row r="74" spans="1:7" x14ac:dyDescent="0.25">
      <c r="A74" s="10"/>
      <c r="B74" s="24" t="str">
        <f t="shared" si="8"/>
        <v>Jan 1900</v>
      </c>
      <c r="E74" s="9">
        <v>0</v>
      </c>
      <c r="F74" s="23">
        <f t="shared" si="7"/>
        <v>0</v>
      </c>
      <c r="G74" s="23">
        <f t="shared" si="9"/>
        <v>0</v>
      </c>
    </row>
    <row r="75" spans="1:7" x14ac:dyDescent="0.25">
      <c r="A75" s="10"/>
      <c r="B75" s="24" t="str">
        <f t="shared" si="8"/>
        <v>Jan 1900</v>
      </c>
      <c r="E75" s="9">
        <v>0</v>
      </c>
      <c r="F75" s="23">
        <f t="shared" si="7"/>
        <v>0</v>
      </c>
      <c r="G75" s="23">
        <f t="shared" si="9"/>
        <v>0</v>
      </c>
    </row>
    <row r="76" spans="1:7" x14ac:dyDescent="0.25">
      <c r="A76" s="10"/>
      <c r="B76" s="24" t="str">
        <f t="shared" si="8"/>
        <v>Jan 1900</v>
      </c>
      <c r="E76" s="9">
        <v>0</v>
      </c>
      <c r="F76" s="23">
        <f t="shared" si="7"/>
        <v>0</v>
      </c>
      <c r="G76" s="23">
        <f t="shared" si="9"/>
        <v>0</v>
      </c>
    </row>
    <row r="77" spans="1:7" x14ac:dyDescent="0.25">
      <c r="A77" s="10"/>
      <c r="B77" s="24" t="str">
        <f t="shared" si="8"/>
        <v>Jan 1900</v>
      </c>
      <c r="E77" s="9">
        <v>0</v>
      </c>
      <c r="F77" s="23">
        <f t="shared" si="7"/>
        <v>0</v>
      </c>
      <c r="G77" s="23">
        <f t="shared" si="9"/>
        <v>0</v>
      </c>
    </row>
    <row r="78" spans="1:7" x14ac:dyDescent="0.25">
      <c r="A78" s="10"/>
      <c r="B78" s="24" t="str">
        <f t="shared" si="8"/>
        <v>Jan 1900</v>
      </c>
      <c r="E78" s="9">
        <v>0</v>
      </c>
      <c r="F78" s="23">
        <f t="shared" si="7"/>
        <v>0</v>
      </c>
      <c r="G78" s="23">
        <f t="shared" si="9"/>
        <v>0</v>
      </c>
    </row>
    <row r="79" spans="1:7" x14ac:dyDescent="0.25">
      <c r="A79" s="10"/>
      <c r="B79" s="24" t="str">
        <f t="shared" si="8"/>
        <v>Jan 1900</v>
      </c>
      <c r="E79" s="9">
        <v>0</v>
      </c>
      <c r="F79" s="23">
        <f t="shared" si="7"/>
        <v>0</v>
      </c>
      <c r="G79" s="23">
        <f t="shared" si="9"/>
        <v>0</v>
      </c>
    </row>
    <row r="80" spans="1:7" x14ac:dyDescent="0.25">
      <c r="A80" s="10"/>
      <c r="B80" s="24" t="str">
        <f t="shared" si="8"/>
        <v>Jan 1900</v>
      </c>
      <c r="E80" s="9">
        <v>0</v>
      </c>
      <c r="F80" s="23">
        <f t="shared" si="7"/>
        <v>0</v>
      </c>
      <c r="G80" s="23">
        <f t="shared" si="9"/>
        <v>0</v>
      </c>
    </row>
    <row r="81" spans="1:7" x14ac:dyDescent="0.25">
      <c r="A81" s="10"/>
      <c r="B81" s="24" t="str">
        <f t="shared" si="8"/>
        <v>Jan 1900</v>
      </c>
      <c r="E81" s="9">
        <v>0</v>
      </c>
      <c r="F81" s="23">
        <f t="shared" si="7"/>
        <v>0</v>
      </c>
      <c r="G81" s="23">
        <f t="shared" si="9"/>
        <v>0</v>
      </c>
    </row>
    <row r="82" spans="1:7" x14ac:dyDescent="0.25">
      <c r="A82" s="10"/>
      <c r="B82" s="24" t="str">
        <f t="shared" si="8"/>
        <v>Jan 1900</v>
      </c>
      <c r="E82" s="9">
        <v>0</v>
      </c>
      <c r="F82" s="23">
        <f t="shared" si="7"/>
        <v>0</v>
      </c>
      <c r="G82" s="23">
        <f t="shared" si="9"/>
        <v>0</v>
      </c>
    </row>
    <row r="83" spans="1:7" x14ac:dyDescent="0.25">
      <c r="A83" s="10"/>
      <c r="B83" s="24" t="str">
        <f t="shared" si="8"/>
        <v>Jan 1900</v>
      </c>
      <c r="E83" s="9">
        <v>0</v>
      </c>
      <c r="F83" s="23">
        <f t="shared" si="7"/>
        <v>0</v>
      </c>
      <c r="G83" s="23">
        <f t="shared" si="9"/>
        <v>0</v>
      </c>
    </row>
    <row r="84" spans="1:7" x14ac:dyDescent="0.25">
      <c r="A84" s="10"/>
      <c r="B84" s="24" t="str">
        <f t="shared" si="8"/>
        <v>Jan 1900</v>
      </c>
      <c r="E84" s="9">
        <v>0</v>
      </c>
      <c r="F84" s="23">
        <f t="shared" si="7"/>
        <v>0</v>
      </c>
      <c r="G84" s="23">
        <f t="shared" si="9"/>
        <v>0</v>
      </c>
    </row>
    <row r="85" spans="1:7" x14ac:dyDescent="0.25">
      <c r="A85" s="10"/>
      <c r="B85" s="24" t="str">
        <f t="shared" si="8"/>
        <v>Jan 1900</v>
      </c>
      <c r="E85" s="9">
        <v>0</v>
      </c>
      <c r="F85" s="23">
        <f t="shared" si="7"/>
        <v>0</v>
      </c>
      <c r="G85" s="23">
        <f t="shared" si="9"/>
        <v>0</v>
      </c>
    </row>
    <row r="86" spans="1:7" x14ac:dyDescent="0.25">
      <c r="A86" s="10"/>
      <c r="B86" s="24" t="str">
        <f t="shared" si="8"/>
        <v>Jan 1900</v>
      </c>
      <c r="E86" s="9">
        <v>0</v>
      </c>
      <c r="F86" s="23">
        <f t="shared" si="7"/>
        <v>0</v>
      </c>
      <c r="G86" s="23">
        <f t="shared" si="9"/>
        <v>0</v>
      </c>
    </row>
    <row r="87" spans="1:7" x14ac:dyDescent="0.25">
      <c r="A87" s="10"/>
      <c r="B87" s="24" t="str">
        <f t="shared" si="8"/>
        <v>Jan 1900</v>
      </c>
      <c r="E87" s="9">
        <v>0</v>
      </c>
      <c r="F87" s="23">
        <f t="shared" si="7"/>
        <v>0</v>
      </c>
      <c r="G87" s="23">
        <f t="shared" si="9"/>
        <v>0</v>
      </c>
    </row>
    <row r="88" spans="1:7" x14ac:dyDescent="0.25">
      <c r="A88" s="10"/>
      <c r="B88" s="24" t="str">
        <f t="shared" si="8"/>
        <v>Jan 1900</v>
      </c>
      <c r="E88" s="9">
        <v>0</v>
      </c>
      <c r="F88" s="23">
        <f t="shared" si="7"/>
        <v>0</v>
      </c>
      <c r="G88" s="23">
        <f t="shared" si="9"/>
        <v>0</v>
      </c>
    </row>
    <row r="89" spans="1:7" x14ac:dyDescent="0.25">
      <c r="A89" s="10"/>
      <c r="B89" s="24" t="str">
        <f t="shared" si="8"/>
        <v>Jan 1900</v>
      </c>
      <c r="E89" s="9">
        <v>0</v>
      </c>
      <c r="F89" s="23">
        <f t="shared" si="7"/>
        <v>0</v>
      </c>
      <c r="G89" s="23">
        <f t="shared" si="9"/>
        <v>0</v>
      </c>
    </row>
    <row r="90" spans="1:7" x14ac:dyDescent="0.25">
      <c r="A90" s="10"/>
      <c r="B90" s="24" t="str">
        <f t="shared" si="8"/>
        <v>Jan 1900</v>
      </c>
      <c r="E90" s="9">
        <v>0</v>
      </c>
      <c r="F90" s="23">
        <f t="shared" si="7"/>
        <v>0</v>
      </c>
      <c r="G90" s="23">
        <f t="shared" si="9"/>
        <v>0</v>
      </c>
    </row>
    <row r="91" spans="1:7" x14ac:dyDescent="0.25">
      <c r="A91" s="10"/>
      <c r="B91" s="24" t="str">
        <f t="shared" si="8"/>
        <v>Jan 1900</v>
      </c>
      <c r="E91" s="9">
        <v>0</v>
      </c>
      <c r="F91" s="23">
        <f t="shared" si="7"/>
        <v>0</v>
      </c>
      <c r="G91" s="23">
        <f t="shared" si="9"/>
        <v>0</v>
      </c>
    </row>
    <row r="92" spans="1:7" x14ac:dyDescent="0.25">
      <c r="A92" s="10"/>
      <c r="B92" s="24" t="str">
        <f t="shared" si="8"/>
        <v>Jan 1900</v>
      </c>
      <c r="E92" s="9">
        <v>0</v>
      </c>
      <c r="F92" s="23">
        <f t="shared" si="7"/>
        <v>0</v>
      </c>
      <c r="G92" s="23">
        <f t="shared" si="9"/>
        <v>0</v>
      </c>
    </row>
    <row r="93" spans="1:7" x14ac:dyDescent="0.25">
      <c r="A93" s="10"/>
      <c r="B93" s="24" t="str">
        <f t="shared" si="8"/>
        <v>Jan 1900</v>
      </c>
      <c r="E93" s="9">
        <v>0</v>
      </c>
      <c r="F93" s="23">
        <f t="shared" si="7"/>
        <v>0</v>
      </c>
      <c r="G93" s="23">
        <f t="shared" si="9"/>
        <v>0</v>
      </c>
    </row>
    <row r="94" spans="1:7" x14ac:dyDescent="0.25">
      <c r="A94" s="10"/>
      <c r="B94" s="24" t="str">
        <f t="shared" si="8"/>
        <v>Jan 1900</v>
      </c>
      <c r="E94" s="9">
        <v>0</v>
      </c>
      <c r="F94" s="23">
        <f t="shared" si="7"/>
        <v>0</v>
      </c>
      <c r="G94" s="23">
        <f t="shared" si="9"/>
        <v>0</v>
      </c>
    </row>
    <row r="95" spans="1:7" x14ac:dyDescent="0.25">
      <c r="A95" s="10"/>
      <c r="B95" s="24" t="str">
        <f t="shared" si="8"/>
        <v>Jan 1900</v>
      </c>
      <c r="E95" s="9">
        <v>0</v>
      </c>
      <c r="F95" s="23">
        <f t="shared" si="7"/>
        <v>0</v>
      </c>
      <c r="G95" s="23">
        <f t="shared" si="9"/>
        <v>0</v>
      </c>
    </row>
    <row r="96" spans="1:7" x14ac:dyDescent="0.25">
      <c r="A96" s="10"/>
      <c r="B96" s="24" t="str">
        <f t="shared" si="8"/>
        <v>Jan 1900</v>
      </c>
      <c r="E96" s="9">
        <v>0</v>
      </c>
      <c r="F96" s="23">
        <f t="shared" si="7"/>
        <v>0</v>
      </c>
      <c r="G96" s="23">
        <f t="shared" si="9"/>
        <v>0</v>
      </c>
    </row>
    <row r="97" spans="1:7" x14ac:dyDescent="0.25">
      <c r="A97" s="10"/>
      <c r="B97" s="24" t="str">
        <f t="shared" si="8"/>
        <v>Jan 1900</v>
      </c>
      <c r="E97" s="9">
        <v>0</v>
      </c>
      <c r="F97" s="23">
        <f t="shared" si="7"/>
        <v>0</v>
      </c>
      <c r="G97" s="23">
        <f t="shared" si="9"/>
        <v>0</v>
      </c>
    </row>
    <row r="98" spans="1:7" x14ac:dyDescent="0.25">
      <c r="A98" s="10"/>
      <c r="B98" s="24" t="str">
        <f t="shared" si="8"/>
        <v>Jan 1900</v>
      </c>
      <c r="E98" s="9">
        <v>0</v>
      </c>
      <c r="F98" s="23">
        <f t="shared" si="7"/>
        <v>0</v>
      </c>
      <c r="G98" s="23">
        <f t="shared" si="9"/>
        <v>0</v>
      </c>
    </row>
    <row r="99" spans="1:7" x14ac:dyDescent="0.25">
      <c r="A99" s="10"/>
      <c r="B99" s="24" t="str">
        <f t="shared" si="8"/>
        <v>Jan 1900</v>
      </c>
      <c r="E99" s="9">
        <v>0</v>
      </c>
      <c r="F99" s="23">
        <f t="shared" si="7"/>
        <v>0</v>
      </c>
      <c r="G99" s="23">
        <f t="shared" si="9"/>
        <v>0</v>
      </c>
    </row>
    <row r="100" spans="1:7" x14ac:dyDescent="0.25">
      <c r="A100" s="10"/>
      <c r="B100" s="24" t="str">
        <f t="shared" si="8"/>
        <v>Jan 1900</v>
      </c>
      <c r="E100" s="9">
        <v>0</v>
      </c>
      <c r="F100" s="23">
        <f t="shared" si="7"/>
        <v>0</v>
      </c>
      <c r="G100" s="23">
        <f t="shared" si="9"/>
        <v>0</v>
      </c>
    </row>
    <row r="101" spans="1:7" x14ac:dyDescent="0.25">
      <c r="A101" s="10"/>
      <c r="B101" s="24" t="str">
        <f t="shared" si="8"/>
        <v>Jan 1900</v>
      </c>
      <c r="E101" s="9">
        <v>0</v>
      </c>
      <c r="F101" s="23">
        <f t="shared" si="7"/>
        <v>0</v>
      </c>
      <c r="G101" s="23">
        <f t="shared" si="9"/>
        <v>0</v>
      </c>
    </row>
    <row r="102" spans="1:7" x14ac:dyDescent="0.25">
      <c r="A102" s="10"/>
      <c r="B102" s="24" t="str">
        <f t="shared" si="8"/>
        <v>Jan 1900</v>
      </c>
      <c r="E102" s="9">
        <v>0</v>
      </c>
      <c r="F102" s="23">
        <f t="shared" ref="F102:F165" si="10">MIN(E102,10)</f>
        <v>0</v>
      </c>
      <c r="G102" s="23">
        <f t="shared" si="9"/>
        <v>0</v>
      </c>
    </row>
    <row r="103" spans="1:7" x14ac:dyDescent="0.25">
      <c r="A103" s="10"/>
      <c r="B103" s="24" t="str">
        <f t="shared" ref="B103:B166" si="11">TEXT(A103, "mmm yyyy")</f>
        <v>Jan 1900</v>
      </c>
      <c r="E103" s="9">
        <v>0</v>
      </c>
      <c r="F103" s="23">
        <f t="shared" si="10"/>
        <v>0</v>
      </c>
      <c r="G103" s="23">
        <f t="shared" ref="G103:G166" si="12">E103-F103</f>
        <v>0</v>
      </c>
    </row>
    <row r="104" spans="1:7" x14ac:dyDescent="0.25">
      <c r="A104" s="10"/>
      <c r="B104" s="24" t="str">
        <f t="shared" si="11"/>
        <v>Jan 1900</v>
      </c>
      <c r="E104" s="9">
        <v>0</v>
      </c>
      <c r="F104" s="23">
        <f t="shared" si="10"/>
        <v>0</v>
      </c>
      <c r="G104" s="23">
        <f t="shared" si="12"/>
        <v>0</v>
      </c>
    </row>
    <row r="105" spans="1:7" x14ac:dyDescent="0.25">
      <c r="A105" s="10"/>
      <c r="B105" s="24" t="str">
        <f t="shared" si="11"/>
        <v>Jan 1900</v>
      </c>
      <c r="E105" s="9">
        <v>0</v>
      </c>
      <c r="F105" s="23">
        <f t="shared" si="10"/>
        <v>0</v>
      </c>
      <c r="G105" s="23">
        <f t="shared" si="12"/>
        <v>0</v>
      </c>
    </row>
    <row r="106" spans="1:7" x14ac:dyDescent="0.25">
      <c r="A106" s="10"/>
      <c r="B106" s="24" t="str">
        <f t="shared" si="11"/>
        <v>Jan 1900</v>
      </c>
      <c r="E106" s="9">
        <v>0</v>
      </c>
      <c r="F106" s="23">
        <f t="shared" si="10"/>
        <v>0</v>
      </c>
      <c r="G106" s="23">
        <f t="shared" si="12"/>
        <v>0</v>
      </c>
    </row>
    <row r="107" spans="1:7" x14ac:dyDescent="0.25">
      <c r="A107" s="10"/>
      <c r="B107" s="24" t="str">
        <f t="shared" si="11"/>
        <v>Jan 1900</v>
      </c>
      <c r="E107" s="9">
        <v>0</v>
      </c>
      <c r="F107" s="23">
        <f t="shared" si="10"/>
        <v>0</v>
      </c>
      <c r="G107" s="23">
        <f t="shared" si="12"/>
        <v>0</v>
      </c>
    </row>
    <row r="108" spans="1:7" x14ac:dyDescent="0.25">
      <c r="A108" s="10"/>
      <c r="B108" s="24" t="str">
        <f t="shared" si="11"/>
        <v>Jan 1900</v>
      </c>
      <c r="E108" s="9">
        <v>0</v>
      </c>
      <c r="F108" s="23">
        <f t="shared" si="10"/>
        <v>0</v>
      </c>
      <c r="G108" s="23">
        <f t="shared" si="12"/>
        <v>0</v>
      </c>
    </row>
    <row r="109" spans="1:7" x14ac:dyDescent="0.25">
      <c r="A109" s="10"/>
      <c r="B109" s="24" t="str">
        <f t="shared" si="11"/>
        <v>Jan 1900</v>
      </c>
      <c r="E109" s="9">
        <v>0</v>
      </c>
      <c r="F109" s="23">
        <f t="shared" si="10"/>
        <v>0</v>
      </c>
      <c r="G109" s="23">
        <f t="shared" si="12"/>
        <v>0</v>
      </c>
    </row>
    <row r="110" spans="1:7" x14ac:dyDescent="0.25">
      <c r="A110" s="10"/>
      <c r="B110" s="24" t="str">
        <f t="shared" si="11"/>
        <v>Jan 1900</v>
      </c>
      <c r="E110" s="9">
        <v>0</v>
      </c>
      <c r="F110" s="23">
        <f t="shared" si="10"/>
        <v>0</v>
      </c>
      <c r="G110" s="23">
        <f t="shared" si="12"/>
        <v>0</v>
      </c>
    </row>
    <row r="111" spans="1:7" x14ac:dyDescent="0.25">
      <c r="A111" s="10"/>
      <c r="B111" s="24" t="str">
        <f t="shared" si="11"/>
        <v>Jan 1900</v>
      </c>
      <c r="E111" s="9">
        <v>0</v>
      </c>
      <c r="F111" s="23">
        <f t="shared" si="10"/>
        <v>0</v>
      </c>
      <c r="G111" s="23">
        <f t="shared" si="12"/>
        <v>0</v>
      </c>
    </row>
    <row r="112" spans="1:7" x14ac:dyDescent="0.25">
      <c r="A112" s="10"/>
      <c r="B112" s="24" t="str">
        <f t="shared" si="11"/>
        <v>Jan 1900</v>
      </c>
      <c r="E112" s="9">
        <v>0</v>
      </c>
      <c r="F112" s="23">
        <f t="shared" si="10"/>
        <v>0</v>
      </c>
      <c r="G112" s="23">
        <f t="shared" si="12"/>
        <v>0</v>
      </c>
    </row>
    <row r="113" spans="1:7" x14ac:dyDescent="0.25">
      <c r="A113" s="10"/>
      <c r="B113" s="24" t="str">
        <f t="shared" si="11"/>
        <v>Jan 1900</v>
      </c>
      <c r="E113" s="9">
        <v>0</v>
      </c>
      <c r="F113" s="23">
        <f t="shared" si="10"/>
        <v>0</v>
      </c>
      <c r="G113" s="23">
        <f t="shared" si="12"/>
        <v>0</v>
      </c>
    </row>
    <row r="114" spans="1:7" x14ac:dyDescent="0.25">
      <c r="A114" s="10"/>
      <c r="B114" s="24" t="str">
        <f t="shared" si="11"/>
        <v>Jan 1900</v>
      </c>
      <c r="E114" s="9">
        <v>0</v>
      </c>
      <c r="F114" s="23">
        <f t="shared" si="10"/>
        <v>0</v>
      </c>
      <c r="G114" s="23">
        <f t="shared" si="12"/>
        <v>0</v>
      </c>
    </row>
    <row r="115" spans="1:7" x14ac:dyDescent="0.25">
      <c r="A115" s="10"/>
      <c r="B115" s="24" t="str">
        <f t="shared" si="11"/>
        <v>Jan 1900</v>
      </c>
      <c r="E115" s="9">
        <v>0</v>
      </c>
      <c r="F115" s="23">
        <f t="shared" si="10"/>
        <v>0</v>
      </c>
      <c r="G115" s="23">
        <f t="shared" si="12"/>
        <v>0</v>
      </c>
    </row>
    <row r="116" spans="1:7" x14ac:dyDescent="0.25">
      <c r="A116" s="10"/>
      <c r="B116" s="24" t="str">
        <f t="shared" si="11"/>
        <v>Jan 1900</v>
      </c>
      <c r="E116" s="9">
        <v>0</v>
      </c>
      <c r="F116" s="23">
        <f t="shared" si="10"/>
        <v>0</v>
      </c>
      <c r="G116" s="23">
        <f t="shared" si="12"/>
        <v>0</v>
      </c>
    </row>
    <row r="117" spans="1:7" x14ac:dyDescent="0.25">
      <c r="A117" s="10"/>
      <c r="B117" s="24" t="str">
        <f t="shared" si="11"/>
        <v>Jan 1900</v>
      </c>
      <c r="E117" s="9">
        <v>0</v>
      </c>
      <c r="F117" s="23">
        <f t="shared" si="10"/>
        <v>0</v>
      </c>
      <c r="G117" s="23">
        <f t="shared" si="12"/>
        <v>0</v>
      </c>
    </row>
    <row r="118" spans="1:7" x14ac:dyDescent="0.25">
      <c r="A118" s="10"/>
      <c r="B118" s="24" t="str">
        <f t="shared" si="11"/>
        <v>Jan 1900</v>
      </c>
      <c r="E118" s="9">
        <v>0</v>
      </c>
      <c r="F118" s="23">
        <f t="shared" si="10"/>
        <v>0</v>
      </c>
      <c r="G118" s="23">
        <f t="shared" si="12"/>
        <v>0</v>
      </c>
    </row>
    <row r="119" spans="1:7" x14ac:dyDescent="0.25">
      <c r="A119" s="10"/>
      <c r="B119" s="24" t="str">
        <f t="shared" si="11"/>
        <v>Jan 1900</v>
      </c>
      <c r="E119" s="9">
        <v>0</v>
      </c>
      <c r="F119" s="23">
        <f t="shared" si="10"/>
        <v>0</v>
      </c>
      <c r="G119" s="23">
        <f t="shared" si="12"/>
        <v>0</v>
      </c>
    </row>
    <row r="120" spans="1:7" x14ac:dyDescent="0.25">
      <c r="A120" s="10"/>
      <c r="B120" s="24" t="str">
        <f t="shared" si="11"/>
        <v>Jan 1900</v>
      </c>
      <c r="E120" s="9">
        <v>0</v>
      </c>
      <c r="F120" s="23">
        <f t="shared" si="10"/>
        <v>0</v>
      </c>
      <c r="G120" s="23">
        <f t="shared" si="12"/>
        <v>0</v>
      </c>
    </row>
    <row r="121" spans="1:7" x14ac:dyDescent="0.25">
      <c r="A121" s="10"/>
      <c r="B121" s="24" t="str">
        <f t="shared" si="11"/>
        <v>Jan 1900</v>
      </c>
      <c r="E121" s="9">
        <v>0</v>
      </c>
      <c r="F121" s="23">
        <f t="shared" si="10"/>
        <v>0</v>
      </c>
      <c r="G121" s="23">
        <f t="shared" si="12"/>
        <v>0</v>
      </c>
    </row>
    <row r="122" spans="1:7" x14ac:dyDescent="0.25">
      <c r="A122" s="10"/>
      <c r="B122" s="24" t="str">
        <f t="shared" si="11"/>
        <v>Jan 1900</v>
      </c>
      <c r="E122" s="9">
        <v>0</v>
      </c>
      <c r="F122" s="23">
        <f t="shared" si="10"/>
        <v>0</v>
      </c>
      <c r="G122" s="23">
        <f t="shared" si="12"/>
        <v>0</v>
      </c>
    </row>
    <row r="123" spans="1:7" x14ac:dyDescent="0.25">
      <c r="A123" s="10"/>
      <c r="B123" s="24" t="str">
        <f t="shared" si="11"/>
        <v>Jan 1900</v>
      </c>
      <c r="E123" s="9">
        <v>0</v>
      </c>
      <c r="F123" s="23">
        <f t="shared" si="10"/>
        <v>0</v>
      </c>
      <c r="G123" s="23">
        <f t="shared" si="12"/>
        <v>0</v>
      </c>
    </row>
    <row r="124" spans="1:7" x14ac:dyDescent="0.25">
      <c r="A124" s="10"/>
      <c r="B124" s="24" t="str">
        <f t="shared" si="11"/>
        <v>Jan 1900</v>
      </c>
      <c r="E124" s="9">
        <v>0</v>
      </c>
      <c r="F124" s="23">
        <f t="shared" si="10"/>
        <v>0</v>
      </c>
      <c r="G124" s="23">
        <f t="shared" si="12"/>
        <v>0</v>
      </c>
    </row>
    <row r="125" spans="1:7" x14ac:dyDescent="0.25">
      <c r="A125" s="10"/>
      <c r="B125" s="24" t="str">
        <f t="shared" si="11"/>
        <v>Jan 1900</v>
      </c>
      <c r="E125" s="9">
        <v>0</v>
      </c>
      <c r="F125" s="23">
        <f t="shared" si="10"/>
        <v>0</v>
      </c>
      <c r="G125" s="23">
        <f t="shared" si="12"/>
        <v>0</v>
      </c>
    </row>
    <row r="126" spans="1:7" x14ac:dyDescent="0.25">
      <c r="A126" s="10"/>
      <c r="B126" s="24" t="str">
        <f t="shared" si="11"/>
        <v>Jan 1900</v>
      </c>
      <c r="E126" s="9">
        <v>0</v>
      </c>
      <c r="F126" s="23">
        <f t="shared" si="10"/>
        <v>0</v>
      </c>
      <c r="G126" s="23">
        <f t="shared" si="12"/>
        <v>0</v>
      </c>
    </row>
    <row r="127" spans="1:7" x14ac:dyDescent="0.25">
      <c r="A127" s="10"/>
      <c r="B127" s="24" t="str">
        <f t="shared" si="11"/>
        <v>Jan 1900</v>
      </c>
      <c r="E127" s="9">
        <v>0</v>
      </c>
      <c r="F127" s="23">
        <f t="shared" si="10"/>
        <v>0</v>
      </c>
      <c r="G127" s="23">
        <f t="shared" si="12"/>
        <v>0</v>
      </c>
    </row>
    <row r="128" spans="1:7" x14ac:dyDescent="0.25">
      <c r="A128" s="10"/>
      <c r="B128" s="24" t="str">
        <f t="shared" si="11"/>
        <v>Jan 1900</v>
      </c>
      <c r="E128" s="9">
        <v>0</v>
      </c>
      <c r="F128" s="23">
        <f t="shared" si="10"/>
        <v>0</v>
      </c>
      <c r="G128" s="23">
        <f t="shared" si="12"/>
        <v>0</v>
      </c>
    </row>
    <row r="129" spans="1:7" x14ac:dyDescent="0.25">
      <c r="A129" s="10"/>
      <c r="B129" s="24" t="str">
        <f t="shared" si="11"/>
        <v>Jan 1900</v>
      </c>
      <c r="E129" s="9">
        <v>0</v>
      </c>
      <c r="F129" s="23">
        <f t="shared" si="10"/>
        <v>0</v>
      </c>
      <c r="G129" s="23">
        <f t="shared" si="12"/>
        <v>0</v>
      </c>
    </row>
    <row r="130" spans="1:7" x14ac:dyDescent="0.25">
      <c r="A130" s="10"/>
      <c r="B130" s="24" t="str">
        <f t="shared" si="11"/>
        <v>Jan 1900</v>
      </c>
      <c r="E130" s="9">
        <v>0</v>
      </c>
      <c r="F130" s="23">
        <f t="shared" si="10"/>
        <v>0</v>
      </c>
      <c r="G130" s="23">
        <f t="shared" si="12"/>
        <v>0</v>
      </c>
    </row>
    <row r="131" spans="1:7" x14ac:dyDescent="0.25">
      <c r="A131" s="10"/>
      <c r="B131" s="24" t="str">
        <f t="shared" si="11"/>
        <v>Jan 1900</v>
      </c>
      <c r="E131" s="9">
        <v>0</v>
      </c>
      <c r="F131" s="23">
        <f t="shared" si="10"/>
        <v>0</v>
      </c>
      <c r="G131" s="23">
        <f t="shared" si="12"/>
        <v>0</v>
      </c>
    </row>
    <row r="132" spans="1:7" x14ac:dyDescent="0.25">
      <c r="A132" s="10"/>
      <c r="B132" s="24" t="str">
        <f t="shared" si="11"/>
        <v>Jan 1900</v>
      </c>
      <c r="E132" s="9">
        <v>0</v>
      </c>
      <c r="F132" s="23">
        <f t="shared" si="10"/>
        <v>0</v>
      </c>
      <c r="G132" s="23">
        <f t="shared" si="12"/>
        <v>0</v>
      </c>
    </row>
    <row r="133" spans="1:7" x14ac:dyDescent="0.25">
      <c r="A133" s="10"/>
      <c r="B133" s="24" t="str">
        <f t="shared" si="11"/>
        <v>Jan 1900</v>
      </c>
      <c r="E133" s="9">
        <v>0</v>
      </c>
      <c r="F133" s="23">
        <f t="shared" si="10"/>
        <v>0</v>
      </c>
      <c r="G133" s="23">
        <f t="shared" si="12"/>
        <v>0</v>
      </c>
    </row>
    <row r="134" spans="1:7" x14ac:dyDescent="0.25">
      <c r="A134" s="10"/>
      <c r="B134" s="24" t="str">
        <f t="shared" si="11"/>
        <v>Jan 1900</v>
      </c>
      <c r="E134" s="9">
        <v>0</v>
      </c>
      <c r="F134" s="23">
        <f t="shared" si="10"/>
        <v>0</v>
      </c>
      <c r="G134" s="23">
        <f t="shared" si="12"/>
        <v>0</v>
      </c>
    </row>
    <row r="135" spans="1:7" x14ac:dyDescent="0.25">
      <c r="A135" s="10"/>
      <c r="B135" s="24" t="str">
        <f t="shared" si="11"/>
        <v>Jan 1900</v>
      </c>
      <c r="E135" s="9">
        <v>0</v>
      </c>
      <c r="F135" s="23">
        <f t="shared" si="10"/>
        <v>0</v>
      </c>
      <c r="G135" s="23">
        <f t="shared" si="12"/>
        <v>0</v>
      </c>
    </row>
    <row r="136" spans="1:7" x14ac:dyDescent="0.25">
      <c r="A136" s="10"/>
      <c r="B136" s="24" t="str">
        <f t="shared" si="11"/>
        <v>Jan 1900</v>
      </c>
      <c r="E136" s="9">
        <v>0</v>
      </c>
      <c r="F136" s="23">
        <f t="shared" si="10"/>
        <v>0</v>
      </c>
      <c r="G136" s="23">
        <f t="shared" si="12"/>
        <v>0</v>
      </c>
    </row>
    <row r="137" spans="1:7" x14ac:dyDescent="0.25">
      <c r="A137" s="10"/>
      <c r="B137" s="24" t="str">
        <f t="shared" si="11"/>
        <v>Jan 1900</v>
      </c>
      <c r="E137" s="9">
        <v>0</v>
      </c>
      <c r="F137" s="23">
        <f t="shared" si="10"/>
        <v>0</v>
      </c>
      <c r="G137" s="23">
        <f t="shared" si="12"/>
        <v>0</v>
      </c>
    </row>
    <row r="138" spans="1:7" x14ac:dyDescent="0.25">
      <c r="A138" s="10"/>
      <c r="B138" s="24" t="str">
        <f t="shared" si="11"/>
        <v>Jan 1900</v>
      </c>
      <c r="E138" s="9">
        <v>0</v>
      </c>
      <c r="F138" s="23">
        <f t="shared" si="10"/>
        <v>0</v>
      </c>
      <c r="G138" s="23">
        <f t="shared" si="12"/>
        <v>0</v>
      </c>
    </row>
    <row r="139" spans="1:7" x14ac:dyDescent="0.25">
      <c r="A139" s="10"/>
      <c r="B139" s="24" t="str">
        <f t="shared" si="11"/>
        <v>Jan 1900</v>
      </c>
      <c r="E139" s="9">
        <v>0</v>
      </c>
      <c r="F139" s="23">
        <f t="shared" si="10"/>
        <v>0</v>
      </c>
      <c r="G139" s="23">
        <f t="shared" si="12"/>
        <v>0</v>
      </c>
    </row>
    <row r="140" spans="1:7" x14ac:dyDescent="0.25">
      <c r="A140" s="10"/>
      <c r="B140" s="24" t="str">
        <f t="shared" si="11"/>
        <v>Jan 1900</v>
      </c>
      <c r="E140" s="9">
        <v>0</v>
      </c>
      <c r="F140" s="23">
        <f t="shared" si="10"/>
        <v>0</v>
      </c>
      <c r="G140" s="23">
        <f t="shared" si="12"/>
        <v>0</v>
      </c>
    </row>
    <row r="141" spans="1:7" x14ac:dyDescent="0.25">
      <c r="A141" s="10"/>
      <c r="B141" s="24" t="str">
        <f t="shared" si="11"/>
        <v>Jan 1900</v>
      </c>
      <c r="E141" s="9">
        <v>0</v>
      </c>
      <c r="F141" s="23">
        <f t="shared" si="10"/>
        <v>0</v>
      </c>
      <c r="G141" s="23">
        <f t="shared" si="12"/>
        <v>0</v>
      </c>
    </row>
    <row r="142" spans="1:7" x14ac:dyDescent="0.25">
      <c r="A142" s="10"/>
      <c r="B142" s="24" t="str">
        <f t="shared" si="11"/>
        <v>Jan 1900</v>
      </c>
      <c r="E142" s="9">
        <v>0</v>
      </c>
      <c r="F142" s="23">
        <f t="shared" si="10"/>
        <v>0</v>
      </c>
      <c r="G142" s="23">
        <f t="shared" si="12"/>
        <v>0</v>
      </c>
    </row>
    <row r="143" spans="1:7" x14ac:dyDescent="0.25">
      <c r="A143" s="10"/>
      <c r="B143" s="24" t="str">
        <f t="shared" si="11"/>
        <v>Jan 1900</v>
      </c>
      <c r="E143" s="9">
        <v>0</v>
      </c>
      <c r="F143" s="23">
        <f t="shared" si="10"/>
        <v>0</v>
      </c>
      <c r="G143" s="23">
        <f t="shared" si="12"/>
        <v>0</v>
      </c>
    </row>
    <row r="144" spans="1:7" x14ac:dyDescent="0.25">
      <c r="A144" s="10"/>
      <c r="B144" s="24" t="str">
        <f t="shared" si="11"/>
        <v>Jan 1900</v>
      </c>
      <c r="E144" s="9">
        <v>0</v>
      </c>
      <c r="F144" s="23">
        <f t="shared" si="10"/>
        <v>0</v>
      </c>
      <c r="G144" s="23">
        <f t="shared" si="12"/>
        <v>0</v>
      </c>
    </row>
    <row r="145" spans="1:7" x14ac:dyDescent="0.25">
      <c r="A145" s="10"/>
      <c r="B145" s="24" t="str">
        <f t="shared" si="11"/>
        <v>Jan 1900</v>
      </c>
      <c r="E145" s="9">
        <v>0</v>
      </c>
      <c r="F145" s="23">
        <f t="shared" si="10"/>
        <v>0</v>
      </c>
      <c r="G145" s="23">
        <f t="shared" si="12"/>
        <v>0</v>
      </c>
    </row>
    <row r="146" spans="1:7" x14ac:dyDescent="0.25">
      <c r="A146" s="10"/>
      <c r="B146" s="24" t="str">
        <f t="shared" si="11"/>
        <v>Jan 1900</v>
      </c>
      <c r="E146" s="9">
        <v>0</v>
      </c>
      <c r="F146" s="23">
        <f t="shared" si="10"/>
        <v>0</v>
      </c>
      <c r="G146" s="23">
        <f t="shared" si="12"/>
        <v>0</v>
      </c>
    </row>
    <row r="147" spans="1:7" x14ac:dyDescent="0.25">
      <c r="A147" s="10"/>
      <c r="B147" s="24" t="str">
        <f t="shared" si="11"/>
        <v>Jan 1900</v>
      </c>
      <c r="E147" s="9">
        <v>0</v>
      </c>
      <c r="F147" s="23">
        <f t="shared" si="10"/>
        <v>0</v>
      </c>
      <c r="G147" s="23">
        <f t="shared" si="12"/>
        <v>0</v>
      </c>
    </row>
    <row r="148" spans="1:7" x14ac:dyDescent="0.25">
      <c r="A148" s="10"/>
      <c r="B148" s="24" t="str">
        <f t="shared" si="11"/>
        <v>Jan 1900</v>
      </c>
      <c r="E148" s="9">
        <v>0</v>
      </c>
      <c r="F148" s="23">
        <f t="shared" si="10"/>
        <v>0</v>
      </c>
      <c r="G148" s="23">
        <f t="shared" si="12"/>
        <v>0</v>
      </c>
    </row>
    <row r="149" spans="1:7" x14ac:dyDescent="0.25">
      <c r="A149" s="10"/>
      <c r="B149" s="24" t="str">
        <f t="shared" si="11"/>
        <v>Jan 1900</v>
      </c>
      <c r="E149" s="9">
        <v>0</v>
      </c>
      <c r="F149" s="23">
        <f t="shared" si="10"/>
        <v>0</v>
      </c>
      <c r="G149" s="23">
        <f t="shared" si="12"/>
        <v>0</v>
      </c>
    </row>
    <row r="150" spans="1:7" x14ac:dyDescent="0.25">
      <c r="A150" s="10"/>
      <c r="B150" s="24" t="str">
        <f t="shared" si="11"/>
        <v>Jan 1900</v>
      </c>
      <c r="E150" s="9">
        <v>0</v>
      </c>
      <c r="F150" s="23">
        <f t="shared" si="10"/>
        <v>0</v>
      </c>
      <c r="G150" s="23">
        <f t="shared" si="12"/>
        <v>0</v>
      </c>
    </row>
    <row r="151" spans="1:7" x14ac:dyDescent="0.25">
      <c r="A151" s="10"/>
      <c r="B151" s="24" t="str">
        <f t="shared" si="11"/>
        <v>Jan 1900</v>
      </c>
      <c r="E151" s="9">
        <v>0</v>
      </c>
      <c r="F151" s="23">
        <f t="shared" si="10"/>
        <v>0</v>
      </c>
      <c r="G151" s="23">
        <f t="shared" si="12"/>
        <v>0</v>
      </c>
    </row>
    <row r="152" spans="1:7" x14ac:dyDescent="0.25">
      <c r="A152" s="10"/>
      <c r="B152" s="24" t="str">
        <f t="shared" si="11"/>
        <v>Jan 1900</v>
      </c>
      <c r="E152" s="9">
        <v>0</v>
      </c>
      <c r="F152" s="23">
        <f t="shared" si="10"/>
        <v>0</v>
      </c>
      <c r="G152" s="23">
        <f t="shared" si="12"/>
        <v>0</v>
      </c>
    </row>
    <row r="153" spans="1:7" x14ac:dyDescent="0.25">
      <c r="A153" s="10"/>
      <c r="B153" s="24" t="str">
        <f t="shared" si="11"/>
        <v>Jan 1900</v>
      </c>
      <c r="E153" s="9">
        <v>0</v>
      </c>
      <c r="F153" s="23">
        <f t="shared" si="10"/>
        <v>0</v>
      </c>
      <c r="G153" s="23">
        <f t="shared" si="12"/>
        <v>0</v>
      </c>
    </row>
    <row r="154" spans="1:7" x14ac:dyDescent="0.25">
      <c r="A154" s="10"/>
      <c r="B154" s="24" t="str">
        <f t="shared" si="11"/>
        <v>Jan 1900</v>
      </c>
      <c r="E154" s="9">
        <v>0</v>
      </c>
      <c r="F154" s="23">
        <f t="shared" si="10"/>
        <v>0</v>
      </c>
      <c r="G154" s="23">
        <f t="shared" si="12"/>
        <v>0</v>
      </c>
    </row>
    <row r="155" spans="1:7" x14ac:dyDescent="0.25">
      <c r="A155" s="10"/>
      <c r="B155" s="24" t="str">
        <f t="shared" si="11"/>
        <v>Jan 1900</v>
      </c>
      <c r="E155" s="9">
        <v>0</v>
      </c>
      <c r="F155" s="23">
        <f t="shared" si="10"/>
        <v>0</v>
      </c>
      <c r="G155" s="23">
        <f t="shared" si="12"/>
        <v>0</v>
      </c>
    </row>
    <row r="156" spans="1:7" x14ac:dyDescent="0.25">
      <c r="A156" s="10"/>
      <c r="B156" s="24" t="str">
        <f t="shared" si="11"/>
        <v>Jan 1900</v>
      </c>
      <c r="E156" s="9">
        <v>0</v>
      </c>
      <c r="F156" s="23">
        <f t="shared" si="10"/>
        <v>0</v>
      </c>
      <c r="G156" s="23">
        <f t="shared" si="12"/>
        <v>0</v>
      </c>
    </row>
    <row r="157" spans="1:7" x14ac:dyDescent="0.25">
      <c r="A157" s="10"/>
      <c r="B157" s="24" t="str">
        <f t="shared" si="11"/>
        <v>Jan 1900</v>
      </c>
      <c r="E157" s="9">
        <v>0</v>
      </c>
      <c r="F157" s="23">
        <f t="shared" si="10"/>
        <v>0</v>
      </c>
      <c r="G157" s="23">
        <f t="shared" si="12"/>
        <v>0</v>
      </c>
    </row>
    <row r="158" spans="1:7" x14ac:dyDescent="0.25">
      <c r="A158" s="10"/>
      <c r="B158" s="24" t="str">
        <f t="shared" si="11"/>
        <v>Jan 1900</v>
      </c>
      <c r="E158" s="9">
        <v>0</v>
      </c>
      <c r="F158" s="23">
        <f t="shared" si="10"/>
        <v>0</v>
      </c>
      <c r="G158" s="23">
        <f t="shared" si="12"/>
        <v>0</v>
      </c>
    </row>
    <row r="159" spans="1:7" x14ac:dyDescent="0.25">
      <c r="A159" s="10"/>
      <c r="B159" s="24" t="str">
        <f t="shared" si="11"/>
        <v>Jan 1900</v>
      </c>
      <c r="E159" s="9">
        <v>0</v>
      </c>
      <c r="F159" s="23">
        <f t="shared" si="10"/>
        <v>0</v>
      </c>
      <c r="G159" s="23">
        <f t="shared" si="12"/>
        <v>0</v>
      </c>
    </row>
    <row r="160" spans="1:7" x14ac:dyDescent="0.25">
      <c r="A160" s="10"/>
      <c r="B160" s="24" t="str">
        <f t="shared" si="11"/>
        <v>Jan 1900</v>
      </c>
      <c r="E160" s="9">
        <v>0</v>
      </c>
      <c r="F160" s="23">
        <f t="shared" si="10"/>
        <v>0</v>
      </c>
      <c r="G160" s="23">
        <f t="shared" si="12"/>
        <v>0</v>
      </c>
    </row>
    <row r="161" spans="1:7" x14ac:dyDescent="0.25">
      <c r="A161" s="10"/>
      <c r="B161" s="24" t="str">
        <f t="shared" si="11"/>
        <v>Jan 1900</v>
      </c>
      <c r="E161" s="9">
        <v>0</v>
      </c>
      <c r="F161" s="23">
        <f t="shared" si="10"/>
        <v>0</v>
      </c>
      <c r="G161" s="23">
        <f t="shared" si="12"/>
        <v>0</v>
      </c>
    </row>
    <row r="162" spans="1:7" x14ac:dyDescent="0.25">
      <c r="A162" s="10"/>
      <c r="B162" s="24" t="str">
        <f t="shared" si="11"/>
        <v>Jan 1900</v>
      </c>
      <c r="E162" s="9">
        <v>0</v>
      </c>
      <c r="F162" s="23">
        <f t="shared" si="10"/>
        <v>0</v>
      </c>
      <c r="G162" s="23">
        <f t="shared" si="12"/>
        <v>0</v>
      </c>
    </row>
    <row r="163" spans="1:7" x14ac:dyDescent="0.25">
      <c r="A163" s="10"/>
      <c r="B163" s="24" t="str">
        <f t="shared" si="11"/>
        <v>Jan 1900</v>
      </c>
      <c r="E163" s="9">
        <v>0</v>
      </c>
      <c r="F163" s="23">
        <f t="shared" si="10"/>
        <v>0</v>
      </c>
      <c r="G163" s="23">
        <f t="shared" si="12"/>
        <v>0</v>
      </c>
    </row>
    <row r="164" spans="1:7" x14ac:dyDescent="0.25">
      <c r="A164" s="10"/>
      <c r="B164" s="24" t="str">
        <f t="shared" si="11"/>
        <v>Jan 1900</v>
      </c>
      <c r="E164" s="9">
        <v>0</v>
      </c>
      <c r="F164" s="23">
        <f t="shared" si="10"/>
        <v>0</v>
      </c>
      <c r="G164" s="23">
        <f t="shared" si="12"/>
        <v>0</v>
      </c>
    </row>
    <row r="165" spans="1:7" x14ac:dyDescent="0.25">
      <c r="A165" s="10"/>
      <c r="B165" s="24" t="str">
        <f t="shared" si="11"/>
        <v>Jan 1900</v>
      </c>
      <c r="E165" s="9">
        <v>0</v>
      </c>
      <c r="F165" s="23">
        <f t="shared" si="10"/>
        <v>0</v>
      </c>
      <c r="G165" s="23">
        <f t="shared" si="12"/>
        <v>0</v>
      </c>
    </row>
    <row r="166" spans="1:7" x14ac:dyDescent="0.25">
      <c r="A166" s="10"/>
      <c r="B166" s="24" t="str">
        <f t="shared" si="11"/>
        <v>Jan 1900</v>
      </c>
      <c r="E166" s="9">
        <v>0</v>
      </c>
      <c r="F166" s="23">
        <f t="shared" ref="F166:F229" si="13">MIN(E166,10)</f>
        <v>0</v>
      </c>
      <c r="G166" s="23">
        <f t="shared" si="12"/>
        <v>0</v>
      </c>
    </row>
    <row r="167" spans="1:7" x14ac:dyDescent="0.25">
      <c r="A167" s="10"/>
      <c r="B167" s="24" t="str">
        <f t="shared" ref="B167:B230" si="14">TEXT(A167, "mmm yyyy")</f>
        <v>Jan 1900</v>
      </c>
      <c r="E167" s="9">
        <v>0</v>
      </c>
      <c r="F167" s="23">
        <f t="shared" si="13"/>
        <v>0</v>
      </c>
      <c r="G167" s="23">
        <f t="shared" ref="G167:G230" si="15">E167-F167</f>
        <v>0</v>
      </c>
    </row>
    <row r="168" spans="1:7" x14ac:dyDescent="0.25">
      <c r="A168" s="10"/>
      <c r="B168" s="24" t="str">
        <f t="shared" si="14"/>
        <v>Jan 1900</v>
      </c>
      <c r="E168" s="9">
        <v>0</v>
      </c>
      <c r="F168" s="23">
        <f t="shared" si="13"/>
        <v>0</v>
      </c>
      <c r="G168" s="23">
        <f t="shared" si="15"/>
        <v>0</v>
      </c>
    </row>
    <row r="169" spans="1:7" x14ac:dyDescent="0.25">
      <c r="A169" s="10"/>
      <c r="B169" s="24" t="str">
        <f t="shared" si="14"/>
        <v>Jan 1900</v>
      </c>
      <c r="E169" s="9">
        <v>0</v>
      </c>
      <c r="F169" s="23">
        <f t="shared" si="13"/>
        <v>0</v>
      </c>
      <c r="G169" s="23">
        <f t="shared" si="15"/>
        <v>0</v>
      </c>
    </row>
    <row r="170" spans="1:7" x14ac:dyDescent="0.25">
      <c r="A170" s="10"/>
      <c r="B170" s="24" t="str">
        <f t="shared" si="14"/>
        <v>Jan 1900</v>
      </c>
      <c r="E170" s="9">
        <v>0</v>
      </c>
      <c r="F170" s="23">
        <f t="shared" si="13"/>
        <v>0</v>
      </c>
      <c r="G170" s="23">
        <f t="shared" si="15"/>
        <v>0</v>
      </c>
    </row>
    <row r="171" spans="1:7" x14ac:dyDescent="0.25">
      <c r="A171" s="10"/>
      <c r="B171" s="24" t="str">
        <f t="shared" si="14"/>
        <v>Jan 1900</v>
      </c>
      <c r="E171" s="9">
        <v>0</v>
      </c>
      <c r="F171" s="23">
        <f t="shared" si="13"/>
        <v>0</v>
      </c>
      <c r="G171" s="23">
        <f t="shared" si="15"/>
        <v>0</v>
      </c>
    </row>
    <row r="172" spans="1:7" x14ac:dyDescent="0.25">
      <c r="A172" s="10"/>
      <c r="B172" s="24" t="str">
        <f t="shared" si="14"/>
        <v>Jan 1900</v>
      </c>
      <c r="E172" s="9">
        <v>0</v>
      </c>
      <c r="F172" s="23">
        <f t="shared" si="13"/>
        <v>0</v>
      </c>
      <c r="G172" s="23">
        <f t="shared" si="15"/>
        <v>0</v>
      </c>
    </row>
    <row r="173" spans="1:7" x14ac:dyDescent="0.25">
      <c r="A173" s="10"/>
      <c r="B173" s="24" t="str">
        <f t="shared" si="14"/>
        <v>Jan 1900</v>
      </c>
      <c r="E173" s="9">
        <v>0</v>
      </c>
      <c r="F173" s="23">
        <f t="shared" si="13"/>
        <v>0</v>
      </c>
      <c r="G173" s="23">
        <f t="shared" si="15"/>
        <v>0</v>
      </c>
    </row>
    <row r="174" spans="1:7" x14ac:dyDescent="0.25">
      <c r="A174" s="10"/>
      <c r="B174" s="24" t="str">
        <f t="shared" si="14"/>
        <v>Jan 1900</v>
      </c>
      <c r="E174" s="9">
        <v>0</v>
      </c>
      <c r="F174" s="23">
        <f t="shared" si="13"/>
        <v>0</v>
      </c>
      <c r="G174" s="23">
        <f t="shared" si="15"/>
        <v>0</v>
      </c>
    </row>
    <row r="175" spans="1:7" x14ac:dyDescent="0.25">
      <c r="A175" s="10"/>
      <c r="B175" s="24" t="str">
        <f t="shared" si="14"/>
        <v>Jan 1900</v>
      </c>
      <c r="E175" s="9">
        <v>0</v>
      </c>
      <c r="F175" s="23">
        <f t="shared" si="13"/>
        <v>0</v>
      </c>
      <c r="G175" s="23">
        <f t="shared" si="15"/>
        <v>0</v>
      </c>
    </row>
    <row r="176" spans="1:7" x14ac:dyDescent="0.25">
      <c r="A176" s="10"/>
      <c r="B176" s="24" t="str">
        <f t="shared" si="14"/>
        <v>Jan 1900</v>
      </c>
      <c r="E176" s="9">
        <v>0</v>
      </c>
      <c r="F176" s="23">
        <f t="shared" si="13"/>
        <v>0</v>
      </c>
      <c r="G176" s="23">
        <f t="shared" si="15"/>
        <v>0</v>
      </c>
    </row>
    <row r="177" spans="1:7" x14ac:dyDescent="0.25">
      <c r="A177" s="10"/>
      <c r="B177" s="24" t="str">
        <f t="shared" si="14"/>
        <v>Jan 1900</v>
      </c>
      <c r="E177" s="9">
        <v>0</v>
      </c>
      <c r="F177" s="23">
        <f t="shared" si="13"/>
        <v>0</v>
      </c>
      <c r="G177" s="23">
        <f t="shared" si="15"/>
        <v>0</v>
      </c>
    </row>
    <row r="178" spans="1:7" x14ac:dyDescent="0.25">
      <c r="A178" s="10"/>
      <c r="B178" s="24" t="str">
        <f t="shared" si="14"/>
        <v>Jan 1900</v>
      </c>
      <c r="E178" s="9">
        <v>0</v>
      </c>
      <c r="F178" s="23">
        <f t="shared" si="13"/>
        <v>0</v>
      </c>
      <c r="G178" s="23">
        <f t="shared" si="15"/>
        <v>0</v>
      </c>
    </row>
    <row r="179" spans="1:7" x14ac:dyDescent="0.25">
      <c r="A179" s="10"/>
      <c r="B179" s="24" t="str">
        <f t="shared" si="14"/>
        <v>Jan 1900</v>
      </c>
      <c r="E179" s="9">
        <v>0</v>
      </c>
      <c r="F179" s="23">
        <f t="shared" si="13"/>
        <v>0</v>
      </c>
      <c r="G179" s="23">
        <f t="shared" si="15"/>
        <v>0</v>
      </c>
    </row>
    <row r="180" spans="1:7" x14ac:dyDescent="0.25">
      <c r="A180" s="10"/>
      <c r="B180" s="24" t="str">
        <f t="shared" si="14"/>
        <v>Jan 1900</v>
      </c>
      <c r="E180" s="9">
        <v>0</v>
      </c>
      <c r="F180" s="23">
        <f t="shared" si="13"/>
        <v>0</v>
      </c>
      <c r="G180" s="23">
        <f t="shared" si="15"/>
        <v>0</v>
      </c>
    </row>
    <row r="181" spans="1:7" x14ac:dyDescent="0.25">
      <c r="A181" s="10"/>
      <c r="B181" s="24" t="str">
        <f t="shared" si="14"/>
        <v>Jan 1900</v>
      </c>
      <c r="E181" s="9">
        <v>0</v>
      </c>
      <c r="F181" s="23">
        <f t="shared" si="13"/>
        <v>0</v>
      </c>
      <c r="G181" s="23">
        <f t="shared" si="15"/>
        <v>0</v>
      </c>
    </row>
    <row r="182" spans="1:7" x14ac:dyDescent="0.25">
      <c r="A182" s="10"/>
      <c r="B182" s="24" t="str">
        <f t="shared" si="14"/>
        <v>Jan 1900</v>
      </c>
      <c r="E182" s="9">
        <v>0</v>
      </c>
      <c r="F182" s="23">
        <f t="shared" si="13"/>
        <v>0</v>
      </c>
      <c r="G182" s="23">
        <f t="shared" si="15"/>
        <v>0</v>
      </c>
    </row>
    <row r="183" spans="1:7" x14ac:dyDescent="0.25">
      <c r="A183" s="10"/>
      <c r="B183" s="24" t="str">
        <f t="shared" si="14"/>
        <v>Jan 1900</v>
      </c>
      <c r="E183" s="9">
        <v>0</v>
      </c>
      <c r="F183" s="23">
        <f t="shared" si="13"/>
        <v>0</v>
      </c>
      <c r="G183" s="23">
        <f t="shared" si="15"/>
        <v>0</v>
      </c>
    </row>
    <row r="184" spans="1:7" x14ac:dyDescent="0.25">
      <c r="A184" s="10"/>
      <c r="B184" s="24" t="str">
        <f t="shared" si="14"/>
        <v>Jan 1900</v>
      </c>
      <c r="E184" s="9">
        <v>0</v>
      </c>
      <c r="F184" s="23">
        <f t="shared" si="13"/>
        <v>0</v>
      </c>
      <c r="G184" s="23">
        <f t="shared" si="15"/>
        <v>0</v>
      </c>
    </row>
    <row r="185" spans="1:7" x14ac:dyDescent="0.25">
      <c r="A185" s="10"/>
      <c r="B185" s="24" t="str">
        <f t="shared" si="14"/>
        <v>Jan 1900</v>
      </c>
      <c r="E185" s="9">
        <v>0</v>
      </c>
      <c r="F185" s="23">
        <f t="shared" si="13"/>
        <v>0</v>
      </c>
      <c r="G185" s="23">
        <f t="shared" si="15"/>
        <v>0</v>
      </c>
    </row>
    <row r="186" spans="1:7" x14ac:dyDescent="0.25">
      <c r="A186" s="10"/>
      <c r="B186" s="24" t="str">
        <f t="shared" si="14"/>
        <v>Jan 1900</v>
      </c>
      <c r="E186" s="9">
        <v>0</v>
      </c>
      <c r="F186" s="23">
        <f t="shared" si="13"/>
        <v>0</v>
      </c>
      <c r="G186" s="23">
        <f t="shared" si="15"/>
        <v>0</v>
      </c>
    </row>
    <row r="187" spans="1:7" x14ac:dyDescent="0.25">
      <c r="A187" s="10"/>
      <c r="B187" s="24" t="str">
        <f t="shared" si="14"/>
        <v>Jan 1900</v>
      </c>
      <c r="E187" s="9">
        <v>0</v>
      </c>
      <c r="F187" s="23">
        <f t="shared" si="13"/>
        <v>0</v>
      </c>
      <c r="G187" s="23">
        <f t="shared" si="15"/>
        <v>0</v>
      </c>
    </row>
    <row r="188" spans="1:7" x14ac:dyDescent="0.25">
      <c r="A188" s="10"/>
      <c r="B188" s="24" t="str">
        <f t="shared" si="14"/>
        <v>Jan 1900</v>
      </c>
      <c r="E188" s="9">
        <v>0</v>
      </c>
      <c r="F188" s="23">
        <f t="shared" si="13"/>
        <v>0</v>
      </c>
      <c r="G188" s="23">
        <f t="shared" si="15"/>
        <v>0</v>
      </c>
    </row>
    <row r="189" spans="1:7" x14ac:dyDescent="0.25">
      <c r="A189" s="10"/>
      <c r="B189" s="24" t="str">
        <f t="shared" si="14"/>
        <v>Jan 1900</v>
      </c>
      <c r="E189" s="9">
        <v>0</v>
      </c>
      <c r="F189" s="23">
        <f t="shared" si="13"/>
        <v>0</v>
      </c>
      <c r="G189" s="23">
        <f t="shared" si="15"/>
        <v>0</v>
      </c>
    </row>
    <row r="190" spans="1:7" x14ac:dyDescent="0.25">
      <c r="A190" s="10"/>
      <c r="B190" s="24" t="str">
        <f t="shared" si="14"/>
        <v>Jan 1900</v>
      </c>
      <c r="E190" s="9">
        <v>0</v>
      </c>
      <c r="F190" s="23">
        <f t="shared" si="13"/>
        <v>0</v>
      </c>
      <c r="G190" s="23">
        <f t="shared" si="15"/>
        <v>0</v>
      </c>
    </row>
    <row r="191" spans="1:7" x14ac:dyDescent="0.25">
      <c r="A191" s="10"/>
      <c r="B191" s="24" t="str">
        <f t="shared" si="14"/>
        <v>Jan 1900</v>
      </c>
      <c r="E191" s="9">
        <v>0</v>
      </c>
      <c r="F191" s="23">
        <f t="shared" si="13"/>
        <v>0</v>
      </c>
      <c r="G191" s="23">
        <f t="shared" si="15"/>
        <v>0</v>
      </c>
    </row>
    <row r="192" spans="1:7" x14ac:dyDescent="0.25">
      <c r="A192" s="10"/>
      <c r="B192" s="24" t="str">
        <f t="shared" si="14"/>
        <v>Jan 1900</v>
      </c>
      <c r="E192" s="9">
        <v>0</v>
      </c>
      <c r="F192" s="23">
        <f t="shared" si="13"/>
        <v>0</v>
      </c>
      <c r="G192" s="23">
        <f t="shared" si="15"/>
        <v>0</v>
      </c>
    </row>
    <row r="193" spans="1:7" x14ac:dyDescent="0.25">
      <c r="A193" s="10"/>
      <c r="B193" s="24" t="str">
        <f t="shared" si="14"/>
        <v>Jan 1900</v>
      </c>
      <c r="E193" s="9">
        <v>0</v>
      </c>
      <c r="F193" s="23">
        <f t="shared" si="13"/>
        <v>0</v>
      </c>
      <c r="G193" s="23">
        <f t="shared" si="15"/>
        <v>0</v>
      </c>
    </row>
    <row r="194" spans="1:7" x14ac:dyDescent="0.25">
      <c r="A194" s="10"/>
      <c r="B194" s="24" t="str">
        <f t="shared" si="14"/>
        <v>Jan 1900</v>
      </c>
      <c r="E194" s="9">
        <v>0</v>
      </c>
      <c r="F194" s="23">
        <f t="shared" si="13"/>
        <v>0</v>
      </c>
      <c r="G194" s="23">
        <f t="shared" si="15"/>
        <v>0</v>
      </c>
    </row>
    <row r="195" spans="1:7" x14ac:dyDescent="0.25">
      <c r="A195" s="10"/>
      <c r="B195" s="24" t="str">
        <f t="shared" si="14"/>
        <v>Jan 1900</v>
      </c>
      <c r="E195" s="9">
        <v>0</v>
      </c>
      <c r="F195" s="23">
        <f t="shared" si="13"/>
        <v>0</v>
      </c>
      <c r="G195" s="23">
        <f t="shared" si="15"/>
        <v>0</v>
      </c>
    </row>
    <row r="196" spans="1:7" x14ac:dyDescent="0.25">
      <c r="A196" s="10"/>
      <c r="B196" s="24" t="str">
        <f t="shared" si="14"/>
        <v>Jan 1900</v>
      </c>
      <c r="E196" s="9">
        <v>0</v>
      </c>
      <c r="F196" s="23">
        <f t="shared" si="13"/>
        <v>0</v>
      </c>
      <c r="G196" s="23">
        <f t="shared" si="15"/>
        <v>0</v>
      </c>
    </row>
    <row r="197" spans="1:7" x14ac:dyDescent="0.25">
      <c r="A197" s="10"/>
      <c r="B197" s="24" t="str">
        <f t="shared" si="14"/>
        <v>Jan 1900</v>
      </c>
      <c r="E197" s="9">
        <v>0</v>
      </c>
      <c r="F197" s="23">
        <f t="shared" si="13"/>
        <v>0</v>
      </c>
      <c r="G197" s="23">
        <f t="shared" si="15"/>
        <v>0</v>
      </c>
    </row>
    <row r="198" spans="1:7" x14ac:dyDescent="0.25">
      <c r="A198" s="10"/>
      <c r="B198" s="24" t="str">
        <f t="shared" si="14"/>
        <v>Jan 1900</v>
      </c>
      <c r="E198" s="9">
        <v>0</v>
      </c>
      <c r="F198" s="23">
        <f t="shared" si="13"/>
        <v>0</v>
      </c>
      <c r="G198" s="23">
        <f t="shared" si="15"/>
        <v>0</v>
      </c>
    </row>
    <row r="199" spans="1:7" x14ac:dyDescent="0.25">
      <c r="A199" s="10"/>
      <c r="B199" s="24" t="str">
        <f t="shared" si="14"/>
        <v>Jan 1900</v>
      </c>
      <c r="E199" s="9">
        <v>0</v>
      </c>
      <c r="F199" s="23">
        <f t="shared" si="13"/>
        <v>0</v>
      </c>
      <c r="G199" s="23">
        <f t="shared" si="15"/>
        <v>0</v>
      </c>
    </row>
    <row r="200" spans="1:7" x14ac:dyDescent="0.25">
      <c r="A200" s="10"/>
      <c r="B200" s="24" t="str">
        <f t="shared" si="14"/>
        <v>Jan 1900</v>
      </c>
      <c r="E200" s="9">
        <v>0</v>
      </c>
      <c r="F200" s="23">
        <f t="shared" si="13"/>
        <v>0</v>
      </c>
      <c r="G200" s="23">
        <f t="shared" si="15"/>
        <v>0</v>
      </c>
    </row>
    <row r="201" spans="1:7" x14ac:dyDescent="0.25">
      <c r="A201" s="10"/>
      <c r="B201" s="24" t="str">
        <f t="shared" si="14"/>
        <v>Jan 1900</v>
      </c>
      <c r="E201" s="9">
        <v>0</v>
      </c>
      <c r="F201" s="23">
        <f t="shared" si="13"/>
        <v>0</v>
      </c>
      <c r="G201" s="23">
        <f t="shared" si="15"/>
        <v>0</v>
      </c>
    </row>
    <row r="202" spans="1:7" x14ac:dyDescent="0.25">
      <c r="A202" s="10"/>
      <c r="B202" s="24" t="str">
        <f t="shared" si="14"/>
        <v>Jan 1900</v>
      </c>
      <c r="E202" s="9">
        <v>0</v>
      </c>
      <c r="F202" s="23">
        <f t="shared" si="13"/>
        <v>0</v>
      </c>
      <c r="G202" s="23">
        <f t="shared" si="15"/>
        <v>0</v>
      </c>
    </row>
    <row r="203" spans="1:7" x14ac:dyDescent="0.25">
      <c r="A203" s="10"/>
      <c r="B203" s="24" t="str">
        <f t="shared" si="14"/>
        <v>Jan 1900</v>
      </c>
      <c r="E203" s="9">
        <v>0</v>
      </c>
      <c r="F203" s="23">
        <f t="shared" si="13"/>
        <v>0</v>
      </c>
      <c r="G203" s="23">
        <f t="shared" si="15"/>
        <v>0</v>
      </c>
    </row>
    <row r="204" spans="1:7" x14ac:dyDescent="0.25">
      <c r="A204" s="10"/>
      <c r="B204" s="24" t="str">
        <f t="shared" si="14"/>
        <v>Jan 1900</v>
      </c>
      <c r="E204" s="9">
        <v>0</v>
      </c>
      <c r="F204" s="23">
        <f t="shared" si="13"/>
        <v>0</v>
      </c>
      <c r="G204" s="23">
        <f t="shared" si="15"/>
        <v>0</v>
      </c>
    </row>
    <row r="205" spans="1:7" x14ac:dyDescent="0.25">
      <c r="A205" s="10"/>
      <c r="B205" s="24" t="str">
        <f t="shared" si="14"/>
        <v>Jan 1900</v>
      </c>
      <c r="E205" s="9">
        <v>0</v>
      </c>
      <c r="F205" s="23">
        <f t="shared" si="13"/>
        <v>0</v>
      </c>
      <c r="G205" s="23">
        <f t="shared" si="15"/>
        <v>0</v>
      </c>
    </row>
    <row r="206" spans="1:7" x14ac:dyDescent="0.25">
      <c r="A206" s="10"/>
      <c r="B206" s="24" t="str">
        <f t="shared" si="14"/>
        <v>Jan 1900</v>
      </c>
      <c r="E206" s="9">
        <v>0</v>
      </c>
      <c r="F206" s="23">
        <f t="shared" si="13"/>
        <v>0</v>
      </c>
      <c r="G206" s="23">
        <f t="shared" si="15"/>
        <v>0</v>
      </c>
    </row>
    <row r="207" spans="1:7" x14ac:dyDescent="0.25">
      <c r="A207" s="10"/>
      <c r="B207" s="24" t="str">
        <f t="shared" si="14"/>
        <v>Jan 1900</v>
      </c>
      <c r="E207" s="9">
        <v>0</v>
      </c>
      <c r="F207" s="23">
        <f t="shared" si="13"/>
        <v>0</v>
      </c>
      <c r="G207" s="23">
        <f t="shared" si="15"/>
        <v>0</v>
      </c>
    </row>
    <row r="208" spans="1:7" x14ac:dyDescent="0.25">
      <c r="A208" s="10"/>
      <c r="B208" s="24" t="str">
        <f t="shared" si="14"/>
        <v>Jan 1900</v>
      </c>
      <c r="E208" s="9">
        <v>0</v>
      </c>
      <c r="F208" s="23">
        <f t="shared" si="13"/>
        <v>0</v>
      </c>
      <c r="G208" s="23">
        <f t="shared" si="15"/>
        <v>0</v>
      </c>
    </row>
    <row r="209" spans="1:7" x14ac:dyDescent="0.25">
      <c r="A209" s="10"/>
      <c r="B209" s="24" t="str">
        <f t="shared" si="14"/>
        <v>Jan 1900</v>
      </c>
      <c r="E209" s="9">
        <v>0</v>
      </c>
      <c r="F209" s="23">
        <f t="shared" si="13"/>
        <v>0</v>
      </c>
      <c r="G209" s="23">
        <f t="shared" si="15"/>
        <v>0</v>
      </c>
    </row>
    <row r="210" spans="1:7" x14ac:dyDescent="0.25">
      <c r="A210" s="10"/>
      <c r="B210" s="24" t="str">
        <f t="shared" si="14"/>
        <v>Jan 1900</v>
      </c>
      <c r="E210" s="9">
        <v>0</v>
      </c>
      <c r="F210" s="23">
        <f t="shared" si="13"/>
        <v>0</v>
      </c>
      <c r="G210" s="23">
        <f t="shared" si="15"/>
        <v>0</v>
      </c>
    </row>
    <row r="211" spans="1:7" x14ac:dyDescent="0.25">
      <c r="A211" s="10"/>
      <c r="B211" s="24" t="str">
        <f t="shared" si="14"/>
        <v>Jan 1900</v>
      </c>
      <c r="E211" s="9">
        <v>0</v>
      </c>
      <c r="F211" s="23">
        <f t="shared" si="13"/>
        <v>0</v>
      </c>
      <c r="G211" s="23">
        <f t="shared" si="15"/>
        <v>0</v>
      </c>
    </row>
    <row r="212" spans="1:7" x14ac:dyDescent="0.25">
      <c r="A212" s="10"/>
      <c r="B212" s="24" t="str">
        <f t="shared" si="14"/>
        <v>Jan 1900</v>
      </c>
      <c r="E212" s="9">
        <v>0</v>
      </c>
      <c r="F212" s="23">
        <f t="shared" si="13"/>
        <v>0</v>
      </c>
      <c r="G212" s="23">
        <f t="shared" si="15"/>
        <v>0</v>
      </c>
    </row>
    <row r="213" spans="1:7" x14ac:dyDescent="0.25">
      <c r="A213" s="10"/>
      <c r="B213" s="24" t="str">
        <f t="shared" si="14"/>
        <v>Jan 1900</v>
      </c>
      <c r="E213" s="9">
        <v>0</v>
      </c>
      <c r="F213" s="23">
        <f t="shared" si="13"/>
        <v>0</v>
      </c>
      <c r="G213" s="23">
        <f t="shared" si="15"/>
        <v>0</v>
      </c>
    </row>
    <row r="214" spans="1:7" x14ac:dyDescent="0.25">
      <c r="A214" s="10"/>
      <c r="B214" s="24" t="str">
        <f t="shared" si="14"/>
        <v>Jan 1900</v>
      </c>
      <c r="E214" s="9">
        <v>0</v>
      </c>
      <c r="F214" s="23">
        <f t="shared" si="13"/>
        <v>0</v>
      </c>
      <c r="G214" s="23">
        <f t="shared" si="15"/>
        <v>0</v>
      </c>
    </row>
    <row r="215" spans="1:7" x14ac:dyDescent="0.25">
      <c r="A215" s="10"/>
      <c r="B215" s="24" t="str">
        <f t="shared" si="14"/>
        <v>Jan 1900</v>
      </c>
      <c r="E215" s="9">
        <v>0</v>
      </c>
      <c r="F215" s="23">
        <f t="shared" si="13"/>
        <v>0</v>
      </c>
      <c r="G215" s="23">
        <f t="shared" si="15"/>
        <v>0</v>
      </c>
    </row>
    <row r="216" spans="1:7" x14ac:dyDescent="0.25">
      <c r="A216" s="10"/>
      <c r="B216" s="24" t="str">
        <f t="shared" si="14"/>
        <v>Jan 1900</v>
      </c>
      <c r="E216" s="9">
        <v>0</v>
      </c>
      <c r="F216" s="23">
        <f t="shared" si="13"/>
        <v>0</v>
      </c>
      <c r="G216" s="23">
        <f t="shared" si="15"/>
        <v>0</v>
      </c>
    </row>
    <row r="217" spans="1:7" x14ac:dyDescent="0.25">
      <c r="A217" s="10"/>
      <c r="B217" s="24" t="str">
        <f t="shared" si="14"/>
        <v>Jan 1900</v>
      </c>
      <c r="E217" s="9">
        <v>0</v>
      </c>
      <c r="F217" s="23">
        <f t="shared" si="13"/>
        <v>0</v>
      </c>
      <c r="G217" s="23">
        <f t="shared" si="15"/>
        <v>0</v>
      </c>
    </row>
    <row r="218" spans="1:7" x14ac:dyDescent="0.25">
      <c r="A218" s="10"/>
      <c r="B218" s="24" t="str">
        <f t="shared" si="14"/>
        <v>Jan 1900</v>
      </c>
      <c r="E218" s="9">
        <v>0</v>
      </c>
      <c r="F218" s="23">
        <f t="shared" si="13"/>
        <v>0</v>
      </c>
      <c r="G218" s="23">
        <f t="shared" si="15"/>
        <v>0</v>
      </c>
    </row>
    <row r="219" spans="1:7" x14ac:dyDescent="0.25">
      <c r="A219" s="10"/>
      <c r="B219" s="24" t="str">
        <f t="shared" si="14"/>
        <v>Jan 1900</v>
      </c>
      <c r="E219" s="9">
        <v>0</v>
      </c>
      <c r="F219" s="23">
        <f t="shared" si="13"/>
        <v>0</v>
      </c>
      <c r="G219" s="23">
        <f t="shared" si="15"/>
        <v>0</v>
      </c>
    </row>
    <row r="220" spans="1:7" x14ac:dyDescent="0.25">
      <c r="A220" s="10"/>
      <c r="B220" s="24" t="str">
        <f t="shared" si="14"/>
        <v>Jan 1900</v>
      </c>
      <c r="E220" s="9">
        <v>0</v>
      </c>
      <c r="F220" s="23">
        <f t="shared" si="13"/>
        <v>0</v>
      </c>
      <c r="G220" s="23">
        <f t="shared" si="15"/>
        <v>0</v>
      </c>
    </row>
    <row r="221" spans="1:7" x14ac:dyDescent="0.25">
      <c r="A221" s="10"/>
      <c r="B221" s="24" t="str">
        <f t="shared" si="14"/>
        <v>Jan 1900</v>
      </c>
      <c r="E221" s="9">
        <v>0</v>
      </c>
      <c r="F221" s="23">
        <f t="shared" si="13"/>
        <v>0</v>
      </c>
      <c r="G221" s="23">
        <f t="shared" si="15"/>
        <v>0</v>
      </c>
    </row>
    <row r="222" spans="1:7" x14ac:dyDescent="0.25">
      <c r="A222" s="10"/>
      <c r="B222" s="24" t="str">
        <f t="shared" si="14"/>
        <v>Jan 1900</v>
      </c>
      <c r="E222" s="9">
        <v>0</v>
      </c>
      <c r="F222" s="23">
        <f t="shared" si="13"/>
        <v>0</v>
      </c>
      <c r="G222" s="23">
        <f t="shared" si="15"/>
        <v>0</v>
      </c>
    </row>
    <row r="223" spans="1:7" x14ac:dyDescent="0.25">
      <c r="A223" s="10"/>
      <c r="B223" s="24" t="str">
        <f t="shared" si="14"/>
        <v>Jan 1900</v>
      </c>
      <c r="E223" s="9">
        <v>0</v>
      </c>
      <c r="F223" s="23">
        <f t="shared" si="13"/>
        <v>0</v>
      </c>
      <c r="G223" s="23">
        <f t="shared" si="15"/>
        <v>0</v>
      </c>
    </row>
    <row r="224" spans="1:7" x14ac:dyDescent="0.25">
      <c r="A224" s="10"/>
      <c r="B224" s="24" t="str">
        <f t="shared" si="14"/>
        <v>Jan 1900</v>
      </c>
      <c r="E224" s="9">
        <v>0</v>
      </c>
      <c r="F224" s="23">
        <f t="shared" si="13"/>
        <v>0</v>
      </c>
      <c r="G224" s="23">
        <f t="shared" si="15"/>
        <v>0</v>
      </c>
    </row>
    <row r="225" spans="1:7" x14ac:dyDescent="0.25">
      <c r="A225" s="10"/>
      <c r="B225" s="24" t="str">
        <f t="shared" si="14"/>
        <v>Jan 1900</v>
      </c>
      <c r="E225" s="9">
        <v>0</v>
      </c>
      <c r="F225" s="23">
        <f t="shared" si="13"/>
        <v>0</v>
      </c>
      <c r="G225" s="23">
        <f t="shared" si="15"/>
        <v>0</v>
      </c>
    </row>
    <row r="226" spans="1:7" x14ac:dyDescent="0.25">
      <c r="A226" s="10"/>
      <c r="B226" s="24" t="str">
        <f t="shared" si="14"/>
        <v>Jan 1900</v>
      </c>
      <c r="E226" s="9">
        <v>0</v>
      </c>
      <c r="F226" s="23">
        <f t="shared" si="13"/>
        <v>0</v>
      </c>
      <c r="G226" s="23">
        <f t="shared" si="15"/>
        <v>0</v>
      </c>
    </row>
    <row r="227" spans="1:7" x14ac:dyDescent="0.25">
      <c r="A227" s="10"/>
      <c r="B227" s="24" t="str">
        <f t="shared" si="14"/>
        <v>Jan 1900</v>
      </c>
      <c r="E227" s="9">
        <v>0</v>
      </c>
      <c r="F227" s="23">
        <f t="shared" si="13"/>
        <v>0</v>
      </c>
      <c r="G227" s="23">
        <f t="shared" si="15"/>
        <v>0</v>
      </c>
    </row>
    <row r="228" spans="1:7" x14ac:dyDescent="0.25">
      <c r="A228" s="10"/>
      <c r="B228" s="24" t="str">
        <f t="shared" si="14"/>
        <v>Jan 1900</v>
      </c>
      <c r="E228" s="9">
        <v>0</v>
      </c>
      <c r="F228" s="23">
        <f t="shared" si="13"/>
        <v>0</v>
      </c>
      <c r="G228" s="23">
        <f t="shared" si="15"/>
        <v>0</v>
      </c>
    </row>
    <row r="229" spans="1:7" x14ac:dyDescent="0.25">
      <c r="A229" s="10"/>
      <c r="B229" s="24" t="str">
        <f t="shared" si="14"/>
        <v>Jan 1900</v>
      </c>
      <c r="E229" s="9">
        <v>0</v>
      </c>
      <c r="F229" s="23">
        <f t="shared" si="13"/>
        <v>0</v>
      </c>
      <c r="G229" s="23">
        <f t="shared" si="15"/>
        <v>0</v>
      </c>
    </row>
    <row r="230" spans="1:7" x14ac:dyDescent="0.25">
      <c r="A230" s="10"/>
      <c r="B230" s="24" t="str">
        <f t="shared" si="14"/>
        <v>Jan 1900</v>
      </c>
      <c r="E230" s="9">
        <v>0</v>
      </c>
      <c r="F230" s="23">
        <f t="shared" ref="F230:F293" si="16">MIN(E230,10)</f>
        <v>0</v>
      </c>
      <c r="G230" s="23">
        <f t="shared" si="15"/>
        <v>0</v>
      </c>
    </row>
    <row r="231" spans="1:7" x14ac:dyDescent="0.25">
      <c r="A231" s="10"/>
      <c r="B231" s="24" t="str">
        <f t="shared" ref="B231:B294" si="17">TEXT(A231, "mmm yyyy")</f>
        <v>Jan 1900</v>
      </c>
      <c r="E231" s="9">
        <v>0</v>
      </c>
      <c r="F231" s="23">
        <f t="shared" si="16"/>
        <v>0</v>
      </c>
      <c r="G231" s="23">
        <f t="shared" ref="G231:G294" si="18">E231-F231</f>
        <v>0</v>
      </c>
    </row>
    <row r="232" spans="1:7" x14ac:dyDescent="0.25">
      <c r="A232" s="10"/>
      <c r="B232" s="24" t="str">
        <f t="shared" si="17"/>
        <v>Jan 1900</v>
      </c>
      <c r="E232" s="9">
        <v>0</v>
      </c>
      <c r="F232" s="23">
        <f t="shared" si="16"/>
        <v>0</v>
      </c>
      <c r="G232" s="23">
        <f t="shared" si="18"/>
        <v>0</v>
      </c>
    </row>
    <row r="233" spans="1:7" x14ac:dyDescent="0.25">
      <c r="A233" s="10"/>
      <c r="B233" s="24" t="str">
        <f t="shared" si="17"/>
        <v>Jan 1900</v>
      </c>
      <c r="E233" s="9">
        <v>0</v>
      </c>
      <c r="F233" s="23">
        <f t="shared" si="16"/>
        <v>0</v>
      </c>
      <c r="G233" s="23">
        <f t="shared" si="18"/>
        <v>0</v>
      </c>
    </row>
    <row r="234" spans="1:7" x14ac:dyDescent="0.25">
      <c r="A234" s="10"/>
      <c r="B234" s="24" t="str">
        <f t="shared" si="17"/>
        <v>Jan 1900</v>
      </c>
      <c r="E234" s="9">
        <v>0</v>
      </c>
      <c r="F234" s="23">
        <f t="shared" si="16"/>
        <v>0</v>
      </c>
      <c r="G234" s="23">
        <f t="shared" si="18"/>
        <v>0</v>
      </c>
    </row>
    <row r="235" spans="1:7" x14ac:dyDescent="0.25">
      <c r="A235" s="10"/>
      <c r="B235" s="24" t="str">
        <f t="shared" si="17"/>
        <v>Jan 1900</v>
      </c>
      <c r="E235" s="9">
        <v>0</v>
      </c>
      <c r="F235" s="23">
        <f t="shared" si="16"/>
        <v>0</v>
      </c>
      <c r="G235" s="23">
        <f t="shared" si="18"/>
        <v>0</v>
      </c>
    </row>
    <row r="236" spans="1:7" x14ac:dyDescent="0.25">
      <c r="A236" s="10"/>
      <c r="B236" s="24" t="str">
        <f t="shared" si="17"/>
        <v>Jan 1900</v>
      </c>
      <c r="E236" s="9">
        <v>0</v>
      </c>
      <c r="F236" s="23">
        <f t="shared" si="16"/>
        <v>0</v>
      </c>
      <c r="G236" s="23">
        <f t="shared" si="18"/>
        <v>0</v>
      </c>
    </row>
    <row r="237" spans="1:7" x14ac:dyDescent="0.25">
      <c r="A237" s="10"/>
      <c r="B237" s="24" t="str">
        <f t="shared" si="17"/>
        <v>Jan 1900</v>
      </c>
      <c r="E237" s="9">
        <v>0</v>
      </c>
      <c r="F237" s="23">
        <f t="shared" si="16"/>
        <v>0</v>
      </c>
      <c r="G237" s="23">
        <f t="shared" si="18"/>
        <v>0</v>
      </c>
    </row>
    <row r="238" spans="1:7" x14ac:dyDescent="0.25">
      <c r="A238" s="10"/>
      <c r="B238" s="24" t="str">
        <f t="shared" si="17"/>
        <v>Jan 1900</v>
      </c>
      <c r="E238" s="9">
        <v>0</v>
      </c>
      <c r="F238" s="23">
        <f t="shared" si="16"/>
        <v>0</v>
      </c>
      <c r="G238" s="23">
        <f t="shared" si="18"/>
        <v>0</v>
      </c>
    </row>
    <row r="239" spans="1:7" x14ac:dyDescent="0.25">
      <c r="A239" s="10"/>
      <c r="B239" s="24" t="str">
        <f t="shared" si="17"/>
        <v>Jan 1900</v>
      </c>
      <c r="E239" s="9">
        <v>0</v>
      </c>
      <c r="F239" s="23">
        <f t="shared" si="16"/>
        <v>0</v>
      </c>
      <c r="G239" s="23">
        <f t="shared" si="18"/>
        <v>0</v>
      </c>
    </row>
    <row r="240" spans="1:7" x14ac:dyDescent="0.25">
      <c r="A240" s="10"/>
      <c r="B240" s="24" t="str">
        <f t="shared" si="17"/>
        <v>Jan 1900</v>
      </c>
      <c r="E240" s="9">
        <v>0</v>
      </c>
      <c r="F240" s="23">
        <f t="shared" si="16"/>
        <v>0</v>
      </c>
      <c r="G240" s="23">
        <f t="shared" si="18"/>
        <v>0</v>
      </c>
    </row>
    <row r="241" spans="1:7" x14ac:dyDescent="0.25">
      <c r="A241" s="10"/>
      <c r="B241" s="24" t="str">
        <f t="shared" si="17"/>
        <v>Jan 1900</v>
      </c>
      <c r="E241" s="9">
        <v>0</v>
      </c>
      <c r="F241" s="23">
        <f t="shared" si="16"/>
        <v>0</v>
      </c>
      <c r="G241" s="23">
        <f t="shared" si="18"/>
        <v>0</v>
      </c>
    </row>
    <row r="242" spans="1:7" x14ac:dyDescent="0.25">
      <c r="A242" s="10"/>
      <c r="B242" s="24" t="str">
        <f t="shared" si="17"/>
        <v>Jan 1900</v>
      </c>
      <c r="E242" s="9">
        <v>0</v>
      </c>
      <c r="F242" s="23">
        <f t="shared" si="16"/>
        <v>0</v>
      </c>
      <c r="G242" s="23">
        <f t="shared" si="18"/>
        <v>0</v>
      </c>
    </row>
    <row r="243" spans="1:7" x14ac:dyDescent="0.25">
      <c r="A243" s="10"/>
      <c r="B243" s="24" t="str">
        <f t="shared" si="17"/>
        <v>Jan 1900</v>
      </c>
      <c r="E243" s="9">
        <v>0</v>
      </c>
      <c r="F243" s="23">
        <f t="shared" si="16"/>
        <v>0</v>
      </c>
      <c r="G243" s="23">
        <f t="shared" si="18"/>
        <v>0</v>
      </c>
    </row>
    <row r="244" spans="1:7" x14ac:dyDescent="0.25">
      <c r="A244" s="10"/>
      <c r="B244" s="24" t="str">
        <f t="shared" si="17"/>
        <v>Jan 1900</v>
      </c>
      <c r="E244" s="9">
        <v>0</v>
      </c>
      <c r="F244" s="23">
        <f t="shared" si="16"/>
        <v>0</v>
      </c>
      <c r="G244" s="23">
        <f t="shared" si="18"/>
        <v>0</v>
      </c>
    </row>
    <row r="245" spans="1:7" x14ac:dyDescent="0.25">
      <c r="A245" s="10"/>
      <c r="B245" s="24" t="str">
        <f t="shared" si="17"/>
        <v>Jan 1900</v>
      </c>
      <c r="E245" s="9">
        <v>0</v>
      </c>
      <c r="F245" s="23">
        <f t="shared" si="16"/>
        <v>0</v>
      </c>
      <c r="G245" s="23">
        <f t="shared" si="18"/>
        <v>0</v>
      </c>
    </row>
    <row r="246" spans="1:7" x14ac:dyDescent="0.25">
      <c r="A246" s="10"/>
      <c r="B246" s="24" t="str">
        <f t="shared" si="17"/>
        <v>Jan 1900</v>
      </c>
      <c r="E246" s="9">
        <v>0</v>
      </c>
      <c r="F246" s="23">
        <f t="shared" si="16"/>
        <v>0</v>
      </c>
      <c r="G246" s="23">
        <f t="shared" si="18"/>
        <v>0</v>
      </c>
    </row>
    <row r="247" spans="1:7" x14ac:dyDescent="0.25">
      <c r="A247" s="10"/>
      <c r="B247" s="24" t="str">
        <f t="shared" si="17"/>
        <v>Jan 1900</v>
      </c>
      <c r="E247" s="9">
        <v>0</v>
      </c>
      <c r="F247" s="23">
        <f t="shared" si="16"/>
        <v>0</v>
      </c>
      <c r="G247" s="23">
        <f t="shared" si="18"/>
        <v>0</v>
      </c>
    </row>
    <row r="248" spans="1:7" x14ac:dyDescent="0.25">
      <c r="A248" s="10"/>
      <c r="B248" s="24" t="str">
        <f t="shared" si="17"/>
        <v>Jan 1900</v>
      </c>
      <c r="E248" s="9">
        <v>0</v>
      </c>
      <c r="F248" s="23">
        <f t="shared" si="16"/>
        <v>0</v>
      </c>
      <c r="G248" s="23">
        <f t="shared" si="18"/>
        <v>0</v>
      </c>
    </row>
    <row r="249" spans="1:7" x14ac:dyDescent="0.25">
      <c r="A249" s="10"/>
      <c r="B249" s="24" t="str">
        <f t="shared" si="17"/>
        <v>Jan 1900</v>
      </c>
      <c r="E249" s="9">
        <v>0</v>
      </c>
      <c r="F249" s="23">
        <f t="shared" si="16"/>
        <v>0</v>
      </c>
      <c r="G249" s="23">
        <f t="shared" si="18"/>
        <v>0</v>
      </c>
    </row>
    <row r="250" spans="1:7" x14ac:dyDescent="0.25">
      <c r="A250" s="10"/>
      <c r="B250" s="24" t="str">
        <f t="shared" si="17"/>
        <v>Jan 1900</v>
      </c>
      <c r="E250" s="9">
        <v>0</v>
      </c>
      <c r="F250" s="23">
        <f t="shared" si="16"/>
        <v>0</v>
      </c>
      <c r="G250" s="23">
        <f t="shared" si="18"/>
        <v>0</v>
      </c>
    </row>
    <row r="251" spans="1:7" x14ac:dyDescent="0.25">
      <c r="A251" s="10"/>
      <c r="B251" s="24" t="str">
        <f t="shared" si="17"/>
        <v>Jan 1900</v>
      </c>
      <c r="E251" s="9">
        <v>0</v>
      </c>
      <c r="F251" s="23">
        <f t="shared" si="16"/>
        <v>0</v>
      </c>
      <c r="G251" s="23">
        <f t="shared" si="18"/>
        <v>0</v>
      </c>
    </row>
    <row r="252" spans="1:7" x14ac:dyDescent="0.25">
      <c r="A252" s="10"/>
      <c r="B252" s="24" t="str">
        <f t="shared" si="17"/>
        <v>Jan 1900</v>
      </c>
      <c r="E252" s="9">
        <v>0</v>
      </c>
      <c r="F252" s="23">
        <f t="shared" si="16"/>
        <v>0</v>
      </c>
      <c r="G252" s="23">
        <f t="shared" si="18"/>
        <v>0</v>
      </c>
    </row>
    <row r="253" spans="1:7" x14ac:dyDescent="0.25">
      <c r="A253" s="10"/>
      <c r="B253" s="24" t="str">
        <f t="shared" si="17"/>
        <v>Jan 1900</v>
      </c>
      <c r="E253" s="9">
        <v>0</v>
      </c>
      <c r="F253" s="23">
        <f t="shared" si="16"/>
        <v>0</v>
      </c>
      <c r="G253" s="23">
        <f t="shared" si="18"/>
        <v>0</v>
      </c>
    </row>
    <row r="254" spans="1:7" x14ac:dyDescent="0.25">
      <c r="A254" s="10"/>
      <c r="B254" s="24" t="str">
        <f t="shared" si="17"/>
        <v>Jan 1900</v>
      </c>
      <c r="E254" s="9">
        <v>0</v>
      </c>
      <c r="F254" s="23">
        <f t="shared" si="16"/>
        <v>0</v>
      </c>
      <c r="G254" s="23">
        <f t="shared" si="18"/>
        <v>0</v>
      </c>
    </row>
    <row r="255" spans="1:7" x14ac:dyDescent="0.25">
      <c r="A255" s="10"/>
      <c r="B255" s="24" t="str">
        <f t="shared" si="17"/>
        <v>Jan 1900</v>
      </c>
      <c r="E255" s="9">
        <v>0</v>
      </c>
      <c r="F255" s="23">
        <f t="shared" si="16"/>
        <v>0</v>
      </c>
      <c r="G255" s="23">
        <f t="shared" si="18"/>
        <v>0</v>
      </c>
    </row>
    <row r="256" spans="1:7" x14ac:dyDescent="0.25">
      <c r="A256" s="10"/>
      <c r="B256" s="24" t="str">
        <f t="shared" si="17"/>
        <v>Jan 1900</v>
      </c>
      <c r="E256" s="9">
        <v>0</v>
      </c>
      <c r="F256" s="23">
        <f t="shared" si="16"/>
        <v>0</v>
      </c>
      <c r="G256" s="23">
        <f t="shared" si="18"/>
        <v>0</v>
      </c>
    </row>
    <row r="257" spans="1:7" x14ac:dyDescent="0.25">
      <c r="A257" s="10"/>
      <c r="B257" s="24" t="str">
        <f t="shared" si="17"/>
        <v>Jan 1900</v>
      </c>
      <c r="E257" s="9">
        <v>0</v>
      </c>
      <c r="F257" s="23">
        <f t="shared" si="16"/>
        <v>0</v>
      </c>
      <c r="G257" s="23">
        <f t="shared" si="18"/>
        <v>0</v>
      </c>
    </row>
    <row r="258" spans="1:7" x14ac:dyDescent="0.25">
      <c r="A258" s="10"/>
      <c r="B258" s="24" t="str">
        <f t="shared" si="17"/>
        <v>Jan 1900</v>
      </c>
      <c r="E258" s="9">
        <v>0</v>
      </c>
      <c r="F258" s="23">
        <f t="shared" si="16"/>
        <v>0</v>
      </c>
      <c r="G258" s="23">
        <f t="shared" si="18"/>
        <v>0</v>
      </c>
    </row>
    <row r="259" spans="1:7" x14ac:dyDescent="0.25">
      <c r="A259" s="10"/>
      <c r="B259" s="24" t="str">
        <f t="shared" si="17"/>
        <v>Jan 1900</v>
      </c>
      <c r="E259" s="9">
        <v>0</v>
      </c>
      <c r="F259" s="23">
        <f t="shared" si="16"/>
        <v>0</v>
      </c>
      <c r="G259" s="23">
        <f t="shared" si="18"/>
        <v>0</v>
      </c>
    </row>
    <row r="260" spans="1:7" x14ac:dyDescent="0.25">
      <c r="A260" s="10"/>
      <c r="B260" s="24" t="str">
        <f t="shared" si="17"/>
        <v>Jan 1900</v>
      </c>
      <c r="E260" s="9">
        <v>0</v>
      </c>
      <c r="F260" s="23">
        <f t="shared" si="16"/>
        <v>0</v>
      </c>
      <c r="G260" s="23">
        <f t="shared" si="18"/>
        <v>0</v>
      </c>
    </row>
    <row r="261" spans="1:7" x14ac:dyDescent="0.25">
      <c r="A261" s="10"/>
      <c r="B261" s="24" t="str">
        <f t="shared" si="17"/>
        <v>Jan 1900</v>
      </c>
      <c r="E261" s="9">
        <v>0</v>
      </c>
      <c r="F261" s="23">
        <f t="shared" si="16"/>
        <v>0</v>
      </c>
      <c r="G261" s="23">
        <f t="shared" si="18"/>
        <v>0</v>
      </c>
    </row>
    <row r="262" spans="1:7" x14ac:dyDescent="0.25">
      <c r="A262" s="10"/>
      <c r="B262" s="24" t="str">
        <f t="shared" si="17"/>
        <v>Jan 1900</v>
      </c>
      <c r="E262" s="9">
        <v>0</v>
      </c>
      <c r="F262" s="23">
        <f t="shared" si="16"/>
        <v>0</v>
      </c>
      <c r="G262" s="23">
        <f t="shared" si="18"/>
        <v>0</v>
      </c>
    </row>
    <row r="263" spans="1:7" x14ac:dyDescent="0.25">
      <c r="A263" s="10"/>
      <c r="B263" s="24" t="str">
        <f t="shared" si="17"/>
        <v>Jan 1900</v>
      </c>
      <c r="E263" s="9">
        <v>0</v>
      </c>
      <c r="F263" s="23">
        <f t="shared" si="16"/>
        <v>0</v>
      </c>
      <c r="G263" s="23">
        <f t="shared" si="18"/>
        <v>0</v>
      </c>
    </row>
    <row r="264" spans="1:7" x14ac:dyDescent="0.25">
      <c r="A264" s="10"/>
      <c r="B264" s="24" t="str">
        <f t="shared" si="17"/>
        <v>Jan 1900</v>
      </c>
      <c r="E264" s="9">
        <v>0</v>
      </c>
      <c r="F264" s="23">
        <f t="shared" si="16"/>
        <v>0</v>
      </c>
      <c r="G264" s="23">
        <f t="shared" si="18"/>
        <v>0</v>
      </c>
    </row>
    <row r="265" spans="1:7" x14ac:dyDescent="0.25">
      <c r="A265" s="10"/>
      <c r="B265" s="24" t="str">
        <f t="shared" si="17"/>
        <v>Jan 1900</v>
      </c>
      <c r="E265" s="9">
        <v>0</v>
      </c>
      <c r="F265" s="23">
        <f t="shared" si="16"/>
        <v>0</v>
      </c>
      <c r="G265" s="23">
        <f t="shared" si="18"/>
        <v>0</v>
      </c>
    </row>
    <row r="266" spans="1:7" x14ac:dyDescent="0.25">
      <c r="A266" s="10"/>
      <c r="B266" s="24" t="str">
        <f t="shared" si="17"/>
        <v>Jan 1900</v>
      </c>
      <c r="E266" s="9">
        <v>0</v>
      </c>
      <c r="F266" s="23">
        <f t="shared" si="16"/>
        <v>0</v>
      </c>
      <c r="G266" s="23">
        <f t="shared" si="18"/>
        <v>0</v>
      </c>
    </row>
    <row r="267" spans="1:7" x14ac:dyDescent="0.25">
      <c r="A267" s="10"/>
      <c r="B267" s="24" t="str">
        <f t="shared" si="17"/>
        <v>Jan 1900</v>
      </c>
      <c r="E267" s="9">
        <v>0</v>
      </c>
      <c r="F267" s="23">
        <f t="shared" si="16"/>
        <v>0</v>
      </c>
      <c r="G267" s="23">
        <f t="shared" si="18"/>
        <v>0</v>
      </c>
    </row>
    <row r="268" spans="1:7" x14ac:dyDescent="0.25">
      <c r="A268" s="10"/>
      <c r="B268" s="24" t="str">
        <f t="shared" si="17"/>
        <v>Jan 1900</v>
      </c>
      <c r="E268" s="9">
        <v>0</v>
      </c>
      <c r="F268" s="23">
        <f t="shared" si="16"/>
        <v>0</v>
      </c>
      <c r="G268" s="23">
        <f t="shared" si="18"/>
        <v>0</v>
      </c>
    </row>
    <row r="269" spans="1:7" x14ac:dyDescent="0.25">
      <c r="A269" s="10"/>
      <c r="B269" s="24" t="str">
        <f t="shared" si="17"/>
        <v>Jan 1900</v>
      </c>
      <c r="E269" s="9">
        <v>0</v>
      </c>
      <c r="F269" s="23">
        <f t="shared" si="16"/>
        <v>0</v>
      </c>
      <c r="G269" s="23">
        <f t="shared" si="18"/>
        <v>0</v>
      </c>
    </row>
    <row r="270" spans="1:7" x14ac:dyDescent="0.25">
      <c r="A270" s="10"/>
      <c r="B270" s="24" t="str">
        <f t="shared" si="17"/>
        <v>Jan 1900</v>
      </c>
      <c r="E270" s="9">
        <v>0</v>
      </c>
      <c r="F270" s="23">
        <f t="shared" si="16"/>
        <v>0</v>
      </c>
      <c r="G270" s="23">
        <f t="shared" si="18"/>
        <v>0</v>
      </c>
    </row>
    <row r="271" spans="1:7" x14ac:dyDescent="0.25">
      <c r="A271" s="10"/>
      <c r="B271" s="24" t="str">
        <f t="shared" si="17"/>
        <v>Jan 1900</v>
      </c>
      <c r="E271" s="9">
        <v>0</v>
      </c>
      <c r="F271" s="23">
        <f t="shared" si="16"/>
        <v>0</v>
      </c>
      <c r="G271" s="23">
        <f t="shared" si="18"/>
        <v>0</v>
      </c>
    </row>
    <row r="272" spans="1:7" x14ac:dyDescent="0.25">
      <c r="A272" s="10"/>
      <c r="B272" s="24" t="str">
        <f t="shared" si="17"/>
        <v>Jan 1900</v>
      </c>
      <c r="E272" s="9">
        <v>0</v>
      </c>
      <c r="F272" s="23">
        <f t="shared" si="16"/>
        <v>0</v>
      </c>
      <c r="G272" s="23">
        <f t="shared" si="18"/>
        <v>0</v>
      </c>
    </row>
    <row r="273" spans="1:7" x14ac:dyDescent="0.25">
      <c r="A273" s="10"/>
      <c r="B273" s="24" t="str">
        <f t="shared" si="17"/>
        <v>Jan 1900</v>
      </c>
      <c r="E273" s="9">
        <v>0</v>
      </c>
      <c r="F273" s="23">
        <f t="shared" si="16"/>
        <v>0</v>
      </c>
      <c r="G273" s="23">
        <f t="shared" si="18"/>
        <v>0</v>
      </c>
    </row>
    <row r="274" spans="1:7" x14ac:dyDescent="0.25">
      <c r="A274" s="10"/>
      <c r="B274" s="24" t="str">
        <f t="shared" si="17"/>
        <v>Jan 1900</v>
      </c>
      <c r="E274" s="9">
        <v>0</v>
      </c>
      <c r="F274" s="23">
        <f t="shared" si="16"/>
        <v>0</v>
      </c>
      <c r="G274" s="23">
        <f t="shared" si="18"/>
        <v>0</v>
      </c>
    </row>
    <row r="275" spans="1:7" x14ac:dyDescent="0.25">
      <c r="A275" s="10"/>
      <c r="B275" s="24" t="str">
        <f t="shared" si="17"/>
        <v>Jan 1900</v>
      </c>
      <c r="E275" s="9">
        <v>0</v>
      </c>
      <c r="F275" s="23">
        <f t="shared" si="16"/>
        <v>0</v>
      </c>
      <c r="G275" s="23">
        <f t="shared" si="18"/>
        <v>0</v>
      </c>
    </row>
    <row r="276" spans="1:7" x14ac:dyDescent="0.25">
      <c r="A276" s="10"/>
      <c r="B276" s="24" t="str">
        <f t="shared" si="17"/>
        <v>Jan 1900</v>
      </c>
      <c r="E276" s="9">
        <v>0</v>
      </c>
      <c r="F276" s="23">
        <f t="shared" si="16"/>
        <v>0</v>
      </c>
      <c r="G276" s="23">
        <f t="shared" si="18"/>
        <v>0</v>
      </c>
    </row>
    <row r="277" spans="1:7" x14ac:dyDescent="0.25">
      <c r="A277" s="10"/>
      <c r="B277" s="24" t="str">
        <f t="shared" si="17"/>
        <v>Jan 1900</v>
      </c>
      <c r="E277" s="9">
        <v>0</v>
      </c>
      <c r="F277" s="23">
        <f t="shared" si="16"/>
        <v>0</v>
      </c>
      <c r="G277" s="23">
        <f t="shared" si="18"/>
        <v>0</v>
      </c>
    </row>
    <row r="278" spans="1:7" x14ac:dyDescent="0.25">
      <c r="A278" s="10"/>
      <c r="B278" s="24" t="str">
        <f t="shared" si="17"/>
        <v>Jan 1900</v>
      </c>
      <c r="E278" s="9">
        <v>0</v>
      </c>
      <c r="F278" s="23">
        <f t="shared" si="16"/>
        <v>0</v>
      </c>
      <c r="G278" s="23">
        <f t="shared" si="18"/>
        <v>0</v>
      </c>
    </row>
    <row r="279" spans="1:7" x14ac:dyDescent="0.25">
      <c r="A279" s="10"/>
      <c r="B279" s="24" t="str">
        <f t="shared" si="17"/>
        <v>Jan 1900</v>
      </c>
      <c r="E279" s="9">
        <v>0</v>
      </c>
      <c r="F279" s="23">
        <f t="shared" si="16"/>
        <v>0</v>
      </c>
      <c r="G279" s="23">
        <f t="shared" si="18"/>
        <v>0</v>
      </c>
    </row>
    <row r="280" spans="1:7" x14ac:dyDescent="0.25">
      <c r="A280" s="10"/>
      <c r="B280" s="24" t="str">
        <f t="shared" si="17"/>
        <v>Jan 1900</v>
      </c>
      <c r="E280" s="9">
        <v>0</v>
      </c>
      <c r="F280" s="23">
        <f t="shared" si="16"/>
        <v>0</v>
      </c>
      <c r="G280" s="23">
        <f t="shared" si="18"/>
        <v>0</v>
      </c>
    </row>
    <row r="281" spans="1:7" x14ac:dyDescent="0.25">
      <c r="A281" s="10"/>
      <c r="B281" s="24" t="str">
        <f t="shared" si="17"/>
        <v>Jan 1900</v>
      </c>
      <c r="E281" s="9">
        <v>0</v>
      </c>
      <c r="F281" s="23">
        <f t="shared" si="16"/>
        <v>0</v>
      </c>
      <c r="G281" s="23">
        <f t="shared" si="18"/>
        <v>0</v>
      </c>
    </row>
    <row r="282" spans="1:7" x14ac:dyDescent="0.25">
      <c r="A282" s="10"/>
      <c r="B282" s="24" t="str">
        <f t="shared" si="17"/>
        <v>Jan 1900</v>
      </c>
      <c r="E282" s="9">
        <v>0</v>
      </c>
      <c r="F282" s="23">
        <f t="shared" si="16"/>
        <v>0</v>
      </c>
      <c r="G282" s="23">
        <f t="shared" si="18"/>
        <v>0</v>
      </c>
    </row>
    <row r="283" spans="1:7" x14ac:dyDescent="0.25">
      <c r="A283" s="10"/>
      <c r="B283" s="24" t="str">
        <f t="shared" si="17"/>
        <v>Jan 1900</v>
      </c>
      <c r="E283" s="9">
        <v>0</v>
      </c>
      <c r="F283" s="23">
        <f t="shared" si="16"/>
        <v>0</v>
      </c>
      <c r="G283" s="23">
        <f t="shared" si="18"/>
        <v>0</v>
      </c>
    </row>
    <row r="284" spans="1:7" x14ac:dyDescent="0.25">
      <c r="A284" s="10"/>
      <c r="B284" s="24" t="str">
        <f t="shared" si="17"/>
        <v>Jan 1900</v>
      </c>
      <c r="E284" s="9">
        <v>0</v>
      </c>
      <c r="F284" s="23">
        <f t="shared" si="16"/>
        <v>0</v>
      </c>
      <c r="G284" s="23">
        <f t="shared" si="18"/>
        <v>0</v>
      </c>
    </row>
    <row r="285" spans="1:7" x14ac:dyDescent="0.25">
      <c r="A285" s="10"/>
      <c r="B285" s="24" t="str">
        <f t="shared" si="17"/>
        <v>Jan 1900</v>
      </c>
      <c r="E285" s="9">
        <v>0</v>
      </c>
      <c r="F285" s="23">
        <f t="shared" si="16"/>
        <v>0</v>
      </c>
      <c r="G285" s="23">
        <f t="shared" si="18"/>
        <v>0</v>
      </c>
    </row>
    <row r="286" spans="1:7" x14ac:dyDescent="0.25">
      <c r="A286" s="10"/>
      <c r="B286" s="24" t="str">
        <f t="shared" si="17"/>
        <v>Jan 1900</v>
      </c>
      <c r="E286" s="9">
        <v>0</v>
      </c>
      <c r="F286" s="23">
        <f t="shared" si="16"/>
        <v>0</v>
      </c>
      <c r="G286" s="23">
        <f t="shared" si="18"/>
        <v>0</v>
      </c>
    </row>
    <row r="287" spans="1:7" x14ac:dyDescent="0.25">
      <c r="A287" s="10"/>
      <c r="B287" s="24" t="str">
        <f t="shared" si="17"/>
        <v>Jan 1900</v>
      </c>
      <c r="E287" s="9">
        <v>0</v>
      </c>
      <c r="F287" s="23">
        <f t="shared" si="16"/>
        <v>0</v>
      </c>
      <c r="G287" s="23">
        <f t="shared" si="18"/>
        <v>0</v>
      </c>
    </row>
    <row r="288" spans="1:7" x14ac:dyDescent="0.25">
      <c r="A288" s="10"/>
      <c r="B288" s="24" t="str">
        <f t="shared" si="17"/>
        <v>Jan 1900</v>
      </c>
      <c r="E288" s="9">
        <v>0</v>
      </c>
      <c r="F288" s="23">
        <f t="shared" si="16"/>
        <v>0</v>
      </c>
      <c r="G288" s="23">
        <f t="shared" si="18"/>
        <v>0</v>
      </c>
    </row>
    <row r="289" spans="1:7" x14ac:dyDescent="0.25">
      <c r="A289" s="10"/>
      <c r="B289" s="24" t="str">
        <f t="shared" si="17"/>
        <v>Jan 1900</v>
      </c>
      <c r="E289" s="9">
        <v>0</v>
      </c>
      <c r="F289" s="23">
        <f t="shared" si="16"/>
        <v>0</v>
      </c>
      <c r="G289" s="23">
        <f t="shared" si="18"/>
        <v>0</v>
      </c>
    </row>
    <row r="290" spans="1:7" x14ac:dyDescent="0.25">
      <c r="A290" s="10"/>
      <c r="B290" s="24" t="str">
        <f t="shared" si="17"/>
        <v>Jan 1900</v>
      </c>
      <c r="E290" s="9">
        <v>0</v>
      </c>
      <c r="F290" s="23">
        <f t="shared" si="16"/>
        <v>0</v>
      </c>
      <c r="G290" s="23">
        <f t="shared" si="18"/>
        <v>0</v>
      </c>
    </row>
    <row r="291" spans="1:7" x14ac:dyDescent="0.25">
      <c r="A291" s="10"/>
      <c r="B291" s="24" t="str">
        <f t="shared" si="17"/>
        <v>Jan 1900</v>
      </c>
      <c r="E291" s="9">
        <v>0</v>
      </c>
      <c r="F291" s="23">
        <f t="shared" si="16"/>
        <v>0</v>
      </c>
      <c r="G291" s="23">
        <f t="shared" si="18"/>
        <v>0</v>
      </c>
    </row>
    <row r="292" spans="1:7" x14ac:dyDescent="0.25">
      <c r="A292" s="10"/>
      <c r="B292" s="24" t="str">
        <f t="shared" si="17"/>
        <v>Jan 1900</v>
      </c>
      <c r="E292" s="9">
        <v>0</v>
      </c>
      <c r="F292" s="23">
        <f t="shared" si="16"/>
        <v>0</v>
      </c>
      <c r="G292" s="23">
        <f t="shared" si="18"/>
        <v>0</v>
      </c>
    </row>
    <row r="293" spans="1:7" x14ac:dyDescent="0.25">
      <c r="A293" s="10"/>
      <c r="B293" s="24" t="str">
        <f t="shared" si="17"/>
        <v>Jan 1900</v>
      </c>
      <c r="E293" s="9">
        <v>0</v>
      </c>
      <c r="F293" s="23">
        <f t="shared" si="16"/>
        <v>0</v>
      </c>
      <c r="G293" s="23">
        <f t="shared" si="18"/>
        <v>0</v>
      </c>
    </row>
    <row r="294" spans="1:7" x14ac:dyDescent="0.25">
      <c r="A294" s="10"/>
      <c r="B294" s="24" t="str">
        <f t="shared" si="17"/>
        <v>Jan 1900</v>
      </c>
      <c r="E294" s="9">
        <v>0</v>
      </c>
      <c r="F294" s="23">
        <f t="shared" ref="F294:F357" si="19">MIN(E294,10)</f>
        <v>0</v>
      </c>
      <c r="G294" s="23">
        <f t="shared" si="18"/>
        <v>0</v>
      </c>
    </row>
    <row r="295" spans="1:7" x14ac:dyDescent="0.25">
      <c r="A295" s="10"/>
      <c r="B295" s="24" t="str">
        <f t="shared" ref="B295:B358" si="20">TEXT(A295, "mmm yyyy")</f>
        <v>Jan 1900</v>
      </c>
      <c r="E295" s="9">
        <v>0</v>
      </c>
      <c r="F295" s="23">
        <f t="shared" si="19"/>
        <v>0</v>
      </c>
      <c r="G295" s="23">
        <f t="shared" ref="G295:G358" si="21">E295-F295</f>
        <v>0</v>
      </c>
    </row>
    <row r="296" spans="1:7" x14ac:dyDescent="0.25">
      <c r="A296" s="10"/>
      <c r="B296" s="24" t="str">
        <f t="shared" si="20"/>
        <v>Jan 1900</v>
      </c>
      <c r="E296" s="9">
        <v>0</v>
      </c>
      <c r="F296" s="23">
        <f t="shared" si="19"/>
        <v>0</v>
      </c>
      <c r="G296" s="23">
        <f t="shared" si="21"/>
        <v>0</v>
      </c>
    </row>
    <row r="297" spans="1:7" x14ac:dyDescent="0.25">
      <c r="A297" s="10"/>
      <c r="B297" s="24" t="str">
        <f t="shared" si="20"/>
        <v>Jan 1900</v>
      </c>
      <c r="E297" s="9">
        <v>0</v>
      </c>
      <c r="F297" s="23">
        <f t="shared" si="19"/>
        <v>0</v>
      </c>
      <c r="G297" s="23">
        <f t="shared" si="21"/>
        <v>0</v>
      </c>
    </row>
    <row r="298" spans="1:7" x14ac:dyDescent="0.25">
      <c r="A298" s="10"/>
      <c r="B298" s="24" t="str">
        <f t="shared" si="20"/>
        <v>Jan 1900</v>
      </c>
      <c r="E298" s="9">
        <v>0</v>
      </c>
      <c r="F298" s="23">
        <f t="shared" si="19"/>
        <v>0</v>
      </c>
      <c r="G298" s="23">
        <f t="shared" si="21"/>
        <v>0</v>
      </c>
    </row>
    <row r="299" spans="1:7" x14ac:dyDescent="0.25">
      <c r="A299" s="10"/>
      <c r="B299" s="24" t="str">
        <f t="shared" si="20"/>
        <v>Jan 1900</v>
      </c>
      <c r="E299" s="9">
        <v>0</v>
      </c>
      <c r="F299" s="23">
        <f t="shared" si="19"/>
        <v>0</v>
      </c>
      <c r="G299" s="23">
        <f t="shared" si="21"/>
        <v>0</v>
      </c>
    </row>
    <row r="300" spans="1:7" x14ac:dyDescent="0.25">
      <c r="A300" s="10"/>
      <c r="B300" s="24" t="str">
        <f t="shared" si="20"/>
        <v>Jan 1900</v>
      </c>
      <c r="E300" s="9">
        <v>0</v>
      </c>
      <c r="F300" s="23">
        <f t="shared" si="19"/>
        <v>0</v>
      </c>
      <c r="G300" s="23">
        <f t="shared" si="21"/>
        <v>0</v>
      </c>
    </row>
    <row r="301" spans="1:7" x14ac:dyDescent="0.25">
      <c r="A301" s="10"/>
      <c r="B301" s="24" t="str">
        <f t="shared" si="20"/>
        <v>Jan 1900</v>
      </c>
      <c r="E301" s="9">
        <v>0</v>
      </c>
      <c r="F301" s="23">
        <f t="shared" si="19"/>
        <v>0</v>
      </c>
      <c r="G301" s="23">
        <f t="shared" si="21"/>
        <v>0</v>
      </c>
    </row>
    <row r="302" spans="1:7" x14ac:dyDescent="0.25">
      <c r="A302" s="10"/>
      <c r="B302" s="24" t="str">
        <f t="shared" si="20"/>
        <v>Jan 1900</v>
      </c>
      <c r="E302" s="9">
        <v>0</v>
      </c>
      <c r="F302" s="23">
        <f t="shared" si="19"/>
        <v>0</v>
      </c>
      <c r="G302" s="23">
        <f t="shared" si="21"/>
        <v>0</v>
      </c>
    </row>
    <row r="303" spans="1:7" x14ac:dyDescent="0.25">
      <c r="A303" s="10"/>
      <c r="B303" s="24" t="str">
        <f t="shared" si="20"/>
        <v>Jan 1900</v>
      </c>
      <c r="E303" s="9">
        <v>0</v>
      </c>
      <c r="F303" s="23">
        <f t="shared" si="19"/>
        <v>0</v>
      </c>
      <c r="G303" s="23">
        <f t="shared" si="21"/>
        <v>0</v>
      </c>
    </row>
    <row r="304" spans="1:7" x14ac:dyDescent="0.25">
      <c r="A304" s="10"/>
      <c r="B304" s="24" t="str">
        <f t="shared" si="20"/>
        <v>Jan 1900</v>
      </c>
      <c r="E304" s="9">
        <v>0</v>
      </c>
      <c r="F304" s="23">
        <f t="shared" si="19"/>
        <v>0</v>
      </c>
      <c r="G304" s="23">
        <f t="shared" si="21"/>
        <v>0</v>
      </c>
    </row>
    <row r="305" spans="1:7" x14ac:dyDescent="0.25">
      <c r="A305" s="10"/>
      <c r="B305" s="24" t="str">
        <f t="shared" si="20"/>
        <v>Jan 1900</v>
      </c>
      <c r="E305" s="9">
        <v>0</v>
      </c>
      <c r="F305" s="23">
        <f t="shared" si="19"/>
        <v>0</v>
      </c>
      <c r="G305" s="23">
        <f t="shared" si="21"/>
        <v>0</v>
      </c>
    </row>
    <row r="306" spans="1:7" x14ac:dyDescent="0.25">
      <c r="A306" s="10"/>
      <c r="B306" s="24" t="str">
        <f t="shared" si="20"/>
        <v>Jan 1900</v>
      </c>
      <c r="E306" s="9">
        <v>0</v>
      </c>
      <c r="F306" s="23">
        <f t="shared" si="19"/>
        <v>0</v>
      </c>
      <c r="G306" s="23">
        <f t="shared" si="21"/>
        <v>0</v>
      </c>
    </row>
    <row r="307" spans="1:7" x14ac:dyDescent="0.25">
      <c r="A307" s="10"/>
      <c r="B307" s="24" t="str">
        <f t="shared" si="20"/>
        <v>Jan 1900</v>
      </c>
      <c r="E307" s="9">
        <v>0</v>
      </c>
      <c r="F307" s="23">
        <f t="shared" si="19"/>
        <v>0</v>
      </c>
      <c r="G307" s="23">
        <f t="shared" si="21"/>
        <v>0</v>
      </c>
    </row>
    <row r="308" spans="1:7" x14ac:dyDescent="0.25">
      <c r="A308" s="10"/>
      <c r="B308" s="24" t="str">
        <f t="shared" si="20"/>
        <v>Jan 1900</v>
      </c>
      <c r="E308" s="9">
        <v>0</v>
      </c>
      <c r="F308" s="23">
        <f t="shared" si="19"/>
        <v>0</v>
      </c>
      <c r="G308" s="23">
        <f t="shared" si="21"/>
        <v>0</v>
      </c>
    </row>
    <row r="309" spans="1:7" x14ac:dyDescent="0.25">
      <c r="A309" s="10"/>
      <c r="B309" s="24" t="str">
        <f t="shared" si="20"/>
        <v>Jan 1900</v>
      </c>
      <c r="E309" s="9">
        <v>0</v>
      </c>
      <c r="F309" s="23">
        <f t="shared" si="19"/>
        <v>0</v>
      </c>
      <c r="G309" s="23">
        <f t="shared" si="21"/>
        <v>0</v>
      </c>
    </row>
    <row r="310" spans="1:7" x14ac:dyDescent="0.25">
      <c r="A310" s="10"/>
      <c r="B310" s="24" t="str">
        <f t="shared" si="20"/>
        <v>Jan 1900</v>
      </c>
      <c r="E310" s="9">
        <v>0</v>
      </c>
      <c r="F310" s="23">
        <f t="shared" si="19"/>
        <v>0</v>
      </c>
      <c r="G310" s="23">
        <f t="shared" si="21"/>
        <v>0</v>
      </c>
    </row>
    <row r="311" spans="1:7" x14ac:dyDescent="0.25">
      <c r="A311" s="10"/>
      <c r="B311" s="24" t="str">
        <f t="shared" si="20"/>
        <v>Jan 1900</v>
      </c>
      <c r="E311" s="9">
        <v>0</v>
      </c>
      <c r="F311" s="23">
        <f t="shared" si="19"/>
        <v>0</v>
      </c>
      <c r="G311" s="23">
        <f t="shared" si="21"/>
        <v>0</v>
      </c>
    </row>
    <row r="312" spans="1:7" x14ac:dyDescent="0.25">
      <c r="A312" s="10"/>
      <c r="B312" s="24" t="str">
        <f t="shared" si="20"/>
        <v>Jan 1900</v>
      </c>
      <c r="E312" s="9">
        <v>0</v>
      </c>
      <c r="F312" s="23">
        <f t="shared" si="19"/>
        <v>0</v>
      </c>
      <c r="G312" s="23">
        <f t="shared" si="21"/>
        <v>0</v>
      </c>
    </row>
    <row r="313" spans="1:7" x14ac:dyDescent="0.25">
      <c r="A313" s="10"/>
      <c r="B313" s="24" t="str">
        <f t="shared" si="20"/>
        <v>Jan 1900</v>
      </c>
      <c r="E313" s="9">
        <v>0</v>
      </c>
      <c r="F313" s="23">
        <f t="shared" si="19"/>
        <v>0</v>
      </c>
      <c r="G313" s="23">
        <f t="shared" si="21"/>
        <v>0</v>
      </c>
    </row>
    <row r="314" spans="1:7" x14ac:dyDescent="0.25">
      <c r="A314" s="10"/>
      <c r="B314" s="24" t="str">
        <f t="shared" si="20"/>
        <v>Jan 1900</v>
      </c>
      <c r="E314" s="9">
        <v>0</v>
      </c>
      <c r="F314" s="23">
        <f t="shared" si="19"/>
        <v>0</v>
      </c>
      <c r="G314" s="23">
        <f t="shared" si="21"/>
        <v>0</v>
      </c>
    </row>
    <row r="315" spans="1:7" x14ac:dyDescent="0.25">
      <c r="A315" s="10"/>
      <c r="B315" s="24" t="str">
        <f t="shared" si="20"/>
        <v>Jan 1900</v>
      </c>
      <c r="E315" s="9">
        <v>0</v>
      </c>
      <c r="F315" s="23">
        <f t="shared" si="19"/>
        <v>0</v>
      </c>
      <c r="G315" s="23">
        <f t="shared" si="21"/>
        <v>0</v>
      </c>
    </row>
    <row r="316" spans="1:7" x14ac:dyDescent="0.25">
      <c r="A316" s="10"/>
      <c r="B316" s="24" t="str">
        <f t="shared" si="20"/>
        <v>Jan 1900</v>
      </c>
      <c r="E316" s="9">
        <v>0</v>
      </c>
      <c r="F316" s="23">
        <f t="shared" si="19"/>
        <v>0</v>
      </c>
      <c r="G316" s="23">
        <f t="shared" si="21"/>
        <v>0</v>
      </c>
    </row>
    <row r="317" spans="1:7" x14ac:dyDescent="0.25">
      <c r="A317" s="10"/>
      <c r="B317" s="24" t="str">
        <f t="shared" si="20"/>
        <v>Jan 1900</v>
      </c>
      <c r="E317" s="9">
        <v>0</v>
      </c>
      <c r="F317" s="23">
        <f t="shared" si="19"/>
        <v>0</v>
      </c>
      <c r="G317" s="23">
        <f t="shared" si="21"/>
        <v>0</v>
      </c>
    </row>
    <row r="318" spans="1:7" x14ac:dyDescent="0.25">
      <c r="A318" s="10"/>
      <c r="B318" s="24" t="str">
        <f t="shared" si="20"/>
        <v>Jan 1900</v>
      </c>
      <c r="E318" s="9">
        <v>0</v>
      </c>
      <c r="F318" s="23">
        <f t="shared" si="19"/>
        <v>0</v>
      </c>
      <c r="G318" s="23">
        <f t="shared" si="21"/>
        <v>0</v>
      </c>
    </row>
    <row r="319" spans="1:7" x14ac:dyDescent="0.25">
      <c r="A319" s="10"/>
      <c r="B319" s="24" t="str">
        <f t="shared" si="20"/>
        <v>Jan 1900</v>
      </c>
      <c r="E319" s="9">
        <v>0</v>
      </c>
      <c r="F319" s="23">
        <f t="shared" si="19"/>
        <v>0</v>
      </c>
      <c r="G319" s="23">
        <f t="shared" si="21"/>
        <v>0</v>
      </c>
    </row>
    <row r="320" spans="1:7" x14ac:dyDescent="0.25">
      <c r="A320" s="10"/>
      <c r="B320" s="24" t="str">
        <f t="shared" si="20"/>
        <v>Jan 1900</v>
      </c>
      <c r="E320" s="9">
        <v>0</v>
      </c>
      <c r="F320" s="23">
        <f t="shared" si="19"/>
        <v>0</v>
      </c>
      <c r="G320" s="23">
        <f t="shared" si="21"/>
        <v>0</v>
      </c>
    </row>
    <row r="321" spans="1:7" x14ac:dyDescent="0.25">
      <c r="A321" s="10"/>
      <c r="B321" s="24" t="str">
        <f t="shared" si="20"/>
        <v>Jan 1900</v>
      </c>
      <c r="E321" s="9">
        <v>0</v>
      </c>
      <c r="F321" s="23">
        <f t="shared" si="19"/>
        <v>0</v>
      </c>
      <c r="G321" s="23">
        <f t="shared" si="21"/>
        <v>0</v>
      </c>
    </row>
    <row r="322" spans="1:7" x14ac:dyDescent="0.25">
      <c r="A322" s="10"/>
      <c r="B322" s="24" t="str">
        <f t="shared" si="20"/>
        <v>Jan 1900</v>
      </c>
      <c r="E322" s="9">
        <v>0</v>
      </c>
      <c r="F322" s="23">
        <f t="shared" si="19"/>
        <v>0</v>
      </c>
      <c r="G322" s="23">
        <f t="shared" si="21"/>
        <v>0</v>
      </c>
    </row>
    <row r="323" spans="1:7" x14ac:dyDescent="0.25">
      <c r="A323" s="10"/>
      <c r="B323" s="24" t="str">
        <f t="shared" si="20"/>
        <v>Jan 1900</v>
      </c>
      <c r="E323" s="9">
        <v>0</v>
      </c>
      <c r="F323" s="23">
        <f t="shared" si="19"/>
        <v>0</v>
      </c>
      <c r="G323" s="23">
        <f t="shared" si="21"/>
        <v>0</v>
      </c>
    </row>
    <row r="324" spans="1:7" x14ac:dyDescent="0.25">
      <c r="A324" s="10"/>
      <c r="B324" s="24" t="str">
        <f t="shared" si="20"/>
        <v>Jan 1900</v>
      </c>
      <c r="E324" s="9">
        <v>0</v>
      </c>
      <c r="F324" s="23">
        <f t="shared" si="19"/>
        <v>0</v>
      </c>
      <c r="G324" s="23">
        <f t="shared" si="21"/>
        <v>0</v>
      </c>
    </row>
    <row r="325" spans="1:7" x14ac:dyDescent="0.25">
      <c r="A325" s="10"/>
      <c r="B325" s="24" t="str">
        <f t="shared" si="20"/>
        <v>Jan 1900</v>
      </c>
      <c r="E325" s="9">
        <v>0</v>
      </c>
      <c r="F325" s="23">
        <f t="shared" si="19"/>
        <v>0</v>
      </c>
      <c r="G325" s="23">
        <f t="shared" si="21"/>
        <v>0</v>
      </c>
    </row>
    <row r="326" spans="1:7" x14ac:dyDescent="0.25">
      <c r="A326" s="10"/>
      <c r="B326" s="24" t="str">
        <f t="shared" si="20"/>
        <v>Jan 1900</v>
      </c>
      <c r="E326" s="9">
        <v>0</v>
      </c>
      <c r="F326" s="23">
        <f t="shared" si="19"/>
        <v>0</v>
      </c>
      <c r="G326" s="23">
        <f t="shared" si="21"/>
        <v>0</v>
      </c>
    </row>
    <row r="327" spans="1:7" x14ac:dyDescent="0.25">
      <c r="A327" s="10"/>
      <c r="B327" s="24" t="str">
        <f t="shared" si="20"/>
        <v>Jan 1900</v>
      </c>
      <c r="E327" s="9">
        <v>0</v>
      </c>
      <c r="F327" s="23">
        <f t="shared" si="19"/>
        <v>0</v>
      </c>
      <c r="G327" s="23">
        <f t="shared" si="21"/>
        <v>0</v>
      </c>
    </row>
    <row r="328" spans="1:7" x14ac:dyDescent="0.25">
      <c r="A328" s="10"/>
      <c r="B328" s="24" t="str">
        <f t="shared" si="20"/>
        <v>Jan 1900</v>
      </c>
      <c r="E328" s="9">
        <v>0</v>
      </c>
      <c r="F328" s="23">
        <f t="shared" si="19"/>
        <v>0</v>
      </c>
      <c r="G328" s="23">
        <f t="shared" si="21"/>
        <v>0</v>
      </c>
    </row>
    <row r="329" spans="1:7" x14ac:dyDescent="0.25">
      <c r="A329" s="10"/>
      <c r="B329" s="24" t="str">
        <f t="shared" si="20"/>
        <v>Jan 1900</v>
      </c>
      <c r="E329" s="9">
        <v>0</v>
      </c>
      <c r="F329" s="23">
        <f t="shared" si="19"/>
        <v>0</v>
      </c>
      <c r="G329" s="23">
        <f t="shared" si="21"/>
        <v>0</v>
      </c>
    </row>
    <row r="330" spans="1:7" x14ac:dyDescent="0.25">
      <c r="A330" s="10"/>
      <c r="B330" s="24" t="str">
        <f t="shared" si="20"/>
        <v>Jan 1900</v>
      </c>
      <c r="E330" s="9">
        <v>0</v>
      </c>
      <c r="F330" s="23">
        <f t="shared" si="19"/>
        <v>0</v>
      </c>
      <c r="G330" s="23">
        <f t="shared" si="21"/>
        <v>0</v>
      </c>
    </row>
    <row r="331" spans="1:7" x14ac:dyDescent="0.25">
      <c r="A331" s="10"/>
      <c r="B331" s="24" t="str">
        <f t="shared" si="20"/>
        <v>Jan 1900</v>
      </c>
      <c r="E331" s="9">
        <v>0</v>
      </c>
      <c r="F331" s="23">
        <f t="shared" si="19"/>
        <v>0</v>
      </c>
      <c r="G331" s="23">
        <f t="shared" si="21"/>
        <v>0</v>
      </c>
    </row>
    <row r="332" spans="1:7" x14ac:dyDescent="0.25">
      <c r="A332" s="10"/>
      <c r="B332" s="24" t="str">
        <f t="shared" si="20"/>
        <v>Jan 1900</v>
      </c>
      <c r="E332" s="9">
        <v>0</v>
      </c>
      <c r="F332" s="23">
        <f t="shared" si="19"/>
        <v>0</v>
      </c>
      <c r="G332" s="23">
        <f t="shared" si="21"/>
        <v>0</v>
      </c>
    </row>
    <row r="333" spans="1:7" x14ac:dyDescent="0.25">
      <c r="A333" s="10"/>
      <c r="B333" s="24" t="str">
        <f t="shared" si="20"/>
        <v>Jan 1900</v>
      </c>
      <c r="E333" s="9">
        <v>0</v>
      </c>
      <c r="F333" s="23">
        <f t="shared" si="19"/>
        <v>0</v>
      </c>
      <c r="G333" s="23">
        <f t="shared" si="21"/>
        <v>0</v>
      </c>
    </row>
    <row r="334" spans="1:7" x14ac:dyDescent="0.25">
      <c r="A334" s="10"/>
      <c r="B334" s="24" t="str">
        <f t="shared" si="20"/>
        <v>Jan 1900</v>
      </c>
      <c r="E334" s="9">
        <v>0</v>
      </c>
      <c r="F334" s="23">
        <f t="shared" si="19"/>
        <v>0</v>
      </c>
      <c r="G334" s="23">
        <f t="shared" si="21"/>
        <v>0</v>
      </c>
    </row>
    <row r="335" spans="1:7" x14ac:dyDescent="0.25">
      <c r="A335" s="10"/>
      <c r="B335" s="24" t="str">
        <f t="shared" si="20"/>
        <v>Jan 1900</v>
      </c>
      <c r="E335" s="9">
        <v>0</v>
      </c>
      <c r="F335" s="23">
        <f t="shared" si="19"/>
        <v>0</v>
      </c>
      <c r="G335" s="23">
        <f t="shared" si="21"/>
        <v>0</v>
      </c>
    </row>
    <row r="336" spans="1:7" x14ac:dyDescent="0.25">
      <c r="A336" s="10"/>
      <c r="B336" s="24" t="str">
        <f t="shared" si="20"/>
        <v>Jan 1900</v>
      </c>
      <c r="E336" s="9">
        <v>0</v>
      </c>
      <c r="F336" s="23">
        <f t="shared" si="19"/>
        <v>0</v>
      </c>
      <c r="G336" s="23">
        <f t="shared" si="21"/>
        <v>0</v>
      </c>
    </row>
    <row r="337" spans="1:7" x14ac:dyDescent="0.25">
      <c r="A337" s="10"/>
      <c r="B337" s="24" t="str">
        <f t="shared" si="20"/>
        <v>Jan 1900</v>
      </c>
      <c r="E337" s="9">
        <v>0</v>
      </c>
      <c r="F337" s="23">
        <f t="shared" si="19"/>
        <v>0</v>
      </c>
      <c r="G337" s="23">
        <f t="shared" si="21"/>
        <v>0</v>
      </c>
    </row>
    <row r="338" spans="1:7" x14ac:dyDescent="0.25">
      <c r="A338" s="10"/>
      <c r="B338" s="24" t="str">
        <f t="shared" si="20"/>
        <v>Jan 1900</v>
      </c>
      <c r="E338" s="9">
        <v>0</v>
      </c>
      <c r="F338" s="23">
        <f t="shared" si="19"/>
        <v>0</v>
      </c>
      <c r="G338" s="23">
        <f t="shared" si="21"/>
        <v>0</v>
      </c>
    </row>
    <row r="339" spans="1:7" x14ac:dyDescent="0.25">
      <c r="A339" s="10"/>
      <c r="B339" s="24" t="str">
        <f t="shared" si="20"/>
        <v>Jan 1900</v>
      </c>
      <c r="E339" s="9">
        <v>0</v>
      </c>
      <c r="F339" s="23">
        <f t="shared" si="19"/>
        <v>0</v>
      </c>
      <c r="G339" s="23">
        <f t="shared" si="21"/>
        <v>0</v>
      </c>
    </row>
    <row r="340" spans="1:7" x14ac:dyDescent="0.25">
      <c r="A340" s="10"/>
      <c r="B340" s="24" t="str">
        <f t="shared" si="20"/>
        <v>Jan 1900</v>
      </c>
      <c r="E340" s="9">
        <v>0</v>
      </c>
      <c r="F340" s="23">
        <f t="shared" si="19"/>
        <v>0</v>
      </c>
      <c r="G340" s="23">
        <f t="shared" si="21"/>
        <v>0</v>
      </c>
    </row>
    <row r="341" spans="1:7" x14ac:dyDescent="0.25">
      <c r="A341" s="10"/>
      <c r="B341" s="24" t="str">
        <f t="shared" si="20"/>
        <v>Jan 1900</v>
      </c>
      <c r="E341" s="9">
        <v>0</v>
      </c>
      <c r="F341" s="23">
        <f t="shared" si="19"/>
        <v>0</v>
      </c>
      <c r="G341" s="23">
        <f t="shared" si="21"/>
        <v>0</v>
      </c>
    </row>
    <row r="342" spans="1:7" x14ac:dyDescent="0.25">
      <c r="A342" s="10"/>
      <c r="B342" s="24" t="str">
        <f t="shared" si="20"/>
        <v>Jan 1900</v>
      </c>
      <c r="E342" s="9">
        <v>0</v>
      </c>
      <c r="F342" s="23">
        <f t="shared" si="19"/>
        <v>0</v>
      </c>
      <c r="G342" s="23">
        <f t="shared" si="21"/>
        <v>0</v>
      </c>
    </row>
    <row r="343" spans="1:7" x14ac:dyDescent="0.25">
      <c r="A343" s="10"/>
      <c r="B343" s="24" t="str">
        <f t="shared" si="20"/>
        <v>Jan 1900</v>
      </c>
      <c r="E343" s="9">
        <v>0</v>
      </c>
      <c r="F343" s="23">
        <f t="shared" si="19"/>
        <v>0</v>
      </c>
      <c r="G343" s="23">
        <f t="shared" si="21"/>
        <v>0</v>
      </c>
    </row>
    <row r="344" spans="1:7" x14ac:dyDescent="0.25">
      <c r="A344" s="10"/>
      <c r="B344" s="24" t="str">
        <f t="shared" si="20"/>
        <v>Jan 1900</v>
      </c>
      <c r="E344" s="9">
        <v>0</v>
      </c>
      <c r="F344" s="23">
        <f t="shared" si="19"/>
        <v>0</v>
      </c>
      <c r="G344" s="23">
        <f t="shared" si="21"/>
        <v>0</v>
      </c>
    </row>
    <row r="345" spans="1:7" x14ac:dyDescent="0.25">
      <c r="A345" s="10"/>
      <c r="B345" s="24" t="str">
        <f t="shared" si="20"/>
        <v>Jan 1900</v>
      </c>
      <c r="E345" s="9">
        <v>0</v>
      </c>
      <c r="F345" s="23">
        <f t="shared" si="19"/>
        <v>0</v>
      </c>
      <c r="G345" s="23">
        <f t="shared" si="21"/>
        <v>0</v>
      </c>
    </row>
    <row r="346" spans="1:7" x14ac:dyDescent="0.25">
      <c r="A346" s="10"/>
      <c r="B346" s="24" t="str">
        <f t="shared" si="20"/>
        <v>Jan 1900</v>
      </c>
      <c r="E346" s="9">
        <v>0</v>
      </c>
      <c r="F346" s="23">
        <f t="shared" si="19"/>
        <v>0</v>
      </c>
      <c r="G346" s="23">
        <f t="shared" si="21"/>
        <v>0</v>
      </c>
    </row>
    <row r="347" spans="1:7" x14ac:dyDescent="0.25">
      <c r="A347" s="10"/>
      <c r="B347" s="24" t="str">
        <f t="shared" si="20"/>
        <v>Jan 1900</v>
      </c>
      <c r="E347" s="9">
        <v>0</v>
      </c>
      <c r="F347" s="23">
        <f t="shared" si="19"/>
        <v>0</v>
      </c>
      <c r="G347" s="23">
        <f t="shared" si="21"/>
        <v>0</v>
      </c>
    </row>
    <row r="348" spans="1:7" x14ac:dyDescent="0.25">
      <c r="A348" s="10"/>
      <c r="B348" s="24" t="str">
        <f t="shared" si="20"/>
        <v>Jan 1900</v>
      </c>
      <c r="E348" s="9">
        <v>0</v>
      </c>
      <c r="F348" s="23">
        <f t="shared" si="19"/>
        <v>0</v>
      </c>
      <c r="G348" s="23">
        <f t="shared" si="21"/>
        <v>0</v>
      </c>
    </row>
    <row r="349" spans="1:7" x14ac:dyDescent="0.25">
      <c r="A349" s="10"/>
      <c r="B349" s="24" t="str">
        <f t="shared" si="20"/>
        <v>Jan 1900</v>
      </c>
      <c r="E349" s="9">
        <v>0</v>
      </c>
      <c r="F349" s="23">
        <f t="shared" si="19"/>
        <v>0</v>
      </c>
      <c r="G349" s="23">
        <f t="shared" si="21"/>
        <v>0</v>
      </c>
    </row>
    <row r="350" spans="1:7" x14ac:dyDescent="0.25">
      <c r="A350" s="10"/>
      <c r="B350" s="24" t="str">
        <f t="shared" si="20"/>
        <v>Jan 1900</v>
      </c>
      <c r="E350" s="9">
        <v>0</v>
      </c>
      <c r="F350" s="23">
        <f t="shared" si="19"/>
        <v>0</v>
      </c>
      <c r="G350" s="23">
        <f t="shared" si="21"/>
        <v>0</v>
      </c>
    </row>
    <row r="351" spans="1:7" x14ac:dyDescent="0.25">
      <c r="A351" s="10"/>
      <c r="B351" s="24" t="str">
        <f t="shared" si="20"/>
        <v>Jan 1900</v>
      </c>
      <c r="E351" s="9">
        <v>0</v>
      </c>
      <c r="F351" s="23">
        <f t="shared" si="19"/>
        <v>0</v>
      </c>
      <c r="G351" s="23">
        <f t="shared" si="21"/>
        <v>0</v>
      </c>
    </row>
    <row r="352" spans="1:7" x14ac:dyDescent="0.25">
      <c r="A352" s="10"/>
      <c r="B352" s="24" t="str">
        <f t="shared" si="20"/>
        <v>Jan 1900</v>
      </c>
      <c r="E352" s="9">
        <v>0</v>
      </c>
      <c r="F352" s="23">
        <f t="shared" si="19"/>
        <v>0</v>
      </c>
      <c r="G352" s="23">
        <f t="shared" si="21"/>
        <v>0</v>
      </c>
    </row>
    <row r="353" spans="1:7" x14ac:dyDescent="0.25">
      <c r="A353" s="10"/>
      <c r="B353" s="24" t="str">
        <f t="shared" si="20"/>
        <v>Jan 1900</v>
      </c>
      <c r="E353" s="9">
        <v>0</v>
      </c>
      <c r="F353" s="23">
        <f t="shared" si="19"/>
        <v>0</v>
      </c>
      <c r="G353" s="23">
        <f t="shared" si="21"/>
        <v>0</v>
      </c>
    </row>
    <row r="354" spans="1:7" x14ac:dyDescent="0.25">
      <c r="A354" s="10"/>
      <c r="B354" s="24" t="str">
        <f t="shared" si="20"/>
        <v>Jan 1900</v>
      </c>
      <c r="E354" s="9">
        <v>0</v>
      </c>
      <c r="F354" s="23">
        <f t="shared" si="19"/>
        <v>0</v>
      </c>
      <c r="G354" s="23">
        <f t="shared" si="21"/>
        <v>0</v>
      </c>
    </row>
    <row r="355" spans="1:7" x14ac:dyDescent="0.25">
      <c r="A355" s="10"/>
      <c r="B355" s="24" t="str">
        <f t="shared" si="20"/>
        <v>Jan 1900</v>
      </c>
      <c r="E355" s="9">
        <v>0</v>
      </c>
      <c r="F355" s="23">
        <f t="shared" si="19"/>
        <v>0</v>
      </c>
      <c r="G355" s="23">
        <f t="shared" si="21"/>
        <v>0</v>
      </c>
    </row>
    <row r="356" spans="1:7" x14ac:dyDescent="0.25">
      <c r="A356" s="10"/>
      <c r="B356" s="24" t="str">
        <f t="shared" si="20"/>
        <v>Jan 1900</v>
      </c>
      <c r="E356" s="9">
        <v>0</v>
      </c>
      <c r="F356" s="23">
        <f t="shared" si="19"/>
        <v>0</v>
      </c>
      <c r="G356" s="23">
        <f t="shared" si="21"/>
        <v>0</v>
      </c>
    </row>
    <row r="357" spans="1:7" x14ac:dyDescent="0.25">
      <c r="A357" s="10"/>
      <c r="B357" s="24" t="str">
        <f t="shared" si="20"/>
        <v>Jan 1900</v>
      </c>
      <c r="E357" s="9">
        <v>0</v>
      </c>
      <c r="F357" s="23">
        <f t="shared" si="19"/>
        <v>0</v>
      </c>
      <c r="G357" s="23">
        <f t="shared" si="21"/>
        <v>0</v>
      </c>
    </row>
    <row r="358" spans="1:7" x14ac:dyDescent="0.25">
      <c r="A358" s="10"/>
      <c r="B358" s="24" t="str">
        <f t="shared" si="20"/>
        <v>Jan 1900</v>
      </c>
      <c r="E358" s="9">
        <v>0</v>
      </c>
      <c r="F358" s="23">
        <f t="shared" ref="F358:F421" si="22">MIN(E358,10)</f>
        <v>0</v>
      </c>
      <c r="G358" s="23">
        <f t="shared" si="21"/>
        <v>0</v>
      </c>
    </row>
    <row r="359" spans="1:7" x14ac:dyDescent="0.25">
      <c r="A359" s="10"/>
      <c r="B359" s="24" t="str">
        <f t="shared" ref="B359:B422" si="23">TEXT(A359, "mmm yyyy")</f>
        <v>Jan 1900</v>
      </c>
      <c r="E359" s="9">
        <v>0</v>
      </c>
      <c r="F359" s="23">
        <f t="shared" si="22"/>
        <v>0</v>
      </c>
      <c r="G359" s="23">
        <f t="shared" ref="G359:G422" si="24">E359-F359</f>
        <v>0</v>
      </c>
    </row>
    <row r="360" spans="1:7" x14ac:dyDescent="0.25">
      <c r="A360" s="10"/>
      <c r="B360" s="24" t="str">
        <f t="shared" si="23"/>
        <v>Jan 1900</v>
      </c>
      <c r="E360" s="9">
        <v>0</v>
      </c>
      <c r="F360" s="23">
        <f t="shared" si="22"/>
        <v>0</v>
      </c>
      <c r="G360" s="23">
        <f t="shared" si="24"/>
        <v>0</v>
      </c>
    </row>
    <row r="361" spans="1:7" x14ac:dyDescent="0.25">
      <c r="A361" s="10"/>
      <c r="B361" s="24" t="str">
        <f t="shared" si="23"/>
        <v>Jan 1900</v>
      </c>
      <c r="E361" s="9">
        <v>0</v>
      </c>
      <c r="F361" s="23">
        <f t="shared" si="22"/>
        <v>0</v>
      </c>
      <c r="G361" s="23">
        <f t="shared" si="24"/>
        <v>0</v>
      </c>
    </row>
    <row r="362" spans="1:7" x14ac:dyDescent="0.25">
      <c r="A362" s="10"/>
      <c r="B362" s="24" t="str">
        <f t="shared" si="23"/>
        <v>Jan 1900</v>
      </c>
      <c r="E362" s="9">
        <v>0</v>
      </c>
      <c r="F362" s="23">
        <f t="shared" si="22"/>
        <v>0</v>
      </c>
      <c r="G362" s="23">
        <f t="shared" si="24"/>
        <v>0</v>
      </c>
    </row>
    <row r="363" spans="1:7" x14ac:dyDescent="0.25">
      <c r="A363" s="10"/>
      <c r="B363" s="24" t="str">
        <f t="shared" si="23"/>
        <v>Jan 1900</v>
      </c>
      <c r="E363" s="9">
        <v>0</v>
      </c>
      <c r="F363" s="23">
        <f t="shared" si="22"/>
        <v>0</v>
      </c>
      <c r="G363" s="23">
        <f t="shared" si="24"/>
        <v>0</v>
      </c>
    </row>
    <row r="364" spans="1:7" x14ac:dyDescent="0.25">
      <c r="A364" s="10"/>
      <c r="B364" s="24" t="str">
        <f t="shared" si="23"/>
        <v>Jan 1900</v>
      </c>
      <c r="E364" s="9">
        <v>0</v>
      </c>
      <c r="F364" s="23">
        <f t="shared" si="22"/>
        <v>0</v>
      </c>
      <c r="G364" s="23">
        <f t="shared" si="24"/>
        <v>0</v>
      </c>
    </row>
    <row r="365" spans="1:7" x14ac:dyDescent="0.25">
      <c r="A365" s="10"/>
      <c r="B365" s="24" t="str">
        <f t="shared" si="23"/>
        <v>Jan 1900</v>
      </c>
      <c r="E365" s="9">
        <v>0</v>
      </c>
      <c r="F365" s="23">
        <f t="shared" si="22"/>
        <v>0</v>
      </c>
      <c r="G365" s="23">
        <f t="shared" si="24"/>
        <v>0</v>
      </c>
    </row>
    <row r="366" spans="1:7" x14ac:dyDescent="0.25">
      <c r="A366" s="10"/>
      <c r="B366" s="24" t="str">
        <f t="shared" si="23"/>
        <v>Jan 1900</v>
      </c>
      <c r="E366" s="9">
        <v>0</v>
      </c>
      <c r="F366" s="23">
        <f t="shared" si="22"/>
        <v>0</v>
      </c>
      <c r="G366" s="23">
        <f t="shared" si="24"/>
        <v>0</v>
      </c>
    </row>
    <row r="367" spans="1:7" x14ac:dyDescent="0.25">
      <c r="A367" s="10"/>
      <c r="B367" s="24" t="str">
        <f t="shared" si="23"/>
        <v>Jan 1900</v>
      </c>
      <c r="E367" s="9">
        <v>0</v>
      </c>
      <c r="F367" s="23">
        <f t="shared" si="22"/>
        <v>0</v>
      </c>
      <c r="G367" s="23">
        <f t="shared" si="24"/>
        <v>0</v>
      </c>
    </row>
    <row r="368" spans="1:7" x14ac:dyDescent="0.25">
      <c r="A368" s="10"/>
      <c r="B368" s="24" t="str">
        <f t="shared" si="23"/>
        <v>Jan 1900</v>
      </c>
      <c r="E368" s="9">
        <v>0</v>
      </c>
      <c r="F368" s="23">
        <f t="shared" si="22"/>
        <v>0</v>
      </c>
      <c r="G368" s="23">
        <f t="shared" si="24"/>
        <v>0</v>
      </c>
    </row>
    <row r="369" spans="1:7" x14ac:dyDescent="0.25">
      <c r="A369" s="10"/>
      <c r="B369" s="24" t="str">
        <f t="shared" si="23"/>
        <v>Jan 1900</v>
      </c>
      <c r="E369" s="9">
        <v>0</v>
      </c>
      <c r="F369" s="23">
        <f t="shared" si="22"/>
        <v>0</v>
      </c>
      <c r="G369" s="23">
        <f t="shared" si="24"/>
        <v>0</v>
      </c>
    </row>
    <row r="370" spans="1:7" x14ac:dyDescent="0.25">
      <c r="A370" s="10"/>
      <c r="B370" s="24" t="str">
        <f t="shared" si="23"/>
        <v>Jan 1900</v>
      </c>
      <c r="E370" s="9">
        <v>0</v>
      </c>
      <c r="F370" s="23">
        <f t="shared" si="22"/>
        <v>0</v>
      </c>
      <c r="G370" s="23">
        <f t="shared" si="24"/>
        <v>0</v>
      </c>
    </row>
    <row r="371" spans="1:7" x14ac:dyDescent="0.25">
      <c r="A371" s="10"/>
      <c r="B371" s="24" t="str">
        <f t="shared" si="23"/>
        <v>Jan 1900</v>
      </c>
      <c r="E371" s="9">
        <v>0</v>
      </c>
      <c r="F371" s="23">
        <f t="shared" si="22"/>
        <v>0</v>
      </c>
      <c r="G371" s="23">
        <f t="shared" si="24"/>
        <v>0</v>
      </c>
    </row>
    <row r="372" spans="1:7" x14ac:dyDescent="0.25">
      <c r="A372" s="10"/>
      <c r="B372" s="24" t="str">
        <f t="shared" si="23"/>
        <v>Jan 1900</v>
      </c>
      <c r="E372" s="9">
        <v>0</v>
      </c>
      <c r="F372" s="23">
        <f t="shared" si="22"/>
        <v>0</v>
      </c>
      <c r="G372" s="23">
        <f t="shared" si="24"/>
        <v>0</v>
      </c>
    </row>
    <row r="373" spans="1:7" x14ac:dyDescent="0.25">
      <c r="A373" s="10"/>
      <c r="B373" s="24" t="str">
        <f t="shared" si="23"/>
        <v>Jan 1900</v>
      </c>
      <c r="E373" s="9">
        <v>0</v>
      </c>
      <c r="F373" s="23">
        <f t="shared" si="22"/>
        <v>0</v>
      </c>
      <c r="G373" s="23">
        <f t="shared" si="24"/>
        <v>0</v>
      </c>
    </row>
    <row r="374" spans="1:7" x14ac:dyDescent="0.25">
      <c r="A374" s="10"/>
      <c r="B374" s="24" t="str">
        <f t="shared" si="23"/>
        <v>Jan 1900</v>
      </c>
      <c r="E374" s="9">
        <v>0</v>
      </c>
      <c r="F374" s="23">
        <f t="shared" si="22"/>
        <v>0</v>
      </c>
      <c r="G374" s="23">
        <f t="shared" si="24"/>
        <v>0</v>
      </c>
    </row>
    <row r="375" spans="1:7" x14ac:dyDescent="0.25">
      <c r="A375" s="10"/>
      <c r="B375" s="24" t="str">
        <f t="shared" si="23"/>
        <v>Jan 1900</v>
      </c>
      <c r="E375" s="9">
        <v>0</v>
      </c>
      <c r="F375" s="23">
        <f t="shared" si="22"/>
        <v>0</v>
      </c>
      <c r="G375" s="23">
        <f t="shared" si="24"/>
        <v>0</v>
      </c>
    </row>
    <row r="376" spans="1:7" x14ac:dyDescent="0.25">
      <c r="A376" s="10"/>
      <c r="B376" s="24" t="str">
        <f t="shared" si="23"/>
        <v>Jan 1900</v>
      </c>
      <c r="E376" s="9">
        <v>0</v>
      </c>
      <c r="F376" s="23">
        <f t="shared" si="22"/>
        <v>0</v>
      </c>
      <c r="G376" s="23">
        <f t="shared" si="24"/>
        <v>0</v>
      </c>
    </row>
    <row r="377" spans="1:7" x14ac:dyDescent="0.25">
      <c r="A377" s="10"/>
      <c r="B377" s="24" t="str">
        <f t="shared" si="23"/>
        <v>Jan 1900</v>
      </c>
      <c r="E377" s="9">
        <v>0</v>
      </c>
      <c r="F377" s="23">
        <f t="shared" si="22"/>
        <v>0</v>
      </c>
      <c r="G377" s="23">
        <f t="shared" si="24"/>
        <v>0</v>
      </c>
    </row>
    <row r="378" spans="1:7" x14ac:dyDescent="0.25">
      <c r="A378" s="10"/>
      <c r="B378" s="24" t="str">
        <f t="shared" si="23"/>
        <v>Jan 1900</v>
      </c>
      <c r="E378" s="9">
        <v>0</v>
      </c>
      <c r="F378" s="23">
        <f t="shared" si="22"/>
        <v>0</v>
      </c>
      <c r="G378" s="23">
        <f t="shared" si="24"/>
        <v>0</v>
      </c>
    </row>
    <row r="379" spans="1:7" x14ac:dyDescent="0.25">
      <c r="A379" s="10"/>
      <c r="B379" s="24" t="str">
        <f t="shared" si="23"/>
        <v>Jan 1900</v>
      </c>
      <c r="E379" s="9">
        <v>0</v>
      </c>
      <c r="F379" s="23">
        <f t="shared" si="22"/>
        <v>0</v>
      </c>
      <c r="G379" s="23">
        <f t="shared" si="24"/>
        <v>0</v>
      </c>
    </row>
    <row r="380" spans="1:7" x14ac:dyDescent="0.25">
      <c r="A380" s="10"/>
      <c r="B380" s="24" t="str">
        <f t="shared" si="23"/>
        <v>Jan 1900</v>
      </c>
      <c r="E380" s="9">
        <v>0</v>
      </c>
      <c r="F380" s="23">
        <f t="shared" si="22"/>
        <v>0</v>
      </c>
      <c r="G380" s="23">
        <f t="shared" si="24"/>
        <v>0</v>
      </c>
    </row>
    <row r="381" spans="1:7" x14ac:dyDescent="0.25">
      <c r="A381" s="10"/>
      <c r="B381" s="24" t="str">
        <f t="shared" si="23"/>
        <v>Jan 1900</v>
      </c>
      <c r="E381" s="9">
        <v>0</v>
      </c>
      <c r="F381" s="23">
        <f t="shared" si="22"/>
        <v>0</v>
      </c>
      <c r="G381" s="23">
        <f t="shared" si="24"/>
        <v>0</v>
      </c>
    </row>
    <row r="382" spans="1:7" x14ac:dyDescent="0.25">
      <c r="A382" s="10"/>
      <c r="B382" s="24" t="str">
        <f t="shared" si="23"/>
        <v>Jan 1900</v>
      </c>
      <c r="E382" s="9">
        <v>0</v>
      </c>
      <c r="F382" s="23">
        <f t="shared" si="22"/>
        <v>0</v>
      </c>
      <c r="G382" s="23">
        <f t="shared" si="24"/>
        <v>0</v>
      </c>
    </row>
    <row r="383" spans="1:7" x14ac:dyDescent="0.25">
      <c r="A383" s="10"/>
      <c r="B383" s="24" t="str">
        <f t="shared" si="23"/>
        <v>Jan 1900</v>
      </c>
      <c r="E383" s="9">
        <v>0</v>
      </c>
      <c r="F383" s="23">
        <f t="shared" si="22"/>
        <v>0</v>
      </c>
      <c r="G383" s="23">
        <f t="shared" si="24"/>
        <v>0</v>
      </c>
    </row>
    <row r="384" spans="1:7" x14ac:dyDescent="0.25">
      <c r="A384" s="10"/>
      <c r="B384" s="24" t="str">
        <f t="shared" si="23"/>
        <v>Jan 1900</v>
      </c>
      <c r="E384" s="9">
        <v>0</v>
      </c>
      <c r="F384" s="23">
        <f t="shared" si="22"/>
        <v>0</v>
      </c>
      <c r="G384" s="23">
        <f t="shared" si="24"/>
        <v>0</v>
      </c>
    </row>
    <row r="385" spans="1:7" x14ac:dyDescent="0.25">
      <c r="A385" s="10"/>
      <c r="B385" s="24" t="str">
        <f t="shared" si="23"/>
        <v>Jan 1900</v>
      </c>
      <c r="E385" s="9">
        <v>0</v>
      </c>
      <c r="F385" s="23">
        <f t="shared" si="22"/>
        <v>0</v>
      </c>
      <c r="G385" s="23">
        <f t="shared" si="24"/>
        <v>0</v>
      </c>
    </row>
    <row r="386" spans="1:7" x14ac:dyDescent="0.25">
      <c r="A386" s="10"/>
      <c r="B386" s="24" t="str">
        <f t="shared" si="23"/>
        <v>Jan 1900</v>
      </c>
      <c r="E386" s="9">
        <v>0</v>
      </c>
      <c r="F386" s="23">
        <f t="shared" si="22"/>
        <v>0</v>
      </c>
      <c r="G386" s="23">
        <f t="shared" si="24"/>
        <v>0</v>
      </c>
    </row>
    <row r="387" spans="1:7" x14ac:dyDescent="0.25">
      <c r="A387" s="10"/>
      <c r="B387" s="24" t="str">
        <f t="shared" si="23"/>
        <v>Jan 1900</v>
      </c>
      <c r="E387" s="9">
        <v>0</v>
      </c>
      <c r="F387" s="23">
        <f t="shared" si="22"/>
        <v>0</v>
      </c>
      <c r="G387" s="23">
        <f t="shared" si="24"/>
        <v>0</v>
      </c>
    </row>
    <row r="388" spans="1:7" x14ac:dyDescent="0.25">
      <c r="A388" s="10"/>
      <c r="B388" s="24" t="str">
        <f t="shared" si="23"/>
        <v>Jan 1900</v>
      </c>
      <c r="E388" s="9">
        <v>0</v>
      </c>
      <c r="F388" s="23">
        <f t="shared" si="22"/>
        <v>0</v>
      </c>
      <c r="G388" s="23">
        <f t="shared" si="24"/>
        <v>0</v>
      </c>
    </row>
    <row r="389" spans="1:7" x14ac:dyDescent="0.25">
      <c r="A389" s="10"/>
      <c r="B389" s="24" t="str">
        <f t="shared" si="23"/>
        <v>Jan 1900</v>
      </c>
      <c r="E389" s="9">
        <v>0</v>
      </c>
      <c r="F389" s="23">
        <f t="shared" si="22"/>
        <v>0</v>
      </c>
      <c r="G389" s="23">
        <f t="shared" si="24"/>
        <v>0</v>
      </c>
    </row>
    <row r="390" spans="1:7" x14ac:dyDescent="0.25">
      <c r="A390" s="10"/>
      <c r="B390" s="24" t="str">
        <f t="shared" si="23"/>
        <v>Jan 1900</v>
      </c>
      <c r="E390" s="9">
        <v>0</v>
      </c>
      <c r="F390" s="23">
        <f t="shared" si="22"/>
        <v>0</v>
      </c>
      <c r="G390" s="23">
        <f t="shared" si="24"/>
        <v>0</v>
      </c>
    </row>
    <row r="391" spans="1:7" x14ac:dyDescent="0.25">
      <c r="A391" s="10"/>
      <c r="B391" s="24" t="str">
        <f t="shared" si="23"/>
        <v>Jan 1900</v>
      </c>
      <c r="E391" s="9">
        <v>0</v>
      </c>
      <c r="F391" s="23">
        <f t="shared" si="22"/>
        <v>0</v>
      </c>
      <c r="G391" s="23">
        <f t="shared" si="24"/>
        <v>0</v>
      </c>
    </row>
    <row r="392" spans="1:7" x14ac:dyDescent="0.25">
      <c r="A392" s="10"/>
      <c r="B392" s="24" t="str">
        <f t="shared" si="23"/>
        <v>Jan 1900</v>
      </c>
      <c r="E392" s="9">
        <v>0</v>
      </c>
      <c r="F392" s="23">
        <f t="shared" si="22"/>
        <v>0</v>
      </c>
      <c r="G392" s="23">
        <f t="shared" si="24"/>
        <v>0</v>
      </c>
    </row>
    <row r="393" spans="1:7" x14ac:dyDescent="0.25">
      <c r="A393" s="10"/>
      <c r="B393" s="24" t="str">
        <f t="shared" si="23"/>
        <v>Jan 1900</v>
      </c>
      <c r="E393" s="9">
        <v>0</v>
      </c>
      <c r="F393" s="23">
        <f t="shared" si="22"/>
        <v>0</v>
      </c>
      <c r="G393" s="23">
        <f t="shared" si="24"/>
        <v>0</v>
      </c>
    </row>
    <row r="394" spans="1:7" x14ac:dyDescent="0.25">
      <c r="A394" s="10"/>
      <c r="B394" s="24" t="str">
        <f t="shared" si="23"/>
        <v>Jan 1900</v>
      </c>
      <c r="E394" s="9">
        <v>0</v>
      </c>
      <c r="F394" s="23">
        <f t="shared" si="22"/>
        <v>0</v>
      </c>
      <c r="G394" s="23">
        <f t="shared" si="24"/>
        <v>0</v>
      </c>
    </row>
    <row r="395" spans="1:7" x14ac:dyDescent="0.25">
      <c r="A395" s="10"/>
      <c r="B395" s="24" t="str">
        <f t="shared" si="23"/>
        <v>Jan 1900</v>
      </c>
      <c r="E395" s="9">
        <v>0</v>
      </c>
      <c r="F395" s="23">
        <f t="shared" si="22"/>
        <v>0</v>
      </c>
      <c r="G395" s="23">
        <f t="shared" si="24"/>
        <v>0</v>
      </c>
    </row>
    <row r="396" spans="1:7" x14ac:dyDescent="0.25">
      <c r="A396" s="10"/>
      <c r="B396" s="24" t="str">
        <f t="shared" si="23"/>
        <v>Jan 1900</v>
      </c>
      <c r="E396" s="9">
        <v>0</v>
      </c>
      <c r="F396" s="23">
        <f t="shared" si="22"/>
        <v>0</v>
      </c>
      <c r="G396" s="23">
        <f t="shared" si="24"/>
        <v>0</v>
      </c>
    </row>
    <row r="397" spans="1:7" x14ac:dyDescent="0.25">
      <c r="A397" s="10"/>
      <c r="B397" s="24" t="str">
        <f t="shared" si="23"/>
        <v>Jan 1900</v>
      </c>
      <c r="E397" s="9">
        <v>0</v>
      </c>
      <c r="F397" s="23">
        <f t="shared" si="22"/>
        <v>0</v>
      </c>
      <c r="G397" s="23">
        <f t="shared" si="24"/>
        <v>0</v>
      </c>
    </row>
    <row r="398" spans="1:7" x14ac:dyDescent="0.25">
      <c r="A398" s="10"/>
      <c r="B398" s="24" t="str">
        <f t="shared" si="23"/>
        <v>Jan 1900</v>
      </c>
      <c r="E398" s="9">
        <v>0</v>
      </c>
      <c r="F398" s="23">
        <f t="shared" si="22"/>
        <v>0</v>
      </c>
      <c r="G398" s="23">
        <f t="shared" si="24"/>
        <v>0</v>
      </c>
    </row>
    <row r="399" spans="1:7" x14ac:dyDescent="0.25">
      <c r="A399" s="10"/>
      <c r="B399" s="24" t="str">
        <f t="shared" si="23"/>
        <v>Jan 1900</v>
      </c>
      <c r="E399" s="9">
        <v>0</v>
      </c>
      <c r="F399" s="23">
        <f t="shared" si="22"/>
        <v>0</v>
      </c>
      <c r="G399" s="23">
        <f t="shared" si="24"/>
        <v>0</v>
      </c>
    </row>
    <row r="400" spans="1:7" x14ac:dyDescent="0.25">
      <c r="A400" s="10"/>
      <c r="B400" s="24" t="str">
        <f t="shared" si="23"/>
        <v>Jan 1900</v>
      </c>
      <c r="E400" s="9">
        <v>0</v>
      </c>
      <c r="F400" s="23">
        <f t="shared" si="22"/>
        <v>0</v>
      </c>
      <c r="G400" s="23">
        <f t="shared" si="24"/>
        <v>0</v>
      </c>
    </row>
    <row r="401" spans="1:7" x14ac:dyDescent="0.25">
      <c r="A401" s="10"/>
      <c r="B401" s="24" t="str">
        <f t="shared" si="23"/>
        <v>Jan 1900</v>
      </c>
      <c r="E401" s="9">
        <v>0</v>
      </c>
      <c r="F401" s="23">
        <f t="shared" si="22"/>
        <v>0</v>
      </c>
      <c r="G401" s="23">
        <f t="shared" si="24"/>
        <v>0</v>
      </c>
    </row>
    <row r="402" spans="1:7" x14ac:dyDescent="0.25">
      <c r="A402" s="10"/>
      <c r="B402" s="24" t="str">
        <f t="shared" si="23"/>
        <v>Jan 1900</v>
      </c>
      <c r="E402" s="9">
        <v>0</v>
      </c>
      <c r="F402" s="23">
        <f t="shared" si="22"/>
        <v>0</v>
      </c>
      <c r="G402" s="23">
        <f t="shared" si="24"/>
        <v>0</v>
      </c>
    </row>
    <row r="403" spans="1:7" x14ac:dyDescent="0.25">
      <c r="A403" s="10"/>
      <c r="B403" s="24" t="str">
        <f t="shared" si="23"/>
        <v>Jan 1900</v>
      </c>
      <c r="E403" s="9">
        <v>0</v>
      </c>
      <c r="F403" s="23">
        <f t="shared" si="22"/>
        <v>0</v>
      </c>
      <c r="G403" s="23">
        <f t="shared" si="24"/>
        <v>0</v>
      </c>
    </row>
    <row r="404" spans="1:7" x14ac:dyDescent="0.25">
      <c r="A404" s="10"/>
      <c r="B404" s="24" t="str">
        <f t="shared" si="23"/>
        <v>Jan 1900</v>
      </c>
      <c r="E404" s="9">
        <v>0</v>
      </c>
      <c r="F404" s="23">
        <f t="shared" si="22"/>
        <v>0</v>
      </c>
      <c r="G404" s="23">
        <f t="shared" si="24"/>
        <v>0</v>
      </c>
    </row>
    <row r="405" spans="1:7" x14ac:dyDescent="0.25">
      <c r="A405" s="10"/>
      <c r="B405" s="24" t="str">
        <f t="shared" si="23"/>
        <v>Jan 1900</v>
      </c>
      <c r="E405" s="9">
        <v>0</v>
      </c>
      <c r="F405" s="23">
        <f t="shared" si="22"/>
        <v>0</v>
      </c>
      <c r="G405" s="23">
        <f t="shared" si="24"/>
        <v>0</v>
      </c>
    </row>
    <row r="406" spans="1:7" x14ac:dyDescent="0.25">
      <c r="A406" s="10"/>
      <c r="B406" s="24" t="str">
        <f t="shared" si="23"/>
        <v>Jan 1900</v>
      </c>
      <c r="E406" s="9">
        <v>0</v>
      </c>
      <c r="F406" s="23">
        <f t="shared" si="22"/>
        <v>0</v>
      </c>
      <c r="G406" s="23">
        <f t="shared" si="24"/>
        <v>0</v>
      </c>
    </row>
    <row r="407" spans="1:7" x14ac:dyDescent="0.25">
      <c r="A407" s="10"/>
      <c r="B407" s="24" t="str">
        <f t="shared" si="23"/>
        <v>Jan 1900</v>
      </c>
      <c r="E407" s="9">
        <v>0</v>
      </c>
      <c r="F407" s="23">
        <f t="shared" si="22"/>
        <v>0</v>
      </c>
      <c r="G407" s="23">
        <f t="shared" si="24"/>
        <v>0</v>
      </c>
    </row>
    <row r="408" spans="1:7" x14ac:dyDescent="0.25">
      <c r="A408" s="10"/>
      <c r="B408" s="24" t="str">
        <f t="shared" si="23"/>
        <v>Jan 1900</v>
      </c>
      <c r="E408" s="9">
        <v>0</v>
      </c>
      <c r="F408" s="23">
        <f t="shared" si="22"/>
        <v>0</v>
      </c>
      <c r="G408" s="23">
        <f t="shared" si="24"/>
        <v>0</v>
      </c>
    </row>
    <row r="409" spans="1:7" x14ac:dyDescent="0.25">
      <c r="A409" s="10"/>
      <c r="B409" s="24" t="str">
        <f t="shared" si="23"/>
        <v>Jan 1900</v>
      </c>
      <c r="E409" s="9">
        <v>0</v>
      </c>
      <c r="F409" s="23">
        <f t="shared" si="22"/>
        <v>0</v>
      </c>
      <c r="G409" s="23">
        <f t="shared" si="24"/>
        <v>0</v>
      </c>
    </row>
    <row r="410" spans="1:7" x14ac:dyDescent="0.25">
      <c r="A410" s="10"/>
      <c r="B410" s="24" t="str">
        <f t="shared" si="23"/>
        <v>Jan 1900</v>
      </c>
      <c r="E410" s="9">
        <v>0</v>
      </c>
      <c r="F410" s="23">
        <f t="shared" si="22"/>
        <v>0</v>
      </c>
      <c r="G410" s="23">
        <f t="shared" si="24"/>
        <v>0</v>
      </c>
    </row>
    <row r="411" spans="1:7" x14ac:dyDescent="0.25">
      <c r="A411" s="10"/>
      <c r="B411" s="24" t="str">
        <f t="shared" si="23"/>
        <v>Jan 1900</v>
      </c>
      <c r="E411" s="9">
        <v>0</v>
      </c>
      <c r="F411" s="23">
        <f t="shared" si="22"/>
        <v>0</v>
      </c>
      <c r="G411" s="23">
        <f t="shared" si="24"/>
        <v>0</v>
      </c>
    </row>
    <row r="412" spans="1:7" x14ac:dyDescent="0.25">
      <c r="A412" s="10"/>
      <c r="B412" s="24" t="str">
        <f t="shared" si="23"/>
        <v>Jan 1900</v>
      </c>
      <c r="E412" s="9">
        <v>0</v>
      </c>
      <c r="F412" s="23">
        <f t="shared" si="22"/>
        <v>0</v>
      </c>
      <c r="G412" s="23">
        <f t="shared" si="24"/>
        <v>0</v>
      </c>
    </row>
    <row r="413" spans="1:7" x14ac:dyDescent="0.25">
      <c r="A413" s="10"/>
      <c r="B413" s="24" t="str">
        <f t="shared" si="23"/>
        <v>Jan 1900</v>
      </c>
      <c r="E413" s="9">
        <v>0</v>
      </c>
      <c r="F413" s="23">
        <f t="shared" si="22"/>
        <v>0</v>
      </c>
      <c r="G413" s="23">
        <f t="shared" si="24"/>
        <v>0</v>
      </c>
    </row>
    <row r="414" spans="1:7" x14ac:dyDescent="0.25">
      <c r="A414" s="10"/>
      <c r="B414" s="24" t="str">
        <f t="shared" si="23"/>
        <v>Jan 1900</v>
      </c>
      <c r="E414" s="9">
        <v>0</v>
      </c>
      <c r="F414" s="23">
        <f t="shared" si="22"/>
        <v>0</v>
      </c>
      <c r="G414" s="23">
        <f t="shared" si="24"/>
        <v>0</v>
      </c>
    </row>
    <row r="415" spans="1:7" x14ac:dyDescent="0.25">
      <c r="A415" s="10"/>
      <c r="B415" s="24" t="str">
        <f t="shared" si="23"/>
        <v>Jan 1900</v>
      </c>
      <c r="E415" s="9">
        <v>0</v>
      </c>
      <c r="F415" s="23">
        <f t="shared" si="22"/>
        <v>0</v>
      </c>
      <c r="G415" s="23">
        <f t="shared" si="24"/>
        <v>0</v>
      </c>
    </row>
    <row r="416" spans="1:7" x14ac:dyDescent="0.25">
      <c r="A416" s="10"/>
      <c r="B416" s="24" t="str">
        <f t="shared" si="23"/>
        <v>Jan 1900</v>
      </c>
      <c r="E416" s="9">
        <v>0</v>
      </c>
      <c r="F416" s="23">
        <f t="shared" si="22"/>
        <v>0</v>
      </c>
      <c r="G416" s="23">
        <f t="shared" si="24"/>
        <v>0</v>
      </c>
    </row>
    <row r="417" spans="1:7" x14ac:dyDescent="0.25">
      <c r="A417" s="10"/>
      <c r="B417" s="24" t="str">
        <f t="shared" si="23"/>
        <v>Jan 1900</v>
      </c>
      <c r="E417" s="9">
        <v>0</v>
      </c>
      <c r="F417" s="23">
        <f t="shared" si="22"/>
        <v>0</v>
      </c>
      <c r="G417" s="23">
        <f t="shared" si="24"/>
        <v>0</v>
      </c>
    </row>
    <row r="418" spans="1:7" x14ac:dyDescent="0.25">
      <c r="A418" s="10"/>
      <c r="B418" s="24" t="str">
        <f t="shared" si="23"/>
        <v>Jan 1900</v>
      </c>
      <c r="E418" s="9">
        <v>0</v>
      </c>
      <c r="F418" s="23">
        <f t="shared" si="22"/>
        <v>0</v>
      </c>
      <c r="G418" s="23">
        <f t="shared" si="24"/>
        <v>0</v>
      </c>
    </row>
    <row r="419" spans="1:7" x14ac:dyDescent="0.25">
      <c r="A419" s="10"/>
      <c r="B419" s="24" t="str">
        <f t="shared" si="23"/>
        <v>Jan 1900</v>
      </c>
      <c r="E419" s="9">
        <v>0</v>
      </c>
      <c r="F419" s="23">
        <f t="shared" si="22"/>
        <v>0</v>
      </c>
      <c r="G419" s="23">
        <f t="shared" si="24"/>
        <v>0</v>
      </c>
    </row>
    <row r="420" spans="1:7" x14ac:dyDescent="0.25">
      <c r="A420" s="10"/>
      <c r="B420" s="24" t="str">
        <f t="shared" si="23"/>
        <v>Jan 1900</v>
      </c>
      <c r="E420" s="9">
        <v>0</v>
      </c>
      <c r="F420" s="23">
        <f t="shared" si="22"/>
        <v>0</v>
      </c>
      <c r="G420" s="23">
        <f t="shared" si="24"/>
        <v>0</v>
      </c>
    </row>
    <row r="421" spans="1:7" x14ac:dyDescent="0.25">
      <c r="A421" s="10"/>
      <c r="B421" s="24" t="str">
        <f t="shared" si="23"/>
        <v>Jan 1900</v>
      </c>
      <c r="E421" s="9">
        <v>0</v>
      </c>
      <c r="F421" s="23">
        <f t="shared" si="22"/>
        <v>0</v>
      </c>
      <c r="G421" s="23">
        <f t="shared" si="24"/>
        <v>0</v>
      </c>
    </row>
    <row r="422" spans="1:7" x14ac:dyDescent="0.25">
      <c r="A422" s="10"/>
      <c r="B422" s="24" t="str">
        <f t="shared" si="23"/>
        <v>Jan 1900</v>
      </c>
      <c r="E422" s="9">
        <v>0</v>
      </c>
      <c r="F422" s="23">
        <f t="shared" ref="F422:F485" si="25">MIN(E422,10)</f>
        <v>0</v>
      </c>
      <c r="G422" s="23">
        <f t="shared" si="24"/>
        <v>0</v>
      </c>
    </row>
    <row r="423" spans="1:7" x14ac:dyDescent="0.25">
      <c r="A423" s="10"/>
      <c r="B423" s="24" t="str">
        <f t="shared" ref="B423:B486" si="26">TEXT(A423, "mmm yyyy")</f>
        <v>Jan 1900</v>
      </c>
      <c r="E423" s="9">
        <v>0</v>
      </c>
      <c r="F423" s="23">
        <f t="shared" si="25"/>
        <v>0</v>
      </c>
      <c r="G423" s="23">
        <f t="shared" ref="G423:G486" si="27">E423-F423</f>
        <v>0</v>
      </c>
    </row>
    <row r="424" spans="1:7" x14ac:dyDescent="0.25">
      <c r="A424" s="10"/>
      <c r="B424" s="24" t="str">
        <f t="shared" si="26"/>
        <v>Jan 1900</v>
      </c>
      <c r="E424" s="9">
        <v>0</v>
      </c>
      <c r="F424" s="23">
        <f t="shared" si="25"/>
        <v>0</v>
      </c>
      <c r="G424" s="23">
        <f t="shared" si="27"/>
        <v>0</v>
      </c>
    </row>
    <row r="425" spans="1:7" x14ac:dyDescent="0.25">
      <c r="A425" s="10"/>
      <c r="B425" s="24" t="str">
        <f t="shared" si="26"/>
        <v>Jan 1900</v>
      </c>
      <c r="E425" s="9">
        <v>0</v>
      </c>
      <c r="F425" s="23">
        <f t="shared" si="25"/>
        <v>0</v>
      </c>
      <c r="G425" s="23">
        <f t="shared" si="27"/>
        <v>0</v>
      </c>
    </row>
    <row r="426" spans="1:7" x14ac:dyDescent="0.25">
      <c r="A426" s="10"/>
      <c r="B426" s="24" t="str">
        <f t="shared" si="26"/>
        <v>Jan 1900</v>
      </c>
      <c r="E426" s="9">
        <v>0</v>
      </c>
      <c r="F426" s="23">
        <f t="shared" si="25"/>
        <v>0</v>
      </c>
      <c r="G426" s="23">
        <f t="shared" si="27"/>
        <v>0</v>
      </c>
    </row>
    <row r="427" spans="1:7" x14ac:dyDescent="0.25">
      <c r="A427" s="10"/>
      <c r="B427" s="24" t="str">
        <f t="shared" si="26"/>
        <v>Jan 1900</v>
      </c>
      <c r="E427" s="9">
        <v>0</v>
      </c>
      <c r="F427" s="23">
        <f t="shared" si="25"/>
        <v>0</v>
      </c>
      <c r="G427" s="23">
        <f t="shared" si="27"/>
        <v>0</v>
      </c>
    </row>
    <row r="428" spans="1:7" x14ac:dyDescent="0.25">
      <c r="A428" s="10"/>
      <c r="B428" s="24" t="str">
        <f t="shared" si="26"/>
        <v>Jan 1900</v>
      </c>
      <c r="E428" s="9">
        <v>0</v>
      </c>
      <c r="F428" s="23">
        <f t="shared" si="25"/>
        <v>0</v>
      </c>
      <c r="G428" s="23">
        <f t="shared" si="27"/>
        <v>0</v>
      </c>
    </row>
    <row r="429" spans="1:7" x14ac:dyDescent="0.25">
      <c r="A429" s="10"/>
      <c r="B429" s="24" t="str">
        <f t="shared" si="26"/>
        <v>Jan 1900</v>
      </c>
      <c r="E429" s="9">
        <v>0</v>
      </c>
      <c r="F429" s="23">
        <f t="shared" si="25"/>
        <v>0</v>
      </c>
      <c r="G429" s="23">
        <f t="shared" si="27"/>
        <v>0</v>
      </c>
    </row>
    <row r="430" spans="1:7" x14ac:dyDescent="0.25">
      <c r="A430" s="10"/>
      <c r="B430" s="24" t="str">
        <f t="shared" si="26"/>
        <v>Jan 1900</v>
      </c>
      <c r="E430" s="9">
        <v>0</v>
      </c>
      <c r="F430" s="23">
        <f t="shared" si="25"/>
        <v>0</v>
      </c>
      <c r="G430" s="23">
        <f t="shared" si="27"/>
        <v>0</v>
      </c>
    </row>
    <row r="431" spans="1:7" x14ac:dyDescent="0.25">
      <c r="A431" s="10"/>
      <c r="B431" s="24" t="str">
        <f t="shared" si="26"/>
        <v>Jan 1900</v>
      </c>
      <c r="E431" s="9">
        <v>0</v>
      </c>
      <c r="F431" s="23">
        <f t="shared" si="25"/>
        <v>0</v>
      </c>
      <c r="G431" s="23">
        <f t="shared" si="27"/>
        <v>0</v>
      </c>
    </row>
    <row r="432" spans="1:7" x14ac:dyDescent="0.25">
      <c r="A432" s="10"/>
      <c r="B432" s="24" t="str">
        <f t="shared" si="26"/>
        <v>Jan 1900</v>
      </c>
      <c r="E432" s="9">
        <v>0</v>
      </c>
      <c r="F432" s="23">
        <f t="shared" si="25"/>
        <v>0</v>
      </c>
      <c r="G432" s="23">
        <f t="shared" si="27"/>
        <v>0</v>
      </c>
    </row>
    <row r="433" spans="1:7" x14ac:dyDescent="0.25">
      <c r="A433" s="10"/>
      <c r="B433" s="24" t="str">
        <f t="shared" si="26"/>
        <v>Jan 1900</v>
      </c>
      <c r="E433" s="9">
        <v>0</v>
      </c>
      <c r="F433" s="23">
        <f t="shared" si="25"/>
        <v>0</v>
      </c>
      <c r="G433" s="23">
        <f t="shared" si="27"/>
        <v>0</v>
      </c>
    </row>
    <row r="434" spans="1:7" x14ac:dyDescent="0.25">
      <c r="A434" s="10"/>
      <c r="B434" s="24" t="str">
        <f t="shared" si="26"/>
        <v>Jan 1900</v>
      </c>
      <c r="E434" s="9">
        <v>0</v>
      </c>
      <c r="F434" s="23">
        <f t="shared" si="25"/>
        <v>0</v>
      </c>
      <c r="G434" s="23">
        <f t="shared" si="27"/>
        <v>0</v>
      </c>
    </row>
    <row r="435" spans="1:7" x14ac:dyDescent="0.25">
      <c r="A435" s="10"/>
      <c r="B435" s="24" t="str">
        <f t="shared" si="26"/>
        <v>Jan 1900</v>
      </c>
      <c r="E435" s="9">
        <v>0</v>
      </c>
      <c r="F435" s="23">
        <f t="shared" si="25"/>
        <v>0</v>
      </c>
      <c r="G435" s="23">
        <f t="shared" si="27"/>
        <v>0</v>
      </c>
    </row>
    <row r="436" spans="1:7" x14ac:dyDescent="0.25">
      <c r="A436" s="10"/>
      <c r="B436" s="24" t="str">
        <f t="shared" si="26"/>
        <v>Jan 1900</v>
      </c>
      <c r="E436" s="9">
        <v>0</v>
      </c>
      <c r="F436" s="23">
        <f t="shared" si="25"/>
        <v>0</v>
      </c>
      <c r="G436" s="23">
        <f t="shared" si="27"/>
        <v>0</v>
      </c>
    </row>
    <row r="437" spans="1:7" x14ac:dyDescent="0.25">
      <c r="A437" s="10"/>
      <c r="B437" s="24" t="str">
        <f t="shared" si="26"/>
        <v>Jan 1900</v>
      </c>
      <c r="E437" s="9">
        <v>0</v>
      </c>
      <c r="F437" s="23">
        <f t="shared" si="25"/>
        <v>0</v>
      </c>
      <c r="G437" s="23">
        <f t="shared" si="27"/>
        <v>0</v>
      </c>
    </row>
    <row r="438" spans="1:7" x14ac:dyDescent="0.25">
      <c r="A438" s="10"/>
      <c r="B438" s="24" t="str">
        <f t="shared" si="26"/>
        <v>Jan 1900</v>
      </c>
      <c r="E438" s="9">
        <v>0</v>
      </c>
      <c r="F438" s="23">
        <f t="shared" si="25"/>
        <v>0</v>
      </c>
      <c r="G438" s="23">
        <f t="shared" si="27"/>
        <v>0</v>
      </c>
    </row>
    <row r="439" spans="1:7" x14ac:dyDescent="0.25">
      <c r="A439" s="10"/>
      <c r="B439" s="24" t="str">
        <f t="shared" si="26"/>
        <v>Jan 1900</v>
      </c>
      <c r="E439" s="9">
        <v>0</v>
      </c>
      <c r="F439" s="23">
        <f t="shared" si="25"/>
        <v>0</v>
      </c>
      <c r="G439" s="23">
        <f t="shared" si="27"/>
        <v>0</v>
      </c>
    </row>
    <row r="440" spans="1:7" x14ac:dyDescent="0.25">
      <c r="A440" s="10"/>
      <c r="B440" s="24" t="str">
        <f t="shared" si="26"/>
        <v>Jan 1900</v>
      </c>
      <c r="E440" s="9">
        <v>0</v>
      </c>
      <c r="F440" s="23">
        <f t="shared" si="25"/>
        <v>0</v>
      </c>
      <c r="G440" s="23">
        <f t="shared" si="27"/>
        <v>0</v>
      </c>
    </row>
    <row r="441" spans="1:7" x14ac:dyDescent="0.25">
      <c r="A441" s="10"/>
      <c r="B441" s="24" t="str">
        <f t="shared" si="26"/>
        <v>Jan 1900</v>
      </c>
      <c r="E441" s="9">
        <v>0</v>
      </c>
      <c r="F441" s="23">
        <f t="shared" si="25"/>
        <v>0</v>
      </c>
      <c r="G441" s="23">
        <f t="shared" si="27"/>
        <v>0</v>
      </c>
    </row>
    <row r="442" spans="1:7" x14ac:dyDescent="0.25">
      <c r="A442" s="10"/>
      <c r="B442" s="24" t="str">
        <f t="shared" si="26"/>
        <v>Jan 1900</v>
      </c>
      <c r="E442" s="9">
        <v>0</v>
      </c>
      <c r="F442" s="23">
        <f t="shared" si="25"/>
        <v>0</v>
      </c>
      <c r="G442" s="23">
        <f t="shared" si="27"/>
        <v>0</v>
      </c>
    </row>
    <row r="443" spans="1:7" x14ac:dyDescent="0.25">
      <c r="A443" s="10"/>
      <c r="B443" s="24" t="str">
        <f t="shared" si="26"/>
        <v>Jan 1900</v>
      </c>
      <c r="E443" s="9">
        <v>0</v>
      </c>
      <c r="F443" s="23">
        <f t="shared" si="25"/>
        <v>0</v>
      </c>
      <c r="G443" s="23">
        <f t="shared" si="27"/>
        <v>0</v>
      </c>
    </row>
    <row r="444" spans="1:7" x14ac:dyDescent="0.25">
      <c r="A444" s="10"/>
      <c r="B444" s="24" t="str">
        <f t="shared" si="26"/>
        <v>Jan 1900</v>
      </c>
      <c r="E444" s="9">
        <v>0</v>
      </c>
      <c r="F444" s="23">
        <f t="shared" si="25"/>
        <v>0</v>
      </c>
      <c r="G444" s="23">
        <f t="shared" si="27"/>
        <v>0</v>
      </c>
    </row>
    <row r="445" spans="1:7" x14ac:dyDescent="0.25">
      <c r="A445" s="10"/>
      <c r="B445" s="24" t="str">
        <f t="shared" si="26"/>
        <v>Jan 1900</v>
      </c>
      <c r="E445" s="9">
        <v>0</v>
      </c>
      <c r="F445" s="23">
        <f t="shared" si="25"/>
        <v>0</v>
      </c>
      <c r="G445" s="23">
        <f t="shared" si="27"/>
        <v>0</v>
      </c>
    </row>
    <row r="446" spans="1:7" x14ac:dyDescent="0.25">
      <c r="A446" s="10"/>
      <c r="B446" s="24" t="str">
        <f t="shared" si="26"/>
        <v>Jan 1900</v>
      </c>
      <c r="E446" s="9">
        <v>0</v>
      </c>
      <c r="F446" s="23">
        <f t="shared" si="25"/>
        <v>0</v>
      </c>
      <c r="G446" s="23">
        <f t="shared" si="27"/>
        <v>0</v>
      </c>
    </row>
    <row r="447" spans="1:7" x14ac:dyDescent="0.25">
      <c r="A447" s="10"/>
      <c r="B447" s="24" t="str">
        <f t="shared" si="26"/>
        <v>Jan 1900</v>
      </c>
      <c r="E447" s="9">
        <v>0</v>
      </c>
      <c r="F447" s="23">
        <f t="shared" si="25"/>
        <v>0</v>
      </c>
      <c r="G447" s="23">
        <f t="shared" si="27"/>
        <v>0</v>
      </c>
    </row>
    <row r="448" spans="1:7" x14ac:dyDescent="0.25">
      <c r="A448" s="10"/>
      <c r="B448" s="24" t="str">
        <f t="shared" si="26"/>
        <v>Jan 1900</v>
      </c>
      <c r="E448" s="9">
        <v>0</v>
      </c>
      <c r="F448" s="23">
        <f t="shared" si="25"/>
        <v>0</v>
      </c>
      <c r="G448" s="23">
        <f t="shared" si="27"/>
        <v>0</v>
      </c>
    </row>
    <row r="449" spans="1:7" x14ac:dyDescent="0.25">
      <c r="A449" s="10"/>
      <c r="B449" s="24" t="str">
        <f t="shared" si="26"/>
        <v>Jan 1900</v>
      </c>
      <c r="E449" s="9">
        <v>0</v>
      </c>
      <c r="F449" s="23">
        <f t="shared" si="25"/>
        <v>0</v>
      </c>
      <c r="G449" s="23">
        <f t="shared" si="27"/>
        <v>0</v>
      </c>
    </row>
    <row r="450" spans="1:7" x14ac:dyDescent="0.25">
      <c r="A450" s="10"/>
      <c r="B450" s="24" t="str">
        <f t="shared" si="26"/>
        <v>Jan 1900</v>
      </c>
      <c r="E450" s="9">
        <v>0</v>
      </c>
      <c r="F450" s="23">
        <f t="shared" si="25"/>
        <v>0</v>
      </c>
      <c r="G450" s="23">
        <f t="shared" si="27"/>
        <v>0</v>
      </c>
    </row>
    <row r="451" spans="1:7" x14ac:dyDescent="0.25">
      <c r="A451" s="10"/>
      <c r="B451" s="24" t="str">
        <f t="shared" si="26"/>
        <v>Jan 1900</v>
      </c>
      <c r="E451" s="9">
        <v>0</v>
      </c>
      <c r="F451" s="23">
        <f t="shared" si="25"/>
        <v>0</v>
      </c>
      <c r="G451" s="23">
        <f t="shared" si="27"/>
        <v>0</v>
      </c>
    </row>
    <row r="452" spans="1:7" x14ac:dyDescent="0.25">
      <c r="A452" s="10"/>
      <c r="B452" s="24" t="str">
        <f t="shared" si="26"/>
        <v>Jan 1900</v>
      </c>
      <c r="E452" s="9">
        <v>0</v>
      </c>
      <c r="F452" s="23">
        <f t="shared" si="25"/>
        <v>0</v>
      </c>
      <c r="G452" s="23">
        <f t="shared" si="27"/>
        <v>0</v>
      </c>
    </row>
    <row r="453" spans="1:7" x14ac:dyDescent="0.25">
      <c r="A453" s="10"/>
      <c r="B453" s="24" t="str">
        <f t="shared" si="26"/>
        <v>Jan 1900</v>
      </c>
      <c r="E453" s="9">
        <v>0</v>
      </c>
      <c r="F453" s="23">
        <f t="shared" si="25"/>
        <v>0</v>
      </c>
      <c r="G453" s="23">
        <f t="shared" si="27"/>
        <v>0</v>
      </c>
    </row>
    <row r="454" spans="1:7" x14ac:dyDescent="0.25">
      <c r="A454" s="10"/>
      <c r="B454" s="24" t="str">
        <f t="shared" si="26"/>
        <v>Jan 1900</v>
      </c>
      <c r="E454" s="9">
        <v>0</v>
      </c>
      <c r="F454" s="23">
        <f t="shared" si="25"/>
        <v>0</v>
      </c>
      <c r="G454" s="23">
        <f t="shared" si="27"/>
        <v>0</v>
      </c>
    </row>
    <row r="455" spans="1:7" x14ac:dyDescent="0.25">
      <c r="A455" s="10"/>
      <c r="B455" s="24" t="str">
        <f t="shared" si="26"/>
        <v>Jan 1900</v>
      </c>
      <c r="E455" s="9">
        <v>0</v>
      </c>
      <c r="F455" s="23">
        <f t="shared" si="25"/>
        <v>0</v>
      </c>
      <c r="G455" s="23">
        <f t="shared" si="27"/>
        <v>0</v>
      </c>
    </row>
    <row r="456" spans="1:7" x14ac:dyDescent="0.25">
      <c r="A456" s="10"/>
      <c r="B456" s="24" t="str">
        <f t="shared" si="26"/>
        <v>Jan 1900</v>
      </c>
      <c r="E456" s="9">
        <v>0</v>
      </c>
      <c r="F456" s="23">
        <f t="shared" si="25"/>
        <v>0</v>
      </c>
      <c r="G456" s="23">
        <f t="shared" si="27"/>
        <v>0</v>
      </c>
    </row>
    <row r="457" spans="1:7" x14ac:dyDescent="0.25">
      <c r="A457" s="10"/>
      <c r="B457" s="24" t="str">
        <f t="shared" si="26"/>
        <v>Jan 1900</v>
      </c>
      <c r="E457" s="9">
        <v>0</v>
      </c>
      <c r="F457" s="23">
        <f t="shared" si="25"/>
        <v>0</v>
      </c>
      <c r="G457" s="23">
        <f t="shared" si="27"/>
        <v>0</v>
      </c>
    </row>
    <row r="458" spans="1:7" x14ac:dyDescent="0.25">
      <c r="A458" s="10"/>
      <c r="B458" s="24" t="str">
        <f t="shared" si="26"/>
        <v>Jan 1900</v>
      </c>
      <c r="E458" s="9">
        <v>0</v>
      </c>
      <c r="F458" s="23">
        <f t="shared" si="25"/>
        <v>0</v>
      </c>
      <c r="G458" s="23">
        <f t="shared" si="27"/>
        <v>0</v>
      </c>
    </row>
    <row r="459" spans="1:7" x14ac:dyDescent="0.25">
      <c r="A459" s="10"/>
      <c r="B459" s="24" t="str">
        <f t="shared" si="26"/>
        <v>Jan 1900</v>
      </c>
      <c r="E459" s="9">
        <v>0</v>
      </c>
      <c r="F459" s="23">
        <f t="shared" si="25"/>
        <v>0</v>
      </c>
      <c r="G459" s="23">
        <f t="shared" si="27"/>
        <v>0</v>
      </c>
    </row>
    <row r="460" spans="1:7" x14ac:dyDescent="0.25">
      <c r="A460" s="10"/>
      <c r="B460" s="24" t="str">
        <f t="shared" si="26"/>
        <v>Jan 1900</v>
      </c>
      <c r="E460" s="9">
        <v>0</v>
      </c>
      <c r="F460" s="23">
        <f t="shared" si="25"/>
        <v>0</v>
      </c>
      <c r="G460" s="23">
        <f t="shared" si="27"/>
        <v>0</v>
      </c>
    </row>
    <row r="461" spans="1:7" x14ac:dyDescent="0.25">
      <c r="A461" s="10"/>
      <c r="B461" s="24" t="str">
        <f t="shared" si="26"/>
        <v>Jan 1900</v>
      </c>
      <c r="E461" s="9">
        <v>0</v>
      </c>
      <c r="F461" s="23">
        <f t="shared" si="25"/>
        <v>0</v>
      </c>
      <c r="G461" s="23">
        <f t="shared" si="27"/>
        <v>0</v>
      </c>
    </row>
    <row r="462" spans="1:7" x14ac:dyDescent="0.25">
      <c r="A462" s="10"/>
      <c r="B462" s="24" t="str">
        <f t="shared" si="26"/>
        <v>Jan 1900</v>
      </c>
      <c r="E462" s="9">
        <v>0</v>
      </c>
      <c r="F462" s="23">
        <f t="shared" si="25"/>
        <v>0</v>
      </c>
      <c r="G462" s="23">
        <f t="shared" si="27"/>
        <v>0</v>
      </c>
    </row>
    <row r="463" spans="1:7" x14ac:dyDescent="0.25">
      <c r="A463" s="10"/>
      <c r="B463" s="24" t="str">
        <f t="shared" si="26"/>
        <v>Jan 1900</v>
      </c>
      <c r="E463" s="9">
        <v>0</v>
      </c>
      <c r="F463" s="23">
        <f t="shared" si="25"/>
        <v>0</v>
      </c>
      <c r="G463" s="23">
        <f t="shared" si="27"/>
        <v>0</v>
      </c>
    </row>
    <row r="464" spans="1:7" x14ac:dyDescent="0.25">
      <c r="A464" s="10"/>
      <c r="B464" s="24" t="str">
        <f t="shared" si="26"/>
        <v>Jan 1900</v>
      </c>
      <c r="E464" s="9">
        <v>0</v>
      </c>
      <c r="F464" s="23">
        <f t="shared" si="25"/>
        <v>0</v>
      </c>
      <c r="G464" s="23">
        <f t="shared" si="27"/>
        <v>0</v>
      </c>
    </row>
    <row r="465" spans="1:7" x14ac:dyDescent="0.25">
      <c r="A465" s="10"/>
      <c r="B465" s="24" t="str">
        <f t="shared" si="26"/>
        <v>Jan 1900</v>
      </c>
      <c r="E465" s="9">
        <v>0</v>
      </c>
      <c r="F465" s="23">
        <f t="shared" si="25"/>
        <v>0</v>
      </c>
      <c r="G465" s="23">
        <f t="shared" si="27"/>
        <v>0</v>
      </c>
    </row>
    <row r="466" spans="1:7" x14ac:dyDescent="0.25">
      <c r="A466" s="10"/>
      <c r="B466" s="24" t="str">
        <f t="shared" si="26"/>
        <v>Jan 1900</v>
      </c>
      <c r="E466" s="9">
        <v>0</v>
      </c>
      <c r="F466" s="23">
        <f t="shared" si="25"/>
        <v>0</v>
      </c>
      <c r="G466" s="23">
        <f t="shared" si="27"/>
        <v>0</v>
      </c>
    </row>
    <row r="467" spans="1:7" x14ac:dyDescent="0.25">
      <c r="A467" s="10"/>
      <c r="B467" s="24" t="str">
        <f t="shared" si="26"/>
        <v>Jan 1900</v>
      </c>
      <c r="E467" s="9">
        <v>0</v>
      </c>
      <c r="F467" s="23">
        <f t="shared" si="25"/>
        <v>0</v>
      </c>
      <c r="G467" s="23">
        <f t="shared" si="27"/>
        <v>0</v>
      </c>
    </row>
    <row r="468" spans="1:7" x14ac:dyDescent="0.25">
      <c r="A468" s="10"/>
      <c r="B468" s="24" t="str">
        <f t="shared" si="26"/>
        <v>Jan 1900</v>
      </c>
      <c r="E468" s="9">
        <v>0</v>
      </c>
      <c r="F468" s="23">
        <f t="shared" si="25"/>
        <v>0</v>
      </c>
      <c r="G468" s="23">
        <f t="shared" si="27"/>
        <v>0</v>
      </c>
    </row>
    <row r="469" spans="1:7" x14ac:dyDescent="0.25">
      <c r="A469" s="10"/>
      <c r="B469" s="24" t="str">
        <f t="shared" si="26"/>
        <v>Jan 1900</v>
      </c>
      <c r="E469" s="9">
        <v>0</v>
      </c>
      <c r="F469" s="23">
        <f t="shared" si="25"/>
        <v>0</v>
      </c>
      <c r="G469" s="23">
        <f t="shared" si="27"/>
        <v>0</v>
      </c>
    </row>
    <row r="470" spans="1:7" x14ac:dyDescent="0.25">
      <c r="A470" s="10"/>
      <c r="B470" s="24" t="str">
        <f t="shared" si="26"/>
        <v>Jan 1900</v>
      </c>
      <c r="E470" s="9">
        <v>0</v>
      </c>
      <c r="F470" s="23">
        <f t="shared" si="25"/>
        <v>0</v>
      </c>
      <c r="G470" s="23">
        <f t="shared" si="27"/>
        <v>0</v>
      </c>
    </row>
    <row r="471" spans="1:7" x14ac:dyDescent="0.25">
      <c r="A471" s="10"/>
      <c r="B471" s="24" t="str">
        <f t="shared" si="26"/>
        <v>Jan 1900</v>
      </c>
      <c r="E471" s="9">
        <v>0</v>
      </c>
      <c r="F471" s="23">
        <f t="shared" si="25"/>
        <v>0</v>
      </c>
      <c r="G471" s="23">
        <f t="shared" si="27"/>
        <v>0</v>
      </c>
    </row>
    <row r="472" spans="1:7" x14ac:dyDescent="0.25">
      <c r="A472" s="10"/>
      <c r="B472" s="24" t="str">
        <f t="shared" si="26"/>
        <v>Jan 1900</v>
      </c>
      <c r="E472" s="9">
        <v>0</v>
      </c>
      <c r="F472" s="23">
        <f t="shared" si="25"/>
        <v>0</v>
      </c>
      <c r="G472" s="23">
        <f t="shared" si="27"/>
        <v>0</v>
      </c>
    </row>
    <row r="473" spans="1:7" x14ac:dyDescent="0.25">
      <c r="A473" s="10"/>
      <c r="B473" s="24" t="str">
        <f t="shared" si="26"/>
        <v>Jan 1900</v>
      </c>
      <c r="E473" s="9">
        <v>0</v>
      </c>
      <c r="F473" s="23">
        <f t="shared" si="25"/>
        <v>0</v>
      </c>
      <c r="G473" s="23">
        <f t="shared" si="27"/>
        <v>0</v>
      </c>
    </row>
    <row r="474" spans="1:7" x14ac:dyDescent="0.25">
      <c r="A474" s="10"/>
      <c r="B474" s="24" t="str">
        <f t="shared" si="26"/>
        <v>Jan 1900</v>
      </c>
      <c r="E474" s="9">
        <v>0</v>
      </c>
      <c r="F474" s="23">
        <f t="shared" si="25"/>
        <v>0</v>
      </c>
      <c r="G474" s="23">
        <f t="shared" si="27"/>
        <v>0</v>
      </c>
    </row>
    <row r="475" spans="1:7" x14ac:dyDescent="0.25">
      <c r="A475" s="10"/>
      <c r="B475" s="24" t="str">
        <f t="shared" si="26"/>
        <v>Jan 1900</v>
      </c>
      <c r="E475" s="9">
        <v>0</v>
      </c>
      <c r="F475" s="23">
        <f t="shared" si="25"/>
        <v>0</v>
      </c>
      <c r="G475" s="23">
        <f t="shared" si="27"/>
        <v>0</v>
      </c>
    </row>
    <row r="476" spans="1:7" x14ac:dyDescent="0.25">
      <c r="A476" s="10"/>
      <c r="B476" s="24" t="str">
        <f t="shared" si="26"/>
        <v>Jan 1900</v>
      </c>
      <c r="E476" s="9">
        <v>0</v>
      </c>
      <c r="F476" s="23">
        <f t="shared" si="25"/>
        <v>0</v>
      </c>
      <c r="G476" s="23">
        <f t="shared" si="27"/>
        <v>0</v>
      </c>
    </row>
    <row r="477" spans="1:7" x14ac:dyDescent="0.25">
      <c r="A477" s="10"/>
      <c r="B477" s="24" t="str">
        <f t="shared" si="26"/>
        <v>Jan 1900</v>
      </c>
      <c r="E477" s="9">
        <v>0</v>
      </c>
      <c r="F477" s="23">
        <f t="shared" si="25"/>
        <v>0</v>
      </c>
      <c r="G477" s="23">
        <f t="shared" si="27"/>
        <v>0</v>
      </c>
    </row>
    <row r="478" spans="1:7" x14ac:dyDescent="0.25">
      <c r="A478" s="10"/>
      <c r="B478" s="24" t="str">
        <f t="shared" si="26"/>
        <v>Jan 1900</v>
      </c>
      <c r="E478" s="9">
        <v>0</v>
      </c>
      <c r="F478" s="23">
        <f t="shared" si="25"/>
        <v>0</v>
      </c>
      <c r="G478" s="23">
        <f t="shared" si="27"/>
        <v>0</v>
      </c>
    </row>
    <row r="479" spans="1:7" x14ac:dyDescent="0.25">
      <c r="A479" s="10"/>
      <c r="B479" s="24" t="str">
        <f t="shared" si="26"/>
        <v>Jan 1900</v>
      </c>
      <c r="E479" s="9">
        <v>0</v>
      </c>
      <c r="F479" s="23">
        <f t="shared" si="25"/>
        <v>0</v>
      </c>
      <c r="G479" s="23">
        <f t="shared" si="27"/>
        <v>0</v>
      </c>
    </row>
    <row r="480" spans="1:7" x14ac:dyDescent="0.25">
      <c r="A480" s="10"/>
      <c r="B480" s="24" t="str">
        <f t="shared" si="26"/>
        <v>Jan 1900</v>
      </c>
      <c r="E480" s="9">
        <v>0</v>
      </c>
      <c r="F480" s="23">
        <f t="shared" si="25"/>
        <v>0</v>
      </c>
      <c r="G480" s="23">
        <f t="shared" si="27"/>
        <v>0</v>
      </c>
    </row>
    <row r="481" spans="1:7" x14ac:dyDescent="0.25">
      <c r="A481" s="10"/>
      <c r="B481" s="24" t="str">
        <f t="shared" si="26"/>
        <v>Jan 1900</v>
      </c>
      <c r="E481" s="9">
        <v>0</v>
      </c>
      <c r="F481" s="23">
        <f t="shared" si="25"/>
        <v>0</v>
      </c>
      <c r="G481" s="23">
        <f t="shared" si="27"/>
        <v>0</v>
      </c>
    </row>
    <row r="482" spans="1:7" x14ac:dyDescent="0.25">
      <c r="A482" s="10"/>
      <c r="B482" s="24" t="str">
        <f t="shared" si="26"/>
        <v>Jan 1900</v>
      </c>
      <c r="E482" s="9">
        <v>0</v>
      </c>
      <c r="F482" s="23">
        <f t="shared" si="25"/>
        <v>0</v>
      </c>
      <c r="G482" s="23">
        <f t="shared" si="27"/>
        <v>0</v>
      </c>
    </row>
    <row r="483" spans="1:7" x14ac:dyDescent="0.25">
      <c r="A483" s="10"/>
      <c r="B483" s="24" t="str">
        <f t="shared" si="26"/>
        <v>Jan 1900</v>
      </c>
      <c r="E483" s="9">
        <v>0</v>
      </c>
      <c r="F483" s="23">
        <f t="shared" si="25"/>
        <v>0</v>
      </c>
      <c r="G483" s="23">
        <f t="shared" si="27"/>
        <v>0</v>
      </c>
    </row>
    <row r="484" spans="1:7" x14ac:dyDescent="0.25">
      <c r="A484" s="10"/>
      <c r="B484" s="24" t="str">
        <f t="shared" si="26"/>
        <v>Jan 1900</v>
      </c>
      <c r="E484" s="9">
        <v>0</v>
      </c>
      <c r="F484" s="23">
        <f t="shared" si="25"/>
        <v>0</v>
      </c>
      <c r="G484" s="23">
        <f t="shared" si="27"/>
        <v>0</v>
      </c>
    </row>
    <row r="485" spans="1:7" x14ac:dyDescent="0.25">
      <c r="A485" s="10"/>
      <c r="B485" s="24" t="str">
        <f t="shared" si="26"/>
        <v>Jan 1900</v>
      </c>
      <c r="E485" s="9">
        <v>0</v>
      </c>
      <c r="F485" s="23">
        <f t="shared" si="25"/>
        <v>0</v>
      </c>
      <c r="G485" s="23">
        <f t="shared" si="27"/>
        <v>0</v>
      </c>
    </row>
    <row r="486" spans="1:7" x14ac:dyDescent="0.25">
      <c r="A486" s="10"/>
      <c r="B486" s="24" t="str">
        <f t="shared" si="26"/>
        <v>Jan 1900</v>
      </c>
      <c r="E486" s="9">
        <v>0</v>
      </c>
      <c r="F486" s="23">
        <f t="shared" ref="F486:F549" si="28">MIN(E486,10)</f>
        <v>0</v>
      </c>
      <c r="G486" s="23">
        <f t="shared" si="27"/>
        <v>0</v>
      </c>
    </row>
    <row r="487" spans="1:7" x14ac:dyDescent="0.25">
      <c r="A487" s="10"/>
      <c r="B487" s="24" t="str">
        <f t="shared" ref="B487:B550" si="29">TEXT(A487, "mmm yyyy")</f>
        <v>Jan 1900</v>
      </c>
      <c r="E487" s="9">
        <v>0</v>
      </c>
      <c r="F487" s="23">
        <f t="shared" si="28"/>
        <v>0</v>
      </c>
      <c r="G487" s="23">
        <f t="shared" ref="G487:G550" si="30">E487-F487</f>
        <v>0</v>
      </c>
    </row>
    <row r="488" spans="1:7" x14ac:dyDescent="0.25">
      <c r="A488" s="10"/>
      <c r="B488" s="24" t="str">
        <f t="shared" si="29"/>
        <v>Jan 1900</v>
      </c>
      <c r="E488" s="9">
        <v>0</v>
      </c>
      <c r="F488" s="23">
        <f t="shared" si="28"/>
        <v>0</v>
      </c>
      <c r="G488" s="23">
        <f t="shared" si="30"/>
        <v>0</v>
      </c>
    </row>
    <row r="489" spans="1:7" x14ac:dyDescent="0.25">
      <c r="A489" s="10"/>
      <c r="B489" s="24" t="str">
        <f t="shared" si="29"/>
        <v>Jan 1900</v>
      </c>
      <c r="E489" s="9">
        <v>0</v>
      </c>
      <c r="F489" s="23">
        <f t="shared" si="28"/>
        <v>0</v>
      </c>
      <c r="G489" s="23">
        <f t="shared" si="30"/>
        <v>0</v>
      </c>
    </row>
    <row r="490" spans="1:7" x14ac:dyDescent="0.25">
      <c r="A490" s="10"/>
      <c r="B490" s="24" t="str">
        <f t="shared" si="29"/>
        <v>Jan 1900</v>
      </c>
      <c r="E490" s="9">
        <v>0</v>
      </c>
      <c r="F490" s="23">
        <f t="shared" si="28"/>
        <v>0</v>
      </c>
      <c r="G490" s="23">
        <f t="shared" si="30"/>
        <v>0</v>
      </c>
    </row>
    <row r="491" spans="1:7" x14ac:dyDescent="0.25">
      <c r="A491" s="10"/>
      <c r="B491" s="24" t="str">
        <f t="shared" si="29"/>
        <v>Jan 1900</v>
      </c>
      <c r="E491" s="9">
        <v>0</v>
      </c>
      <c r="F491" s="23">
        <f t="shared" si="28"/>
        <v>0</v>
      </c>
      <c r="G491" s="23">
        <f t="shared" si="30"/>
        <v>0</v>
      </c>
    </row>
    <row r="492" spans="1:7" x14ac:dyDescent="0.25">
      <c r="A492" s="10"/>
      <c r="B492" s="24" t="str">
        <f t="shared" si="29"/>
        <v>Jan 1900</v>
      </c>
      <c r="E492" s="9">
        <v>0</v>
      </c>
      <c r="F492" s="23">
        <f t="shared" si="28"/>
        <v>0</v>
      </c>
      <c r="G492" s="23">
        <f t="shared" si="30"/>
        <v>0</v>
      </c>
    </row>
    <row r="493" spans="1:7" x14ac:dyDescent="0.25">
      <c r="A493" s="10"/>
      <c r="B493" s="24" t="str">
        <f t="shared" si="29"/>
        <v>Jan 1900</v>
      </c>
      <c r="E493" s="9">
        <v>0</v>
      </c>
      <c r="F493" s="23">
        <f t="shared" si="28"/>
        <v>0</v>
      </c>
      <c r="G493" s="23">
        <f t="shared" si="30"/>
        <v>0</v>
      </c>
    </row>
    <row r="494" spans="1:7" x14ac:dyDescent="0.25">
      <c r="A494" s="10"/>
      <c r="B494" s="24" t="str">
        <f t="shared" si="29"/>
        <v>Jan 1900</v>
      </c>
      <c r="E494" s="9">
        <v>0</v>
      </c>
      <c r="F494" s="23">
        <f t="shared" si="28"/>
        <v>0</v>
      </c>
      <c r="G494" s="23">
        <f t="shared" si="30"/>
        <v>0</v>
      </c>
    </row>
    <row r="495" spans="1:7" x14ac:dyDescent="0.25">
      <c r="A495" s="10"/>
      <c r="B495" s="24" t="str">
        <f t="shared" si="29"/>
        <v>Jan 1900</v>
      </c>
      <c r="E495" s="9">
        <v>0</v>
      </c>
      <c r="F495" s="23">
        <f t="shared" si="28"/>
        <v>0</v>
      </c>
      <c r="G495" s="23">
        <f t="shared" si="30"/>
        <v>0</v>
      </c>
    </row>
    <row r="496" spans="1:7" x14ac:dyDescent="0.25">
      <c r="A496" s="10"/>
      <c r="B496" s="24" t="str">
        <f t="shared" si="29"/>
        <v>Jan 1900</v>
      </c>
      <c r="E496" s="9">
        <v>0</v>
      </c>
      <c r="F496" s="23">
        <f t="shared" si="28"/>
        <v>0</v>
      </c>
      <c r="G496" s="23">
        <f t="shared" si="30"/>
        <v>0</v>
      </c>
    </row>
    <row r="497" spans="1:7" x14ac:dyDescent="0.25">
      <c r="A497" s="10"/>
      <c r="B497" s="24" t="str">
        <f t="shared" si="29"/>
        <v>Jan 1900</v>
      </c>
      <c r="E497" s="9">
        <v>0</v>
      </c>
      <c r="F497" s="23">
        <f t="shared" si="28"/>
        <v>0</v>
      </c>
      <c r="G497" s="23">
        <f t="shared" si="30"/>
        <v>0</v>
      </c>
    </row>
    <row r="498" spans="1:7" x14ac:dyDescent="0.25">
      <c r="A498" s="10"/>
      <c r="B498" s="24" t="str">
        <f t="shared" si="29"/>
        <v>Jan 1900</v>
      </c>
      <c r="E498" s="9">
        <v>0</v>
      </c>
      <c r="F498" s="23">
        <f t="shared" si="28"/>
        <v>0</v>
      </c>
      <c r="G498" s="23">
        <f t="shared" si="30"/>
        <v>0</v>
      </c>
    </row>
    <row r="499" spans="1:7" x14ac:dyDescent="0.25">
      <c r="A499" s="10"/>
      <c r="B499" s="24" t="str">
        <f t="shared" si="29"/>
        <v>Jan 1900</v>
      </c>
      <c r="E499" s="9">
        <v>0</v>
      </c>
      <c r="F499" s="23">
        <f t="shared" si="28"/>
        <v>0</v>
      </c>
      <c r="G499" s="23">
        <f t="shared" si="30"/>
        <v>0</v>
      </c>
    </row>
    <row r="500" spans="1:7" x14ac:dyDescent="0.25">
      <c r="A500" s="10"/>
      <c r="B500" s="24" t="str">
        <f t="shared" si="29"/>
        <v>Jan 1900</v>
      </c>
      <c r="E500" s="9">
        <v>0</v>
      </c>
      <c r="F500" s="23">
        <f t="shared" si="28"/>
        <v>0</v>
      </c>
      <c r="G500" s="23">
        <f t="shared" si="30"/>
        <v>0</v>
      </c>
    </row>
    <row r="501" spans="1:7" x14ac:dyDescent="0.25">
      <c r="A501" s="10"/>
      <c r="B501" s="24" t="str">
        <f t="shared" si="29"/>
        <v>Jan 1900</v>
      </c>
      <c r="E501" s="9">
        <v>0</v>
      </c>
      <c r="F501" s="23">
        <f t="shared" si="28"/>
        <v>0</v>
      </c>
      <c r="G501" s="23">
        <f t="shared" si="30"/>
        <v>0</v>
      </c>
    </row>
    <row r="502" spans="1:7" x14ac:dyDescent="0.25">
      <c r="A502" s="10"/>
      <c r="B502" s="24" t="str">
        <f t="shared" si="29"/>
        <v>Jan 1900</v>
      </c>
      <c r="E502" s="9">
        <v>0</v>
      </c>
      <c r="F502" s="23">
        <f t="shared" si="28"/>
        <v>0</v>
      </c>
      <c r="G502" s="23">
        <f t="shared" si="30"/>
        <v>0</v>
      </c>
    </row>
    <row r="503" spans="1:7" x14ac:dyDescent="0.25">
      <c r="A503" s="10"/>
      <c r="B503" s="24" t="str">
        <f t="shared" si="29"/>
        <v>Jan 1900</v>
      </c>
      <c r="E503" s="9">
        <v>0</v>
      </c>
      <c r="F503" s="23">
        <f t="shared" si="28"/>
        <v>0</v>
      </c>
      <c r="G503" s="23">
        <f t="shared" si="30"/>
        <v>0</v>
      </c>
    </row>
    <row r="504" spans="1:7" x14ac:dyDescent="0.25">
      <c r="A504" s="10"/>
      <c r="B504" s="24" t="str">
        <f t="shared" si="29"/>
        <v>Jan 1900</v>
      </c>
      <c r="E504" s="9">
        <v>0</v>
      </c>
      <c r="F504" s="23">
        <f t="shared" si="28"/>
        <v>0</v>
      </c>
      <c r="G504" s="23">
        <f t="shared" si="30"/>
        <v>0</v>
      </c>
    </row>
    <row r="505" spans="1:7" x14ac:dyDescent="0.25">
      <c r="A505" s="10"/>
      <c r="B505" s="24" t="str">
        <f t="shared" si="29"/>
        <v>Jan 1900</v>
      </c>
      <c r="E505" s="9">
        <v>0</v>
      </c>
      <c r="F505" s="23">
        <f t="shared" si="28"/>
        <v>0</v>
      </c>
      <c r="G505" s="23">
        <f t="shared" si="30"/>
        <v>0</v>
      </c>
    </row>
    <row r="506" spans="1:7" x14ac:dyDescent="0.25">
      <c r="A506" s="10"/>
      <c r="B506" s="24" t="str">
        <f t="shared" si="29"/>
        <v>Jan 1900</v>
      </c>
      <c r="E506" s="9">
        <v>0</v>
      </c>
      <c r="F506" s="23">
        <f t="shared" si="28"/>
        <v>0</v>
      </c>
      <c r="G506" s="23">
        <f t="shared" si="30"/>
        <v>0</v>
      </c>
    </row>
    <row r="507" spans="1:7" x14ac:dyDescent="0.25">
      <c r="A507" s="10"/>
      <c r="B507" s="24" t="str">
        <f t="shared" si="29"/>
        <v>Jan 1900</v>
      </c>
      <c r="E507" s="9">
        <v>0</v>
      </c>
      <c r="F507" s="23">
        <f t="shared" si="28"/>
        <v>0</v>
      </c>
      <c r="G507" s="23">
        <f t="shared" si="30"/>
        <v>0</v>
      </c>
    </row>
    <row r="508" spans="1:7" x14ac:dyDescent="0.25">
      <c r="A508" s="10"/>
      <c r="B508" s="24" t="str">
        <f t="shared" si="29"/>
        <v>Jan 1900</v>
      </c>
      <c r="E508" s="9">
        <v>0</v>
      </c>
      <c r="F508" s="23">
        <f t="shared" si="28"/>
        <v>0</v>
      </c>
      <c r="G508" s="23">
        <f t="shared" si="30"/>
        <v>0</v>
      </c>
    </row>
    <row r="509" spans="1:7" x14ac:dyDescent="0.25">
      <c r="A509" s="10"/>
      <c r="B509" s="24" t="str">
        <f t="shared" si="29"/>
        <v>Jan 1900</v>
      </c>
      <c r="E509" s="9">
        <v>0</v>
      </c>
      <c r="F509" s="23">
        <f t="shared" si="28"/>
        <v>0</v>
      </c>
      <c r="G509" s="23">
        <f t="shared" si="30"/>
        <v>0</v>
      </c>
    </row>
    <row r="510" spans="1:7" x14ac:dyDescent="0.25">
      <c r="A510" s="10"/>
      <c r="B510" s="24" t="str">
        <f t="shared" si="29"/>
        <v>Jan 1900</v>
      </c>
      <c r="E510" s="9">
        <v>0</v>
      </c>
      <c r="F510" s="23">
        <f t="shared" si="28"/>
        <v>0</v>
      </c>
      <c r="G510" s="23">
        <f t="shared" si="30"/>
        <v>0</v>
      </c>
    </row>
    <row r="511" spans="1:7" x14ac:dyDescent="0.25">
      <c r="A511" s="10"/>
      <c r="B511" s="24" t="str">
        <f t="shared" si="29"/>
        <v>Jan 1900</v>
      </c>
      <c r="E511" s="9">
        <v>0</v>
      </c>
      <c r="F511" s="23">
        <f t="shared" si="28"/>
        <v>0</v>
      </c>
      <c r="G511" s="23">
        <f t="shared" si="30"/>
        <v>0</v>
      </c>
    </row>
    <row r="512" spans="1:7" x14ac:dyDescent="0.25">
      <c r="A512" s="10"/>
      <c r="B512" s="24" t="str">
        <f t="shared" si="29"/>
        <v>Jan 1900</v>
      </c>
      <c r="E512" s="9">
        <v>0</v>
      </c>
      <c r="F512" s="23">
        <f t="shared" si="28"/>
        <v>0</v>
      </c>
      <c r="G512" s="23">
        <f t="shared" si="30"/>
        <v>0</v>
      </c>
    </row>
    <row r="513" spans="1:7" x14ac:dyDescent="0.25">
      <c r="A513" s="10"/>
      <c r="B513" s="24" t="str">
        <f t="shared" si="29"/>
        <v>Jan 1900</v>
      </c>
      <c r="E513" s="9">
        <v>0</v>
      </c>
      <c r="F513" s="23">
        <f t="shared" si="28"/>
        <v>0</v>
      </c>
      <c r="G513" s="23">
        <f t="shared" si="30"/>
        <v>0</v>
      </c>
    </row>
    <row r="514" spans="1:7" x14ac:dyDescent="0.25">
      <c r="A514" s="10"/>
      <c r="B514" s="24" t="str">
        <f t="shared" si="29"/>
        <v>Jan 1900</v>
      </c>
      <c r="E514" s="9">
        <v>0</v>
      </c>
      <c r="F514" s="23">
        <f t="shared" si="28"/>
        <v>0</v>
      </c>
      <c r="G514" s="23">
        <f t="shared" si="30"/>
        <v>0</v>
      </c>
    </row>
    <row r="515" spans="1:7" x14ac:dyDescent="0.25">
      <c r="A515" s="10"/>
      <c r="B515" s="24" t="str">
        <f t="shared" si="29"/>
        <v>Jan 1900</v>
      </c>
      <c r="E515" s="9">
        <v>0</v>
      </c>
      <c r="F515" s="23">
        <f t="shared" si="28"/>
        <v>0</v>
      </c>
      <c r="G515" s="23">
        <f t="shared" si="30"/>
        <v>0</v>
      </c>
    </row>
    <row r="516" spans="1:7" x14ac:dyDescent="0.25">
      <c r="A516" s="10"/>
      <c r="B516" s="24" t="str">
        <f t="shared" si="29"/>
        <v>Jan 1900</v>
      </c>
      <c r="E516" s="9">
        <v>0</v>
      </c>
      <c r="F516" s="23">
        <f t="shared" si="28"/>
        <v>0</v>
      </c>
      <c r="G516" s="23">
        <f t="shared" si="30"/>
        <v>0</v>
      </c>
    </row>
    <row r="517" spans="1:7" x14ac:dyDescent="0.25">
      <c r="A517" s="10"/>
      <c r="B517" s="24" t="str">
        <f t="shared" si="29"/>
        <v>Jan 1900</v>
      </c>
      <c r="E517" s="9">
        <v>0</v>
      </c>
      <c r="F517" s="23">
        <f t="shared" si="28"/>
        <v>0</v>
      </c>
      <c r="G517" s="23">
        <f t="shared" si="30"/>
        <v>0</v>
      </c>
    </row>
    <row r="518" spans="1:7" x14ac:dyDescent="0.25">
      <c r="A518" s="10"/>
      <c r="B518" s="24" t="str">
        <f t="shared" si="29"/>
        <v>Jan 1900</v>
      </c>
      <c r="E518" s="9">
        <v>0</v>
      </c>
      <c r="F518" s="23">
        <f t="shared" si="28"/>
        <v>0</v>
      </c>
      <c r="G518" s="23">
        <f t="shared" si="30"/>
        <v>0</v>
      </c>
    </row>
    <row r="519" spans="1:7" x14ac:dyDescent="0.25">
      <c r="A519" s="10"/>
      <c r="B519" s="24" t="str">
        <f t="shared" si="29"/>
        <v>Jan 1900</v>
      </c>
      <c r="E519" s="9">
        <v>0</v>
      </c>
      <c r="F519" s="23">
        <f t="shared" si="28"/>
        <v>0</v>
      </c>
      <c r="G519" s="23">
        <f t="shared" si="30"/>
        <v>0</v>
      </c>
    </row>
    <row r="520" spans="1:7" x14ac:dyDescent="0.25">
      <c r="A520" s="10"/>
      <c r="B520" s="24" t="str">
        <f t="shared" si="29"/>
        <v>Jan 1900</v>
      </c>
      <c r="E520" s="9">
        <v>0</v>
      </c>
      <c r="F520" s="23">
        <f t="shared" si="28"/>
        <v>0</v>
      </c>
      <c r="G520" s="23">
        <f t="shared" si="30"/>
        <v>0</v>
      </c>
    </row>
    <row r="521" spans="1:7" x14ac:dyDescent="0.25">
      <c r="A521" s="10"/>
      <c r="B521" s="24" t="str">
        <f t="shared" si="29"/>
        <v>Jan 1900</v>
      </c>
      <c r="E521" s="9">
        <v>0</v>
      </c>
      <c r="F521" s="23">
        <f t="shared" si="28"/>
        <v>0</v>
      </c>
      <c r="G521" s="23">
        <f t="shared" si="30"/>
        <v>0</v>
      </c>
    </row>
    <row r="522" spans="1:7" x14ac:dyDescent="0.25">
      <c r="A522" s="10"/>
      <c r="B522" s="24" t="str">
        <f t="shared" si="29"/>
        <v>Jan 1900</v>
      </c>
      <c r="E522" s="9">
        <v>0</v>
      </c>
      <c r="F522" s="23">
        <f t="shared" si="28"/>
        <v>0</v>
      </c>
      <c r="G522" s="23">
        <f t="shared" si="30"/>
        <v>0</v>
      </c>
    </row>
    <row r="523" spans="1:7" x14ac:dyDescent="0.25">
      <c r="A523" s="10"/>
      <c r="B523" s="24" t="str">
        <f t="shared" si="29"/>
        <v>Jan 1900</v>
      </c>
      <c r="E523" s="9">
        <v>0</v>
      </c>
      <c r="F523" s="23">
        <f t="shared" si="28"/>
        <v>0</v>
      </c>
      <c r="G523" s="23">
        <f t="shared" si="30"/>
        <v>0</v>
      </c>
    </row>
    <row r="524" spans="1:7" x14ac:dyDescent="0.25">
      <c r="A524" s="10"/>
      <c r="B524" s="24" t="str">
        <f t="shared" si="29"/>
        <v>Jan 1900</v>
      </c>
      <c r="E524" s="9">
        <v>0</v>
      </c>
      <c r="F524" s="23">
        <f t="shared" si="28"/>
        <v>0</v>
      </c>
      <c r="G524" s="23">
        <f t="shared" si="30"/>
        <v>0</v>
      </c>
    </row>
    <row r="525" spans="1:7" x14ac:dyDescent="0.25">
      <c r="A525" s="10"/>
      <c r="B525" s="24" t="str">
        <f t="shared" si="29"/>
        <v>Jan 1900</v>
      </c>
      <c r="E525" s="9">
        <v>0</v>
      </c>
      <c r="F525" s="23">
        <f t="shared" si="28"/>
        <v>0</v>
      </c>
      <c r="G525" s="23">
        <f t="shared" si="30"/>
        <v>0</v>
      </c>
    </row>
    <row r="526" spans="1:7" x14ac:dyDescent="0.25">
      <c r="A526" s="10"/>
      <c r="B526" s="24" t="str">
        <f t="shared" si="29"/>
        <v>Jan 1900</v>
      </c>
      <c r="E526" s="9">
        <v>0</v>
      </c>
      <c r="F526" s="23">
        <f t="shared" si="28"/>
        <v>0</v>
      </c>
      <c r="G526" s="23">
        <f t="shared" si="30"/>
        <v>0</v>
      </c>
    </row>
    <row r="527" spans="1:7" x14ac:dyDescent="0.25">
      <c r="A527" s="10"/>
      <c r="B527" s="24" t="str">
        <f t="shared" si="29"/>
        <v>Jan 1900</v>
      </c>
      <c r="E527" s="9">
        <v>0</v>
      </c>
      <c r="F527" s="23">
        <f t="shared" si="28"/>
        <v>0</v>
      </c>
      <c r="G527" s="23">
        <f t="shared" si="30"/>
        <v>0</v>
      </c>
    </row>
    <row r="528" spans="1:7" x14ac:dyDescent="0.25">
      <c r="A528" s="10"/>
      <c r="B528" s="24" t="str">
        <f t="shared" si="29"/>
        <v>Jan 1900</v>
      </c>
      <c r="E528" s="9">
        <v>0</v>
      </c>
      <c r="F528" s="23">
        <f t="shared" si="28"/>
        <v>0</v>
      </c>
      <c r="G528" s="23">
        <f t="shared" si="30"/>
        <v>0</v>
      </c>
    </row>
    <row r="529" spans="1:7" x14ac:dyDescent="0.25">
      <c r="A529" s="10"/>
      <c r="B529" s="24" t="str">
        <f t="shared" si="29"/>
        <v>Jan 1900</v>
      </c>
      <c r="E529" s="9">
        <v>0</v>
      </c>
      <c r="F529" s="23">
        <f t="shared" si="28"/>
        <v>0</v>
      </c>
      <c r="G529" s="23">
        <f t="shared" si="30"/>
        <v>0</v>
      </c>
    </row>
    <row r="530" spans="1:7" x14ac:dyDescent="0.25">
      <c r="A530" s="10"/>
      <c r="B530" s="24" t="str">
        <f t="shared" si="29"/>
        <v>Jan 1900</v>
      </c>
      <c r="E530" s="9">
        <v>0</v>
      </c>
      <c r="F530" s="23">
        <f t="shared" si="28"/>
        <v>0</v>
      </c>
      <c r="G530" s="23">
        <f t="shared" si="30"/>
        <v>0</v>
      </c>
    </row>
    <row r="531" spans="1:7" x14ac:dyDescent="0.25">
      <c r="A531" s="10"/>
      <c r="B531" s="24" t="str">
        <f t="shared" si="29"/>
        <v>Jan 1900</v>
      </c>
      <c r="E531" s="9">
        <v>0</v>
      </c>
      <c r="F531" s="23">
        <f t="shared" si="28"/>
        <v>0</v>
      </c>
      <c r="G531" s="23">
        <f t="shared" si="30"/>
        <v>0</v>
      </c>
    </row>
    <row r="532" spans="1:7" x14ac:dyDescent="0.25">
      <c r="A532" s="10"/>
      <c r="B532" s="24" t="str">
        <f t="shared" si="29"/>
        <v>Jan 1900</v>
      </c>
      <c r="E532" s="9">
        <v>0</v>
      </c>
      <c r="F532" s="23">
        <f t="shared" si="28"/>
        <v>0</v>
      </c>
      <c r="G532" s="23">
        <f t="shared" si="30"/>
        <v>0</v>
      </c>
    </row>
    <row r="533" spans="1:7" x14ac:dyDescent="0.25">
      <c r="A533" s="10"/>
      <c r="B533" s="24" t="str">
        <f t="shared" si="29"/>
        <v>Jan 1900</v>
      </c>
      <c r="E533" s="9">
        <v>0</v>
      </c>
      <c r="F533" s="23">
        <f t="shared" si="28"/>
        <v>0</v>
      </c>
      <c r="G533" s="23">
        <f t="shared" si="30"/>
        <v>0</v>
      </c>
    </row>
    <row r="534" spans="1:7" x14ac:dyDescent="0.25">
      <c r="A534" s="10"/>
      <c r="B534" s="24" t="str">
        <f t="shared" si="29"/>
        <v>Jan 1900</v>
      </c>
      <c r="E534" s="9">
        <v>0</v>
      </c>
      <c r="F534" s="23">
        <f t="shared" si="28"/>
        <v>0</v>
      </c>
      <c r="G534" s="23">
        <f t="shared" si="30"/>
        <v>0</v>
      </c>
    </row>
    <row r="535" spans="1:7" x14ac:dyDescent="0.25">
      <c r="A535" s="10"/>
      <c r="B535" s="24" t="str">
        <f t="shared" si="29"/>
        <v>Jan 1900</v>
      </c>
      <c r="E535" s="9">
        <v>0</v>
      </c>
      <c r="F535" s="23">
        <f t="shared" si="28"/>
        <v>0</v>
      </c>
      <c r="G535" s="23">
        <f t="shared" si="30"/>
        <v>0</v>
      </c>
    </row>
    <row r="536" spans="1:7" x14ac:dyDescent="0.25">
      <c r="A536" s="10"/>
      <c r="B536" s="24" t="str">
        <f t="shared" si="29"/>
        <v>Jan 1900</v>
      </c>
      <c r="E536" s="9">
        <v>0</v>
      </c>
      <c r="F536" s="23">
        <f t="shared" si="28"/>
        <v>0</v>
      </c>
      <c r="G536" s="23">
        <f t="shared" si="30"/>
        <v>0</v>
      </c>
    </row>
    <row r="537" spans="1:7" x14ac:dyDescent="0.25">
      <c r="A537" s="10"/>
      <c r="B537" s="24" t="str">
        <f t="shared" si="29"/>
        <v>Jan 1900</v>
      </c>
      <c r="E537" s="9">
        <v>0</v>
      </c>
      <c r="F537" s="23">
        <f t="shared" si="28"/>
        <v>0</v>
      </c>
      <c r="G537" s="23">
        <f t="shared" si="30"/>
        <v>0</v>
      </c>
    </row>
    <row r="538" spans="1:7" x14ac:dyDescent="0.25">
      <c r="A538" s="10"/>
      <c r="B538" s="24" t="str">
        <f t="shared" si="29"/>
        <v>Jan 1900</v>
      </c>
      <c r="E538" s="9">
        <v>0</v>
      </c>
      <c r="F538" s="23">
        <f t="shared" si="28"/>
        <v>0</v>
      </c>
      <c r="G538" s="23">
        <f t="shared" si="30"/>
        <v>0</v>
      </c>
    </row>
    <row r="539" spans="1:7" x14ac:dyDescent="0.25">
      <c r="A539" s="10"/>
      <c r="B539" s="24" t="str">
        <f t="shared" si="29"/>
        <v>Jan 1900</v>
      </c>
      <c r="E539" s="9">
        <v>0</v>
      </c>
      <c r="F539" s="23">
        <f t="shared" si="28"/>
        <v>0</v>
      </c>
      <c r="G539" s="23">
        <f t="shared" si="30"/>
        <v>0</v>
      </c>
    </row>
    <row r="540" spans="1:7" x14ac:dyDescent="0.25">
      <c r="A540" s="10"/>
      <c r="B540" s="24" t="str">
        <f t="shared" si="29"/>
        <v>Jan 1900</v>
      </c>
      <c r="E540" s="9">
        <v>0</v>
      </c>
      <c r="F540" s="23">
        <f t="shared" si="28"/>
        <v>0</v>
      </c>
      <c r="G540" s="23">
        <f t="shared" si="30"/>
        <v>0</v>
      </c>
    </row>
    <row r="541" spans="1:7" x14ac:dyDescent="0.25">
      <c r="A541" s="10"/>
      <c r="B541" s="24" t="str">
        <f t="shared" si="29"/>
        <v>Jan 1900</v>
      </c>
      <c r="E541" s="9">
        <v>0</v>
      </c>
      <c r="F541" s="23">
        <f t="shared" si="28"/>
        <v>0</v>
      </c>
      <c r="G541" s="23">
        <f t="shared" si="30"/>
        <v>0</v>
      </c>
    </row>
    <row r="542" spans="1:7" x14ac:dyDescent="0.25">
      <c r="A542" s="10"/>
      <c r="B542" s="24" t="str">
        <f t="shared" si="29"/>
        <v>Jan 1900</v>
      </c>
      <c r="E542" s="9">
        <v>0</v>
      </c>
      <c r="F542" s="23">
        <f t="shared" si="28"/>
        <v>0</v>
      </c>
      <c r="G542" s="23">
        <f t="shared" si="30"/>
        <v>0</v>
      </c>
    </row>
    <row r="543" spans="1:7" x14ac:dyDescent="0.25">
      <c r="A543" s="10"/>
      <c r="B543" s="24" t="str">
        <f t="shared" si="29"/>
        <v>Jan 1900</v>
      </c>
      <c r="E543" s="9">
        <v>0</v>
      </c>
      <c r="F543" s="23">
        <f t="shared" si="28"/>
        <v>0</v>
      </c>
      <c r="G543" s="23">
        <f t="shared" si="30"/>
        <v>0</v>
      </c>
    </row>
    <row r="544" spans="1:7" x14ac:dyDescent="0.25">
      <c r="A544" s="10"/>
      <c r="B544" s="24" t="str">
        <f t="shared" si="29"/>
        <v>Jan 1900</v>
      </c>
      <c r="E544" s="9">
        <v>0</v>
      </c>
      <c r="F544" s="23">
        <f t="shared" si="28"/>
        <v>0</v>
      </c>
      <c r="G544" s="23">
        <f t="shared" si="30"/>
        <v>0</v>
      </c>
    </row>
    <row r="545" spans="1:7" x14ac:dyDescent="0.25">
      <c r="A545" s="10"/>
      <c r="B545" s="24" t="str">
        <f t="shared" si="29"/>
        <v>Jan 1900</v>
      </c>
      <c r="E545" s="9">
        <v>0</v>
      </c>
      <c r="F545" s="23">
        <f t="shared" si="28"/>
        <v>0</v>
      </c>
      <c r="G545" s="23">
        <f t="shared" si="30"/>
        <v>0</v>
      </c>
    </row>
    <row r="546" spans="1:7" x14ac:dyDescent="0.25">
      <c r="A546" s="10"/>
      <c r="B546" s="24" t="str">
        <f t="shared" si="29"/>
        <v>Jan 1900</v>
      </c>
      <c r="E546" s="9">
        <v>0</v>
      </c>
      <c r="F546" s="23">
        <f t="shared" si="28"/>
        <v>0</v>
      </c>
      <c r="G546" s="23">
        <f t="shared" si="30"/>
        <v>0</v>
      </c>
    </row>
    <row r="547" spans="1:7" x14ac:dyDescent="0.25">
      <c r="A547" s="10"/>
      <c r="B547" s="24" t="str">
        <f t="shared" si="29"/>
        <v>Jan 1900</v>
      </c>
      <c r="E547" s="9">
        <v>0</v>
      </c>
      <c r="F547" s="23">
        <f t="shared" si="28"/>
        <v>0</v>
      </c>
      <c r="G547" s="23">
        <f t="shared" si="30"/>
        <v>0</v>
      </c>
    </row>
    <row r="548" spans="1:7" x14ac:dyDescent="0.25">
      <c r="A548" s="10"/>
      <c r="B548" s="24" t="str">
        <f t="shared" si="29"/>
        <v>Jan 1900</v>
      </c>
      <c r="E548" s="9">
        <v>0</v>
      </c>
      <c r="F548" s="23">
        <f t="shared" si="28"/>
        <v>0</v>
      </c>
      <c r="G548" s="23">
        <f t="shared" si="30"/>
        <v>0</v>
      </c>
    </row>
    <row r="549" spans="1:7" x14ac:dyDescent="0.25">
      <c r="A549" s="10"/>
      <c r="B549" s="24" t="str">
        <f t="shared" si="29"/>
        <v>Jan 1900</v>
      </c>
      <c r="E549" s="9">
        <v>0</v>
      </c>
      <c r="F549" s="23">
        <f t="shared" si="28"/>
        <v>0</v>
      </c>
      <c r="G549" s="23">
        <f t="shared" si="30"/>
        <v>0</v>
      </c>
    </row>
    <row r="550" spans="1:7" x14ac:dyDescent="0.25">
      <c r="A550" s="10"/>
      <c r="B550" s="24" t="str">
        <f t="shared" si="29"/>
        <v>Jan 1900</v>
      </c>
      <c r="E550" s="9">
        <v>0</v>
      </c>
      <c r="F550" s="23">
        <f t="shared" ref="F550:F613" si="31">MIN(E550,10)</f>
        <v>0</v>
      </c>
      <c r="G550" s="23">
        <f t="shared" si="30"/>
        <v>0</v>
      </c>
    </row>
    <row r="551" spans="1:7" x14ac:dyDescent="0.25">
      <c r="A551" s="10"/>
      <c r="B551" s="24" t="str">
        <f t="shared" ref="B551:B614" si="32">TEXT(A551, "mmm yyyy")</f>
        <v>Jan 1900</v>
      </c>
      <c r="E551" s="9">
        <v>0</v>
      </c>
      <c r="F551" s="23">
        <f t="shared" si="31"/>
        <v>0</v>
      </c>
      <c r="G551" s="23">
        <f t="shared" ref="G551:G614" si="33">E551-F551</f>
        <v>0</v>
      </c>
    </row>
    <row r="552" spans="1:7" x14ac:dyDescent="0.25">
      <c r="A552" s="10"/>
      <c r="B552" s="24" t="str">
        <f t="shared" si="32"/>
        <v>Jan 1900</v>
      </c>
      <c r="E552" s="9">
        <v>0</v>
      </c>
      <c r="F552" s="23">
        <f t="shared" si="31"/>
        <v>0</v>
      </c>
      <c r="G552" s="23">
        <f t="shared" si="33"/>
        <v>0</v>
      </c>
    </row>
    <row r="553" spans="1:7" x14ac:dyDescent="0.25">
      <c r="A553" s="10"/>
      <c r="B553" s="24" t="str">
        <f t="shared" si="32"/>
        <v>Jan 1900</v>
      </c>
      <c r="E553" s="9">
        <v>0</v>
      </c>
      <c r="F553" s="23">
        <f t="shared" si="31"/>
        <v>0</v>
      </c>
      <c r="G553" s="23">
        <f t="shared" si="33"/>
        <v>0</v>
      </c>
    </row>
    <row r="554" spans="1:7" x14ac:dyDescent="0.25">
      <c r="A554" s="10"/>
      <c r="B554" s="24" t="str">
        <f t="shared" si="32"/>
        <v>Jan 1900</v>
      </c>
      <c r="E554" s="9">
        <v>0</v>
      </c>
      <c r="F554" s="23">
        <f t="shared" si="31"/>
        <v>0</v>
      </c>
      <c r="G554" s="23">
        <f t="shared" si="33"/>
        <v>0</v>
      </c>
    </row>
    <row r="555" spans="1:7" x14ac:dyDescent="0.25">
      <c r="A555" s="10"/>
      <c r="B555" s="24" t="str">
        <f t="shared" si="32"/>
        <v>Jan 1900</v>
      </c>
      <c r="E555" s="9">
        <v>0</v>
      </c>
      <c r="F555" s="23">
        <f t="shared" si="31"/>
        <v>0</v>
      </c>
      <c r="G555" s="23">
        <f t="shared" si="33"/>
        <v>0</v>
      </c>
    </row>
    <row r="556" spans="1:7" x14ac:dyDescent="0.25">
      <c r="A556" s="10"/>
      <c r="B556" s="24" t="str">
        <f t="shared" si="32"/>
        <v>Jan 1900</v>
      </c>
      <c r="E556" s="9">
        <v>0</v>
      </c>
      <c r="F556" s="23">
        <f t="shared" si="31"/>
        <v>0</v>
      </c>
      <c r="G556" s="23">
        <f t="shared" si="33"/>
        <v>0</v>
      </c>
    </row>
    <row r="557" spans="1:7" x14ac:dyDescent="0.25">
      <c r="A557" s="10"/>
      <c r="B557" s="24" t="str">
        <f t="shared" si="32"/>
        <v>Jan 1900</v>
      </c>
      <c r="E557" s="9">
        <v>0</v>
      </c>
      <c r="F557" s="23">
        <f t="shared" si="31"/>
        <v>0</v>
      </c>
      <c r="G557" s="23">
        <f t="shared" si="33"/>
        <v>0</v>
      </c>
    </row>
    <row r="558" spans="1:7" x14ac:dyDescent="0.25">
      <c r="A558" s="10"/>
      <c r="B558" s="24" t="str">
        <f t="shared" si="32"/>
        <v>Jan 1900</v>
      </c>
      <c r="E558" s="9">
        <v>0</v>
      </c>
      <c r="F558" s="23">
        <f t="shared" si="31"/>
        <v>0</v>
      </c>
      <c r="G558" s="23">
        <f t="shared" si="33"/>
        <v>0</v>
      </c>
    </row>
    <row r="559" spans="1:7" x14ac:dyDescent="0.25">
      <c r="A559" s="10"/>
      <c r="B559" s="24" t="str">
        <f t="shared" si="32"/>
        <v>Jan 1900</v>
      </c>
      <c r="E559" s="9">
        <v>0</v>
      </c>
      <c r="F559" s="23">
        <f t="shared" si="31"/>
        <v>0</v>
      </c>
      <c r="G559" s="23">
        <f t="shared" si="33"/>
        <v>0</v>
      </c>
    </row>
    <row r="560" spans="1:7" x14ac:dyDescent="0.25">
      <c r="A560" s="10"/>
      <c r="B560" s="24" t="str">
        <f t="shared" si="32"/>
        <v>Jan 1900</v>
      </c>
      <c r="E560" s="9">
        <v>0</v>
      </c>
      <c r="F560" s="23">
        <f t="shared" si="31"/>
        <v>0</v>
      </c>
      <c r="G560" s="23">
        <f t="shared" si="33"/>
        <v>0</v>
      </c>
    </row>
    <row r="561" spans="1:7" x14ac:dyDescent="0.25">
      <c r="A561" s="10"/>
      <c r="B561" s="24" t="str">
        <f t="shared" si="32"/>
        <v>Jan 1900</v>
      </c>
      <c r="E561" s="9">
        <v>0</v>
      </c>
      <c r="F561" s="23">
        <f t="shared" si="31"/>
        <v>0</v>
      </c>
      <c r="G561" s="23">
        <f t="shared" si="33"/>
        <v>0</v>
      </c>
    </row>
    <row r="562" spans="1:7" x14ac:dyDescent="0.25">
      <c r="A562" s="10"/>
      <c r="B562" s="24" t="str">
        <f t="shared" si="32"/>
        <v>Jan 1900</v>
      </c>
      <c r="E562" s="9">
        <v>0</v>
      </c>
      <c r="F562" s="23">
        <f t="shared" si="31"/>
        <v>0</v>
      </c>
      <c r="G562" s="23">
        <f t="shared" si="33"/>
        <v>0</v>
      </c>
    </row>
    <row r="563" spans="1:7" x14ac:dyDescent="0.25">
      <c r="A563" s="10"/>
      <c r="B563" s="24" t="str">
        <f t="shared" si="32"/>
        <v>Jan 1900</v>
      </c>
      <c r="E563" s="9">
        <v>0</v>
      </c>
      <c r="F563" s="23">
        <f t="shared" si="31"/>
        <v>0</v>
      </c>
      <c r="G563" s="23">
        <f t="shared" si="33"/>
        <v>0</v>
      </c>
    </row>
    <row r="564" spans="1:7" x14ac:dyDescent="0.25">
      <c r="A564" s="10"/>
      <c r="B564" s="24" t="str">
        <f t="shared" si="32"/>
        <v>Jan 1900</v>
      </c>
      <c r="E564" s="9">
        <v>0</v>
      </c>
      <c r="F564" s="23">
        <f t="shared" si="31"/>
        <v>0</v>
      </c>
      <c r="G564" s="23">
        <f t="shared" si="33"/>
        <v>0</v>
      </c>
    </row>
    <row r="565" spans="1:7" x14ac:dyDescent="0.25">
      <c r="A565" s="10"/>
      <c r="B565" s="24" t="str">
        <f t="shared" si="32"/>
        <v>Jan 1900</v>
      </c>
      <c r="E565" s="9">
        <v>0</v>
      </c>
      <c r="F565" s="23">
        <f t="shared" si="31"/>
        <v>0</v>
      </c>
      <c r="G565" s="23">
        <f t="shared" si="33"/>
        <v>0</v>
      </c>
    </row>
    <row r="566" spans="1:7" x14ac:dyDescent="0.25">
      <c r="A566" s="10"/>
      <c r="B566" s="24" t="str">
        <f t="shared" si="32"/>
        <v>Jan 1900</v>
      </c>
      <c r="E566" s="9">
        <v>0</v>
      </c>
      <c r="F566" s="23">
        <f t="shared" si="31"/>
        <v>0</v>
      </c>
      <c r="G566" s="23">
        <f t="shared" si="33"/>
        <v>0</v>
      </c>
    </row>
    <row r="567" spans="1:7" x14ac:dyDescent="0.25">
      <c r="A567" s="10"/>
      <c r="B567" s="24" t="str">
        <f t="shared" si="32"/>
        <v>Jan 1900</v>
      </c>
      <c r="E567" s="9">
        <v>0</v>
      </c>
      <c r="F567" s="23">
        <f t="shared" si="31"/>
        <v>0</v>
      </c>
      <c r="G567" s="23">
        <f t="shared" si="33"/>
        <v>0</v>
      </c>
    </row>
    <row r="568" spans="1:7" x14ac:dyDescent="0.25">
      <c r="A568" s="10"/>
      <c r="B568" s="24" t="str">
        <f t="shared" si="32"/>
        <v>Jan 1900</v>
      </c>
      <c r="E568" s="9">
        <v>0</v>
      </c>
      <c r="F568" s="23">
        <f t="shared" si="31"/>
        <v>0</v>
      </c>
      <c r="G568" s="23">
        <f t="shared" si="33"/>
        <v>0</v>
      </c>
    </row>
    <row r="569" spans="1:7" x14ac:dyDescent="0.25">
      <c r="A569" s="10"/>
      <c r="B569" s="24" t="str">
        <f t="shared" si="32"/>
        <v>Jan 1900</v>
      </c>
      <c r="E569" s="9">
        <v>0</v>
      </c>
      <c r="F569" s="23">
        <f t="shared" si="31"/>
        <v>0</v>
      </c>
      <c r="G569" s="23">
        <f t="shared" si="33"/>
        <v>0</v>
      </c>
    </row>
    <row r="570" spans="1:7" x14ac:dyDescent="0.25">
      <c r="A570" s="10"/>
      <c r="B570" s="24" t="str">
        <f t="shared" si="32"/>
        <v>Jan 1900</v>
      </c>
      <c r="E570" s="9">
        <v>0</v>
      </c>
      <c r="F570" s="23">
        <f t="shared" si="31"/>
        <v>0</v>
      </c>
      <c r="G570" s="23">
        <f t="shared" si="33"/>
        <v>0</v>
      </c>
    </row>
    <row r="571" spans="1:7" x14ac:dyDescent="0.25">
      <c r="A571" s="10"/>
      <c r="B571" s="24" t="str">
        <f t="shared" si="32"/>
        <v>Jan 1900</v>
      </c>
      <c r="E571" s="9">
        <v>0</v>
      </c>
      <c r="F571" s="23">
        <f t="shared" si="31"/>
        <v>0</v>
      </c>
      <c r="G571" s="23">
        <f t="shared" si="33"/>
        <v>0</v>
      </c>
    </row>
    <row r="572" spans="1:7" x14ac:dyDescent="0.25">
      <c r="A572" s="10"/>
      <c r="B572" s="24" t="str">
        <f t="shared" si="32"/>
        <v>Jan 1900</v>
      </c>
      <c r="E572" s="9">
        <v>0</v>
      </c>
      <c r="F572" s="23">
        <f t="shared" si="31"/>
        <v>0</v>
      </c>
      <c r="G572" s="23">
        <f t="shared" si="33"/>
        <v>0</v>
      </c>
    </row>
    <row r="573" spans="1:7" x14ac:dyDescent="0.25">
      <c r="A573" s="10"/>
      <c r="B573" s="24" t="str">
        <f t="shared" si="32"/>
        <v>Jan 1900</v>
      </c>
      <c r="E573" s="9">
        <v>0</v>
      </c>
      <c r="F573" s="23">
        <f t="shared" si="31"/>
        <v>0</v>
      </c>
      <c r="G573" s="23">
        <f t="shared" si="33"/>
        <v>0</v>
      </c>
    </row>
    <row r="574" spans="1:7" x14ac:dyDescent="0.25">
      <c r="A574" s="10"/>
      <c r="B574" s="24" t="str">
        <f t="shared" si="32"/>
        <v>Jan 1900</v>
      </c>
      <c r="E574" s="9">
        <v>0</v>
      </c>
      <c r="F574" s="23">
        <f t="shared" si="31"/>
        <v>0</v>
      </c>
      <c r="G574" s="23">
        <f t="shared" si="33"/>
        <v>0</v>
      </c>
    </row>
    <row r="575" spans="1:7" x14ac:dyDescent="0.25">
      <c r="A575" s="10"/>
      <c r="B575" s="24" t="str">
        <f t="shared" si="32"/>
        <v>Jan 1900</v>
      </c>
      <c r="E575" s="9">
        <v>0</v>
      </c>
      <c r="F575" s="23">
        <f t="shared" si="31"/>
        <v>0</v>
      </c>
      <c r="G575" s="23">
        <f t="shared" si="33"/>
        <v>0</v>
      </c>
    </row>
    <row r="576" spans="1:7" x14ac:dyDescent="0.25">
      <c r="A576" s="10"/>
      <c r="B576" s="24" t="str">
        <f t="shared" si="32"/>
        <v>Jan 1900</v>
      </c>
      <c r="E576" s="9">
        <v>0</v>
      </c>
      <c r="F576" s="23">
        <f t="shared" si="31"/>
        <v>0</v>
      </c>
      <c r="G576" s="23">
        <f t="shared" si="33"/>
        <v>0</v>
      </c>
    </row>
    <row r="577" spans="1:7" x14ac:dyDescent="0.25">
      <c r="A577" s="10"/>
      <c r="B577" s="24" t="str">
        <f t="shared" si="32"/>
        <v>Jan 1900</v>
      </c>
      <c r="E577" s="9">
        <v>0</v>
      </c>
      <c r="F577" s="23">
        <f t="shared" si="31"/>
        <v>0</v>
      </c>
      <c r="G577" s="23">
        <f t="shared" si="33"/>
        <v>0</v>
      </c>
    </row>
    <row r="578" spans="1:7" x14ac:dyDescent="0.25">
      <c r="A578" s="10"/>
      <c r="B578" s="24" t="str">
        <f t="shared" si="32"/>
        <v>Jan 1900</v>
      </c>
      <c r="E578" s="9">
        <v>0</v>
      </c>
      <c r="F578" s="23">
        <f t="shared" si="31"/>
        <v>0</v>
      </c>
      <c r="G578" s="23">
        <f t="shared" si="33"/>
        <v>0</v>
      </c>
    </row>
    <row r="579" spans="1:7" x14ac:dyDescent="0.25">
      <c r="A579" s="10"/>
      <c r="B579" s="24" t="str">
        <f t="shared" si="32"/>
        <v>Jan 1900</v>
      </c>
      <c r="E579" s="9">
        <v>0</v>
      </c>
      <c r="F579" s="23">
        <f t="shared" si="31"/>
        <v>0</v>
      </c>
      <c r="G579" s="23">
        <f t="shared" si="33"/>
        <v>0</v>
      </c>
    </row>
    <row r="580" spans="1:7" x14ac:dyDescent="0.25">
      <c r="A580" s="10"/>
      <c r="B580" s="24" t="str">
        <f t="shared" si="32"/>
        <v>Jan 1900</v>
      </c>
      <c r="E580" s="9">
        <v>0</v>
      </c>
      <c r="F580" s="23">
        <f t="shared" si="31"/>
        <v>0</v>
      </c>
      <c r="G580" s="23">
        <f t="shared" si="33"/>
        <v>0</v>
      </c>
    </row>
    <row r="581" spans="1:7" x14ac:dyDescent="0.25">
      <c r="A581" s="10"/>
      <c r="B581" s="24" t="str">
        <f t="shared" si="32"/>
        <v>Jan 1900</v>
      </c>
      <c r="E581" s="9">
        <v>0</v>
      </c>
      <c r="F581" s="23">
        <f t="shared" si="31"/>
        <v>0</v>
      </c>
      <c r="G581" s="23">
        <f t="shared" si="33"/>
        <v>0</v>
      </c>
    </row>
    <row r="582" spans="1:7" x14ac:dyDescent="0.25">
      <c r="A582" s="10"/>
      <c r="B582" s="24" t="str">
        <f t="shared" si="32"/>
        <v>Jan 1900</v>
      </c>
      <c r="E582" s="9">
        <v>0</v>
      </c>
      <c r="F582" s="23">
        <f t="shared" si="31"/>
        <v>0</v>
      </c>
      <c r="G582" s="23">
        <f t="shared" si="33"/>
        <v>0</v>
      </c>
    </row>
    <row r="583" spans="1:7" x14ac:dyDescent="0.25">
      <c r="A583" s="10"/>
      <c r="B583" s="24" t="str">
        <f t="shared" si="32"/>
        <v>Jan 1900</v>
      </c>
      <c r="E583" s="9">
        <v>0</v>
      </c>
      <c r="F583" s="23">
        <f t="shared" si="31"/>
        <v>0</v>
      </c>
      <c r="G583" s="23">
        <f t="shared" si="33"/>
        <v>0</v>
      </c>
    </row>
    <row r="584" spans="1:7" x14ac:dyDescent="0.25">
      <c r="A584" s="10"/>
      <c r="B584" s="24" t="str">
        <f t="shared" si="32"/>
        <v>Jan 1900</v>
      </c>
      <c r="E584" s="9">
        <v>0</v>
      </c>
      <c r="F584" s="23">
        <f t="shared" si="31"/>
        <v>0</v>
      </c>
      <c r="G584" s="23">
        <f t="shared" si="33"/>
        <v>0</v>
      </c>
    </row>
    <row r="585" spans="1:7" x14ac:dyDescent="0.25">
      <c r="A585" s="10"/>
      <c r="B585" s="24" t="str">
        <f t="shared" si="32"/>
        <v>Jan 1900</v>
      </c>
      <c r="E585" s="9">
        <v>0</v>
      </c>
      <c r="F585" s="23">
        <f t="shared" si="31"/>
        <v>0</v>
      </c>
      <c r="G585" s="23">
        <f t="shared" si="33"/>
        <v>0</v>
      </c>
    </row>
    <row r="586" spans="1:7" x14ac:dyDescent="0.25">
      <c r="A586" s="10"/>
      <c r="B586" s="24" t="str">
        <f t="shared" si="32"/>
        <v>Jan 1900</v>
      </c>
      <c r="E586" s="9">
        <v>0</v>
      </c>
      <c r="F586" s="23">
        <f t="shared" si="31"/>
        <v>0</v>
      </c>
      <c r="G586" s="23">
        <f t="shared" si="33"/>
        <v>0</v>
      </c>
    </row>
    <row r="587" spans="1:7" x14ac:dyDescent="0.25">
      <c r="A587" s="10"/>
      <c r="B587" s="24" t="str">
        <f t="shared" si="32"/>
        <v>Jan 1900</v>
      </c>
      <c r="E587" s="9">
        <v>0</v>
      </c>
      <c r="F587" s="23">
        <f t="shared" si="31"/>
        <v>0</v>
      </c>
      <c r="G587" s="23">
        <f t="shared" si="33"/>
        <v>0</v>
      </c>
    </row>
    <row r="588" spans="1:7" x14ac:dyDescent="0.25">
      <c r="A588" s="10"/>
      <c r="B588" s="24" t="str">
        <f t="shared" si="32"/>
        <v>Jan 1900</v>
      </c>
      <c r="E588" s="9">
        <v>0</v>
      </c>
      <c r="F588" s="23">
        <f t="shared" si="31"/>
        <v>0</v>
      </c>
      <c r="G588" s="23">
        <f t="shared" si="33"/>
        <v>0</v>
      </c>
    </row>
    <row r="589" spans="1:7" x14ac:dyDescent="0.25">
      <c r="A589" s="10"/>
      <c r="B589" s="24" t="str">
        <f t="shared" si="32"/>
        <v>Jan 1900</v>
      </c>
      <c r="E589" s="9">
        <v>0</v>
      </c>
      <c r="F589" s="23">
        <f t="shared" si="31"/>
        <v>0</v>
      </c>
      <c r="G589" s="23">
        <f t="shared" si="33"/>
        <v>0</v>
      </c>
    </row>
    <row r="590" spans="1:7" x14ac:dyDescent="0.25">
      <c r="A590" s="10"/>
      <c r="B590" s="24" t="str">
        <f t="shared" si="32"/>
        <v>Jan 1900</v>
      </c>
      <c r="E590" s="9">
        <v>0</v>
      </c>
      <c r="F590" s="23">
        <f t="shared" si="31"/>
        <v>0</v>
      </c>
      <c r="G590" s="23">
        <f t="shared" si="33"/>
        <v>0</v>
      </c>
    </row>
    <row r="591" spans="1:7" x14ac:dyDescent="0.25">
      <c r="A591" s="10"/>
      <c r="B591" s="24" t="str">
        <f t="shared" si="32"/>
        <v>Jan 1900</v>
      </c>
      <c r="E591" s="9">
        <v>0</v>
      </c>
      <c r="F591" s="23">
        <f t="shared" si="31"/>
        <v>0</v>
      </c>
      <c r="G591" s="23">
        <f t="shared" si="33"/>
        <v>0</v>
      </c>
    </row>
    <row r="592" spans="1:7" x14ac:dyDescent="0.25">
      <c r="A592" s="10"/>
      <c r="B592" s="24" t="str">
        <f t="shared" si="32"/>
        <v>Jan 1900</v>
      </c>
      <c r="E592" s="9">
        <v>0</v>
      </c>
      <c r="F592" s="23">
        <f t="shared" si="31"/>
        <v>0</v>
      </c>
      <c r="G592" s="23">
        <f t="shared" si="33"/>
        <v>0</v>
      </c>
    </row>
    <row r="593" spans="1:7" x14ac:dyDescent="0.25">
      <c r="A593" s="10"/>
      <c r="B593" s="24" t="str">
        <f t="shared" si="32"/>
        <v>Jan 1900</v>
      </c>
      <c r="E593" s="9">
        <v>0</v>
      </c>
      <c r="F593" s="23">
        <f t="shared" si="31"/>
        <v>0</v>
      </c>
      <c r="G593" s="23">
        <f t="shared" si="33"/>
        <v>0</v>
      </c>
    </row>
    <row r="594" spans="1:7" x14ac:dyDescent="0.25">
      <c r="A594" s="10"/>
      <c r="B594" s="24" t="str">
        <f t="shared" si="32"/>
        <v>Jan 1900</v>
      </c>
      <c r="E594" s="9">
        <v>0</v>
      </c>
      <c r="F594" s="23">
        <f t="shared" si="31"/>
        <v>0</v>
      </c>
      <c r="G594" s="23">
        <f t="shared" si="33"/>
        <v>0</v>
      </c>
    </row>
    <row r="595" spans="1:7" x14ac:dyDescent="0.25">
      <c r="A595" s="10"/>
      <c r="B595" s="24" t="str">
        <f t="shared" si="32"/>
        <v>Jan 1900</v>
      </c>
      <c r="E595" s="9">
        <v>0</v>
      </c>
      <c r="F595" s="23">
        <f t="shared" si="31"/>
        <v>0</v>
      </c>
      <c r="G595" s="23">
        <f t="shared" si="33"/>
        <v>0</v>
      </c>
    </row>
    <row r="596" spans="1:7" x14ac:dyDescent="0.25">
      <c r="A596" s="10"/>
      <c r="B596" s="24" t="str">
        <f t="shared" si="32"/>
        <v>Jan 1900</v>
      </c>
      <c r="E596" s="9">
        <v>0</v>
      </c>
      <c r="F596" s="23">
        <f t="shared" si="31"/>
        <v>0</v>
      </c>
      <c r="G596" s="23">
        <f t="shared" si="33"/>
        <v>0</v>
      </c>
    </row>
    <row r="597" spans="1:7" x14ac:dyDescent="0.25">
      <c r="A597" s="10"/>
      <c r="B597" s="24" t="str">
        <f t="shared" si="32"/>
        <v>Jan 1900</v>
      </c>
      <c r="E597" s="9">
        <v>0</v>
      </c>
      <c r="F597" s="23">
        <f t="shared" si="31"/>
        <v>0</v>
      </c>
      <c r="G597" s="23">
        <f t="shared" si="33"/>
        <v>0</v>
      </c>
    </row>
    <row r="598" spans="1:7" x14ac:dyDescent="0.25">
      <c r="A598" s="10"/>
      <c r="B598" s="24" t="str">
        <f t="shared" si="32"/>
        <v>Jan 1900</v>
      </c>
      <c r="E598" s="9">
        <v>0</v>
      </c>
      <c r="F598" s="23">
        <f t="shared" si="31"/>
        <v>0</v>
      </c>
      <c r="G598" s="23">
        <f t="shared" si="33"/>
        <v>0</v>
      </c>
    </row>
    <row r="599" spans="1:7" x14ac:dyDescent="0.25">
      <c r="A599" s="10"/>
      <c r="B599" s="24" t="str">
        <f t="shared" si="32"/>
        <v>Jan 1900</v>
      </c>
      <c r="E599" s="9">
        <v>0</v>
      </c>
      <c r="F599" s="23">
        <f t="shared" si="31"/>
        <v>0</v>
      </c>
      <c r="G599" s="23">
        <f t="shared" si="33"/>
        <v>0</v>
      </c>
    </row>
    <row r="600" spans="1:7" x14ac:dyDescent="0.25">
      <c r="A600" s="10"/>
      <c r="B600" s="24" t="str">
        <f t="shared" si="32"/>
        <v>Jan 1900</v>
      </c>
      <c r="E600" s="9">
        <v>0</v>
      </c>
      <c r="F600" s="23">
        <f t="shared" si="31"/>
        <v>0</v>
      </c>
      <c r="G600" s="23">
        <f t="shared" si="33"/>
        <v>0</v>
      </c>
    </row>
    <row r="601" spans="1:7" x14ac:dyDescent="0.25">
      <c r="A601" s="10"/>
      <c r="B601" s="24" t="str">
        <f t="shared" si="32"/>
        <v>Jan 1900</v>
      </c>
      <c r="E601" s="9">
        <v>0</v>
      </c>
      <c r="F601" s="23">
        <f t="shared" si="31"/>
        <v>0</v>
      </c>
      <c r="G601" s="23">
        <f t="shared" si="33"/>
        <v>0</v>
      </c>
    </row>
    <row r="602" spans="1:7" x14ac:dyDescent="0.25">
      <c r="A602" s="10"/>
      <c r="B602" s="24" t="str">
        <f t="shared" si="32"/>
        <v>Jan 1900</v>
      </c>
      <c r="E602" s="9">
        <v>0</v>
      </c>
      <c r="F602" s="23">
        <f t="shared" si="31"/>
        <v>0</v>
      </c>
      <c r="G602" s="23">
        <f t="shared" si="33"/>
        <v>0</v>
      </c>
    </row>
    <row r="603" spans="1:7" x14ac:dyDescent="0.25">
      <c r="A603" s="10"/>
      <c r="B603" s="24" t="str">
        <f t="shared" si="32"/>
        <v>Jan 1900</v>
      </c>
      <c r="E603" s="9">
        <v>0</v>
      </c>
      <c r="F603" s="23">
        <f t="shared" si="31"/>
        <v>0</v>
      </c>
      <c r="G603" s="23">
        <f t="shared" si="33"/>
        <v>0</v>
      </c>
    </row>
    <row r="604" spans="1:7" x14ac:dyDescent="0.25">
      <c r="A604" s="10"/>
      <c r="B604" s="24" t="str">
        <f t="shared" si="32"/>
        <v>Jan 1900</v>
      </c>
      <c r="E604" s="9">
        <v>0</v>
      </c>
      <c r="F604" s="23">
        <f t="shared" si="31"/>
        <v>0</v>
      </c>
      <c r="G604" s="23">
        <f t="shared" si="33"/>
        <v>0</v>
      </c>
    </row>
    <row r="605" spans="1:7" x14ac:dyDescent="0.25">
      <c r="A605" s="10"/>
      <c r="B605" s="24" t="str">
        <f t="shared" si="32"/>
        <v>Jan 1900</v>
      </c>
      <c r="E605" s="9">
        <v>0</v>
      </c>
      <c r="F605" s="23">
        <f t="shared" si="31"/>
        <v>0</v>
      </c>
      <c r="G605" s="23">
        <f t="shared" si="33"/>
        <v>0</v>
      </c>
    </row>
    <row r="606" spans="1:7" x14ac:dyDescent="0.25">
      <c r="A606" s="10"/>
      <c r="B606" s="24" t="str">
        <f t="shared" si="32"/>
        <v>Jan 1900</v>
      </c>
      <c r="E606" s="9">
        <v>0</v>
      </c>
      <c r="F606" s="23">
        <f t="shared" si="31"/>
        <v>0</v>
      </c>
      <c r="G606" s="23">
        <f t="shared" si="33"/>
        <v>0</v>
      </c>
    </row>
    <row r="607" spans="1:7" x14ac:dyDescent="0.25">
      <c r="A607" s="10"/>
      <c r="B607" s="24" t="str">
        <f t="shared" si="32"/>
        <v>Jan 1900</v>
      </c>
      <c r="E607" s="9">
        <v>0</v>
      </c>
      <c r="F607" s="23">
        <f t="shared" si="31"/>
        <v>0</v>
      </c>
      <c r="G607" s="23">
        <f t="shared" si="33"/>
        <v>0</v>
      </c>
    </row>
    <row r="608" spans="1:7" x14ac:dyDescent="0.25">
      <c r="A608" s="10"/>
      <c r="B608" s="24" t="str">
        <f t="shared" si="32"/>
        <v>Jan 1900</v>
      </c>
      <c r="E608" s="9">
        <v>0</v>
      </c>
      <c r="F608" s="23">
        <f t="shared" si="31"/>
        <v>0</v>
      </c>
      <c r="G608" s="23">
        <f t="shared" si="33"/>
        <v>0</v>
      </c>
    </row>
    <row r="609" spans="1:7" x14ac:dyDescent="0.25">
      <c r="A609" s="10"/>
      <c r="B609" s="24" t="str">
        <f t="shared" si="32"/>
        <v>Jan 1900</v>
      </c>
      <c r="E609" s="9">
        <v>0</v>
      </c>
      <c r="F609" s="23">
        <f t="shared" si="31"/>
        <v>0</v>
      </c>
      <c r="G609" s="23">
        <f t="shared" si="33"/>
        <v>0</v>
      </c>
    </row>
    <row r="610" spans="1:7" x14ac:dyDescent="0.25">
      <c r="A610" s="10"/>
      <c r="B610" s="24" t="str">
        <f t="shared" si="32"/>
        <v>Jan 1900</v>
      </c>
      <c r="E610" s="9">
        <v>0</v>
      </c>
      <c r="F610" s="23">
        <f t="shared" si="31"/>
        <v>0</v>
      </c>
      <c r="G610" s="23">
        <f t="shared" si="33"/>
        <v>0</v>
      </c>
    </row>
    <row r="611" spans="1:7" x14ac:dyDescent="0.25">
      <c r="A611" s="10"/>
      <c r="B611" s="24" t="str">
        <f t="shared" si="32"/>
        <v>Jan 1900</v>
      </c>
      <c r="E611" s="9">
        <v>0</v>
      </c>
      <c r="F611" s="23">
        <f t="shared" si="31"/>
        <v>0</v>
      </c>
      <c r="G611" s="23">
        <f t="shared" si="33"/>
        <v>0</v>
      </c>
    </row>
    <row r="612" spans="1:7" x14ac:dyDescent="0.25">
      <c r="A612" s="10"/>
      <c r="B612" s="24" t="str">
        <f t="shared" si="32"/>
        <v>Jan 1900</v>
      </c>
      <c r="E612" s="9">
        <v>0</v>
      </c>
      <c r="F612" s="23">
        <f t="shared" si="31"/>
        <v>0</v>
      </c>
      <c r="G612" s="23">
        <f t="shared" si="33"/>
        <v>0</v>
      </c>
    </row>
    <row r="613" spans="1:7" x14ac:dyDescent="0.25">
      <c r="A613" s="10"/>
      <c r="B613" s="24" t="str">
        <f t="shared" si="32"/>
        <v>Jan 1900</v>
      </c>
      <c r="E613" s="9">
        <v>0</v>
      </c>
      <c r="F613" s="23">
        <f t="shared" si="31"/>
        <v>0</v>
      </c>
      <c r="G613" s="23">
        <f t="shared" si="33"/>
        <v>0</v>
      </c>
    </row>
    <row r="614" spans="1:7" x14ac:dyDescent="0.25">
      <c r="A614" s="10"/>
      <c r="B614" s="24" t="str">
        <f t="shared" si="32"/>
        <v>Jan 1900</v>
      </c>
      <c r="E614" s="9">
        <v>0</v>
      </c>
      <c r="F614" s="23">
        <f t="shared" ref="F614:F677" si="34">MIN(E614,10)</f>
        <v>0</v>
      </c>
      <c r="G614" s="23">
        <f t="shared" si="33"/>
        <v>0</v>
      </c>
    </row>
    <row r="615" spans="1:7" x14ac:dyDescent="0.25">
      <c r="A615" s="10"/>
      <c r="B615" s="24" t="str">
        <f t="shared" ref="B615:B678" si="35">TEXT(A615, "mmm yyyy")</f>
        <v>Jan 1900</v>
      </c>
      <c r="E615" s="9">
        <v>0</v>
      </c>
      <c r="F615" s="23">
        <f t="shared" si="34"/>
        <v>0</v>
      </c>
      <c r="G615" s="23">
        <f t="shared" ref="G615:G678" si="36">E615-F615</f>
        <v>0</v>
      </c>
    </row>
    <row r="616" spans="1:7" x14ac:dyDescent="0.25">
      <c r="A616" s="10"/>
      <c r="B616" s="24" t="str">
        <f t="shared" si="35"/>
        <v>Jan 1900</v>
      </c>
      <c r="E616" s="9">
        <v>0</v>
      </c>
      <c r="F616" s="23">
        <f t="shared" si="34"/>
        <v>0</v>
      </c>
      <c r="G616" s="23">
        <f t="shared" si="36"/>
        <v>0</v>
      </c>
    </row>
    <row r="617" spans="1:7" x14ac:dyDescent="0.25">
      <c r="A617" s="10"/>
      <c r="B617" s="24" t="str">
        <f t="shared" si="35"/>
        <v>Jan 1900</v>
      </c>
      <c r="E617" s="9">
        <v>0</v>
      </c>
      <c r="F617" s="23">
        <f t="shared" si="34"/>
        <v>0</v>
      </c>
      <c r="G617" s="23">
        <f t="shared" si="36"/>
        <v>0</v>
      </c>
    </row>
    <row r="618" spans="1:7" x14ac:dyDescent="0.25">
      <c r="A618" s="10"/>
      <c r="B618" s="24" t="str">
        <f t="shared" si="35"/>
        <v>Jan 1900</v>
      </c>
      <c r="E618" s="9">
        <v>0</v>
      </c>
      <c r="F618" s="23">
        <f t="shared" si="34"/>
        <v>0</v>
      </c>
      <c r="G618" s="23">
        <f t="shared" si="36"/>
        <v>0</v>
      </c>
    </row>
    <row r="619" spans="1:7" x14ac:dyDescent="0.25">
      <c r="A619" s="10"/>
      <c r="B619" s="24" t="str">
        <f t="shared" si="35"/>
        <v>Jan 1900</v>
      </c>
      <c r="E619" s="9">
        <v>0</v>
      </c>
      <c r="F619" s="23">
        <f t="shared" si="34"/>
        <v>0</v>
      </c>
      <c r="G619" s="23">
        <f t="shared" si="36"/>
        <v>0</v>
      </c>
    </row>
    <row r="620" spans="1:7" x14ac:dyDescent="0.25">
      <c r="A620" s="10"/>
      <c r="B620" s="24" t="str">
        <f t="shared" si="35"/>
        <v>Jan 1900</v>
      </c>
      <c r="E620" s="9">
        <v>0</v>
      </c>
      <c r="F620" s="23">
        <f t="shared" si="34"/>
        <v>0</v>
      </c>
      <c r="G620" s="23">
        <f t="shared" si="36"/>
        <v>0</v>
      </c>
    </row>
    <row r="621" spans="1:7" x14ac:dyDescent="0.25">
      <c r="A621" s="10"/>
      <c r="B621" s="24" t="str">
        <f t="shared" si="35"/>
        <v>Jan 1900</v>
      </c>
      <c r="E621" s="9">
        <v>0</v>
      </c>
      <c r="F621" s="23">
        <f t="shared" si="34"/>
        <v>0</v>
      </c>
      <c r="G621" s="23">
        <f t="shared" si="36"/>
        <v>0</v>
      </c>
    </row>
    <row r="622" spans="1:7" x14ac:dyDescent="0.25">
      <c r="A622" s="10"/>
      <c r="B622" s="24" t="str">
        <f t="shared" si="35"/>
        <v>Jan 1900</v>
      </c>
      <c r="E622" s="9">
        <v>0</v>
      </c>
      <c r="F622" s="23">
        <f t="shared" si="34"/>
        <v>0</v>
      </c>
      <c r="G622" s="23">
        <f t="shared" si="36"/>
        <v>0</v>
      </c>
    </row>
    <row r="623" spans="1:7" x14ac:dyDescent="0.25">
      <c r="A623" s="10"/>
      <c r="B623" s="24" t="str">
        <f t="shared" si="35"/>
        <v>Jan 1900</v>
      </c>
      <c r="E623" s="9">
        <v>0</v>
      </c>
      <c r="F623" s="23">
        <f t="shared" si="34"/>
        <v>0</v>
      </c>
      <c r="G623" s="23">
        <f t="shared" si="36"/>
        <v>0</v>
      </c>
    </row>
    <row r="624" spans="1:7" x14ac:dyDescent="0.25">
      <c r="A624" s="10"/>
      <c r="B624" s="24" t="str">
        <f t="shared" si="35"/>
        <v>Jan 1900</v>
      </c>
      <c r="E624" s="9">
        <v>0</v>
      </c>
      <c r="F624" s="23">
        <f t="shared" si="34"/>
        <v>0</v>
      </c>
      <c r="G624" s="23">
        <f t="shared" si="36"/>
        <v>0</v>
      </c>
    </row>
    <row r="625" spans="1:7" x14ac:dyDescent="0.25">
      <c r="A625" s="10"/>
      <c r="B625" s="24" t="str">
        <f t="shared" si="35"/>
        <v>Jan 1900</v>
      </c>
      <c r="E625" s="9">
        <v>0</v>
      </c>
      <c r="F625" s="23">
        <f t="shared" si="34"/>
        <v>0</v>
      </c>
      <c r="G625" s="23">
        <f t="shared" si="36"/>
        <v>0</v>
      </c>
    </row>
    <row r="626" spans="1:7" x14ac:dyDescent="0.25">
      <c r="A626" s="10"/>
      <c r="B626" s="24" t="str">
        <f t="shared" si="35"/>
        <v>Jan 1900</v>
      </c>
      <c r="E626" s="9">
        <v>0</v>
      </c>
      <c r="F626" s="23">
        <f t="shared" si="34"/>
        <v>0</v>
      </c>
      <c r="G626" s="23">
        <f t="shared" si="36"/>
        <v>0</v>
      </c>
    </row>
    <row r="627" spans="1:7" x14ac:dyDescent="0.25">
      <c r="A627" s="10"/>
      <c r="B627" s="24" t="str">
        <f t="shared" si="35"/>
        <v>Jan 1900</v>
      </c>
      <c r="E627" s="9">
        <v>0</v>
      </c>
      <c r="F627" s="23">
        <f t="shared" si="34"/>
        <v>0</v>
      </c>
      <c r="G627" s="23">
        <f t="shared" si="36"/>
        <v>0</v>
      </c>
    </row>
    <row r="628" spans="1:7" x14ac:dyDescent="0.25">
      <c r="A628" s="10"/>
      <c r="B628" s="24" t="str">
        <f t="shared" si="35"/>
        <v>Jan 1900</v>
      </c>
      <c r="E628" s="9">
        <v>0</v>
      </c>
      <c r="F628" s="23">
        <f t="shared" si="34"/>
        <v>0</v>
      </c>
      <c r="G628" s="23">
        <f t="shared" si="36"/>
        <v>0</v>
      </c>
    </row>
    <row r="629" spans="1:7" x14ac:dyDescent="0.25">
      <c r="A629" s="10"/>
      <c r="B629" s="24" t="str">
        <f t="shared" si="35"/>
        <v>Jan 1900</v>
      </c>
      <c r="E629" s="9">
        <v>0</v>
      </c>
      <c r="F629" s="23">
        <f t="shared" si="34"/>
        <v>0</v>
      </c>
      <c r="G629" s="23">
        <f t="shared" si="36"/>
        <v>0</v>
      </c>
    </row>
    <row r="630" spans="1:7" x14ac:dyDescent="0.25">
      <c r="A630" s="10"/>
      <c r="B630" s="24" t="str">
        <f t="shared" si="35"/>
        <v>Jan 1900</v>
      </c>
      <c r="E630" s="9">
        <v>0</v>
      </c>
      <c r="F630" s="23">
        <f t="shared" si="34"/>
        <v>0</v>
      </c>
      <c r="G630" s="23">
        <f t="shared" si="36"/>
        <v>0</v>
      </c>
    </row>
    <row r="631" spans="1:7" x14ac:dyDescent="0.25">
      <c r="A631" s="10"/>
      <c r="B631" s="24" t="str">
        <f t="shared" si="35"/>
        <v>Jan 1900</v>
      </c>
      <c r="E631" s="9">
        <v>0</v>
      </c>
      <c r="F631" s="23">
        <f t="shared" si="34"/>
        <v>0</v>
      </c>
      <c r="G631" s="23">
        <f t="shared" si="36"/>
        <v>0</v>
      </c>
    </row>
    <row r="632" spans="1:7" x14ac:dyDescent="0.25">
      <c r="A632" s="10"/>
      <c r="B632" s="24" t="str">
        <f t="shared" si="35"/>
        <v>Jan 1900</v>
      </c>
      <c r="E632" s="9">
        <v>0</v>
      </c>
      <c r="F632" s="23">
        <f t="shared" si="34"/>
        <v>0</v>
      </c>
      <c r="G632" s="23">
        <f t="shared" si="36"/>
        <v>0</v>
      </c>
    </row>
    <row r="633" spans="1:7" x14ac:dyDescent="0.25">
      <c r="A633" s="10"/>
      <c r="B633" s="24" t="str">
        <f t="shared" si="35"/>
        <v>Jan 1900</v>
      </c>
      <c r="E633" s="9">
        <v>0</v>
      </c>
      <c r="F633" s="23">
        <f t="shared" si="34"/>
        <v>0</v>
      </c>
      <c r="G633" s="23">
        <f t="shared" si="36"/>
        <v>0</v>
      </c>
    </row>
    <row r="634" spans="1:7" x14ac:dyDescent="0.25">
      <c r="A634" s="10"/>
      <c r="B634" s="24" t="str">
        <f t="shared" si="35"/>
        <v>Jan 1900</v>
      </c>
      <c r="E634" s="9">
        <v>0</v>
      </c>
      <c r="F634" s="23">
        <f t="shared" si="34"/>
        <v>0</v>
      </c>
      <c r="G634" s="23">
        <f t="shared" si="36"/>
        <v>0</v>
      </c>
    </row>
    <row r="635" spans="1:7" x14ac:dyDescent="0.25">
      <c r="A635" s="10"/>
      <c r="B635" s="24" t="str">
        <f t="shared" si="35"/>
        <v>Jan 1900</v>
      </c>
      <c r="E635" s="9">
        <v>0</v>
      </c>
      <c r="F635" s="23">
        <f t="shared" si="34"/>
        <v>0</v>
      </c>
      <c r="G635" s="23">
        <f t="shared" si="36"/>
        <v>0</v>
      </c>
    </row>
    <row r="636" spans="1:7" x14ac:dyDescent="0.25">
      <c r="A636" s="10"/>
      <c r="B636" s="24" t="str">
        <f t="shared" si="35"/>
        <v>Jan 1900</v>
      </c>
      <c r="E636" s="9">
        <v>0</v>
      </c>
      <c r="F636" s="23">
        <f t="shared" si="34"/>
        <v>0</v>
      </c>
      <c r="G636" s="23">
        <f t="shared" si="36"/>
        <v>0</v>
      </c>
    </row>
    <row r="637" spans="1:7" x14ac:dyDescent="0.25">
      <c r="A637" s="10"/>
      <c r="B637" s="24" t="str">
        <f t="shared" si="35"/>
        <v>Jan 1900</v>
      </c>
      <c r="E637" s="9">
        <v>0</v>
      </c>
      <c r="F637" s="23">
        <f t="shared" si="34"/>
        <v>0</v>
      </c>
      <c r="G637" s="23">
        <f t="shared" si="36"/>
        <v>0</v>
      </c>
    </row>
    <row r="638" spans="1:7" x14ac:dyDescent="0.25">
      <c r="A638" s="10"/>
      <c r="B638" s="24" t="str">
        <f t="shared" si="35"/>
        <v>Jan 1900</v>
      </c>
      <c r="E638" s="9">
        <v>0</v>
      </c>
      <c r="F638" s="23">
        <f t="shared" si="34"/>
        <v>0</v>
      </c>
      <c r="G638" s="23">
        <f t="shared" si="36"/>
        <v>0</v>
      </c>
    </row>
    <row r="639" spans="1:7" x14ac:dyDescent="0.25">
      <c r="A639" s="10"/>
      <c r="B639" s="24" t="str">
        <f t="shared" si="35"/>
        <v>Jan 1900</v>
      </c>
      <c r="E639" s="9">
        <v>0</v>
      </c>
      <c r="F639" s="23">
        <f t="shared" si="34"/>
        <v>0</v>
      </c>
      <c r="G639" s="23">
        <f t="shared" si="36"/>
        <v>0</v>
      </c>
    </row>
    <row r="640" spans="1:7" x14ac:dyDescent="0.25">
      <c r="A640" s="10"/>
      <c r="B640" s="24" t="str">
        <f t="shared" si="35"/>
        <v>Jan 1900</v>
      </c>
      <c r="E640" s="9">
        <v>0</v>
      </c>
      <c r="F640" s="23">
        <f t="shared" si="34"/>
        <v>0</v>
      </c>
      <c r="G640" s="23">
        <f t="shared" si="36"/>
        <v>0</v>
      </c>
    </row>
    <row r="641" spans="1:7" x14ac:dyDescent="0.25">
      <c r="A641" s="10"/>
      <c r="B641" s="24" t="str">
        <f t="shared" si="35"/>
        <v>Jan 1900</v>
      </c>
      <c r="E641" s="9">
        <v>0</v>
      </c>
      <c r="F641" s="23">
        <f t="shared" si="34"/>
        <v>0</v>
      </c>
      <c r="G641" s="23">
        <f t="shared" si="36"/>
        <v>0</v>
      </c>
    </row>
    <row r="642" spans="1:7" x14ac:dyDescent="0.25">
      <c r="A642" s="10"/>
      <c r="B642" s="24" t="str">
        <f t="shared" si="35"/>
        <v>Jan 1900</v>
      </c>
      <c r="E642" s="9">
        <v>0</v>
      </c>
      <c r="F642" s="23">
        <f t="shared" si="34"/>
        <v>0</v>
      </c>
      <c r="G642" s="23">
        <f t="shared" si="36"/>
        <v>0</v>
      </c>
    </row>
    <row r="643" spans="1:7" x14ac:dyDescent="0.25">
      <c r="A643" s="10"/>
      <c r="B643" s="24" t="str">
        <f t="shared" si="35"/>
        <v>Jan 1900</v>
      </c>
      <c r="E643" s="9">
        <v>0</v>
      </c>
      <c r="F643" s="23">
        <f t="shared" si="34"/>
        <v>0</v>
      </c>
      <c r="G643" s="23">
        <f t="shared" si="36"/>
        <v>0</v>
      </c>
    </row>
    <row r="644" spans="1:7" x14ac:dyDescent="0.25">
      <c r="A644" s="10"/>
      <c r="B644" s="24" t="str">
        <f t="shared" si="35"/>
        <v>Jan 1900</v>
      </c>
      <c r="E644" s="9">
        <v>0</v>
      </c>
      <c r="F644" s="23">
        <f t="shared" si="34"/>
        <v>0</v>
      </c>
      <c r="G644" s="23">
        <f t="shared" si="36"/>
        <v>0</v>
      </c>
    </row>
    <row r="645" spans="1:7" x14ac:dyDescent="0.25">
      <c r="A645" s="10"/>
      <c r="B645" s="24" t="str">
        <f t="shared" si="35"/>
        <v>Jan 1900</v>
      </c>
      <c r="E645" s="9">
        <v>0</v>
      </c>
      <c r="F645" s="23">
        <f t="shared" si="34"/>
        <v>0</v>
      </c>
      <c r="G645" s="23">
        <f t="shared" si="36"/>
        <v>0</v>
      </c>
    </row>
    <row r="646" spans="1:7" x14ac:dyDescent="0.25">
      <c r="A646" s="10"/>
      <c r="B646" s="24" t="str">
        <f t="shared" si="35"/>
        <v>Jan 1900</v>
      </c>
      <c r="E646" s="9">
        <v>0</v>
      </c>
      <c r="F646" s="23">
        <f t="shared" si="34"/>
        <v>0</v>
      </c>
      <c r="G646" s="23">
        <f t="shared" si="36"/>
        <v>0</v>
      </c>
    </row>
    <row r="647" spans="1:7" x14ac:dyDescent="0.25">
      <c r="A647" s="10"/>
      <c r="B647" s="24" t="str">
        <f t="shared" si="35"/>
        <v>Jan 1900</v>
      </c>
      <c r="E647" s="9">
        <v>0</v>
      </c>
      <c r="F647" s="23">
        <f t="shared" si="34"/>
        <v>0</v>
      </c>
      <c r="G647" s="23">
        <f t="shared" si="36"/>
        <v>0</v>
      </c>
    </row>
    <row r="648" spans="1:7" x14ac:dyDescent="0.25">
      <c r="A648" s="10"/>
      <c r="B648" s="24" t="str">
        <f t="shared" si="35"/>
        <v>Jan 1900</v>
      </c>
      <c r="E648" s="9">
        <v>0</v>
      </c>
      <c r="F648" s="23">
        <f t="shared" si="34"/>
        <v>0</v>
      </c>
      <c r="G648" s="23">
        <f t="shared" si="36"/>
        <v>0</v>
      </c>
    </row>
    <row r="649" spans="1:7" x14ac:dyDescent="0.25">
      <c r="A649" s="10"/>
      <c r="B649" s="24" t="str">
        <f t="shared" si="35"/>
        <v>Jan 1900</v>
      </c>
      <c r="E649" s="9">
        <v>0</v>
      </c>
      <c r="F649" s="23">
        <f t="shared" si="34"/>
        <v>0</v>
      </c>
      <c r="G649" s="23">
        <f t="shared" si="36"/>
        <v>0</v>
      </c>
    </row>
    <row r="650" spans="1:7" x14ac:dyDescent="0.25">
      <c r="A650" s="10"/>
      <c r="B650" s="24" t="str">
        <f t="shared" si="35"/>
        <v>Jan 1900</v>
      </c>
      <c r="E650" s="9">
        <v>0</v>
      </c>
      <c r="F650" s="23">
        <f t="shared" si="34"/>
        <v>0</v>
      </c>
      <c r="G650" s="23">
        <f t="shared" si="36"/>
        <v>0</v>
      </c>
    </row>
    <row r="651" spans="1:7" x14ac:dyDescent="0.25">
      <c r="A651" s="10"/>
      <c r="B651" s="24" t="str">
        <f t="shared" si="35"/>
        <v>Jan 1900</v>
      </c>
      <c r="E651" s="9">
        <v>0</v>
      </c>
      <c r="F651" s="23">
        <f t="shared" si="34"/>
        <v>0</v>
      </c>
      <c r="G651" s="23">
        <f t="shared" si="36"/>
        <v>0</v>
      </c>
    </row>
    <row r="652" spans="1:7" x14ac:dyDescent="0.25">
      <c r="A652" s="10"/>
      <c r="B652" s="24" t="str">
        <f t="shared" si="35"/>
        <v>Jan 1900</v>
      </c>
      <c r="E652" s="9">
        <v>0</v>
      </c>
      <c r="F652" s="23">
        <f t="shared" si="34"/>
        <v>0</v>
      </c>
      <c r="G652" s="23">
        <f t="shared" si="36"/>
        <v>0</v>
      </c>
    </row>
    <row r="653" spans="1:7" x14ac:dyDescent="0.25">
      <c r="A653" s="10"/>
      <c r="B653" s="24" t="str">
        <f t="shared" si="35"/>
        <v>Jan 1900</v>
      </c>
      <c r="E653" s="9">
        <v>0</v>
      </c>
      <c r="F653" s="23">
        <f t="shared" si="34"/>
        <v>0</v>
      </c>
      <c r="G653" s="23">
        <f t="shared" si="36"/>
        <v>0</v>
      </c>
    </row>
    <row r="654" spans="1:7" x14ac:dyDescent="0.25">
      <c r="A654" s="10"/>
      <c r="B654" s="24" t="str">
        <f t="shared" si="35"/>
        <v>Jan 1900</v>
      </c>
      <c r="E654" s="9">
        <v>0</v>
      </c>
      <c r="F654" s="23">
        <f t="shared" si="34"/>
        <v>0</v>
      </c>
      <c r="G654" s="23">
        <f t="shared" si="36"/>
        <v>0</v>
      </c>
    </row>
    <row r="655" spans="1:7" x14ac:dyDescent="0.25">
      <c r="A655" s="10"/>
      <c r="B655" s="24" t="str">
        <f t="shared" si="35"/>
        <v>Jan 1900</v>
      </c>
      <c r="E655" s="9">
        <v>0</v>
      </c>
      <c r="F655" s="23">
        <f t="shared" si="34"/>
        <v>0</v>
      </c>
      <c r="G655" s="23">
        <f t="shared" si="36"/>
        <v>0</v>
      </c>
    </row>
    <row r="656" spans="1:7" x14ac:dyDescent="0.25">
      <c r="A656" s="10"/>
      <c r="B656" s="24" t="str">
        <f t="shared" si="35"/>
        <v>Jan 1900</v>
      </c>
      <c r="E656" s="9">
        <v>0</v>
      </c>
      <c r="F656" s="23">
        <f t="shared" si="34"/>
        <v>0</v>
      </c>
      <c r="G656" s="23">
        <f t="shared" si="36"/>
        <v>0</v>
      </c>
    </row>
    <row r="657" spans="1:7" x14ac:dyDescent="0.25">
      <c r="A657" s="10"/>
      <c r="B657" s="24" t="str">
        <f t="shared" si="35"/>
        <v>Jan 1900</v>
      </c>
      <c r="E657" s="9">
        <v>0</v>
      </c>
      <c r="F657" s="23">
        <f t="shared" si="34"/>
        <v>0</v>
      </c>
      <c r="G657" s="23">
        <f t="shared" si="36"/>
        <v>0</v>
      </c>
    </row>
    <row r="658" spans="1:7" x14ac:dyDescent="0.25">
      <c r="A658" s="10"/>
      <c r="B658" s="24" t="str">
        <f t="shared" si="35"/>
        <v>Jan 1900</v>
      </c>
      <c r="E658" s="9">
        <v>0</v>
      </c>
      <c r="F658" s="23">
        <f t="shared" si="34"/>
        <v>0</v>
      </c>
      <c r="G658" s="23">
        <f t="shared" si="36"/>
        <v>0</v>
      </c>
    </row>
    <row r="659" spans="1:7" x14ac:dyDescent="0.25">
      <c r="A659" s="10"/>
      <c r="B659" s="24" t="str">
        <f t="shared" si="35"/>
        <v>Jan 1900</v>
      </c>
      <c r="E659" s="9">
        <v>0</v>
      </c>
      <c r="F659" s="23">
        <f t="shared" si="34"/>
        <v>0</v>
      </c>
      <c r="G659" s="23">
        <f t="shared" si="36"/>
        <v>0</v>
      </c>
    </row>
    <row r="660" spans="1:7" x14ac:dyDescent="0.25">
      <c r="A660" s="10"/>
      <c r="B660" s="24" t="str">
        <f t="shared" si="35"/>
        <v>Jan 1900</v>
      </c>
      <c r="E660" s="9">
        <v>0</v>
      </c>
      <c r="F660" s="23">
        <f t="shared" si="34"/>
        <v>0</v>
      </c>
      <c r="G660" s="23">
        <f t="shared" si="36"/>
        <v>0</v>
      </c>
    </row>
    <row r="661" spans="1:7" x14ac:dyDescent="0.25">
      <c r="A661" s="10"/>
      <c r="B661" s="24" t="str">
        <f t="shared" si="35"/>
        <v>Jan 1900</v>
      </c>
      <c r="E661" s="9">
        <v>0</v>
      </c>
      <c r="F661" s="23">
        <f t="shared" si="34"/>
        <v>0</v>
      </c>
      <c r="G661" s="23">
        <f t="shared" si="36"/>
        <v>0</v>
      </c>
    </row>
    <row r="662" spans="1:7" x14ac:dyDescent="0.25">
      <c r="A662" s="10"/>
      <c r="B662" s="24" t="str">
        <f t="shared" si="35"/>
        <v>Jan 1900</v>
      </c>
      <c r="E662" s="9">
        <v>0</v>
      </c>
      <c r="F662" s="23">
        <f t="shared" si="34"/>
        <v>0</v>
      </c>
      <c r="G662" s="23">
        <f t="shared" si="36"/>
        <v>0</v>
      </c>
    </row>
    <row r="663" spans="1:7" x14ac:dyDescent="0.25">
      <c r="A663" s="10"/>
      <c r="B663" s="24" t="str">
        <f t="shared" si="35"/>
        <v>Jan 1900</v>
      </c>
      <c r="E663" s="9">
        <v>0</v>
      </c>
      <c r="F663" s="23">
        <f t="shared" si="34"/>
        <v>0</v>
      </c>
      <c r="G663" s="23">
        <f t="shared" si="36"/>
        <v>0</v>
      </c>
    </row>
    <row r="664" spans="1:7" x14ac:dyDescent="0.25">
      <c r="A664" s="10"/>
      <c r="B664" s="24" t="str">
        <f t="shared" si="35"/>
        <v>Jan 1900</v>
      </c>
      <c r="E664" s="9">
        <v>0</v>
      </c>
      <c r="F664" s="23">
        <f t="shared" si="34"/>
        <v>0</v>
      </c>
      <c r="G664" s="23">
        <f t="shared" si="36"/>
        <v>0</v>
      </c>
    </row>
    <row r="665" spans="1:7" x14ac:dyDescent="0.25">
      <c r="A665" s="10"/>
      <c r="B665" s="24" t="str">
        <f t="shared" si="35"/>
        <v>Jan 1900</v>
      </c>
      <c r="E665" s="9">
        <v>0</v>
      </c>
      <c r="F665" s="23">
        <f t="shared" si="34"/>
        <v>0</v>
      </c>
      <c r="G665" s="23">
        <f t="shared" si="36"/>
        <v>0</v>
      </c>
    </row>
    <row r="666" spans="1:7" x14ac:dyDescent="0.25">
      <c r="A666" s="10"/>
      <c r="B666" s="24" t="str">
        <f t="shared" si="35"/>
        <v>Jan 1900</v>
      </c>
      <c r="E666" s="9">
        <v>0</v>
      </c>
      <c r="F666" s="23">
        <f t="shared" si="34"/>
        <v>0</v>
      </c>
      <c r="G666" s="23">
        <f t="shared" si="36"/>
        <v>0</v>
      </c>
    </row>
    <row r="667" spans="1:7" x14ac:dyDescent="0.25">
      <c r="A667" s="10"/>
      <c r="B667" s="24" t="str">
        <f t="shared" si="35"/>
        <v>Jan 1900</v>
      </c>
      <c r="E667" s="9">
        <v>0</v>
      </c>
      <c r="F667" s="23">
        <f t="shared" si="34"/>
        <v>0</v>
      </c>
      <c r="G667" s="23">
        <f t="shared" si="36"/>
        <v>0</v>
      </c>
    </row>
    <row r="668" spans="1:7" x14ac:dyDescent="0.25">
      <c r="A668" s="10"/>
      <c r="B668" s="24" t="str">
        <f t="shared" si="35"/>
        <v>Jan 1900</v>
      </c>
      <c r="E668" s="9">
        <v>0</v>
      </c>
      <c r="F668" s="23">
        <f t="shared" si="34"/>
        <v>0</v>
      </c>
      <c r="G668" s="23">
        <f t="shared" si="36"/>
        <v>0</v>
      </c>
    </row>
    <row r="669" spans="1:7" x14ac:dyDescent="0.25">
      <c r="A669" s="10"/>
      <c r="B669" s="24" t="str">
        <f t="shared" si="35"/>
        <v>Jan 1900</v>
      </c>
      <c r="E669" s="9">
        <v>0</v>
      </c>
      <c r="F669" s="23">
        <f t="shared" si="34"/>
        <v>0</v>
      </c>
      <c r="G669" s="23">
        <f t="shared" si="36"/>
        <v>0</v>
      </c>
    </row>
    <row r="670" spans="1:7" x14ac:dyDescent="0.25">
      <c r="A670" s="10"/>
      <c r="B670" s="24" t="str">
        <f t="shared" si="35"/>
        <v>Jan 1900</v>
      </c>
      <c r="E670" s="9">
        <v>0</v>
      </c>
      <c r="F670" s="23">
        <f t="shared" si="34"/>
        <v>0</v>
      </c>
      <c r="G670" s="23">
        <f t="shared" si="36"/>
        <v>0</v>
      </c>
    </row>
    <row r="671" spans="1:7" x14ac:dyDescent="0.25">
      <c r="A671" s="10"/>
      <c r="B671" s="24" t="str">
        <f t="shared" si="35"/>
        <v>Jan 1900</v>
      </c>
      <c r="E671" s="9">
        <v>0</v>
      </c>
      <c r="F671" s="23">
        <f t="shared" si="34"/>
        <v>0</v>
      </c>
      <c r="G671" s="23">
        <f t="shared" si="36"/>
        <v>0</v>
      </c>
    </row>
    <row r="672" spans="1:7" x14ac:dyDescent="0.25">
      <c r="A672" s="10"/>
      <c r="B672" s="24" t="str">
        <f t="shared" si="35"/>
        <v>Jan 1900</v>
      </c>
      <c r="E672" s="9">
        <v>0</v>
      </c>
      <c r="F672" s="23">
        <f t="shared" si="34"/>
        <v>0</v>
      </c>
      <c r="G672" s="23">
        <f t="shared" si="36"/>
        <v>0</v>
      </c>
    </row>
    <row r="673" spans="1:7" x14ac:dyDescent="0.25">
      <c r="A673" s="10"/>
      <c r="B673" s="24" t="str">
        <f t="shared" si="35"/>
        <v>Jan 1900</v>
      </c>
      <c r="E673" s="9">
        <v>0</v>
      </c>
      <c r="F673" s="23">
        <f t="shared" si="34"/>
        <v>0</v>
      </c>
      <c r="G673" s="23">
        <f t="shared" si="36"/>
        <v>0</v>
      </c>
    </row>
    <row r="674" spans="1:7" x14ac:dyDescent="0.25">
      <c r="A674" s="10"/>
      <c r="B674" s="24" t="str">
        <f t="shared" si="35"/>
        <v>Jan 1900</v>
      </c>
      <c r="E674" s="9">
        <v>0</v>
      </c>
      <c r="F674" s="23">
        <f t="shared" si="34"/>
        <v>0</v>
      </c>
      <c r="G674" s="23">
        <f t="shared" si="36"/>
        <v>0</v>
      </c>
    </row>
    <row r="675" spans="1:7" x14ac:dyDescent="0.25">
      <c r="A675" s="10"/>
      <c r="B675" s="24" t="str">
        <f t="shared" si="35"/>
        <v>Jan 1900</v>
      </c>
      <c r="E675" s="9">
        <v>0</v>
      </c>
      <c r="F675" s="23">
        <f t="shared" si="34"/>
        <v>0</v>
      </c>
      <c r="G675" s="23">
        <f t="shared" si="36"/>
        <v>0</v>
      </c>
    </row>
    <row r="676" spans="1:7" x14ac:dyDescent="0.25">
      <c r="A676" s="10"/>
      <c r="B676" s="24" t="str">
        <f t="shared" si="35"/>
        <v>Jan 1900</v>
      </c>
      <c r="E676" s="9">
        <v>0</v>
      </c>
      <c r="F676" s="23">
        <f t="shared" si="34"/>
        <v>0</v>
      </c>
      <c r="G676" s="23">
        <f t="shared" si="36"/>
        <v>0</v>
      </c>
    </row>
    <row r="677" spans="1:7" x14ac:dyDescent="0.25">
      <c r="A677" s="10"/>
      <c r="B677" s="24" t="str">
        <f t="shared" si="35"/>
        <v>Jan 1900</v>
      </c>
      <c r="E677" s="9">
        <v>0</v>
      </c>
      <c r="F677" s="23">
        <f t="shared" si="34"/>
        <v>0</v>
      </c>
      <c r="G677" s="23">
        <f t="shared" si="36"/>
        <v>0</v>
      </c>
    </row>
    <row r="678" spans="1:7" x14ac:dyDescent="0.25">
      <c r="A678" s="10"/>
      <c r="B678" s="24" t="str">
        <f t="shared" si="35"/>
        <v>Jan 1900</v>
      </c>
      <c r="E678" s="9">
        <v>0</v>
      </c>
      <c r="F678" s="23">
        <f t="shared" ref="F678:F741" si="37">MIN(E678,10)</f>
        <v>0</v>
      </c>
      <c r="G678" s="23">
        <f t="shared" si="36"/>
        <v>0</v>
      </c>
    </row>
    <row r="679" spans="1:7" x14ac:dyDescent="0.25">
      <c r="A679" s="10"/>
      <c r="B679" s="24" t="str">
        <f t="shared" ref="B679:B742" si="38">TEXT(A679, "mmm yyyy")</f>
        <v>Jan 1900</v>
      </c>
      <c r="E679" s="9">
        <v>0</v>
      </c>
      <c r="F679" s="23">
        <f t="shared" si="37"/>
        <v>0</v>
      </c>
      <c r="G679" s="23">
        <f t="shared" ref="G679:G742" si="39">E679-F679</f>
        <v>0</v>
      </c>
    </row>
    <row r="680" spans="1:7" x14ac:dyDescent="0.25">
      <c r="A680" s="10"/>
      <c r="B680" s="24" t="str">
        <f t="shared" si="38"/>
        <v>Jan 1900</v>
      </c>
      <c r="E680" s="9">
        <v>0</v>
      </c>
      <c r="F680" s="23">
        <f t="shared" si="37"/>
        <v>0</v>
      </c>
      <c r="G680" s="23">
        <f t="shared" si="39"/>
        <v>0</v>
      </c>
    </row>
    <row r="681" spans="1:7" x14ac:dyDescent="0.25">
      <c r="A681" s="10"/>
      <c r="B681" s="24" t="str">
        <f t="shared" si="38"/>
        <v>Jan 1900</v>
      </c>
      <c r="E681" s="9">
        <v>0</v>
      </c>
      <c r="F681" s="23">
        <f t="shared" si="37"/>
        <v>0</v>
      </c>
      <c r="G681" s="23">
        <f t="shared" si="39"/>
        <v>0</v>
      </c>
    </row>
    <row r="682" spans="1:7" x14ac:dyDescent="0.25">
      <c r="A682" s="10"/>
      <c r="B682" s="24" t="str">
        <f t="shared" si="38"/>
        <v>Jan 1900</v>
      </c>
      <c r="E682" s="9">
        <v>0</v>
      </c>
      <c r="F682" s="23">
        <f t="shared" si="37"/>
        <v>0</v>
      </c>
      <c r="G682" s="23">
        <f t="shared" si="39"/>
        <v>0</v>
      </c>
    </row>
    <row r="683" spans="1:7" x14ac:dyDescent="0.25">
      <c r="A683" s="10"/>
      <c r="B683" s="24" t="str">
        <f t="shared" si="38"/>
        <v>Jan 1900</v>
      </c>
      <c r="E683" s="9">
        <v>0</v>
      </c>
      <c r="F683" s="23">
        <f t="shared" si="37"/>
        <v>0</v>
      </c>
      <c r="G683" s="23">
        <f t="shared" si="39"/>
        <v>0</v>
      </c>
    </row>
    <row r="684" spans="1:7" x14ac:dyDescent="0.25">
      <c r="A684" s="10"/>
      <c r="B684" s="24" t="str">
        <f t="shared" si="38"/>
        <v>Jan 1900</v>
      </c>
      <c r="E684" s="9">
        <v>0</v>
      </c>
      <c r="F684" s="23">
        <f t="shared" si="37"/>
        <v>0</v>
      </c>
      <c r="G684" s="23">
        <f t="shared" si="39"/>
        <v>0</v>
      </c>
    </row>
    <row r="685" spans="1:7" x14ac:dyDescent="0.25">
      <c r="A685" s="10"/>
      <c r="B685" s="24" t="str">
        <f t="shared" si="38"/>
        <v>Jan 1900</v>
      </c>
      <c r="E685" s="9">
        <v>0</v>
      </c>
      <c r="F685" s="23">
        <f t="shared" si="37"/>
        <v>0</v>
      </c>
      <c r="G685" s="23">
        <f t="shared" si="39"/>
        <v>0</v>
      </c>
    </row>
    <row r="686" spans="1:7" x14ac:dyDescent="0.25">
      <c r="A686" s="10"/>
      <c r="B686" s="24" t="str">
        <f t="shared" si="38"/>
        <v>Jan 1900</v>
      </c>
      <c r="E686" s="9">
        <v>0</v>
      </c>
      <c r="F686" s="23">
        <f t="shared" si="37"/>
        <v>0</v>
      </c>
      <c r="G686" s="23">
        <f t="shared" si="39"/>
        <v>0</v>
      </c>
    </row>
    <row r="687" spans="1:7" x14ac:dyDescent="0.25">
      <c r="A687" s="10"/>
      <c r="B687" s="24" t="str">
        <f t="shared" si="38"/>
        <v>Jan 1900</v>
      </c>
      <c r="E687" s="9">
        <v>0</v>
      </c>
      <c r="F687" s="23">
        <f t="shared" si="37"/>
        <v>0</v>
      </c>
      <c r="G687" s="23">
        <f t="shared" si="39"/>
        <v>0</v>
      </c>
    </row>
    <row r="688" spans="1:7" x14ac:dyDescent="0.25">
      <c r="A688" s="10"/>
      <c r="B688" s="24" t="str">
        <f t="shared" si="38"/>
        <v>Jan 1900</v>
      </c>
      <c r="E688" s="9">
        <v>0</v>
      </c>
      <c r="F688" s="23">
        <f t="shared" si="37"/>
        <v>0</v>
      </c>
      <c r="G688" s="23">
        <f t="shared" si="39"/>
        <v>0</v>
      </c>
    </row>
    <row r="689" spans="1:7" x14ac:dyDescent="0.25">
      <c r="A689" s="10"/>
      <c r="B689" s="24" t="str">
        <f t="shared" si="38"/>
        <v>Jan 1900</v>
      </c>
      <c r="E689" s="9">
        <v>0</v>
      </c>
      <c r="F689" s="23">
        <f t="shared" si="37"/>
        <v>0</v>
      </c>
      <c r="G689" s="23">
        <f t="shared" si="39"/>
        <v>0</v>
      </c>
    </row>
    <row r="690" spans="1:7" x14ac:dyDescent="0.25">
      <c r="A690" s="10"/>
      <c r="B690" s="24" t="str">
        <f t="shared" si="38"/>
        <v>Jan 1900</v>
      </c>
      <c r="E690" s="9">
        <v>0</v>
      </c>
      <c r="F690" s="23">
        <f t="shared" si="37"/>
        <v>0</v>
      </c>
      <c r="G690" s="23">
        <f t="shared" si="39"/>
        <v>0</v>
      </c>
    </row>
    <row r="691" spans="1:7" x14ac:dyDescent="0.25">
      <c r="A691" s="10"/>
      <c r="B691" s="24" t="str">
        <f t="shared" si="38"/>
        <v>Jan 1900</v>
      </c>
      <c r="E691" s="9">
        <v>0</v>
      </c>
      <c r="F691" s="23">
        <f t="shared" si="37"/>
        <v>0</v>
      </c>
      <c r="G691" s="23">
        <f t="shared" si="39"/>
        <v>0</v>
      </c>
    </row>
    <row r="692" spans="1:7" x14ac:dyDescent="0.25">
      <c r="A692" s="10"/>
      <c r="B692" s="24" t="str">
        <f t="shared" si="38"/>
        <v>Jan 1900</v>
      </c>
      <c r="E692" s="9">
        <v>0</v>
      </c>
      <c r="F692" s="23">
        <f t="shared" si="37"/>
        <v>0</v>
      </c>
      <c r="G692" s="23">
        <f t="shared" si="39"/>
        <v>0</v>
      </c>
    </row>
    <row r="693" spans="1:7" x14ac:dyDescent="0.25">
      <c r="A693" s="10"/>
      <c r="B693" s="24" t="str">
        <f t="shared" si="38"/>
        <v>Jan 1900</v>
      </c>
      <c r="E693" s="9">
        <v>0</v>
      </c>
      <c r="F693" s="23">
        <f t="shared" si="37"/>
        <v>0</v>
      </c>
      <c r="G693" s="23">
        <f t="shared" si="39"/>
        <v>0</v>
      </c>
    </row>
    <row r="694" spans="1:7" x14ac:dyDescent="0.25">
      <c r="A694" s="10"/>
      <c r="B694" s="24" t="str">
        <f t="shared" si="38"/>
        <v>Jan 1900</v>
      </c>
      <c r="E694" s="9">
        <v>0</v>
      </c>
      <c r="F694" s="23">
        <f t="shared" si="37"/>
        <v>0</v>
      </c>
      <c r="G694" s="23">
        <f t="shared" si="39"/>
        <v>0</v>
      </c>
    </row>
    <row r="695" spans="1:7" x14ac:dyDescent="0.25">
      <c r="A695" s="10"/>
      <c r="B695" s="24" t="str">
        <f t="shared" si="38"/>
        <v>Jan 1900</v>
      </c>
      <c r="E695" s="9">
        <v>0</v>
      </c>
      <c r="F695" s="23">
        <f t="shared" si="37"/>
        <v>0</v>
      </c>
      <c r="G695" s="23">
        <f t="shared" si="39"/>
        <v>0</v>
      </c>
    </row>
    <row r="696" spans="1:7" x14ac:dyDescent="0.25">
      <c r="A696" s="10"/>
      <c r="B696" s="24" t="str">
        <f t="shared" si="38"/>
        <v>Jan 1900</v>
      </c>
      <c r="E696" s="9">
        <v>0</v>
      </c>
      <c r="F696" s="23">
        <f t="shared" si="37"/>
        <v>0</v>
      </c>
      <c r="G696" s="23">
        <f t="shared" si="39"/>
        <v>0</v>
      </c>
    </row>
    <row r="697" spans="1:7" x14ac:dyDescent="0.25">
      <c r="A697" s="10"/>
      <c r="B697" s="24" t="str">
        <f t="shared" si="38"/>
        <v>Jan 1900</v>
      </c>
      <c r="E697" s="9">
        <v>0</v>
      </c>
      <c r="F697" s="23">
        <f t="shared" si="37"/>
        <v>0</v>
      </c>
      <c r="G697" s="23">
        <f t="shared" si="39"/>
        <v>0</v>
      </c>
    </row>
    <row r="698" spans="1:7" x14ac:dyDescent="0.25">
      <c r="A698" s="10"/>
      <c r="B698" s="24" t="str">
        <f t="shared" si="38"/>
        <v>Jan 1900</v>
      </c>
      <c r="E698" s="9">
        <v>0</v>
      </c>
      <c r="F698" s="23">
        <f t="shared" si="37"/>
        <v>0</v>
      </c>
      <c r="G698" s="23">
        <f t="shared" si="39"/>
        <v>0</v>
      </c>
    </row>
    <row r="699" spans="1:7" x14ac:dyDescent="0.25">
      <c r="A699" s="10"/>
      <c r="B699" s="24" t="str">
        <f t="shared" si="38"/>
        <v>Jan 1900</v>
      </c>
      <c r="E699" s="9">
        <v>0</v>
      </c>
      <c r="F699" s="23">
        <f t="shared" si="37"/>
        <v>0</v>
      </c>
      <c r="G699" s="23">
        <f t="shared" si="39"/>
        <v>0</v>
      </c>
    </row>
    <row r="700" spans="1:7" x14ac:dyDescent="0.25">
      <c r="A700" s="10"/>
      <c r="B700" s="24" t="str">
        <f t="shared" si="38"/>
        <v>Jan 1900</v>
      </c>
      <c r="E700" s="9">
        <v>0</v>
      </c>
      <c r="F700" s="23">
        <f t="shared" si="37"/>
        <v>0</v>
      </c>
      <c r="G700" s="23">
        <f t="shared" si="39"/>
        <v>0</v>
      </c>
    </row>
    <row r="701" spans="1:7" x14ac:dyDescent="0.25">
      <c r="A701" s="10"/>
      <c r="B701" s="24" t="str">
        <f t="shared" si="38"/>
        <v>Jan 1900</v>
      </c>
      <c r="E701" s="9">
        <v>0</v>
      </c>
      <c r="F701" s="23">
        <f t="shared" si="37"/>
        <v>0</v>
      </c>
      <c r="G701" s="23">
        <f t="shared" si="39"/>
        <v>0</v>
      </c>
    </row>
    <row r="702" spans="1:7" x14ac:dyDescent="0.25">
      <c r="A702" s="10"/>
      <c r="B702" s="24" t="str">
        <f t="shared" si="38"/>
        <v>Jan 1900</v>
      </c>
      <c r="E702" s="9">
        <v>0</v>
      </c>
      <c r="F702" s="23">
        <f t="shared" si="37"/>
        <v>0</v>
      </c>
      <c r="G702" s="23">
        <f t="shared" si="39"/>
        <v>0</v>
      </c>
    </row>
    <row r="703" spans="1:7" x14ac:dyDescent="0.25">
      <c r="A703" s="10"/>
      <c r="B703" s="24" t="str">
        <f t="shared" si="38"/>
        <v>Jan 1900</v>
      </c>
      <c r="E703" s="9">
        <v>0</v>
      </c>
      <c r="F703" s="23">
        <f t="shared" si="37"/>
        <v>0</v>
      </c>
      <c r="G703" s="23">
        <f t="shared" si="39"/>
        <v>0</v>
      </c>
    </row>
    <row r="704" spans="1:7" x14ac:dyDescent="0.25">
      <c r="A704" s="10"/>
      <c r="B704" s="24" t="str">
        <f t="shared" si="38"/>
        <v>Jan 1900</v>
      </c>
      <c r="E704" s="9">
        <v>0</v>
      </c>
      <c r="F704" s="23">
        <f t="shared" si="37"/>
        <v>0</v>
      </c>
      <c r="G704" s="23">
        <f t="shared" si="39"/>
        <v>0</v>
      </c>
    </row>
    <row r="705" spans="1:7" x14ac:dyDescent="0.25">
      <c r="A705" s="10"/>
      <c r="B705" s="24" t="str">
        <f t="shared" si="38"/>
        <v>Jan 1900</v>
      </c>
      <c r="E705" s="9">
        <v>0</v>
      </c>
      <c r="F705" s="23">
        <f t="shared" si="37"/>
        <v>0</v>
      </c>
      <c r="G705" s="23">
        <f t="shared" si="39"/>
        <v>0</v>
      </c>
    </row>
    <row r="706" spans="1:7" x14ac:dyDescent="0.25">
      <c r="A706" s="10"/>
      <c r="B706" s="24" t="str">
        <f t="shared" si="38"/>
        <v>Jan 1900</v>
      </c>
      <c r="E706" s="9">
        <v>0</v>
      </c>
      <c r="F706" s="23">
        <f t="shared" si="37"/>
        <v>0</v>
      </c>
      <c r="G706" s="23">
        <f t="shared" si="39"/>
        <v>0</v>
      </c>
    </row>
    <row r="707" spans="1:7" x14ac:dyDescent="0.25">
      <c r="A707" s="10"/>
      <c r="B707" s="24" t="str">
        <f t="shared" si="38"/>
        <v>Jan 1900</v>
      </c>
      <c r="E707" s="9">
        <v>0</v>
      </c>
      <c r="F707" s="23">
        <f t="shared" si="37"/>
        <v>0</v>
      </c>
      <c r="G707" s="23">
        <f t="shared" si="39"/>
        <v>0</v>
      </c>
    </row>
    <row r="708" spans="1:7" x14ac:dyDescent="0.25">
      <c r="A708" s="10"/>
      <c r="B708" s="24" t="str">
        <f t="shared" si="38"/>
        <v>Jan 1900</v>
      </c>
      <c r="E708" s="9">
        <v>0</v>
      </c>
      <c r="F708" s="23">
        <f t="shared" si="37"/>
        <v>0</v>
      </c>
      <c r="G708" s="23">
        <f t="shared" si="39"/>
        <v>0</v>
      </c>
    </row>
    <row r="709" spans="1:7" x14ac:dyDescent="0.25">
      <c r="A709" s="10"/>
      <c r="B709" s="24" t="str">
        <f t="shared" si="38"/>
        <v>Jan 1900</v>
      </c>
      <c r="E709" s="9">
        <v>0</v>
      </c>
      <c r="F709" s="23">
        <f t="shared" si="37"/>
        <v>0</v>
      </c>
      <c r="G709" s="23">
        <f t="shared" si="39"/>
        <v>0</v>
      </c>
    </row>
    <row r="710" spans="1:7" x14ac:dyDescent="0.25">
      <c r="A710" s="10"/>
      <c r="B710" s="24" t="str">
        <f t="shared" si="38"/>
        <v>Jan 1900</v>
      </c>
      <c r="E710" s="9">
        <v>0</v>
      </c>
      <c r="F710" s="23">
        <f t="shared" si="37"/>
        <v>0</v>
      </c>
      <c r="G710" s="23">
        <f t="shared" si="39"/>
        <v>0</v>
      </c>
    </row>
    <row r="711" spans="1:7" x14ac:dyDescent="0.25">
      <c r="A711" s="10"/>
      <c r="B711" s="24" t="str">
        <f t="shared" si="38"/>
        <v>Jan 1900</v>
      </c>
      <c r="E711" s="9">
        <v>0</v>
      </c>
      <c r="F711" s="23">
        <f t="shared" si="37"/>
        <v>0</v>
      </c>
      <c r="G711" s="23">
        <f t="shared" si="39"/>
        <v>0</v>
      </c>
    </row>
    <row r="712" spans="1:7" x14ac:dyDescent="0.25">
      <c r="A712" s="10"/>
      <c r="B712" s="24" t="str">
        <f t="shared" si="38"/>
        <v>Jan 1900</v>
      </c>
      <c r="E712" s="9">
        <v>0</v>
      </c>
      <c r="F712" s="23">
        <f t="shared" si="37"/>
        <v>0</v>
      </c>
      <c r="G712" s="23">
        <f t="shared" si="39"/>
        <v>0</v>
      </c>
    </row>
    <row r="713" spans="1:7" x14ac:dyDescent="0.25">
      <c r="A713" s="10"/>
      <c r="B713" s="24" t="str">
        <f t="shared" si="38"/>
        <v>Jan 1900</v>
      </c>
      <c r="E713" s="9">
        <v>0</v>
      </c>
      <c r="F713" s="23">
        <f t="shared" si="37"/>
        <v>0</v>
      </c>
      <c r="G713" s="23">
        <f t="shared" si="39"/>
        <v>0</v>
      </c>
    </row>
    <row r="714" spans="1:7" x14ac:dyDescent="0.25">
      <c r="A714" s="10"/>
      <c r="B714" s="24" t="str">
        <f t="shared" si="38"/>
        <v>Jan 1900</v>
      </c>
      <c r="E714" s="9">
        <v>0</v>
      </c>
      <c r="F714" s="23">
        <f t="shared" si="37"/>
        <v>0</v>
      </c>
      <c r="G714" s="23">
        <f t="shared" si="39"/>
        <v>0</v>
      </c>
    </row>
    <row r="715" spans="1:7" x14ac:dyDescent="0.25">
      <c r="A715" s="10"/>
      <c r="B715" s="24" t="str">
        <f t="shared" si="38"/>
        <v>Jan 1900</v>
      </c>
      <c r="E715" s="9">
        <v>0</v>
      </c>
      <c r="F715" s="23">
        <f t="shared" si="37"/>
        <v>0</v>
      </c>
      <c r="G715" s="23">
        <f t="shared" si="39"/>
        <v>0</v>
      </c>
    </row>
    <row r="716" spans="1:7" x14ac:dyDescent="0.25">
      <c r="A716" s="10"/>
      <c r="B716" s="24" t="str">
        <f t="shared" si="38"/>
        <v>Jan 1900</v>
      </c>
      <c r="E716" s="9">
        <v>0</v>
      </c>
      <c r="F716" s="23">
        <f t="shared" si="37"/>
        <v>0</v>
      </c>
      <c r="G716" s="23">
        <f t="shared" si="39"/>
        <v>0</v>
      </c>
    </row>
    <row r="717" spans="1:7" x14ac:dyDescent="0.25">
      <c r="A717" s="10"/>
      <c r="B717" s="24" t="str">
        <f t="shared" si="38"/>
        <v>Jan 1900</v>
      </c>
      <c r="E717" s="9">
        <v>0</v>
      </c>
      <c r="F717" s="23">
        <f t="shared" si="37"/>
        <v>0</v>
      </c>
      <c r="G717" s="23">
        <f t="shared" si="39"/>
        <v>0</v>
      </c>
    </row>
    <row r="718" spans="1:7" x14ac:dyDescent="0.25">
      <c r="A718" s="10"/>
      <c r="B718" s="24" t="str">
        <f t="shared" si="38"/>
        <v>Jan 1900</v>
      </c>
      <c r="E718" s="9">
        <v>0</v>
      </c>
      <c r="F718" s="23">
        <f t="shared" si="37"/>
        <v>0</v>
      </c>
      <c r="G718" s="23">
        <f t="shared" si="39"/>
        <v>0</v>
      </c>
    </row>
    <row r="719" spans="1:7" x14ac:dyDescent="0.25">
      <c r="A719" s="10"/>
      <c r="B719" s="24" t="str">
        <f t="shared" si="38"/>
        <v>Jan 1900</v>
      </c>
      <c r="E719" s="9">
        <v>0</v>
      </c>
      <c r="F719" s="23">
        <f t="shared" si="37"/>
        <v>0</v>
      </c>
      <c r="G719" s="23">
        <f t="shared" si="39"/>
        <v>0</v>
      </c>
    </row>
    <row r="720" spans="1:7" x14ac:dyDescent="0.25">
      <c r="A720" s="10"/>
      <c r="B720" s="24" t="str">
        <f t="shared" si="38"/>
        <v>Jan 1900</v>
      </c>
      <c r="E720" s="9">
        <v>0</v>
      </c>
      <c r="F720" s="23">
        <f t="shared" si="37"/>
        <v>0</v>
      </c>
      <c r="G720" s="23">
        <f t="shared" si="39"/>
        <v>0</v>
      </c>
    </row>
    <row r="721" spans="1:7" x14ac:dyDescent="0.25">
      <c r="A721" s="10"/>
      <c r="B721" s="24" t="str">
        <f t="shared" si="38"/>
        <v>Jan 1900</v>
      </c>
      <c r="E721" s="9">
        <v>0</v>
      </c>
      <c r="F721" s="23">
        <f t="shared" si="37"/>
        <v>0</v>
      </c>
      <c r="G721" s="23">
        <f t="shared" si="39"/>
        <v>0</v>
      </c>
    </row>
    <row r="722" spans="1:7" x14ac:dyDescent="0.25">
      <c r="A722" s="10"/>
      <c r="B722" s="24" t="str">
        <f t="shared" si="38"/>
        <v>Jan 1900</v>
      </c>
      <c r="E722" s="9">
        <v>0</v>
      </c>
      <c r="F722" s="23">
        <f t="shared" si="37"/>
        <v>0</v>
      </c>
      <c r="G722" s="23">
        <f t="shared" si="39"/>
        <v>0</v>
      </c>
    </row>
    <row r="723" spans="1:7" x14ac:dyDescent="0.25">
      <c r="A723" s="10"/>
      <c r="B723" s="24" t="str">
        <f t="shared" si="38"/>
        <v>Jan 1900</v>
      </c>
      <c r="E723" s="9">
        <v>0</v>
      </c>
      <c r="F723" s="23">
        <f t="shared" si="37"/>
        <v>0</v>
      </c>
      <c r="G723" s="23">
        <f t="shared" si="39"/>
        <v>0</v>
      </c>
    </row>
    <row r="724" spans="1:7" x14ac:dyDescent="0.25">
      <c r="A724" s="10"/>
      <c r="B724" s="24" t="str">
        <f t="shared" si="38"/>
        <v>Jan 1900</v>
      </c>
      <c r="E724" s="9">
        <v>0</v>
      </c>
      <c r="F724" s="23">
        <f t="shared" si="37"/>
        <v>0</v>
      </c>
      <c r="G724" s="23">
        <f t="shared" si="39"/>
        <v>0</v>
      </c>
    </row>
    <row r="725" spans="1:7" x14ac:dyDescent="0.25">
      <c r="A725" s="10"/>
      <c r="B725" s="24" t="str">
        <f t="shared" si="38"/>
        <v>Jan 1900</v>
      </c>
      <c r="E725" s="9">
        <v>0</v>
      </c>
      <c r="F725" s="23">
        <f t="shared" si="37"/>
        <v>0</v>
      </c>
      <c r="G725" s="23">
        <f t="shared" si="39"/>
        <v>0</v>
      </c>
    </row>
    <row r="726" spans="1:7" x14ac:dyDescent="0.25">
      <c r="A726" s="10"/>
      <c r="B726" s="24" t="str">
        <f t="shared" si="38"/>
        <v>Jan 1900</v>
      </c>
      <c r="E726" s="9">
        <v>0</v>
      </c>
      <c r="F726" s="23">
        <f t="shared" si="37"/>
        <v>0</v>
      </c>
      <c r="G726" s="23">
        <f t="shared" si="39"/>
        <v>0</v>
      </c>
    </row>
    <row r="727" spans="1:7" x14ac:dyDescent="0.25">
      <c r="A727" s="10"/>
      <c r="B727" s="24" t="str">
        <f t="shared" si="38"/>
        <v>Jan 1900</v>
      </c>
      <c r="E727" s="9">
        <v>0</v>
      </c>
      <c r="F727" s="23">
        <f t="shared" si="37"/>
        <v>0</v>
      </c>
      <c r="G727" s="23">
        <f t="shared" si="39"/>
        <v>0</v>
      </c>
    </row>
    <row r="728" spans="1:7" x14ac:dyDescent="0.25">
      <c r="A728" s="10"/>
      <c r="B728" s="24" t="str">
        <f t="shared" si="38"/>
        <v>Jan 1900</v>
      </c>
      <c r="E728" s="9">
        <v>0</v>
      </c>
      <c r="F728" s="23">
        <f t="shared" si="37"/>
        <v>0</v>
      </c>
      <c r="G728" s="23">
        <f t="shared" si="39"/>
        <v>0</v>
      </c>
    </row>
    <row r="729" spans="1:7" x14ac:dyDescent="0.25">
      <c r="A729" s="10"/>
      <c r="B729" s="24" t="str">
        <f t="shared" si="38"/>
        <v>Jan 1900</v>
      </c>
      <c r="E729" s="9">
        <v>0</v>
      </c>
      <c r="F729" s="23">
        <f t="shared" si="37"/>
        <v>0</v>
      </c>
      <c r="G729" s="23">
        <f t="shared" si="39"/>
        <v>0</v>
      </c>
    </row>
    <row r="730" spans="1:7" x14ac:dyDescent="0.25">
      <c r="A730" s="10"/>
      <c r="B730" s="24" t="str">
        <f t="shared" si="38"/>
        <v>Jan 1900</v>
      </c>
      <c r="E730" s="9">
        <v>0</v>
      </c>
      <c r="F730" s="23">
        <f t="shared" si="37"/>
        <v>0</v>
      </c>
      <c r="G730" s="23">
        <f t="shared" si="39"/>
        <v>0</v>
      </c>
    </row>
    <row r="731" spans="1:7" x14ac:dyDescent="0.25">
      <c r="A731" s="10"/>
      <c r="B731" s="24" t="str">
        <f t="shared" si="38"/>
        <v>Jan 1900</v>
      </c>
      <c r="E731" s="9">
        <v>0</v>
      </c>
      <c r="F731" s="23">
        <f t="shared" si="37"/>
        <v>0</v>
      </c>
      <c r="G731" s="23">
        <f t="shared" si="39"/>
        <v>0</v>
      </c>
    </row>
    <row r="732" spans="1:7" x14ac:dyDescent="0.25">
      <c r="A732" s="10"/>
      <c r="B732" s="24" t="str">
        <f t="shared" si="38"/>
        <v>Jan 1900</v>
      </c>
      <c r="E732" s="9">
        <v>0</v>
      </c>
      <c r="F732" s="23">
        <f t="shared" si="37"/>
        <v>0</v>
      </c>
      <c r="G732" s="23">
        <f t="shared" si="39"/>
        <v>0</v>
      </c>
    </row>
    <row r="733" spans="1:7" x14ac:dyDescent="0.25">
      <c r="A733" s="10"/>
      <c r="B733" s="24" t="str">
        <f t="shared" si="38"/>
        <v>Jan 1900</v>
      </c>
      <c r="E733" s="9">
        <v>0</v>
      </c>
      <c r="F733" s="23">
        <f t="shared" si="37"/>
        <v>0</v>
      </c>
      <c r="G733" s="23">
        <f t="shared" si="39"/>
        <v>0</v>
      </c>
    </row>
    <row r="734" spans="1:7" x14ac:dyDescent="0.25">
      <c r="A734" s="10"/>
      <c r="B734" s="24" t="str">
        <f t="shared" si="38"/>
        <v>Jan 1900</v>
      </c>
      <c r="E734" s="9">
        <v>0</v>
      </c>
      <c r="F734" s="23">
        <f t="shared" si="37"/>
        <v>0</v>
      </c>
      <c r="G734" s="23">
        <f t="shared" si="39"/>
        <v>0</v>
      </c>
    </row>
    <row r="735" spans="1:7" x14ac:dyDescent="0.25">
      <c r="A735" s="10"/>
      <c r="B735" s="24" t="str">
        <f t="shared" si="38"/>
        <v>Jan 1900</v>
      </c>
      <c r="E735" s="9">
        <v>0</v>
      </c>
      <c r="F735" s="23">
        <f t="shared" si="37"/>
        <v>0</v>
      </c>
      <c r="G735" s="23">
        <f t="shared" si="39"/>
        <v>0</v>
      </c>
    </row>
    <row r="736" spans="1:7" x14ac:dyDescent="0.25">
      <c r="A736" s="10"/>
      <c r="B736" s="24" t="str">
        <f t="shared" si="38"/>
        <v>Jan 1900</v>
      </c>
      <c r="E736" s="9">
        <v>0</v>
      </c>
      <c r="F736" s="23">
        <f t="shared" si="37"/>
        <v>0</v>
      </c>
      <c r="G736" s="23">
        <f t="shared" si="39"/>
        <v>0</v>
      </c>
    </row>
    <row r="737" spans="1:7" x14ac:dyDescent="0.25">
      <c r="A737" s="10"/>
      <c r="B737" s="24" t="str">
        <f t="shared" si="38"/>
        <v>Jan 1900</v>
      </c>
      <c r="E737" s="9">
        <v>0</v>
      </c>
      <c r="F737" s="23">
        <f t="shared" si="37"/>
        <v>0</v>
      </c>
      <c r="G737" s="23">
        <f t="shared" si="39"/>
        <v>0</v>
      </c>
    </row>
    <row r="738" spans="1:7" x14ac:dyDescent="0.25">
      <c r="A738" s="10"/>
      <c r="B738" s="24" t="str">
        <f t="shared" si="38"/>
        <v>Jan 1900</v>
      </c>
      <c r="E738" s="9">
        <v>0</v>
      </c>
      <c r="F738" s="23">
        <f t="shared" si="37"/>
        <v>0</v>
      </c>
      <c r="G738" s="23">
        <f t="shared" si="39"/>
        <v>0</v>
      </c>
    </row>
    <row r="739" spans="1:7" x14ac:dyDescent="0.25">
      <c r="A739" s="10"/>
      <c r="B739" s="24" t="str">
        <f t="shared" si="38"/>
        <v>Jan 1900</v>
      </c>
      <c r="E739" s="9">
        <v>0</v>
      </c>
      <c r="F739" s="23">
        <f t="shared" si="37"/>
        <v>0</v>
      </c>
      <c r="G739" s="23">
        <f t="shared" si="39"/>
        <v>0</v>
      </c>
    </row>
    <row r="740" spans="1:7" x14ac:dyDescent="0.25">
      <c r="A740" s="10"/>
      <c r="B740" s="24" t="str">
        <f t="shared" si="38"/>
        <v>Jan 1900</v>
      </c>
      <c r="E740" s="9">
        <v>0</v>
      </c>
      <c r="F740" s="23">
        <f t="shared" si="37"/>
        <v>0</v>
      </c>
      <c r="G740" s="23">
        <f t="shared" si="39"/>
        <v>0</v>
      </c>
    </row>
    <row r="741" spans="1:7" x14ac:dyDescent="0.25">
      <c r="A741" s="10"/>
      <c r="B741" s="24" t="str">
        <f t="shared" si="38"/>
        <v>Jan 1900</v>
      </c>
      <c r="E741" s="9">
        <v>0</v>
      </c>
      <c r="F741" s="23">
        <f t="shared" si="37"/>
        <v>0</v>
      </c>
      <c r="G741" s="23">
        <f t="shared" si="39"/>
        <v>0</v>
      </c>
    </row>
    <row r="742" spans="1:7" x14ac:dyDescent="0.25">
      <c r="A742" s="10"/>
      <c r="B742" s="24" t="str">
        <f t="shared" si="38"/>
        <v>Jan 1900</v>
      </c>
      <c r="E742" s="9">
        <v>0</v>
      </c>
      <c r="F742" s="23">
        <f t="shared" ref="F742:F805" si="40">MIN(E742,10)</f>
        <v>0</v>
      </c>
      <c r="G742" s="23">
        <f t="shared" si="39"/>
        <v>0</v>
      </c>
    </row>
    <row r="743" spans="1:7" x14ac:dyDescent="0.25">
      <c r="A743" s="10"/>
      <c r="B743" s="24" t="str">
        <f t="shared" ref="B743:B806" si="41">TEXT(A743, "mmm yyyy")</f>
        <v>Jan 1900</v>
      </c>
      <c r="E743" s="9">
        <v>0</v>
      </c>
      <c r="F743" s="23">
        <f t="shared" si="40"/>
        <v>0</v>
      </c>
      <c r="G743" s="23">
        <f t="shared" ref="G743:G806" si="42">E743-F743</f>
        <v>0</v>
      </c>
    </row>
    <row r="744" spans="1:7" x14ac:dyDescent="0.25">
      <c r="A744" s="10"/>
      <c r="B744" s="24" t="str">
        <f t="shared" si="41"/>
        <v>Jan 1900</v>
      </c>
      <c r="E744" s="9">
        <v>0</v>
      </c>
      <c r="F744" s="23">
        <f t="shared" si="40"/>
        <v>0</v>
      </c>
      <c r="G744" s="23">
        <f t="shared" si="42"/>
        <v>0</v>
      </c>
    </row>
    <row r="745" spans="1:7" x14ac:dyDescent="0.25">
      <c r="A745" s="10"/>
      <c r="B745" s="24" t="str">
        <f t="shared" si="41"/>
        <v>Jan 1900</v>
      </c>
      <c r="E745" s="9">
        <v>0</v>
      </c>
      <c r="F745" s="23">
        <f t="shared" si="40"/>
        <v>0</v>
      </c>
      <c r="G745" s="23">
        <f t="shared" si="42"/>
        <v>0</v>
      </c>
    </row>
    <row r="746" spans="1:7" x14ac:dyDescent="0.25">
      <c r="A746" s="10"/>
      <c r="B746" s="24" t="str">
        <f t="shared" si="41"/>
        <v>Jan 1900</v>
      </c>
      <c r="E746" s="9">
        <v>0</v>
      </c>
      <c r="F746" s="23">
        <f t="shared" si="40"/>
        <v>0</v>
      </c>
      <c r="G746" s="23">
        <f t="shared" si="42"/>
        <v>0</v>
      </c>
    </row>
    <row r="747" spans="1:7" x14ac:dyDescent="0.25">
      <c r="A747" s="10"/>
      <c r="B747" s="24" t="str">
        <f t="shared" si="41"/>
        <v>Jan 1900</v>
      </c>
      <c r="E747" s="9">
        <v>0</v>
      </c>
      <c r="F747" s="23">
        <f t="shared" si="40"/>
        <v>0</v>
      </c>
      <c r="G747" s="23">
        <f t="shared" si="42"/>
        <v>0</v>
      </c>
    </row>
    <row r="748" spans="1:7" x14ac:dyDescent="0.25">
      <c r="A748" s="10"/>
      <c r="B748" s="24" t="str">
        <f t="shared" si="41"/>
        <v>Jan 1900</v>
      </c>
      <c r="E748" s="9">
        <v>0</v>
      </c>
      <c r="F748" s="23">
        <f t="shared" si="40"/>
        <v>0</v>
      </c>
      <c r="G748" s="23">
        <f t="shared" si="42"/>
        <v>0</v>
      </c>
    </row>
    <row r="749" spans="1:7" x14ac:dyDescent="0.25">
      <c r="A749" s="10"/>
      <c r="B749" s="24" t="str">
        <f t="shared" si="41"/>
        <v>Jan 1900</v>
      </c>
      <c r="E749" s="9">
        <v>0</v>
      </c>
      <c r="F749" s="23">
        <f t="shared" si="40"/>
        <v>0</v>
      </c>
      <c r="G749" s="23">
        <f t="shared" si="42"/>
        <v>0</v>
      </c>
    </row>
    <row r="750" spans="1:7" x14ac:dyDescent="0.25">
      <c r="A750" s="10"/>
      <c r="B750" s="24" t="str">
        <f t="shared" si="41"/>
        <v>Jan 1900</v>
      </c>
      <c r="E750" s="9">
        <v>0</v>
      </c>
      <c r="F750" s="23">
        <f t="shared" si="40"/>
        <v>0</v>
      </c>
      <c r="G750" s="23">
        <f t="shared" si="42"/>
        <v>0</v>
      </c>
    </row>
    <row r="751" spans="1:7" x14ac:dyDescent="0.25">
      <c r="A751" s="10"/>
      <c r="B751" s="24" t="str">
        <f t="shared" si="41"/>
        <v>Jan 1900</v>
      </c>
      <c r="E751" s="9">
        <v>0</v>
      </c>
      <c r="F751" s="23">
        <f t="shared" si="40"/>
        <v>0</v>
      </c>
      <c r="G751" s="23">
        <f t="shared" si="42"/>
        <v>0</v>
      </c>
    </row>
    <row r="752" spans="1:7" x14ac:dyDescent="0.25">
      <c r="A752" s="10"/>
      <c r="B752" s="24" t="str">
        <f t="shared" si="41"/>
        <v>Jan 1900</v>
      </c>
      <c r="E752" s="9">
        <v>0</v>
      </c>
      <c r="F752" s="23">
        <f t="shared" si="40"/>
        <v>0</v>
      </c>
      <c r="G752" s="23">
        <f t="shared" si="42"/>
        <v>0</v>
      </c>
    </row>
    <row r="753" spans="1:7" x14ac:dyDescent="0.25">
      <c r="A753" s="10"/>
      <c r="B753" s="24" t="str">
        <f t="shared" si="41"/>
        <v>Jan 1900</v>
      </c>
      <c r="E753" s="9">
        <v>0</v>
      </c>
      <c r="F753" s="23">
        <f t="shared" si="40"/>
        <v>0</v>
      </c>
      <c r="G753" s="23">
        <f t="shared" si="42"/>
        <v>0</v>
      </c>
    </row>
    <row r="754" spans="1:7" x14ac:dyDescent="0.25">
      <c r="A754" s="10"/>
      <c r="B754" s="24" t="str">
        <f t="shared" si="41"/>
        <v>Jan 1900</v>
      </c>
      <c r="E754" s="9">
        <v>0</v>
      </c>
      <c r="F754" s="23">
        <f t="shared" si="40"/>
        <v>0</v>
      </c>
      <c r="G754" s="23">
        <f t="shared" si="42"/>
        <v>0</v>
      </c>
    </row>
    <row r="755" spans="1:7" x14ac:dyDescent="0.25">
      <c r="A755" s="10"/>
      <c r="B755" s="24" t="str">
        <f t="shared" si="41"/>
        <v>Jan 1900</v>
      </c>
      <c r="E755" s="9">
        <v>0</v>
      </c>
      <c r="F755" s="23">
        <f t="shared" si="40"/>
        <v>0</v>
      </c>
      <c r="G755" s="23">
        <f t="shared" si="42"/>
        <v>0</v>
      </c>
    </row>
    <row r="756" spans="1:7" x14ac:dyDescent="0.25">
      <c r="A756" s="10"/>
      <c r="B756" s="24" t="str">
        <f t="shared" si="41"/>
        <v>Jan 1900</v>
      </c>
      <c r="E756" s="9">
        <v>0</v>
      </c>
      <c r="F756" s="23">
        <f t="shared" si="40"/>
        <v>0</v>
      </c>
      <c r="G756" s="23">
        <f t="shared" si="42"/>
        <v>0</v>
      </c>
    </row>
    <row r="757" spans="1:7" x14ac:dyDescent="0.25">
      <c r="A757" s="10"/>
      <c r="B757" s="24" t="str">
        <f t="shared" si="41"/>
        <v>Jan 1900</v>
      </c>
      <c r="E757" s="9">
        <v>0</v>
      </c>
      <c r="F757" s="23">
        <f t="shared" si="40"/>
        <v>0</v>
      </c>
      <c r="G757" s="23">
        <f t="shared" si="42"/>
        <v>0</v>
      </c>
    </row>
    <row r="758" spans="1:7" x14ac:dyDescent="0.25">
      <c r="A758" s="10"/>
      <c r="B758" s="24" t="str">
        <f t="shared" si="41"/>
        <v>Jan 1900</v>
      </c>
      <c r="E758" s="9">
        <v>0</v>
      </c>
      <c r="F758" s="23">
        <f t="shared" si="40"/>
        <v>0</v>
      </c>
      <c r="G758" s="23">
        <f t="shared" si="42"/>
        <v>0</v>
      </c>
    </row>
    <row r="759" spans="1:7" x14ac:dyDescent="0.25">
      <c r="A759" s="10"/>
      <c r="B759" s="24" t="str">
        <f t="shared" si="41"/>
        <v>Jan 1900</v>
      </c>
      <c r="E759" s="9">
        <v>0</v>
      </c>
      <c r="F759" s="23">
        <f t="shared" si="40"/>
        <v>0</v>
      </c>
      <c r="G759" s="23">
        <f t="shared" si="42"/>
        <v>0</v>
      </c>
    </row>
    <row r="760" spans="1:7" x14ac:dyDescent="0.25">
      <c r="A760" s="10"/>
      <c r="B760" s="24" t="str">
        <f t="shared" si="41"/>
        <v>Jan 1900</v>
      </c>
      <c r="E760" s="9">
        <v>0</v>
      </c>
      <c r="F760" s="23">
        <f t="shared" si="40"/>
        <v>0</v>
      </c>
      <c r="G760" s="23">
        <f t="shared" si="42"/>
        <v>0</v>
      </c>
    </row>
    <row r="761" spans="1:7" x14ac:dyDescent="0.25">
      <c r="A761" s="10"/>
      <c r="B761" s="24" t="str">
        <f t="shared" si="41"/>
        <v>Jan 1900</v>
      </c>
      <c r="E761" s="9">
        <v>0</v>
      </c>
      <c r="F761" s="23">
        <f t="shared" si="40"/>
        <v>0</v>
      </c>
      <c r="G761" s="23">
        <f t="shared" si="42"/>
        <v>0</v>
      </c>
    </row>
    <row r="762" spans="1:7" x14ac:dyDescent="0.25">
      <c r="A762" s="10"/>
      <c r="B762" s="24" t="str">
        <f t="shared" si="41"/>
        <v>Jan 1900</v>
      </c>
      <c r="E762" s="9">
        <v>0</v>
      </c>
      <c r="F762" s="23">
        <f t="shared" si="40"/>
        <v>0</v>
      </c>
      <c r="G762" s="23">
        <f t="shared" si="42"/>
        <v>0</v>
      </c>
    </row>
    <row r="763" spans="1:7" x14ac:dyDescent="0.25">
      <c r="A763" s="10"/>
      <c r="B763" s="24" t="str">
        <f t="shared" si="41"/>
        <v>Jan 1900</v>
      </c>
      <c r="E763" s="9">
        <v>0</v>
      </c>
      <c r="F763" s="23">
        <f t="shared" si="40"/>
        <v>0</v>
      </c>
      <c r="G763" s="23">
        <f t="shared" si="42"/>
        <v>0</v>
      </c>
    </row>
    <row r="764" spans="1:7" x14ac:dyDescent="0.25">
      <c r="A764" s="10"/>
      <c r="B764" s="24" t="str">
        <f t="shared" si="41"/>
        <v>Jan 1900</v>
      </c>
      <c r="E764" s="9">
        <v>0</v>
      </c>
      <c r="F764" s="23">
        <f t="shared" si="40"/>
        <v>0</v>
      </c>
      <c r="G764" s="23">
        <f t="shared" si="42"/>
        <v>0</v>
      </c>
    </row>
    <row r="765" spans="1:7" x14ac:dyDescent="0.25">
      <c r="A765" s="10"/>
      <c r="B765" s="24" t="str">
        <f t="shared" si="41"/>
        <v>Jan 1900</v>
      </c>
      <c r="E765" s="9">
        <v>0</v>
      </c>
      <c r="F765" s="23">
        <f t="shared" si="40"/>
        <v>0</v>
      </c>
      <c r="G765" s="23">
        <f t="shared" si="42"/>
        <v>0</v>
      </c>
    </row>
    <row r="766" spans="1:7" x14ac:dyDescent="0.25">
      <c r="A766" s="10"/>
      <c r="B766" s="24" t="str">
        <f t="shared" si="41"/>
        <v>Jan 1900</v>
      </c>
      <c r="E766" s="9">
        <v>0</v>
      </c>
      <c r="F766" s="23">
        <f t="shared" si="40"/>
        <v>0</v>
      </c>
      <c r="G766" s="23">
        <f t="shared" si="42"/>
        <v>0</v>
      </c>
    </row>
    <row r="767" spans="1:7" x14ac:dyDescent="0.25">
      <c r="A767" s="10"/>
      <c r="B767" s="24" t="str">
        <f t="shared" si="41"/>
        <v>Jan 1900</v>
      </c>
      <c r="E767" s="9">
        <v>0</v>
      </c>
      <c r="F767" s="23">
        <f t="shared" si="40"/>
        <v>0</v>
      </c>
      <c r="G767" s="23">
        <f t="shared" si="42"/>
        <v>0</v>
      </c>
    </row>
    <row r="768" spans="1:7" x14ac:dyDescent="0.25">
      <c r="A768" s="10"/>
      <c r="B768" s="24" t="str">
        <f t="shared" si="41"/>
        <v>Jan 1900</v>
      </c>
      <c r="E768" s="9">
        <v>0</v>
      </c>
      <c r="F768" s="23">
        <f t="shared" si="40"/>
        <v>0</v>
      </c>
      <c r="G768" s="23">
        <f t="shared" si="42"/>
        <v>0</v>
      </c>
    </row>
    <row r="769" spans="1:7" x14ac:dyDescent="0.25">
      <c r="A769" s="10"/>
      <c r="B769" s="24" t="str">
        <f t="shared" si="41"/>
        <v>Jan 1900</v>
      </c>
      <c r="E769" s="9">
        <v>0</v>
      </c>
      <c r="F769" s="23">
        <f t="shared" si="40"/>
        <v>0</v>
      </c>
      <c r="G769" s="23">
        <f t="shared" si="42"/>
        <v>0</v>
      </c>
    </row>
    <row r="770" spans="1:7" x14ac:dyDescent="0.25">
      <c r="A770" s="10"/>
      <c r="B770" s="24" t="str">
        <f t="shared" si="41"/>
        <v>Jan 1900</v>
      </c>
      <c r="E770" s="9">
        <v>0</v>
      </c>
      <c r="F770" s="23">
        <f t="shared" si="40"/>
        <v>0</v>
      </c>
      <c r="G770" s="23">
        <f t="shared" si="42"/>
        <v>0</v>
      </c>
    </row>
    <row r="771" spans="1:7" x14ac:dyDescent="0.25">
      <c r="A771" s="10"/>
      <c r="B771" s="24" t="str">
        <f t="shared" si="41"/>
        <v>Jan 1900</v>
      </c>
      <c r="E771" s="9">
        <v>0</v>
      </c>
      <c r="F771" s="23">
        <f t="shared" si="40"/>
        <v>0</v>
      </c>
      <c r="G771" s="23">
        <f t="shared" si="42"/>
        <v>0</v>
      </c>
    </row>
    <row r="772" spans="1:7" x14ac:dyDescent="0.25">
      <c r="A772" s="10"/>
      <c r="B772" s="24" t="str">
        <f t="shared" si="41"/>
        <v>Jan 1900</v>
      </c>
      <c r="E772" s="9">
        <v>0</v>
      </c>
      <c r="F772" s="23">
        <f t="shared" si="40"/>
        <v>0</v>
      </c>
      <c r="G772" s="23">
        <f t="shared" si="42"/>
        <v>0</v>
      </c>
    </row>
    <row r="773" spans="1:7" x14ac:dyDescent="0.25">
      <c r="A773" s="10"/>
      <c r="B773" s="24" t="str">
        <f t="shared" si="41"/>
        <v>Jan 1900</v>
      </c>
      <c r="E773" s="9">
        <v>0</v>
      </c>
      <c r="F773" s="23">
        <f t="shared" si="40"/>
        <v>0</v>
      </c>
      <c r="G773" s="23">
        <f t="shared" si="42"/>
        <v>0</v>
      </c>
    </row>
    <row r="774" spans="1:7" x14ac:dyDescent="0.25">
      <c r="A774" s="10"/>
      <c r="B774" s="24" t="str">
        <f t="shared" si="41"/>
        <v>Jan 1900</v>
      </c>
      <c r="E774" s="9">
        <v>0</v>
      </c>
      <c r="F774" s="23">
        <f t="shared" si="40"/>
        <v>0</v>
      </c>
      <c r="G774" s="23">
        <f t="shared" si="42"/>
        <v>0</v>
      </c>
    </row>
    <row r="775" spans="1:7" x14ac:dyDescent="0.25">
      <c r="A775" s="10"/>
      <c r="B775" s="24" t="str">
        <f t="shared" si="41"/>
        <v>Jan 1900</v>
      </c>
      <c r="E775" s="9">
        <v>0</v>
      </c>
      <c r="F775" s="23">
        <f t="shared" si="40"/>
        <v>0</v>
      </c>
      <c r="G775" s="23">
        <f t="shared" si="42"/>
        <v>0</v>
      </c>
    </row>
    <row r="776" spans="1:7" x14ac:dyDescent="0.25">
      <c r="A776" s="10"/>
      <c r="B776" s="24" t="str">
        <f t="shared" si="41"/>
        <v>Jan 1900</v>
      </c>
      <c r="E776" s="9">
        <v>0</v>
      </c>
      <c r="F776" s="23">
        <f t="shared" si="40"/>
        <v>0</v>
      </c>
      <c r="G776" s="23">
        <f t="shared" si="42"/>
        <v>0</v>
      </c>
    </row>
    <row r="777" spans="1:7" x14ac:dyDescent="0.25">
      <c r="A777" s="10"/>
      <c r="B777" s="24" t="str">
        <f t="shared" si="41"/>
        <v>Jan 1900</v>
      </c>
      <c r="E777" s="9">
        <v>0</v>
      </c>
      <c r="F777" s="23">
        <f t="shared" si="40"/>
        <v>0</v>
      </c>
      <c r="G777" s="23">
        <f t="shared" si="42"/>
        <v>0</v>
      </c>
    </row>
    <row r="778" spans="1:7" x14ac:dyDescent="0.25">
      <c r="A778" s="10"/>
      <c r="B778" s="24" t="str">
        <f t="shared" si="41"/>
        <v>Jan 1900</v>
      </c>
      <c r="E778" s="9">
        <v>0</v>
      </c>
      <c r="F778" s="23">
        <f t="shared" si="40"/>
        <v>0</v>
      </c>
      <c r="G778" s="23">
        <f t="shared" si="42"/>
        <v>0</v>
      </c>
    </row>
    <row r="779" spans="1:7" x14ac:dyDescent="0.25">
      <c r="A779" s="10"/>
      <c r="B779" s="24" t="str">
        <f t="shared" si="41"/>
        <v>Jan 1900</v>
      </c>
      <c r="E779" s="9">
        <v>0</v>
      </c>
      <c r="F779" s="23">
        <f t="shared" si="40"/>
        <v>0</v>
      </c>
      <c r="G779" s="23">
        <f t="shared" si="42"/>
        <v>0</v>
      </c>
    </row>
    <row r="780" spans="1:7" x14ac:dyDescent="0.25">
      <c r="A780" s="10"/>
      <c r="B780" s="24" t="str">
        <f t="shared" si="41"/>
        <v>Jan 1900</v>
      </c>
      <c r="E780" s="9">
        <v>0</v>
      </c>
      <c r="F780" s="23">
        <f t="shared" si="40"/>
        <v>0</v>
      </c>
      <c r="G780" s="23">
        <f t="shared" si="42"/>
        <v>0</v>
      </c>
    </row>
    <row r="781" spans="1:7" x14ac:dyDescent="0.25">
      <c r="A781" s="10"/>
      <c r="B781" s="24" t="str">
        <f t="shared" si="41"/>
        <v>Jan 1900</v>
      </c>
      <c r="E781" s="9">
        <v>0</v>
      </c>
      <c r="F781" s="23">
        <f t="shared" si="40"/>
        <v>0</v>
      </c>
      <c r="G781" s="23">
        <f t="shared" si="42"/>
        <v>0</v>
      </c>
    </row>
    <row r="782" spans="1:7" x14ac:dyDescent="0.25">
      <c r="A782" s="10"/>
      <c r="B782" s="24" t="str">
        <f t="shared" si="41"/>
        <v>Jan 1900</v>
      </c>
      <c r="E782" s="9">
        <v>0</v>
      </c>
      <c r="F782" s="23">
        <f t="shared" si="40"/>
        <v>0</v>
      </c>
      <c r="G782" s="23">
        <f t="shared" si="42"/>
        <v>0</v>
      </c>
    </row>
    <row r="783" spans="1:7" x14ac:dyDescent="0.25">
      <c r="A783" s="10"/>
      <c r="B783" s="24" t="str">
        <f t="shared" si="41"/>
        <v>Jan 1900</v>
      </c>
      <c r="E783" s="9">
        <v>0</v>
      </c>
      <c r="F783" s="23">
        <f t="shared" si="40"/>
        <v>0</v>
      </c>
      <c r="G783" s="23">
        <f t="shared" si="42"/>
        <v>0</v>
      </c>
    </row>
    <row r="784" spans="1:7" x14ac:dyDescent="0.25">
      <c r="A784" s="10"/>
      <c r="B784" s="24" t="str">
        <f t="shared" si="41"/>
        <v>Jan 1900</v>
      </c>
      <c r="E784" s="9">
        <v>0</v>
      </c>
      <c r="F784" s="23">
        <f t="shared" si="40"/>
        <v>0</v>
      </c>
      <c r="G784" s="23">
        <f t="shared" si="42"/>
        <v>0</v>
      </c>
    </row>
    <row r="785" spans="1:7" x14ac:dyDescent="0.25">
      <c r="A785" s="10"/>
      <c r="B785" s="24" t="str">
        <f t="shared" si="41"/>
        <v>Jan 1900</v>
      </c>
      <c r="E785" s="9">
        <v>0</v>
      </c>
      <c r="F785" s="23">
        <f t="shared" si="40"/>
        <v>0</v>
      </c>
      <c r="G785" s="23">
        <f t="shared" si="42"/>
        <v>0</v>
      </c>
    </row>
    <row r="786" spans="1:7" x14ac:dyDescent="0.25">
      <c r="A786" s="10"/>
      <c r="B786" s="24" t="str">
        <f t="shared" si="41"/>
        <v>Jan 1900</v>
      </c>
      <c r="E786" s="9">
        <v>0</v>
      </c>
      <c r="F786" s="23">
        <f t="shared" si="40"/>
        <v>0</v>
      </c>
      <c r="G786" s="23">
        <f t="shared" si="42"/>
        <v>0</v>
      </c>
    </row>
    <row r="787" spans="1:7" x14ac:dyDescent="0.25">
      <c r="A787" s="10"/>
      <c r="B787" s="24" t="str">
        <f t="shared" si="41"/>
        <v>Jan 1900</v>
      </c>
      <c r="E787" s="9">
        <v>0</v>
      </c>
      <c r="F787" s="23">
        <f t="shared" si="40"/>
        <v>0</v>
      </c>
      <c r="G787" s="23">
        <f t="shared" si="42"/>
        <v>0</v>
      </c>
    </row>
    <row r="788" spans="1:7" x14ac:dyDescent="0.25">
      <c r="A788" s="10"/>
      <c r="B788" s="24" t="str">
        <f t="shared" si="41"/>
        <v>Jan 1900</v>
      </c>
      <c r="E788" s="9">
        <v>0</v>
      </c>
      <c r="F788" s="23">
        <f t="shared" si="40"/>
        <v>0</v>
      </c>
      <c r="G788" s="23">
        <f t="shared" si="42"/>
        <v>0</v>
      </c>
    </row>
    <row r="789" spans="1:7" x14ac:dyDescent="0.25">
      <c r="A789" s="10"/>
      <c r="B789" s="24" t="str">
        <f t="shared" si="41"/>
        <v>Jan 1900</v>
      </c>
      <c r="E789" s="9">
        <v>0</v>
      </c>
      <c r="F789" s="23">
        <f t="shared" si="40"/>
        <v>0</v>
      </c>
      <c r="G789" s="23">
        <f t="shared" si="42"/>
        <v>0</v>
      </c>
    </row>
    <row r="790" spans="1:7" x14ac:dyDescent="0.25">
      <c r="A790" s="10"/>
      <c r="B790" s="24" t="str">
        <f t="shared" si="41"/>
        <v>Jan 1900</v>
      </c>
      <c r="E790" s="9">
        <v>0</v>
      </c>
      <c r="F790" s="23">
        <f t="shared" si="40"/>
        <v>0</v>
      </c>
      <c r="G790" s="23">
        <f t="shared" si="42"/>
        <v>0</v>
      </c>
    </row>
    <row r="791" spans="1:7" x14ac:dyDescent="0.25">
      <c r="A791" s="10"/>
      <c r="B791" s="24" t="str">
        <f t="shared" si="41"/>
        <v>Jan 1900</v>
      </c>
      <c r="E791" s="9">
        <v>0</v>
      </c>
      <c r="F791" s="23">
        <f t="shared" si="40"/>
        <v>0</v>
      </c>
      <c r="G791" s="23">
        <f t="shared" si="42"/>
        <v>0</v>
      </c>
    </row>
    <row r="792" spans="1:7" x14ac:dyDescent="0.25">
      <c r="A792" s="10"/>
      <c r="B792" s="24" t="str">
        <f t="shared" si="41"/>
        <v>Jan 1900</v>
      </c>
      <c r="E792" s="9">
        <v>0</v>
      </c>
      <c r="F792" s="23">
        <f t="shared" si="40"/>
        <v>0</v>
      </c>
      <c r="G792" s="23">
        <f t="shared" si="42"/>
        <v>0</v>
      </c>
    </row>
    <row r="793" spans="1:7" x14ac:dyDescent="0.25">
      <c r="A793" s="10"/>
      <c r="B793" s="24" t="str">
        <f t="shared" si="41"/>
        <v>Jan 1900</v>
      </c>
      <c r="E793" s="9">
        <v>0</v>
      </c>
      <c r="F793" s="23">
        <f t="shared" si="40"/>
        <v>0</v>
      </c>
      <c r="G793" s="23">
        <f t="shared" si="42"/>
        <v>0</v>
      </c>
    </row>
    <row r="794" spans="1:7" x14ac:dyDescent="0.25">
      <c r="A794" s="10"/>
      <c r="B794" s="24" t="str">
        <f t="shared" si="41"/>
        <v>Jan 1900</v>
      </c>
      <c r="E794" s="9">
        <v>0</v>
      </c>
      <c r="F794" s="23">
        <f t="shared" si="40"/>
        <v>0</v>
      </c>
      <c r="G794" s="23">
        <f t="shared" si="42"/>
        <v>0</v>
      </c>
    </row>
    <row r="795" spans="1:7" x14ac:dyDescent="0.25">
      <c r="A795" s="10"/>
      <c r="B795" s="24" t="str">
        <f t="shared" si="41"/>
        <v>Jan 1900</v>
      </c>
      <c r="E795" s="9">
        <v>0</v>
      </c>
      <c r="F795" s="23">
        <f t="shared" si="40"/>
        <v>0</v>
      </c>
      <c r="G795" s="23">
        <f t="shared" si="42"/>
        <v>0</v>
      </c>
    </row>
    <row r="796" spans="1:7" x14ac:dyDescent="0.25">
      <c r="A796" s="10"/>
      <c r="B796" s="24" t="str">
        <f t="shared" si="41"/>
        <v>Jan 1900</v>
      </c>
      <c r="E796" s="9">
        <v>0</v>
      </c>
      <c r="F796" s="23">
        <f t="shared" si="40"/>
        <v>0</v>
      </c>
      <c r="G796" s="23">
        <f t="shared" si="42"/>
        <v>0</v>
      </c>
    </row>
    <row r="797" spans="1:7" x14ac:dyDescent="0.25">
      <c r="A797" s="10"/>
      <c r="B797" s="24" t="str">
        <f t="shared" si="41"/>
        <v>Jan 1900</v>
      </c>
      <c r="E797" s="9">
        <v>0</v>
      </c>
      <c r="F797" s="23">
        <f t="shared" si="40"/>
        <v>0</v>
      </c>
      <c r="G797" s="23">
        <f t="shared" si="42"/>
        <v>0</v>
      </c>
    </row>
    <row r="798" spans="1:7" x14ac:dyDescent="0.25">
      <c r="A798" s="10"/>
      <c r="B798" s="24" t="str">
        <f t="shared" si="41"/>
        <v>Jan 1900</v>
      </c>
      <c r="E798" s="9">
        <v>0</v>
      </c>
      <c r="F798" s="23">
        <f t="shared" si="40"/>
        <v>0</v>
      </c>
      <c r="G798" s="23">
        <f t="shared" si="42"/>
        <v>0</v>
      </c>
    </row>
    <row r="799" spans="1:7" x14ac:dyDescent="0.25">
      <c r="A799" s="10"/>
      <c r="B799" s="24" t="str">
        <f t="shared" si="41"/>
        <v>Jan 1900</v>
      </c>
      <c r="E799" s="9">
        <v>0</v>
      </c>
      <c r="F799" s="23">
        <f t="shared" si="40"/>
        <v>0</v>
      </c>
      <c r="G799" s="23">
        <f t="shared" si="42"/>
        <v>0</v>
      </c>
    </row>
    <row r="800" spans="1:7" x14ac:dyDescent="0.25">
      <c r="A800" s="10"/>
      <c r="B800" s="24" t="str">
        <f t="shared" si="41"/>
        <v>Jan 1900</v>
      </c>
      <c r="E800" s="9">
        <v>0</v>
      </c>
      <c r="F800" s="23">
        <f t="shared" si="40"/>
        <v>0</v>
      </c>
      <c r="G800" s="23">
        <f t="shared" si="42"/>
        <v>0</v>
      </c>
    </row>
    <row r="801" spans="1:7" x14ac:dyDescent="0.25">
      <c r="A801" s="10"/>
      <c r="B801" s="24" t="str">
        <f t="shared" si="41"/>
        <v>Jan 1900</v>
      </c>
      <c r="E801" s="9">
        <v>0</v>
      </c>
      <c r="F801" s="23">
        <f t="shared" si="40"/>
        <v>0</v>
      </c>
      <c r="G801" s="23">
        <f t="shared" si="42"/>
        <v>0</v>
      </c>
    </row>
    <row r="802" spans="1:7" x14ac:dyDescent="0.25">
      <c r="A802" s="10"/>
      <c r="B802" s="24" t="str">
        <f t="shared" si="41"/>
        <v>Jan 1900</v>
      </c>
      <c r="E802" s="9">
        <v>0</v>
      </c>
      <c r="F802" s="23">
        <f t="shared" si="40"/>
        <v>0</v>
      </c>
      <c r="G802" s="23">
        <f t="shared" si="42"/>
        <v>0</v>
      </c>
    </row>
    <row r="803" spans="1:7" x14ac:dyDescent="0.25">
      <c r="A803" s="10"/>
      <c r="B803" s="24" t="str">
        <f t="shared" si="41"/>
        <v>Jan 1900</v>
      </c>
      <c r="E803" s="9">
        <v>0</v>
      </c>
      <c r="F803" s="23">
        <f t="shared" si="40"/>
        <v>0</v>
      </c>
      <c r="G803" s="23">
        <f t="shared" si="42"/>
        <v>0</v>
      </c>
    </row>
    <row r="804" spans="1:7" x14ac:dyDescent="0.25">
      <c r="A804" s="10"/>
      <c r="B804" s="24" t="str">
        <f t="shared" si="41"/>
        <v>Jan 1900</v>
      </c>
      <c r="E804" s="9">
        <v>0</v>
      </c>
      <c r="F804" s="23">
        <f t="shared" si="40"/>
        <v>0</v>
      </c>
      <c r="G804" s="23">
        <f t="shared" si="42"/>
        <v>0</v>
      </c>
    </row>
    <row r="805" spans="1:7" x14ac:dyDescent="0.25">
      <c r="A805" s="10"/>
      <c r="B805" s="24" t="str">
        <f t="shared" si="41"/>
        <v>Jan 1900</v>
      </c>
      <c r="E805" s="9">
        <v>0</v>
      </c>
      <c r="F805" s="23">
        <f t="shared" si="40"/>
        <v>0</v>
      </c>
      <c r="G805" s="23">
        <f t="shared" si="42"/>
        <v>0</v>
      </c>
    </row>
    <row r="806" spans="1:7" x14ac:dyDescent="0.25">
      <c r="A806" s="10"/>
      <c r="B806" s="24" t="str">
        <f t="shared" si="41"/>
        <v>Jan 1900</v>
      </c>
      <c r="E806" s="9">
        <v>0</v>
      </c>
      <c r="F806" s="23">
        <f t="shared" ref="F806:F813" si="43">MIN(E806,10)</f>
        <v>0</v>
      </c>
      <c r="G806" s="23">
        <f t="shared" si="42"/>
        <v>0</v>
      </c>
    </row>
    <row r="807" spans="1:7" x14ac:dyDescent="0.25">
      <c r="A807" s="10"/>
      <c r="B807" s="24" t="str">
        <f t="shared" ref="B807:B870" si="44">TEXT(A807, "mmm yyyy")</f>
        <v>Jan 1900</v>
      </c>
      <c r="E807" s="9">
        <v>0</v>
      </c>
      <c r="F807" s="23">
        <f t="shared" si="43"/>
        <v>0</v>
      </c>
      <c r="G807" s="23">
        <f t="shared" ref="G807:G870" si="45">E807-F807</f>
        <v>0</v>
      </c>
    </row>
    <row r="808" spans="1:7" x14ac:dyDescent="0.25">
      <c r="A808" s="10"/>
      <c r="B808" s="24" t="str">
        <f t="shared" si="44"/>
        <v>Jan 1900</v>
      </c>
      <c r="E808" s="9">
        <v>0</v>
      </c>
      <c r="F808" s="23">
        <f t="shared" si="43"/>
        <v>0</v>
      </c>
      <c r="G808" s="23">
        <f t="shared" si="45"/>
        <v>0</v>
      </c>
    </row>
    <row r="809" spans="1:7" x14ac:dyDescent="0.25">
      <c r="A809" s="10"/>
      <c r="B809" s="24" t="str">
        <f t="shared" si="44"/>
        <v>Jan 1900</v>
      </c>
      <c r="E809" s="9">
        <v>0</v>
      </c>
      <c r="F809" s="23">
        <f t="shared" si="43"/>
        <v>0</v>
      </c>
      <c r="G809" s="23">
        <f t="shared" si="45"/>
        <v>0</v>
      </c>
    </row>
    <row r="810" spans="1:7" x14ac:dyDescent="0.25">
      <c r="A810" s="10"/>
      <c r="B810" s="24" t="str">
        <f t="shared" si="44"/>
        <v>Jan 1900</v>
      </c>
      <c r="E810" s="9">
        <v>0</v>
      </c>
      <c r="F810" s="23">
        <f t="shared" si="43"/>
        <v>0</v>
      </c>
      <c r="G810" s="23">
        <f t="shared" si="45"/>
        <v>0</v>
      </c>
    </row>
    <row r="811" spans="1:7" x14ac:dyDescent="0.25">
      <c r="A811" s="10"/>
      <c r="B811" s="24" t="str">
        <f t="shared" si="44"/>
        <v>Jan 1900</v>
      </c>
      <c r="E811" s="9">
        <v>0</v>
      </c>
      <c r="F811" s="23">
        <f t="shared" si="43"/>
        <v>0</v>
      </c>
      <c r="G811" s="23">
        <f t="shared" si="45"/>
        <v>0</v>
      </c>
    </row>
    <row r="812" spans="1:7" x14ac:dyDescent="0.25">
      <c r="A812" s="10"/>
      <c r="B812" s="24" t="str">
        <f t="shared" si="44"/>
        <v>Jan 1900</v>
      </c>
      <c r="E812" s="9">
        <v>0</v>
      </c>
      <c r="F812" s="23">
        <f t="shared" si="43"/>
        <v>0</v>
      </c>
      <c r="G812" s="23">
        <f t="shared" si="45"/>
        <v>0</v>
      </c>
    </row>
    <row r="813" spans="1:7" x14ac:dyDescent="0.25">
      <c r="A813" s="10"/>
      <c r="B813" s="24" t="str">
        <f t="shared" si="44"/>
        <v>Jan 1900</v>
      </c>
      <c r="E813" s="9">
        <v>0</v>
      </c>
      <c r="F813" s="23">
        <f t="shared" si="43"/>
        <v>0</v>
      </c>
      <c r="G813" s="23">
        <f t="shared" si="45"/>
        <v>0</v>
      </c>
    </row>
    <row r="814" spans="1:7" x14ac:dyDescent="0.25">
      <c r="A814" s="10"/>
      <c r="B814" s="24" t="str">
        <f t="shared" si="44"/>
        <v>Jan 1900</v>
      </c>
      <c r="E814" s="9">
        <v>0</v>
      </c>
      <c r="F814" s="23">
        <f>MIN(E814,10)</f>
        <v>0</v>
      </c>
      <c r="G814" s="23">
        <f t="shared" si="45"/>
        <v>0</v>
      </c>
    </row>
    <row r="815" spans="1:7" x14ac:dyDescent="0.25">
      <c r="A815" s="10"/>
      <c r="B815" s="24" t="str">
        <f t="shared" si="44"/>
        <v>Jan 1900</v>
      </c>
      <c r="E815" s="9">
        <v>0</v>
      </c>
      <c r="F815" s="23">
        <f>MIN(E815,10)</f>
        <v>0</v>
      </c>
      <c r="G815" s="23">
        <f t="shared" si="45"/>
        <v>0</v>
      </c>
    </row>
    <row r="816" spans="1:7" x14ac:dyDescent="0.25">
      <c r="A816" s="10"/>
      <c r="B816" s="24" t="str">
        <f t="shared" si="44"/>
        <v>Jan 1900</v>
      </c>
      <c r="E816" s="9">
        <v>0</v>
      </c>
      <c r="F816" s="23">
        <f>MIN(E816,10)</f>
        <v>0</v>
      </c>
      <c r="G816" s="23">
        <f t="shared" si="45"/>
        <v>0</v>
      </c>
    </row>
    <row r="817" spans="1:7" x14ac:dyDescent="0.25">
      <c r="A817" s="10"/>
      <c r="B817" s="24" t="str">
        <f t="shared" si="44"/>
        <v>Jan 1900</v>
      </c>
      <c r="E817" s="9">
        <v>0</v>
      </c>
      <c r="F817" s="23">
        <f t="shared" ref="F817:F847" si="46">MIN(E817,10)</f>
        <v>0</v>
      </c>
      <c r="G817" s="23">
        <f t="shared" si="45"/>
        <v>0</v>
      </c>
    </row>
    <row r="818" spans="1:7" x14ac:dyDescent="0.25">
      <c r="A818" s="10"/>
      <c r="B818" s="24" t="str">
        <f t="shared" si="44"/>
        <v>Jan 1900</v>
      </c>
      <c r="E818" s="9">
        <v>0</v>
      </c>
      <c r="F818" s="23">
        <f t="shared" si="46"/>
        <v>0</v>
      </c>
      <c r="G818" s="23">
        <f t="shared" si="45"/>
        <v>0</v>
      </c>
    </row>
    <row r="819" spans="1:7" x14ac:dyDescent="0.25">
      <c r="A819" s="10"/>
      <c r="B819" s="24" t="str">
        <f t="shared" si="44"/>
        <v>Jan 1900</v>
      </c>
      <c r="E819" s="9">
        <v>0</v>
      </c>
      <c r="F819" s="23">
        <f t="shared" si="46"/>
        <v>0</v>
      </c>
      <c r="G819" s="23">
        <f t="shared" si="45"/>
        <v>0</v>
      </c>
    </row>
    <row r="820" spans="1:7" x14ac:dyDescent="0.25">
      <c r="A820" s="10"/>
      <c r="B820" s="24" t="str">
        <f t="shared" si="44"/>
        <v>Jan 1900</v>
      </c>
      <c r="E820" s="9">
        <v>0</v>
      </c>
      <c r="F820" s="23">
        <f t="shared" si="46"/>
        <v>0</v>
      </c>
      <c r="G820" s="23">
        <f t="shared" si="45"/>
        <v>0</v>
      </c>
    </row>
    <row r="821" spans="1:7" x14ac:dyDescent="0.25">
      <c r="A821" s="10"/>
      <c r="B821" s="24" t="str">
        <f t="shared" si="44"/>
        <v>Jan 1900</v>
      </c>
      <c r="E821" s="9">
        <v>0</v>
      </c>
      <c r="F821" s="23">
        <f t="shared" si="46"/>
        <v>0</v>
      </c>
      <c r="G821" s="23">
        <f t="shared" si="45"/>
        <v>0</v>
      </c>
    </row>
    <row r="822" spans="1:7" x14ac:dyDescent="0.25">
      <c r="A822" s="10"/>
      <c r="B822" s="24" t="str">
        <f t="shared" si="44"/>
        <v>Jan 1900</v>
      </c>
      <c r="E822" s="9">
        <v>0</v>
      </c>
      <c r="F822" s="23">
        <f t="shared" si="46"/>
        <v>0</v>
      </c>
      <c r="G822" s="23">
        <f t="shared" si="45"/>
        <v>0</v>
      </c>
    </row>
    <row r="823" spans="1:7" x14ac:dyDescent="0.25">
      <c r="A823" s="10"/>
      <c r="B823" s="24" t="str">
        <f t="shared" si="44"/>
        <v>Jan 1900</v>
      </c>
      <c r="E823" s="9">
        <v>0</v>
      </c>
      <c r="F823" s="23">
        <f t="shared" si="46"/>
        <v>0</v>
      </c>
      <c r="G823" s="23">
        <f t="shared" si="45"/>
        <v>0</v>
      </c>
    </row>
    <row r="824" spans="1:7" x14ac:dyDescent="0.25">
      <c r="A824" s="10"/>
      <c r="B824" s="24" t="str">
        <f t="shared" si="44"/>
        <v>Jan 1900</v>
      </c>
      <c r="E824" s="9">
        <v>0</v>
      </c>
      <c r="F824" s="23">
        <f t="shared" si="46"/>
        <v>0</v>
      </c>
      <c r="G824" s="23">
        <f t="shared" si="45"/>
        <v>0</v>
      </c>
    </row>
    <row r="825" spans="1:7" x14ac:dyDescent="0.25">
      <c r="A825" s="10"/>
      <c r="B825" s="24" t="str">
        <f t="shared" si="44"/>
        <v>Jan 1900</v>
      </c>
      <c r="E825" s="9">
        <v>0</v>
      </c>
      <c r="F825" s="23">
        <f t="shared" si="46"/>
        <v>0</v>
      </c>
      <c r="G825" s="23">
        <f t="shared" si="45"/>
        <v>0</v>
      </c>
    </row>
    <row r="826" spans="1:7" x14ac:dyDescent="0.25">
      <c r="A826" s="10"/>
      <c r="B826" s="24" t="str">
        <f t="shared" si="44"/>
        <v>Jan 1900</v>
      </c>
      <c r="E826" s="9">
        <v>0</v>
      </c>
      <c r="F826" s="23">
        <f t="shared" si="46"/>
        <v>0</v>
      </c>
      <c r="G826" s="23">
        <f t="shared" si="45"/>
        <v>0</v>
      </c>
    </row>
    <row r="827" spans="1:7" x14ac:dyDescent="0.25">
      <c r="A827" s="10"/>
      <c r="B827" s="24" t="str">
        <f t="shared" si="44"/>
        <v>Jan 1900</v>
      </c>
      <c r="E827" s="9">
        <v>0</v>
      </c>
      <c r="F827" s="23">
        <f t="shared" si="46"/>
        <v>0</v>
      </c>
      <c r="G827" s="23">
        <f t="shared" si="45"/>
        <v>0</v>
      </c>
    </row>
    <row r="828" spans="1:7" x14ac:dyDescent="0.25">
      <c r="A828" s="10"/>
      <c r="B828" s="24" t="str">
        <f t="shared" si="44"/>
        <v>Jan 1900</v>
      </c>
      <c r="E828" s="9">
        <v>0</v>
      </c>
      <c r="F828" s="23">
        <f t="shared" si="46"/>
        <v>0</v>
      </c>
      <c r="G828" s="23">
        <f t="shared" si="45"/>
        <v>0</v>
      </c>
    </row>
    <row r="829" spans="1:7" x14ac:dyDescent="0.25">
      <c r="A829" s="10"/>
      <c r="B829" s="24" t="str">
        <f t="shared" si="44"/>
        <v>Jan 1900</v>
      </c>
      <c r="E829" s="9">
        <v>0</v>
      </c>
      <c r="F829" s="23">
        <f t="shared" si="46"/>
        <v>0</v>
      </c>
      <c r="G829" s="23">
        <f t="shared" si="45"/>
        <v>0</v>
      </c>
    </row>
    <row r="830" spans="1:7" x14ac:dyDescent="0.25">
      <c r="A830" s="10"/>
      <c r="B830" s="24" t="str">
        <f t="shared" si="44"/>
        <v>Jan 1900</v>
      </c>
      <c r="E830" s="9">
        <v>0</v>
      </c>
      <c r="F830" s="23">
        <f t="shared" si="46"/>
        <v>0</v>
      </c>
      <c r="G830" s="23">
        <f t="shared" si="45"/>
        <v>0</v>
      </c>
    </row>
    <row r="831" spans="1:7" x14ac:dyDescent="0.25">
      <c r="A831" s="10"/>
      <c r="B831" s="24" t="str">
        <f t="shared" si="44"/>
        <v>Jan 1900</v>
      </c>
      <c r="E831" s="9">
        <v>0</v>
      </c>
      <c r="F831" s="23">
        <f t="shared" si="46"/>
        <v>0</v>
      </c>
      <c r="G831" s="23">
        <f t="shared" si="45"/>
        <v>0</v>
      </c>
    </row>
    <row r="832" spans="1:7" x14ac:dyDescent="0.25">
      <c r="A832" s="10"/>
      <c r="B832" s="24" t="str">
        <f t="shared" si="44"/>
        <v>Jan 1900</v>
      </c>
      <c r="E832" s="9">
        <v>0</v>
      </c>
      <c r="F832" s="23">
        <f t="shared" si="46"/>
        <v>0</v>
      </c>
      <c r="G832" s="23">
        <f t="shared" si="45"/>
        <v>0</v>
      </c>
    </row>
    <row r="833" spans="1:7" x14ac:dyDescent="0.25">
      <c r="A833" s="10"/>
      <c r="B833" s="24" t="str">
        <f t="shared" si="44"/>
        <v>Jan 1900</v>
      </c>
      <c r="E833" s="9">
        <v>0</v>
      </c>
      <c r="F833" s="23">
        <f t="shared" si="46"/>
        <v>0</v>
      </c>
      <c r="G833" s="23">
        <f t="shared" si="45"/>
        <v>0</v>
      </c>
    </row>
    <row r="834" spans="1:7" x14ac:dyDescent="0.25">
      <c r="A834" s="10"/>
      <c r="B834" s="24" t="str">
        <f t="shared" si="44"/>
        <v>Jan 1900</v>
      </c>
      <c r="E834" s="9">
        <v>0</v>
      </c>
      <c r="F834" s="23">
        <f t="shared" si="46"/>
        <v>0</v>
      </c>
      <c r="G834" s="23">
        <f t="shared" si="45"/>
        <v>0</v>
      </c>
    </row>
    <row r="835" spans="1:7" x14ac:dyDescent="0.25">
      <c r="A835" s="10"/>
      <c r="B835" s="24" t="str">
        <f t="shared" si="44"/>
        <v>Jan 1900</v>
      </c>
      <c r="E835" s="9">
        <v>0</v>
      </c>
      <c r="F835" s="23">
        <f t="shared" si="46"/>
        <v>0</v>
      </c>
      <c r="G835" s="23">
        <f t="shared" si="45"/>
        <v>0</v>
      </c>
    </row>
    <row r="836" spans="1:7" x14ac:dyDescent="0.25">
      <c r="A836" s="10"/>
      <c r="B836" s="24" t="str">
        <f t="shared" si="44"/>
        <v>Jan 1900</v>
      </c>
      <c r="E836" s="9">
        <v>0</v>
      </c>
      <c r="F836" s="23">
        <f t="shared" si="46"/>
        <v>0</v>
      </c>
      <c r="G836" s="23">
        <f t="shared" si="45"/>
        <v>0</v>
      </c>
    </row>
    <row r="837" spans="1:7" x14ac:dyDescent="0.25">
      <c r="A837" s="10"/>
      <c r="B837" s="24" t="str">
        <f t="shared" si="44"/>
        <v>Jan 1900</v>
      </c>
      <c r="E837" s="9">
        <v>0</v>
      </c>
      <c r="F837" s="23">
        <f t="shared" si="46"/>
        <v>0</v>
      </c>
      <c r="G837" s="23">
        <f t="shared" si="45"/>
        <v>0</v>
      </c>
    </row>
    <row r="838" spans="1:7" x14ac:dyDescent="0.25">
      <c r="A838" s="10"/>
      <c r="B838" s="24" t="str">
        <f t="shared" si="44"/>
        <v>Jan 1900</v>
      </c>
      <c r="E838" s="9">
        <v>0</v>
      </c>
      <c r="F838" s="23">
        <f t="shared" si="46"/>
        <v>0</v>
      </c>
      <c r="G838" s="23">
        <f t="shared" si="45"/>
        <v>0</v>
      </c>
    </row>
    <row r="839" spans="1:7" x14ac:dyDescent="0.25">
      <c r="A839" s="10"/>
      <c r="B839" s="24" t="str">
        <f t="shared" si="44"/>
        <v>Jan 1900</v>
      </c>
      <c r="E839" s="9">
        <v>0</v>
      </c>
      <c r="F839" s="23">
        <f t="shared" si="46"/>
        <v>0</v>
      </c>
      <c r="G839" s="23">
        <f t="shared" si="45"/>
        <v>0</v>
      </c>
    </row>
    <row r="840" spans="1:7" x14ac:dyDescent="0.25">
      <c r="A840" s="10"/>
      <c r="B840" s="24" t="str">
        <f t="shared" si="44"/>
        <v>Jan 1900</v>
      </c>
      <c r="E840" s="9">
        <v>0</v>
      </c>
      <c r="F840" s="23">
        <f t="shared" si="46"/>
        <v>0</v>
      </c>
      <c r="G840" s="23">
        <f t="shared" si="45"/>
        <v>0</v>
      </c>
    </row>
    <row r="841" spans="1:7" x14ac:dyDescent="0.25">
      <c r="A841" s="10"/>
      <c r="B841" s="24" t="str">
        <f t="shared" si="44"/>
        <v>Jan 1900</v>
      </c>
      <c r="E841" s="9">
        <v>0</v>
      </c>
      <c r="F841" s="23">
        <f t="shared" si="46"/>
        <v>0</v>
      </c>
      <c r="G841" s="23">
        <f t="shared" si="45"/>
        <v>0</v>
      </c>
    </row>
    <row r="842" spans="1:7" x14ac:dyDescent="0.25">
      <c r="A842" s="10"/>
      <c r="B842" s="24" t="str">
        <f t="shared" si="44"/>
        <v>Jan 1900</v>
      </c>
      <c r="E842" s="9">
        <v>0</v>
      </c>
      <c r="F842" s="23">
        <f t="shared" si="46"/>
        <v>0</v>
      </c>
      <c r="G842" s="23">
        <f t="shared" si="45"/>
        <v>0</v>
      </c>
    </row>
    <row r="843" spans="1:7" x14ac:dyDescent="0.25">
      <c r="A843" s="10"/>
      <c r="B843" s="24" t="str">
        <f t="shared" si="44"/>
        <v>Jan 1900</v>
      </c>
      <c r="E843" s="9">
        <v>0</v>
      </c>
      <c r="F843" s="23">
        <f t="shared" si="46"/>
        <v>0</v>
      </c>
      <c r="G843" s="23">
        <f t="shared" si="45"/>
        <v>0</v>
      </c>
    </row>
    <row r="844" spans="1:7" x14ac:dyDescent="0.25">
      <c r="A844" s="10"/>
      <c r="B844" s="24" t="str">
        <f t="shared" si="44"/>
        <v>Jan 1900</v>
      </c>
      <c r="E844" s="9">
        <v>0</v>
      </c>
      <c r="F844" s="23">
        <f t="shared" si="46"/>
        <v>0</v>
      </c>
      <c r="G844" s="23">
        <f t="shared" si="45"/>
        <v>0</v>
      </c>
    </row>
    <row r="845" spans="1:7" x14ac:dyDescent="0.25">
      <c r="A845" s="10"/>
      <c r="B845" s="24" t="str">
        <f t="shared" si="44"/>
        <v>Jan 1900</v>
      </c>
      <c r="E845" s="9">
        <v>0</v>
      </c>
      <c r="F845" s="23">
        <f t="shared" si="46"/>
        <v>0</v>
      </c>
      <c r="G845" s="23">
        <f t="shared" si="45"/>
        <v>0</v>
      </c>
    </row>
    <row r="846" spans="1:7" x14ac:dyDescent="0.25">
      <c r="A846" s="10"/>
      <c r="B846" s="24" t="str">
        <f t="shared" si="44"/>
        <v>Jan 1900</v>
      </c>
      <c r="E846" s="9">
        <v>0</v>
      </c>
      <c r="F846" s="23">
        <f t="shared" si="46"/>
        <v>0</v>
      </c>
      <c r="G846" s="23">
        <f t="shared" si="45"/>
        <v>0</v>
      </c>
    </row>
    <row r="847" spans="1:7" x14ac:dyDescent="0.25">
      <c r="A847" s="10"/>
      <c r="B847" s="24" t="str">
        <f t="shared" si="44"/>
        <v>Jan 1900</v>
      </c>
      <c r="E847" s="9">
        <v>0</v>
      </c>
      <c r="F847" s="23">
        <f t="shared" si="46"/>
        <v>0</v>
      </c>
      <c r="G847" s="23">
        <f t="shared" si="45"/>
        <v>0</v>
      </c>
    </row>
    <row r="848" spans="1:7" x14ac:dyDescent="0.25">
      <c r="A848" s="10"/>
      <c r="B848" s="24" t="str">
        <f t="shared" si="44"/>
        <v>Jan 1900</v>
      </c>
      <c r="E848" s="9">
        <v>0</v>
      </c>
      <c r="F848" s="23">
        <f>MIN(E848,10)</f>
        <v>0</v>
      </c>
      <c r="G848" s="23">
        <f t="shared" si="45"/>
        <v>0</v>
      </c>
    </row>
    <row r="849" spans="1:7" x14ac:dyDescent="0.25">
      <c r="A849" s="10"/>
      <c r="B849" s="24" t="str">
        <f t="shared" si="44"/>
        <v>Jan 1900</v>
      </c>
      <c r="E849" s="9">
        <v>0</v>
      </c>
      <c r="F849" s="23">
        <f>MIN(E849,10)</f>
        <v>0</v>
      </c>
      <c r="G849" s="23">
        <f t="shared" si="45"/>
        <v>0</v>
      </c>
    </row>
    <row r="850" spans="1:7" x14ac:dyDescent="0.25">
      <c r="A850" s="10"/>
      <c r="B850" s="24" t="str">
        <f t="shared" si="44"/>
        <v>Jan 1900</v>
      </c>
      <c r="E850" s="9">
        <v>0</v>
      </c>
      <c r="F850" s="23">
        <f>MIN(E850,10)</f>
        <v>0</v>
      </c>
      <c r="G850" s="23">
        <f t="shared" si="45"/>
        <v>0</v>
      </c>
    </row>
    <row r="851" spans="1:7" x14ac:dyDescent="0.25">
      <c r="A851" s="10"/>
      <c r="B851" s="24" t="str">
        <f t="shared" si="44"/>
        <v>Jan 1900</v>
      </c>
      <c r="E851" s="9">
        <v>0</v>
      </c>
      <c r="F851" s="23">
        <f t="shared" ref="F851:F914" si="47">MIN(E851,10)</f>
        <v>0</v>
      </c>
      <c r="G851" s="23">
        <f t="shared" si="45"/>
        <v>0</v>
      </c>
    </row>
    <row r="852" spans="1:7" x14ac:dyDescent="0.25">
      <c r="A852" s="10"/>
      <c r="B852" s="24" t="str">
        <f t="shared" si="44"/>
        <v>Jan 1900</v>
      </c>
      <c r="E852" s="9">
        <v>0</v>
      </c>
      <c r="F852" s="23">
        <f t="shared" si="47"/>
        <v>0</v>
      </c>
      <c r="G852" s="23">
        <f t="shared" si="45"/>
        <v>0</v>
      </c>
    </row>
    <row r="853" spans="1:7" x14ac:dyDescent="0.25">
      <c r="A853" s="10"/>
      <c r="B853" s="24" t="str">
        <f t="shared" si="44"/>
        <v>Jan 1900</v>
      </c>
      <c r="E853" s="9">
        <v>0</v>
      </c>
      <c r="F853" s="23">
        <f t="shared" si="47"/>
        <v>0</v>
      </c>
      <c r="G853" s="23">
        <f t="shared" si="45"/>
        <v>0</v>
      </c>
    </row>
    <row r="854" spans="1:7" x14ac:dyDescent="0.25">
      <c r="A854" s="10"/>
      <c r="B854" s="24" t="str">
        <f t="shared" si="44"/>
        <v>Jan 1900</v>
      </c>
      <c r="E854" s="9">
        <v>0</v>
      </c>
      <c r="F854" s="23">
        <f t="shared" si="47"/>
        <v>0</v>
      </c>
      <c r="G854" s="23">
        <f t="shared" si="45"/>
        <v>0</v>
      </c>
    </row>
    <row r="855" spans="1:7" x14ac:dyDescent="0.25">
      <c r="A855" s="10"/>
      <c r="B855" s="24" t="str">
        <f t="shared" si="44"/>
        <v>Jan 1900</v>
      </c>
      <c r="E855" s="9">
        <v>0</v>
      </c>
      <c r="F855" s="23">
        <f t="shared" si="47"/>
        <v>0</v>
      </c>
      <c r="G855" s="23">
        <f t="shared" si="45"/>
        <v>0</v>
      </c>
    </row>
    <row r="856" spans="1:7" x14ac:dyDescent="0.25">
      <c r="A856" s="10"/>
      <c r="B856" s="24" t="str">
        <f t="shared" si="44"/>
        <v>Jan 1900</v>
      </c>
      <c r="E856" s="9">
        <v>0</v>
      </c>
      <c r="F856" s="23">
        <f t="shared" si="47"/>
        <v>0</v>
      </c>
      <c r="G856" s="23">
        <f t="shared" si="45"/>
        <v>0</v>
      </c>
    </row>
    <row r="857" spans="1:7" x14ac:dyDescent="0.25">
      <c r="A857" s="10"/>
      <c r="B857" s="24" t="str">
        <f t="shared" si="44"/>
        <v>Jan 1900</v>
      </c>
      <c r="E857" s="9">
        <v>0</v>
      </c>
      <c r="F857" s="23">
        <f t="shared" si="47"/>
        <v>0</v>
      </c>
      <c r="G857" s="23">
        <f t="shared" si="45"/>
        <v>0</v>
      </c>
    </row>
    <row r="858" spans="1:7" x14ac:dyDescent="0.25">
      <c r="A858" s="10"/>
      <c r="B858" s="24" t="str">
        <f t="shared" si="44"/>
        <v>Jan 1900</v>
      </c>
      <c r="E858" s="9">
        <v>0</v>
      </c>
      <c r="F858" s="23">
        <f t="shared" si="47"/>
        <v>0</v>
      </c>
      <c r="G858" s="23">
        <f t="shared" si="45"/>
        <v>0</v>
      </c>
    </row>
    <row r="859" spans="1:7" x14ac:dyDescent="0.25">
      <c r="A859" s="10"/>
      <c r="B859" s="24" t="str">
        <f t="shared" si="44"/>
        <v>Jan 1900</v>
      </c>
      <c r="E859" s="9">
        <v>0</v>
      </c>
      <c r="F859" s="23">
        <f t="shared" si="47"/>
        <v>0</v>
      </c>
      <c r="G859" s="23">
        <f t="shared" si="45"/>
        <v>0</v>
      </c>
    </row>
    <row r="860" spans="1:7" x14ac:dyDescent="0.25">
      <c r="A860" s="10"/>
      <c r="B860" s="24" t="str">
        <f t="shared" si="44"/>
        <v>Jan 1900</v>
      </c>
      <c r="E860" s="9">
        <v>0</v>
      </c>
      <c r="F860" s="23">
        <f t="shared" si="47"/>
        <v>0</v>
      </c>
      <c r="G860" s="23">
        <f t="shared" si="45"/>
        <v>0</v>
      </c>
    </row>
    <row r="861" spans="1:7" x14ac:dyDescent="0.25">
      <c r="A861" s="10"/>
      <c r="B861" s="24" t="str">
        <f t="shared" si="44"/>
        <v>Jan 1900</v>
      </c>
      <c r="E861" s="9">
        <v>0</v>
      </c>
      <c r="F861" s="23">
        <f t="shared" si="47"/>
        <v>0</v>
      </c>
      <c r="G861" s="23">
        <f t="shared" si="45"/>
        <v>0</v>
      </c>
    </row>
    <row r="862" spans="1:7" x14ac:dyDescent="0.25">
      <c r="A862" s="10"/>
      <c r="B862" s="24" t="str">
        <f t="shared" si="44"/>
        <v>Jan 1900</v>
      </c>
      <c r="E862" s="9">
        <v>0</v>
      </c>
      <c r="F862" s="23">
        <f t="shared" si="47"/>
        <v>0</v>
      </c>
      <c r="G862" s="23">
        <f t="shared" si="45"/>
        <v>0</v>
      </c>
    </row>
    <row r="863" spans="1:7" x14ac:dyDescent="0.25">
      <c r="A863" s="10"/>
      <c r="B863" s="24" t="str">
        <f t="shared" si="44"/>
        <v>Jan 1900</v>
      </c>
      <c r="E863" s="9">
        <v>0</v>
      </c>
      <c r="F863" s="23">
        <f t="shared" si="47"/>
        <v>0</v>
      </c>
      <c r="G863" s="23">
        <f t="shared" si="45"/>
        <v>0</v>
      </c>
    </row>
    <row r="864" spans="1:7" x14ac:dyDescent="0.25">
      <c r="A864" s="10"/>
      <c r="B864" s="24" t="str">
        <f t="shared" si="44"/>
        <v>Jan 1900</v>
      </c>
      <c r="E864" s="9">
        <v>0</v>
      </c>
      <c r="F864" s="23">
        <f t="shared" si="47"/>
        <v>0</v>
      </c>
      <c r="G864" s="23">
        <f t="shared" si="45"/>
        <v>0</v>
      </c>
    </row>
    <row r="865" spans="1:7" x14ac:dyDescent="0.25">
      <c r="A865" s="10"/>
      <c r="B865" s="24" t="str">
        <f t="shared" si="44"/>
        <v>Jan 1900</v>
      </c>
      <c r="E865" s="9">
        <v>0</v>
      </c>
      <c r="F865" s="23">
        <f t="shared" si="47"/>
        <v>0</v>
      </c>
      <c r="G865" s="23">
        <f t="shared" si="45"/>
        <v>0</v>
      </c>
    </row>
    <row r="866" spans="1:7" x14ac:dyDescent="0.25">
      <c r="A866" s="10"/>
      <c r="B866" s="24" t="str">
        <f t="shared" si="44"/>
        <v>Jan 1900</v>
      </c>
      <c r="E866" s="9">
        <v>0</v>
      </c>
      <c r="F866" s="23">
        <f t="shared" si="47"/>
        <v>0</v>
      </c>
      <c r="G866" s="23">
        <f t="shared" si="45"/>
        <v>0</v>
      </c>
    </row>
    <row r="867" spans="1:7" x14ac:dyDescent="0.25">
      <c r="A867" s="10"/>
      <c r="B867" s="24" t="str">
        <f t="shared" si="44"/>
        <v>Jan 1900</v>
      </c>
      <c r="E867" s="9">
        <v>0</v>
      </c>
      <c r="F867" s="23">
        <f t="shared" si="47"/>
        <v>0</v>
      </c>
      <c r="G867" s="23">
        <f t="shared" si="45"/>
        <v>0</v>
      </c>
    </row>
    <row r="868" spans="1:7" x14ac:dyDescent="0.25">
      <c r="A868" s="10"/>
      <c r="B868" s="24" t="str">
        <f t="shared" si="44"/>
        <v>Jan 1900</v>
      </c>
      <c r="E868" s="9">
        <v>0</v>
      </c>
      <c r="F868" s="23">
        <f t="shared" si="47"/>
        <v>0</v>
      </c>
      <c r="G868" s="23">
        <f t="shared" si="45"/>
        <v>0</v>
      </c>
    </row>
    <row r="869" spans="1:7" x14ac:dyDescent="0.25">
      <c r="A869" s="10"/>
      <c r="B869" s="24" t="str">
        <f t="shared" si="44"/>
        <v>Jan 1900</v>
      </c>
      <c r="E869" s="9">
        <v>0</v>
      </c>
      <c r="F869" s="23">
        <f t="shared" si="47"/>
        <v>0</v>
      </c>
      <c r="G869" s="23">
        <f t="shared" si="45"/>
        <v>0</v>
      </c>
    </row>
    <row r="870" spans="1:7" x14ac:dyDescent="0.25">
      <c r="A870" s="10"/>
      <c r="B870" s="24" t="str">
        <f t="shared" si="44"/>
        <v>Jan 1900</v>
      </c>
      <c r="E870" s="9">
        <v>0</v>
      </c>
      <c r="F870" s="23">
        <f t="shared" si="47"/>
        <v>0</v>
      </c>
      <c r="G870" s="23">
        <f t="shared" si="45"/>
        <v>0</v>
      </c>
    </row>
    <row r="871" spans="1:7" x14ac:dyDescent="0.25">
      <c r="A871" s="10"/>
      <c r="B871" s="24" t="str">
        <f t="shared" ref="B871:B934" si="48">TEXT(A871, "mmm yyyy")</f>
        <v>Jan 1900</v>
      </c>
      <c r="E871" s="9">
        <v>0</v>
      </c>
      <c r="F871" s="23">
        <f t="shared" si="47"/>
        <v>0</v>
      </c>
      <c r="G871" s="23">
        <f t="shared" ref="G871:G934" si="49">E871-F871</f>
        <v>0</v>
      </c>
    </row>
    <row r="872" spans="1:7" x14ac:dyDescent="0.25">
      <c r="A872" s="10"/>
      <c r="B872" s="24" t="str">
        <f t="shared" si="48"/>
        <v>Jan 1900</v>
      </c>
      <c r="E872" s="9">
        <v>0</v>
      </c>
      <c r="F872" s="23">
        <f t="shared" si="47"/>
        <v>0</v>
      </c>
      <c r="G872" s="23">
        <f t="shared" si="49"/>
        <v>0</v>
      </c>
    </row>
    <row r="873" spans="1:7" x14ac:dyDescent="0.25">
      <c r="A873" s="10"/>
      <c r="B873" s="24" t="str">
        <f t="shared" si="48"/>
        <v>Jan 1900</v>
      </c>
      <c r="E873" s="9">
        <v>0</v>
      </c>
      <c r="F873" s="23">
        <f t="shared" si="47"/>
        <v>0</v>
      </c>
      <c r="G873" s="23">
        <f t="shared" si="49"/>
        <v>0</v>
      </c>
    </row>
    <row r="874" spans="1:7" x14ac:dyDescent="0.25">
      <c r="A874" s="10"/>
      <c r="B874" s="24" t="str">
        <f t="shared" si="48"/>
        <v>Jan 1900</v>
      </c>
      <c r="E874" s="9">
        <v>0</v>
      </c>
      <c r="F874" s="23">
        <f t="shared" si="47"/>
        <v>0</v>
      </c>
      <c r="G874" s="23">
        <f t="shared" si="49"/>
        <v>0</v>
      </c>
    </row>
    <row r="875" spans="1:7" x14ac:dyDescent="0.25">
      <c r="A875" s="10"/>
      <c r="B875" s="24" t="str">
        <f t="shared" si="48"/>
        <v>Jan 1900</v>
      </c>
      <c r="E875" s="9">
        <v>0</v>
      </c>
      <c r="F875" s="23">
        <f t="shared" si="47"/>
        <v>0</v>
      </c>
      <c r="G875" s="23">
        <f t="shared" si="49"/>
        <v>0</v>
      </c>
    </row>
    <row r="876" spans="1:7" x14ac:dyDescent="0.25">
      <c r="A876" s="10"/>
      <c r="B876" s="24" t="str">
        <f t="shared" si="48"/>
        <v>Jan 1900</v>
      </c>
      <c r="E876" s="9">
        <v>0</v>
      </c>
      <c r="F876" s="23">
        <f t="shared" si="47"/>
        <v>0</v>
      </c>
      <c r="G876" s="23">
        <f t="shared" si="49"/>
        <v>0</v>
      </c>
    </row>
    <row r="877" spans="1:7" x14ac:dyDescent="0.25">
      <c r="A877" s="10"/>
      <c r="B877" s="24" t="str">
        <f t="shared" si="48"/>
        <v>Jan 1900</v>
      </c>
      <c r="E877" s="9">
        <v>0</v>
      </c>
      <c r="F877" s="23">
        <f t="shared" si="47"/>
        <v>0</v>
      </c>
      <c r="G877" s="23">
        <f t="shared" si="49"/>
        <v>0</v>
      </c>
    </row>
    <row r="878" spans="1:7" x14ac:dyDescent="0.25">
      <c r="A878" s="10"/>
      <c r="B878" s="24" t="str">
        <f t="shared" si="48"/>
        <v>Jan 1900</v>
      </c>
      <c r="E878" s="9">
        <v>0</v>
      </c>
      <c r="F878" s="23">
        <f t="shared" si="47"/>
        <v>0</v>
      </c>
      <c r="G878" s="23">
        <f t="shared" si="49"/>
        <v>0</v>
      </c>
    </row>
    <row r="879" spans="1:7" x14ac:dyDescent="0.25">
      <c r="A879" s="10"/>
      <c r="B879" s="24" t="str">
        <f t="shared" si="48"/>
        <v>Jan 1900</v>
      </c>
      <c r="E879" s="9">
        <v>0</v>
      </c>
      <c r="F879" s="23">
        <f t="shared" si="47"/>
        <v>0</v>
      </c>
      <c r="G879" s="23">
        <f t="shared" si="49"/>
        <v>0</v>
      </c>
    </row>
    <row r="880" spans="1:7" x14ac:dyDescent="0.25">
      <c r="A880" s="10"/>
      <c r="B880" s="24" t="str">
        <f t="shared" si="48"/>
        <v>Jan 1900</v>
      </c>
      <c r="E880" s="9">
        <v>0</v>
      </c>
      <c r="F880" s="23">
        <f t="shared" si="47"/>
        <v>0</v>
      </c>
      <c r="G880" s="23">
        <f t="shared" si="49"/>
        <v>0</v>
      </c>
    </row>
    <row r="881" spans="1:7" x14ac:dyDescent="0.25">
      <c r="A881" s="10"/>
      <c r="B881" s="24" t="str">
        <f t="shared" si="48"/>
        <v>Jan 1900</v>
      </c>
      <c r="E881" s="9">
        <v>0</v>
      </c>
      <c r="F881" s="23">
        <f t="shared" si="47"/>
        <v>0</v>
      </c>
      <c r="G881" s="23">
        <f t="shared" si="49"/>
        <v>0</v>
      </c>
    </row>
    <row r="882" spans="1:7" x14ac:dyDescent="0.25">
      <c r="A882" s="10"/>
      <c r="B882" s="24" t="str">
        <f t="shared" si="48"/>
        <v>Jan 1900</v>
      </c>
      <c r="E882" s="9">
        <v>0</v>
      </c>
      <c r="F882" s="23">
        <f t="shared" si="47"/>
        <v>0</v>
      </c>
      <c r="G882" s="23">
        <f t="shared" si="49"/>
        <v>0</v>
      </c>
    </row>
    <row r="883" spans="1:7" x14ac:dyDescent="0.25">
      <c r="A883" s="10"/>
      <c r="B883" s="24" t="str">
        <f t="shared" si="48"/>
        <v>Jan 1900</v>
      </c>
      <c r="E883" s="9">
        <v>0</v>
      </c>
      <c r="F883" s="23">
        <f t="shared" si="47"/>
        <v>0</v>
      </c>
      <c r="G883" s="23">
        <f t="shared" si="49"/>
        <v>0</v>
      </c>
    </row>
    <row r="884" spans="1:7" x14ac:dyDescent="0.25">
      <c r="A884" s="10"/>
      <c r="B884" s="24" t="str">
        <f t="shared" si="48"/>
        <v>Jan 1900</v>
      </c>
      <c r="E884" s="9">
        <v>0</v>
      </c>
      <c r="F884" s="23">
        <f t="shared" si="47"/>
        <v>0</v>
      </c>
      <c r="G884" s="23">
        <f t="shared" si="49"/>
        <v>0</v>
      </c>
    </row>
    <row r="885" spans="1:7" x14ac:dyDescent="0.25">
      <c r="A885" s="10"/>
      <c r="B885" s="24" t="str">
        <f t="shared" si="48"/>
        <v>Jan 1900</v>
      </c>
      <c r="E885" s="9">
        <v>0</v>
      </c>
      <c r="F885" s="23">
        <f t="shared" si="47"/>
        <v>0</v>
      </c>
      <c r="G885" s="23">
        <f t="shared" si="49"/>
        <v>0</v>
      </c>
    </row>
    <row r="886" spans="1:7" x14ac:dyDescent="0.25">
      <c r="A886" s="10"/>
      <c r="B886" s="24" t="str">
        <f t="shared" si="48"/>
        <v>Jan 1900</v>
      </c>
      <c r="E886" s="9">
        <v>0</v>
      </c>
      <c r="F886" s="23">
        <f t="shared" si="47"/>
        <v>0</v>
      </c>
      <c r="G886" s="23">
        <f t="shared" si="49"/>
        <v>0</v>
      </c>
    </row>
    <row r="887" spans="1:7" x14ac:dyDescent="0.25">
      <c r="A887" s="10"/>
      <c r="B887" s="24" t="str">
        <f t="shared" si="48"/>
        <v>Jan 1900</v>
      </c>
      <c r="E887" s="9">
        <v>0</v>
      </c>
      <c r="F887" s="23">
        <f t="shared" si="47"/>
        <v>0</v>
      </c>
      <c r="G887" s="23">
        <f t="shared" si="49"/>
        <v>0</v>
      </c>
    </row>
    <row r="888" spans="1:7" x14ac:dyDescent="0.25">
      <c r="A888" s="10"/>
      <c r="B888" s="24" t="str">
        <f t="shared" si="48"/>
        <v>Jan 1900</v>
      </c>
      <c r="E888" s="9">
        <v>0</v>
      </c>
      <c r="F888" s="23">
        <f t="shared" si="47"/>
        <v>0</v>
      </c>
      <c r="G888" s="23">
        <f t="shared" si="49"/>
        <v>0</v>
      </c>
    </row>
    <row r="889" spans="1:7" x14ac:dyDescent="0.25">
      <c r="A889" s="10"/>
      <c r="B889" s="24" t="str">
        <f t="shared" si="48"/>
        <v>Jan 1900</v>
      </c>
      <c r="E889" s="9">
        <v>0</v>
      </c>
      <c r="F889" s="23">
        <f t="shared" si="47"/>
        <v>0</v>
      </c>
      <c r="G889" s="23">
        <f t="shared" si="49"/>
        <v>0</v>
      </c>
    </row>
    <row r="890" spans="1:7" x14ac:dyDescent="0.25">
      <c r="A890" s="10"/>
      <c r="B890" s="24" t="str">
        <f t="shared" si="48"/>
        <v>Jan 1900</v>
      </c>
      <c r="E890" s="9">
        <v>0</v>
      </c>
      <c r="F890" s="23">
        <f t="shared" si="47"/>
        <v>0</v>
      </c>
      <c r="G890" s="23">
        <f t="shared" si="49"/>
        <v>0</v>
      </c>
    </row>
    <row r="891" spans="1:7" x14ac:dyDescent="0.25">
      <c r="A891" s="10"/>
      <c r="B891" s="24" t="str">
        <f t="shared" si="48"/>
        <v>Jan 1900</v>
      </c>
      <c r="E891" s="9">
        <v>0</v>
      </c>
      <c r="F891" s="23">
        <f t="shared" si="47"/>
        <v>0</v>
      </c>
      <c r="G891" s="23">
        <f t="shared" si="49"/>
        <v>0</v>
      </c>
    </row>
    <row r="892" spans="1:7" x14ac:dyDescent="0.25">
      <c r="A892" s="10"/>
      <c r="B892" s="24" t="str">
        <f t="shared" si="48"/>
        <v>Jan 1900</v>
      </c>
      <c r="E892" s="9">
        <v>0</v>
      </c>
      <c r="F892" s="23">
        <f t="shared" si="47"/>
        <v>0</v>
      </c>
      <c r="G892" s="23">
        <f t="shared" si="49"/>
        <v>0</v>
      </c>
    </row>
    <row r="893" spans="1:7" x14ac:dyDescent="0.25">
      <c r="A893" s="10"/>
      <c r="B893" s="24" t="str">
        <f t="shared" si="48"/>
        <v>Jan 1900</v>
      </c>
      <c r="E893" s="9">
        <v>0</v>
      </c>
      <c r="F893" s="23">
        <f t="shared" si="47"/>
        <v>0</v>
      </c>
      <c r="G893" s="23">
        <f t="shared" si="49"/>
        <v>0</v>
      </c>
    </row>
    <row r="894" spans="1:7" x14ac:dyDescent="0.25">
      <c r="A894" s="10"/>
      <c r="B894" s="24" t="str">
        <f t="shared" si="48"/>
        <v>Jan 1900</v>
      </c>
      <c r="E894" s="9">
        <v>0</v>
      </c>
      <c r="F894" s="23">
        <f t="shared" si="47"/>
        <v>0</v>
      </c>
      <c r="G894" s="23">
        <f t="shared" si="49"/>
        <v>0</v>
      </c>
    </row>
    <row r="895" spans="1:7" x14ac:dyDescent="0.25">
      <c r="A895" s="10"/>
      <c r="B895" s="24" t="str">
        <f t="shared" si="48"/>
        <v>Jan 1900</v>
      </c>
      <c r="E895" s="9">
        <v>0</v>
      </c>
      <c r="F895" s="23">
        <f t="shared" si="47"/>
        <v>0</v>
      </c>
      <c r="G895" s="23">
        <f t="shared" si="49"/>
        <v>0</v>
      </c>
    </row>
    <row r="896" spans="1:7" x14ac:dyDescent="0.25">
      <c r="A896" s="10"/>
      <c r="B896" s="24" t="str">
        <f t="shared" si="48"/>
        <v>Jan 1900</v>
      </c>
      <c r="E896" s="9">
        <v>0</v>
      </c>
      <c r="F896" s="23">
        <f t="shared" si="47"/>
        <v>0</v>
      </c>
      <c r="G896" s="23">
        <f t="shared" si="49"/>
        <v>0</v>
      </c>
    </row>
    <row r="897" spans="1:7" x14ac:dyDescent="0.25">
      <c r="A897" s="10"/>
      <c r="B897" s="24" t="str">
        <f t="shared" si="48"/>
        <v>Jan 1900</v>
      </c>
      <c r="E897" s="9">
        <v>0</v>
      </c>
      <c r="F897" s="23">
        <f t="shared" si="47"/>
        <v>0</v>
      </c>
      <c r="G897" s="23">
        <f t="shared" si="49"/>
        <v>0</v>
      </c>
    </row>
    <row r="898" spans="1:7" x14ac:dyDescent="0.25">
      <c r="A898" s="10"/>
      <c r="B898" s="24" t="str">
        <f t="shared" si="48"/>
        <v>Jan 1900</v>
      </c>
      <c r="E898" s="9">
        <v>0</v>
      </c>
      <c r="F898" s="23">
        <f t="shared" si="47"/>
        <v>0</v>
      </c>
      <c r="G898" s="23">
        <f t="shared" si="49"/>
        <v>0</v>
      </c>
    </row>
    <row r="899" spans="1:7" x14ac:dyDescent="0.25">
      <c r="A899" s="10"/>
      <c r="B899" s="24" t="str">
        <f t="shared" si="48"/>
        <v>Jan 1900</v>
      </c>
      <c r="E899" s="9">
        <v>0</v>
      </c>
      <c r="F899" s="23">
        <f t="shared" si="47"/>
        <v>0</v>
      </c>
      <c r="G899" s="23">
        <f t="shared" si="49"/>
        <v>0</v>
      </c>
    </row>
    <row r="900" spans="1:7" x14ac:dyDescent="0.25">
      <c r="A900" s="10"/>
      <c r="B900" s="24" t="str">
        <f t="shared" si="48"/>
        <v>Jan 1900</v>
      </c>
      <c r="E900" s="9">
        <v>0</v>
      </c>
      <c r="F900" s="23">
        <f t="shared" si="47"/>
        <v>0</v>
      </c>
      <c r="G900" s="23">
        <f t="shared" si="49"/>
        <v>0</v>
      </c>
    </row>
    <row r="901" spans="1:7" x14ac:dyDescent="0.25">
      <c r="A901" s="10"/>
      <c r="B901" s="24" t="str">
        <f t="shared" si="48"/>
        <v>Jan 1900</v>
      </c>
      <c r="E901" s="9">
        <v>0</v>
      </c>
      <c r="F901" s="23">
        <f t="shared" si="47"/>
        <v>0</v>
      </c>
      <c r="G901" s="23">
        <f t="shared" si="49"/>
        <v>0</v>
      </c>
    </row>
    <row r="902" spans="1:7" x14ac:dyDescent="0.25">
      <c r="A902" s="10"/>
      <c r="B902" s="24" t="str">
        <f t="shared" si="48"/>
        <v>Jan 1900</v>
      </c>
      <c r="E902" s="9">
        <v>0</v>
      </c>
      <c r="F902" s="23">
        <f t="shared" si="47"/>
        <v>0</v>
      </c>
      <c r="G902" s="23">
        <f t="shared" si="49"/>
        <v>0</v>
      </c>
    </row>
    <row r="903" spans="1:7" x14ac:dyDescent="0.25">
      <c r="A903" s="10"/>
      <c r="B903" s="24" t="str">
        <f t="shared" si="48"/>
        <v>Jan 1900</v>
      </c>
      <c r="E903" s="9">
        <v>0</v>
      </c>
      <c r="F903" s="23">
        <f t="shared" si="47"/>
        <v>0</v>
      </c>
      <c r="G903" s="23">
        <f t="shared" si="49"/>
        <v>0</v>
      </c>
    </row>
    <row r="904" spans="1:7" x14ac:dyDescent="0.25">
      <c r="A904" s="10"/>
      <c r="B904" s="24" t="str">
        <f t="shared" si="48"/>
        <v>Jan 1900</v>
      </c>
      <c r="E904" s="9">
        <v>0</v>
      </c>
      <c r="F904" s="23">
        <f t="shared" si="47"/>
        <v>0</v>
      </c>
      <c r="G904" s="23">
        <f t="shared" si="49"/>
        <v>0</v>
      </c>
    </row>
    <row r="905" spans="1:7" x14ac:dyDescent="0.25">
      <c r="A905" s="10"/>
      <c r="B905" s="24" t="str">
        <f t="shared" si="48"/>
        <v>Jan 1900</v>
      </c>
      <c r="E905" s="9">
        <v>0</v>
      </c>
      <c r="F905" s="23">
        <f t="shared" si="47"/>
        <v>0</v>
      </c>
      <c r="G905" s="23">
        <f t="shared" si="49"/>
        <v>0</v>
      </c>
    </row>
    <row r="906" spans="1:7" x14ac:dyDescent="0.25">
      <c r="A906" s="10"/>
      <c r="B906" s="24" t="str">
        <f t="shared" si="48"/>
        <v>Jan 1900</v>
      </c>
      <c r="E906" s="9">
        <v>0</v>
      </c>
      <c r="F906" s="23">
        <f t="shared" si="47"/>
        <v>0</v>
      </c>
      <c r="G906" s="23">
        <f t="shared" si="49"/>
        <v>0</v>
      </c>
    </row>
    <row r="907" spans="1:7" x14ac:dyDescent="0.25">
      <c r="A907" s="10"/>
      <c r="B907" s="24" t="str">
        <f t="shared" si="48"/>
        <v>Jan 1900</v>
      </c>
      <c r="E907" s="9">
        <v>0</v>
      </c>
      <c r="F907" s="23">
        <f t="shared" si="47"/>
        <v>0</v>
      </c>
      <c r="G907" s="23">
        <f t="shared" si="49"/>
        <v>0</v>
      </c>
    </row>
    <row r="908" spans="1:7" x14ac:dyDescent="0.25">
      <c r="A908" s="10"/>
      <c r="B908" s="24" t="str">
        <f t="shared" si="48"/>
        <v>Jan 1900</v>
      </c>
      <c r="E908" s="9">
        <v>0</v>
      </c>
      <c r="F908" s="23">
        <f t="shared" si="47"/>
        <v>0</v>
      </c>
      <c r="G908" s="23">
        <f t="shared" si="49"/>
        <v>0</v>
      </c>
    </row>
    <row r="909" spans="1:7" x14ac:dyDescent="0.25">
      <c r="A909" s="10"/>
      <c r="B909" s="24" t="str">
        <f t="shared" si="48"/>
        <v>Jan 1900</v>
      </c>
      <c r="E909" s="9">
        <v>0</v>
      </c>
      <c r="F909" s="23">
        <f t="shared" si="47"/>
        <v>0</v>
      </c>
      <c r="G909" s="23">
        <f t="shared" si="49"/>
        <v>0</v>
      </c>
    </row>
    <row r="910" spans="1:7" x14ac:dyDescent="0.25">
      <c r="A910" s="10"/>
      <c r="B910" s="24" t="str">
        <f t="shared" si="48"/>
        <v>Jan 1900</v>
      </c>
      <c r="E910" s="9">
        <v>0</v>
      </c>
      <c r="F910" s="23">
        <f t="shared" si="47"/>
        <v>0</v>
      </c>
      <c r="G910" s="23">
        <f t="shared" si="49"/>
        <v>0</v>
      </c>
    </row>
    <row r="911" spans="1:7" x14ac:dyDescent="0.25">
      <c r="A911" s="10"/>
      <c r="B911" s="24" t="str">
        <f t="shared" si="48"/>
        <v>Jan 1900</v>
      </c>
      <c r="E911" s="9">
        <v>0</v>
      </c>
      <c r="F911" s="23">
        <f t="shared" si="47"/>
        <v>0</v>
      </c>
      <c r="G911" s="23">
        <f t="shared" si="49"/>
        <v>0</v>
      </c>
    </row>
    <row r="912" spans="1:7" x14ac:dyDescent="0.25">
      <c r="A912" s="10"/>
      <c r="B912" s="24" t="str">
        <f t="shared" si="48"/>
        <v>Jan 1900</v>
      </c>
      <c r="E912" s="9">
        <v>0</v>
      </c>
      <c r="F912" s="23">
        <f t="shared" si="47"/>
        <v>0</v>
      </c>
      <c r="G912" s="23">
        <f t="shared" si="49"/>
        <v>0</v>
      </c>
    </row>
    <row r="913" spans="1:7" x14ac:dyDescent="0.25">
      <c r="A913" s="10"/>
      <c r="B913" s="24" t="str">
        <f t="shared" si="48"/>
        <v>Jan 1900</v>
      </c>
      <c r="E913" s="9">
        <v>0</v>
      </c>
      <c r="F913" s="23">
        <f t="shared" si="47"/>
        <v>0</v>
      </c>
      <c r="G913" s="23">
        <f t="shared" si="49"/>
        <v>0</v>
      </c>
    </row>
    <row r="914" spans="1:7" x14ac:dyDescent="0.25">
      <c r="A914" s="10"/>
      <c r="B914" s="24" t="str">
        <f t="shared" si="48"/>
        <v>Jan 1900</v>
      </c>
      <c r="E914" s="9">
        <v>0</v>
      </c>
      <c r="F914" s="23">
        <f t="shared" si="47"/>
        <v>0</v>
      </c>
      <c r="G914" s="23">
        <f t="shared" si="49"/>
        <v>0</v>
      </c>
    </row>
    <row r="915" spans="1:7" x14ac:dyDescent="0.25">
      <c r="A915" s="10"/>
      <c r="B915" s="24" t="str">
        <f t="shared" si="48"/>
        <v>Jan 1900</v>
      </c>
      <c r="E915" s="9">
        <v>0</v>
      </c>
      <c r="F915" s="23">
        <f t="shared" ref="F915:F978" si="50">MIN(E915,10)</f>
        <v>0</v>
      </c>
      <c r="G915" s="23">
        <f t="shared" si="49"/>
        <v>0</v>
      </c>
    </row>
    <row r="916" spans="1:7" x14ac:dyDescent="0.25">
      <c r="A916" s="10"/>
      <c r="B916" s="24" t="str">
        <f t="shared" si="48"/>
        <v>Jan 1900</v>
      </c>
      <c r="E916" s="9">
        <v>0</v>
      </c>
      <c r="F916" s="23">
        <f t="shared" si="50"/>
        <v>0</v>
      </c>
      <c r="G916" s="23">
        <f t="shared" si="49"/>
        <v>0</v>
      </c>
    </row>
    <row r="917" spans="1:7" x14ac:dyDescent="0.25">
      <c r="A917" s="10"/>
      <c r="B917" s="24" t="str">
        <f t="shared" si="48"/>
        <v>Jan 1900</v>
      </c>
      <c r="E917" s="9">
        <v>0</v>
      </c>
      <c r="F917" s="23">
        <f t="shared" si="50"/>
        <v>0</v>
      </c>
      <c r="G917" s="23">
        <f t="shared" si="49"/>
        <v>0</v>
      </c>
    </row>
    <row r="918" spans="1:7" x14ac:dyDescent="0.25">
      <c r="A918" s="10"/>
      <c r="B918" s="24" t="str">
        <f t="shared" si="48"/>
        <v>Jan 1900</v>
      </c>
      <c r="E918" s="9">
        <v>0</v>
      </c>
      <c r="F918" s="23">
        <f t="shared" si="50"/>
        <v>0</v>
      </c>
      <c r="G918" s="23">
        <f t="shared" si="49"/>
        <v>0</v>
      </c>
    </row>
    <row r="919" spans="1:7" x14ac:dyDescent="0.25">
      <c r="A919" s="10"/>
      <c r="B919" s="24" t="str">
        <f t="shared" si="48"/>
        <v>Jan 1900</v>
      </c>
      <c r="E919" s="9">
        <v>0</v>
      </c>
      <c r="F919" s="23">
        <f t="shared" si="50"/>
        <v>0</v>
      </c>
      <c r="G919" s="23">
        <f t="shared" si="49"/>
        <v>0</v>
      </c>
    </row>
    <row r="920" spans="1:7" x14ac:dyDescent="0.25">
      <c r="A920" s="10"/>
      <c r="B920" s="24" t="str">
        <f t="shared" si="48"/>
        <v>Jan 1900</v>
      </c>
      <c r="E920" s="9">
        <v>0</v>
      </c>
      <c r="F920" s="23">
        <f t="shared" si="50"/>
        <v>0</v>
      </c>
      <c r="G920" s="23">
        <f t="shared" si="49"/>
        <v>0</v>
      </c>
    </row>
    <row r="921" spans="1:7" x14ac:dyDescent="0.25">
      <c r="A921" s="10"/>
      <c r="B921" s="24" t="str">
        <f t="shared" si="48"/>
        <v>Jan 1900</v>
      </c>
      <c r="E921" s="9">
        <v>0</v>
      </c>
      <c r="F921" s="23">
        <f t="shared" si="50"/>
        <v>0</v>
      </c>
      <c r="G921" s="23">
        <f t="shared" si="49"/>
        <v>0</v>
      </c>
    </row>
    <row r="922" spans="1:7" x14ac:dyDescent="0.25">
      <c r="A922" s="10"/>
      <c r="B922" s="24" t="str">
        <f t="shared" si="48"/>
        <v>Jan 1900</v>
      </c>
      <c r="E922" s="9">
        <v>0</v>
      </c>
      <c r="F922" s="23">
        <f t="shared" si="50"/>
        <v>0</v>
      </c>
      <c r="G922" s="23">
        <f t="shared" si="49"/>
        <v>0</v>
      </c>
    </row>
    <row r="923" spans="1:7" x14ac:dyDescent="0.25">
      <c r="A923" s="10"/>
      <c r="B923" s="24" t="str">
        <f t="shared" si="48"/>
        <v>Jan 1900</v>
      </c>
      <c r="E923" s="9">
        <v>0</v>
      </c>
      <c r="F923" s="23">
        <f t="shared" si="50"/>
        <v>0</v>
      </c>
      <c r="G923" s="23">
        <f t="shared" si="49"/>
        <v>0</v>
      </c>
    </row>
    <row r="924" spans="1:7" x14ac:dyDescent="0.25">
      <c r="A924" s="10"/>
      <c r="B924" s="24" t="str">
        <f t="shared" si="48"/>
        <v>Jan 1900</v>
      </c>
      <c r="E924" s="9">
        <v>0</v>
      </c>
      <c r="F924" s="23">
        <f t="shared" si="50"/>
        <v>0</v>
      </c>
      <c r="G924" s="23">
        <f t="shared" si="49"/>
        <v>0</v>
      </c>
    </row>
    <row r="925" spans="1:7" x14ac:dyDescent="0.25">
      <c r="A925" s="10"/>
      <c r="B925" s="24" t="str">
        <f t="shared" si="48"/>
        <v>Jan 1900</v>
      </c>
      <c r="E925" s="9">
        <v>0</v>
      </c>
      <c r="F925" s="23">
        <f t="shared" si="50"/>
        <v>0</v>
      </c>
      <c r="G925" s="23">
        <f t="shared" si="49"/>
        <v>0</v>
      </c>
    </row>
    <row r="926" spans="1:7" x14ac:dyDescent="0.25">
      <c r="A926" s="10"/>
      <c r="B926" s="24" t="str">
        <f t="shared" si="48"/>
        <v>Jan 1900</v>
      </c>
      <c r="E926" s="9">
        <v>0</v>
      </c>
      <c r="F926" s="23">
        <f t="shared" si="50"/>
        <v>0</v>
      </c>
      <c r="G926" s="23">
        <f t="shared" si="49"/>
        <v>0</v>
      </c>
    </row>
    <row r="927" spans="1:7" x14ac:dyDescent="0.25">
      <c r="A927" s="10"/>
      <c r="B927" s="24" t="str">
        <f t="shared" si="48"/>
        <v>Jan 1900</v>
      </c>
      <c r="E927" s="9">
        <v>0</v>
      </c>
      <c r="F927" s="23">
        <f t="shared" si="50"/>
        <v>0</v>
      </c>
      <c r="G927" s="23">
        <f t="shared" si="49"/>
        <v>0</v>
      </c>
    </row>
    <row r="928" spans="1:7" x14ac:dyDescent="0.25">
      <c r="A928" s="10"/>
      <c r="B928" s="24" t="str">
        <f t="shared" si="48"/>
        <v>Jan 1900</v>
      </c>
      <c r="E928" s="9">
        <v>0</v>
      </c>
      <c r="F928" s="23">
        <f t="shared" si="50"/>
        <v>0</v>
      </c>
      <c r="G928" s="23">
        <f t="shared" si="49"/>
        <v>0</v>
      </c>
    </row>
    <row r="929" spans="1:7" x14ac:dyDescent="0.25">
      <c r="A929" s="10"/>
      <c r="B929" s="24" t="str">
        <f t="shared" si="48"/>
        <v>Jan 1900</v>
      </c>
      <c r="E929" s="9">
        <v>0</v>
      </c>
      <c r="F929" s="23">
        <f t="shared" si="50"/>
        <v>0</v>
      </c>
      <c r="G929" s="23">
        <f t="shared" si="49"/>
        <v>0</v>
      </c>
    </row>
    <row r="930" spans="1:7" x14ac:dyDescent="0.25">
      <c r="A930" s="10"/>
      <c r="B930" s="24" t="str">
        <f t="shared" si="48"/>
        <v>Jan 1900</v>
      </c>
      <c r="E930" s="9">
        <v>0</v>
      </c>
      <c r="F930" s="23">
        <f t="shared" si="50"/>
        <v>0</v>
      </c>
      <c r="G930" s="23">
        <f t="shared" si="49"/>
        <v>0</v>
      </c>
    </row>
    <row r="931" spans="1:7" x14ac:dyDescent="0.25">
      <c r="A931" s="10"/>
      <c r="B931" s="24" t="str">
        <f t="shared" si="48"/>
        <v>Jan 1900</v>
      </c>
      <c r="E931" s="9">
        <v>0</v>
      </c>
      <c r="F931" s="23">
        <f t="shared" si="50"/>
        <v>0</v>
      </c>
      <c r="G931" s="23">
        <f t="shared" si="49"/>
        <v>0</v>
      </c>
    </row>
    <row r="932" spans="1:7" x14ac:dyDescent="0.25">
      <c r="A932" s="10"/>
      <c r="B932" s="24" t="str">
        <f t="shared" si="48"/>
        <v>Jan 1900</v>
      </c>
      <c r="E932" s="9">
        <v>0</v>
      </c>
      <c r="F932" s="23">
        <f t="shared" si="50"/>
        <v>0</v>
      </c>
      <c r="G932" s="23">
        <f t="shared" si="49"/>
        <v>0</v>
      </c>
    </row>
    <row r="933" spans="1:7" x14ac:dyDescent="0.25">
      <c r="A933" s="10"/>
      <c r="B933" s="24" t="str">
        <f t="shared" si="48"/>
        <v>Jan 1900</v>
      </c>
      <c r="E933" s="9">
        <v>0</v>
      </c>
      <c r="F933" s="23">
        <f t="shared" si="50"/>
        <v>0</v>
      </c>
      <c r="G933" s="23">
        <f t="shared" si="49"/>
        <v>0</v>
      </c>
    </row>
    <row r="934" spans="1:7" x14ac:dyDescent="0.25">
      <c r="A934" s="10"/>
      <c r="B934" s="24" t="str">
        <f t="shared" si="48"/>
        <v>Jan 1900</v>
      </c>
      <c r="E934" s="9">
        <v>0</v>
      </c>
      <c r="F934" s="23">
        <f t="shared" si="50"/>
        <v>0</v>
      </c>
      <c r="G934" s="23">
        <f t="shared" si="49"/>
        <v>0</v>
      </c>
    </row>
    <row r="935" spans="1:7" x14ac:dyDescent="0.25">
      <c r="A935" s="10"/>
      <c r="B935" s="24" t="str">
        <f t="shared" ref="B935:B998" si="51">TEXT(A935, "mmm yyyy")</f>
        <v>Jan 1900</v>
      </c>
      <c r="E935" s="9">
        <v>0</v>
      </c>
      <c r="F935" s="23">
        <f t="shared" si="50"/>
        <v>0</v>
      </c>
      <c r="G935" s="23">
        <f t="shared" ref="G935:G998" si="52">E935-F935</f>
        <v>0</v>
      </c>
    </row>
    <row r="936" spans="1:7" x14ac:dyDescent="0.25">
      <c r="A936" s="10"/>
      <c r="B936" s="24" t="str">
        <f t="shared" si="51"/>
        <v>Jan 1900</v>
      </c>
      <c r="E936" s="9">
        <v>0</v>
      </c>
      <c r="F936" s="23">
        <f t="shared" si="50"/>
        <v>0</v>
      </c>
      <c r="G936" s="23">
        <f t="shared" si="52"/>
        <v>0</v>
      </c>
    </row>
    <row r="937" spans="1:7" x14ac:dyDescent="0.25">
      <c r="A937" s="10"/>
      <c r="B937" s="24" t="str">
        <f t="shared" si="51"/>
        <v>Jan 1900</v>
      </c>
      <c r="E937" s="9">
        <v>0</v>
      </c>
      <c r="F937" s="23">
        <f t="shared" si="50"/>
        <v>0</v>
      </c>
      <c r="G937" s="23">
        <f t="shared" si="52"/>
        <v>0</v>
      </c>
    </row>
    <row r="938" spans="1:7" x14ac:dyDescent="0.25">
      <c r="A938" s="10"/>
      <c r="B938" s="24" t="str">
        <f t="shared" si="51"/>
        <v>Jan 1900</v>
      </c>
      <c r="E938" s="9">
        <v>0</v>
      </c>
      <c r="F938" s="23">
        <f t="shared" si="50"/>
        <v>0</v>
      </c>
      <c r="G938" s="23">
        <f t="shared" si="52"/>
        <v>0</v>
      </c>
    </row>
    <row r="939" spans="1:7" x14ac:dyDescent="0.25">
      <c r="A939" s="10"/>
      <c r="B939" s="24" t="str">
        <f t="shared" si="51"/>
        <v>Jan 1900</v>
      </c>
      <c r="E939" s="9">
        <v>0</v>
      </c>
      <c r="F939" s="23">
        <f t="shared" si="50"/>
        <v>0</v>
      </c>
      <c r="G939" s="23">
        <f t="shared" si="52"/>
        <v>0</v>
      </c>
    </row>
    <row r="940" spans="1:7" x14ac:dyDescent="0.25">
      <c r="A940" s="10"/>
      <c r="B940" s="24" t="str">
        <f t="shared" si="51"/>
        <v>Jan 1900</v>
      </c>
      <c r="E940" s="9">
        <v>0</v>
      </c>
      <c r="F940" s="23">
        <f t="shared" si="50"/>
        <v>0</v>
      </c>
      <c r="G940" s="23">
        <f t="shared" si="52"/>
        <v>0</v>
      </c>
    </row>
    <row r="941" spans="1:7" x14ac:dyDescent="0.25">
      <c r="A941" s="10"/>
      <c r="B941" s="24" t="str">
        <f t="shared" si="51"/>
        <v>Jan 1900</v>
      </c>
      <c r="E941" s="9">
        <v>0</v>
      </c>
      <c r="F941" s="23">
        <f t="shared" si="50"/>
        <v>0</v>
      </c>
      <c r="G941" s="23">
        <f t="shared" si="52"/>
        <v>0</v>
      </c>
    </row>
    <row r="942" spans="1:7" x14ac:dyDescent="0.25">
      <c r="A942" s="10"/>
      <c r="B942" s="24" t="str">
        <f t="shared" si="51"/>
        <v>Jan 1900</v>
      </c>
      <c r="E942" s="9">
        <v>0</v>
      </c>
      <c r="F942" s="23">
        <f t="shared" si="50"/>
        <v>0</v>
      </c>
      <c r="G942" s="23">
        <f t="shared" si="52"/>
        <v>0</v>
      </c>
    </row>
    <row r="943" spans="1:7" x14ac:dyDescent="0.25">
      <c r="A943" s="10"/>
      <c r="B943" s="24" t="str">
        <f t="shared" si="51"/>
        <v>Jan 1900</v>
      </c>
      <c r="E943" s="9">
        <v>0</v>
      </c>
      <c r="F943" s="23">
        <f t="shared" si="50"/>
        <v>0</v>
      </c>
      <c r="G943" s="23">
        <f t="shared" si="52"/>
        <v>0</v>
      </c>
    </row>
    <row r="944" spans="1:7" x14ac:dyDescent="0.25">
      <c r="A944" s="10"/>
      <c r="B944" s="24" t="str">
        <f t="shared" si="51"/>
        <v>Jan 1900</v>
      </c>
      <c r="E944" s="9">
        <v>0</v>
      </c>
      <c r="F944" s="23">
        <f t="shared" si="50"/>
        <v>0</v>
      </c>
      <c r="G944" s="23">
        <f t="shared" si="52"/>
        <v>0</v>
      </c>
    </row>
    <row r="945" spans="1:7" x14ac:dyDescent="0.25">
      <c r="A945" s="10"/>
      <c r="B945" s="24" t="str">
        <f t="shared" si="51"/>
        <v>Jan 1900</v>
      </c>
      <c r="E945" s="9">
        <v>0</v>
      </c>
      <c r="F945" s="23">
        <f t="shared" si="50"/>
        <v>0</v>
      </c>
      <c r="G945" s="23">
        <f t="shared" si="52"/>
        <v>0</v>
      </c>
    </row>
    <row r="946" spans="1:7" x14ac:dyDescent="0.25">
      <c r="A946" s="10"/>
      <c r="B946" s="24" t="str">
        <f t="shared" si="51"/>
        <v>Jan 1900</v>
      </c>
      <c r="E946" s="9">
        <v>0</v>
      </c>
      <c r="F946" s="23">
        <f t="shared" si="50"/>
        <v>0</v>
      </c>
      <c r="G946" s="23">
        <f t="shared" si="52"/>
        <v>0</v>
      </c>
    </row>
    <row r="947" spans="1:7" x14ac:dyDescent="0.25">
      <c r="A947" s="10"/>
      <c r="B947" s="24" t="str">
        <f t="shared" si="51"/>
        <v>Jan 1900</v>
      </c>
      <c r="E947" s="9">
        <v>0</v>
      </c>
      <c r="F947" s="23">
        <f t="shared" si="50"/>
        <v>0</v>
      </c>
      <c r="G947" s="23">
        <f t="shared" si="52"/>
        <v>0</v>
      </c>
    </row>
    <row r="948" spans="1:7" x14ac:dyDescent="0.25">
      <c r="A948" s="10"/>
      <c r="B948" s="24" t="str">
        <f t="shared" si="51"/>
        <v>Jan 1900</v>
      </c>
      <c r="E948" s="9">
        <v>0</v>
      </c>
      <c r="F948" s="23">
        <f t="shared" si="50"/>
        <v>0</v>
      </c>
      <c r="G948" s="23">
        <f t="shared" si="52"/>
        <v>0</v>
      </c>
    </row>
    <row r="949" spans="1:7" x14ac:dyDescent="0.25">
      <c r="A949" s="10"/>
      <c r="B949" s="24" t="str">
        <f t="shared" si="51"/>
        <v>Jan 1900</v>
      </c>
      <c r="E949" s="9">
        <v>0</v>
      </c>
      <c r="F949" s="23">
        <f t="shared" si="50"/>
        <v>0</v>
      </c>
      <c r="G949" s="23">
        <f t="shared" si="52"/>
        <v>0</v>
      </c>
    </row>
    <row r="950" spans="1:7" x14ac:dyDescent="0.25">
      <c r="A950" s="10"/>
      <c r="B950" s="24" t="str">
        <f t="shared" si="51"/>
        <v>Jan 1900</v>
      </c>
      <c r="E950" s="9">
        <v>0</v>
      </c>
      <c r="F950" s="23">
        <f t="shared" si="50"/>
        <v>0</v>
      </c>
      <c r="G950" s="23">
        <f t="shared" si="52"/>
        <v>0</v>
      </c>
    </row>
    <row r="951" spans="1:7" x14ac:dyDescent="0.25">
      <c r="A951" s="10"/>
      <c r="B951" s="24" t="str">
        <f t="shared" si="51"/>
        <v>Jan 1900</v>
      </c>
      <c r="E951" s="9">
        <v>0</v>
      </c>
      <c r="F951" s="23">
        <f t="shared" si="50"/>
        <v>0</v>
      </c>
      <c r="G951" s="23">
        <f t="shared" si="52"/>
        <v>0</v>
      </c>
    </row>
    <row r="952" spans="1:7" x14ac:dyDescent="0.25">
      <c r="A952" s="10"/>
      <c r="B952" s="24" t="str">
        <f t="shared" si="51"/>
        <v>Jan 1900</v>
      </c>
      <c r="E952" s="9">
        <v>0</v>
      </c>
      <c r="F952" s="23">
        <f t="shared" si="50"/>
        <v>0</v>
      </c>
      <c r="G952" s="23">
        <f t="shared" si="52"/>
        <v>0</v>
      </c>
    </row>
    <row r="953" spans="1:7" x14ac:dyDescent="0.25">
      <c r="A953" s="10"/>
      <c r="B953" s="24" t="str">
        <f t="shared" si="51"/>
        <v>Jan 1900</v>
      </c>
      <c r="E953" s="9">
        <v>0</v>
      </c>
      <c r="F953" s="23">
        <f t="shared" si="50"/>
        <v>0</v>
      </c>
      <c r="G953" s="23">
        <f t="shared" si="52"/>
        <v>0</v>
      </c>
    </row>
    <row r="954" spans="1:7" x14ac:dyDescent="0.25">
      <c r="A954" s="10"/>
      <c r="B954" s="24" t="str">
        <f t="shared" si="51"/>
        <v>Jan 1900</v>
      </c>
      <c r="E954" s="9">
        <v>0</v>
      </c>
      <c r="F954" s="23">
        <f t="shared" si="50"/>
        <v>0</v>
      </c>
      <c r="G954" s="23">
        <f t="shared" si="52"/>
        <v>0</v>
      </c>
    </row>
    <row r="955" spans="1:7" x14ac:dyDescent="0.25">
      <c r="A955" s="10"/>
      <c r="B955" s="24" t="str">
        <f t="shared" si="51"/>
        <v>Jan 1900</v>
      </c>
      <c r="E955" s="9">
        <v>0</v>
      </c>
      <c r="F955" s="23">
        <f t="shared" si="50"/>
        <v>0</v>
      </c>
      <c r="G955" s="23">
        <f t="shared" si="52"/>
        <v>0</v>
      </c>
    </row>
    <row r="956" spans="1:7" x14ac:dyDescent="0.25">
      <c r="A956" s="10"/>
      <c r="B956" s="24" t="str">
        <f t="shared" si="51"/>
        <v>Jan 1900</v>
      </c>
      <c r="E956" s="9">
        <v>0</v>
      </c>
      <c r="F956" s="23">
        <f t="shared" si="50"/>
        <v>0</v>
      </c>
      <c r="G956" s="23">
        <f t="shared" si="52"/>
        <v>0</v>
      </c>
    </row>
    <row r="957" spans="1:7" x14ac:dyDescent="0.25">
      <c r="A957" s="10"/>
      <c r="B957" s="24" t="str">
        <f t="shared" si="51"/>
        <v>Jan 1900</v>
      </c>
      <c r="E957" s="9">
        <v>0</v>
      </c>
      <c r="F957" s="23">
        <f t="shared" si="50"/>
        <v>0</v>
      </c>
      <c r="G957" s="23">
        <f t="shared" si="52"/>
        <v>0</v>
      </c>
    </row>
    <row r="958" spans="1:7" x14ac:dyDescent="0.25">
      <c r="A958" s="10"/>
      <c r="B958" s="24" t="str">
        <f t="shared" si="51"/>
        <v>Jan 1900</v>
      </c>
      <c r="E958" s="9">
        <v>0</v>
      </c>
      <c r="F958" s="23">
        <f t="shared" si="50"/>
        <v>0</v>
      </c>
      <c r="G958" s="23">
        <f t="shared" si="52"/>
        <v>0</v>
      </c>
    </row>
    <row r="959" spans="1:7" x14ac:dyDescent="0.25">
      <c r="A959" s="10"/>
      <c r="B959" s="24" t="str">
        <f t="shared" si="51"/>
        <v>Jan 1900</v>
      </c>
      <c r="E959" s="9">
        <v>0</v>
      </c>
      <c r="F959" s="23">
        <f t="shared" si="50"/>
        <v>0</v>
      </c>
      <c r="G959" s="23">
        <f t="shared" si="52"/>
        <v>0</v>
      </c>
    </row>
    <row r="960" spans="1:7" x14ac:dyDescent="0.25">
      <c r="A960" s="10"/>
      <c r="B960" s="24" t="str">
        <f t="shared" si="51"/>
        <v>Jan 1900</v>
      </c>
      <c r="E960" s="9">
        <v>0</v>
      </c>
      <c r="F960" s="23">
        <f t="shared" si="50"/>
        <v>0</v>
      </c>
      <c r="G960" s="23">
        <f t="shared" si="52"/>
        <v>0</v>
      </c>
    </row>
    <row r="961" spans="1:7" x14ac:dyDescent="0.25">
      <c r="A961" s="10"/>
      <c r="B961" s="24" t="str">
        <f t="shared" si="51"/>
        <v>Jan 1900</v>
      </c>
      <c r="E961" s="9">
        <v>0</v>
      </c>
      <c r="F961" s="23">
        <f t="shared" si="50"/>
        <v>0</v>
      </c>
      <c r="G961" s="23">
        <f t="shared" si="52"/>
        <v>0</v>
      </c>
    </row>
    <row r="962" spans="1:7" x14ac:dyDescent="0.25">
      <c r="A962" s="10"/>
      <c r="B962" s="24" t="str">
        <f t="shared" si="51"/>
        <v>Jan 1900</v>
      </c>
      <c r="E962" s="9">
        <v>0</v>
      </c>
      <c r="F962" s="23">
        <f t="shared" si="50"/>
        <v>0</v>
      </c>
      <c r="G962" s="23">
        <f t="shared" si="52"/>
        <v>0</v>
      </c>
    </row>
    <row r="963" spans="1:7" x14ac:dyDescent="0.25">
      <c r="A963" s="10"/>
      <c r="B963" s="24" t="str">
        <f t="shared" si="51"/>
        <v>Jan 1900</v>
      </c>
      <c r="E963" s="9">
        <v>0</v>
      </c>
      <c r="F963" s="23">
        <f t="shared" si="50"/>
        <v>0</v>
      </c>
      <c r="G963" s="23">
        <f t="shared" si="52"/>
        <v>0</v>
      </c>
    </row>
    <row r="964" spans="1:7" x14ac:dyDescent="0.25">
      <c r="A964" s="10"/>
      <c r="B964" s="24" t="str">
        <f t="shared" si="51"/>
        <v>Jan 1900</v>
      </c>
      <c r="E964" s="9">
        <v>0</v>
      </c>
      <c r="F964" s="23">
        <f t="shared" si="50"/>
        <v>0</v>
      </c>
      <c r="G964" s="23">
        <f t="shared" si="52"/>
        <v>0</v>
      </c>
    </row>
    <row r="965" spans="1:7" x14ac:dyDescent="0.25">
      <c r="A965" s="10"/>
      <c r="B965" s="24" t="str">
        <f t="shared" si="51"/>
        <v>Jan 1900</v>
      </c>
      <c r="E965" s="9">
        <v>0</v>
      </c>
      <c r="F965" s="23">
        <f t="shared" si="50"/>
        <v>0</v>
      </c>
      <c r="G965" s="23">
        <f t="shared" si="52"/>
        <v>0</v>
      </c>
    </row>
    <row r="966" spans="1:7" x14ac:dyDescent="0.25">
      <c r="A966" s="10"/>
      <c r="B966" s="24" t="str">
        <f t="shared" si="51"/>
        <v>Jan 1900</v>
      </c>
      <c r="E966" s="9">
        <v>0</v>
      </c>
      <c r="F966" s="23">
        <f t="shared" si="50"/>
        <v>0</v>
      </c>
      <c r="G966" s="23">
        <f t="shared" si="52"/>
        <v>0</v>
      </c>
    </row>
    <row r="967" spans="1:7" x14ac:dyDescent="0.25">
      <c r="A967" s="10"/>
      <c r="B967" s="24" t="str">
        <f t="shared" si="51"/>
        <v>Jan 1900</v>
      </c>
      <c r="E967" s="9">
        <v>0</v>
      </c>
      <c r="F967" s="23">
        <f t="shared" si="50"/>
        <v>0</v>
      </c>
      <c r="G967" s="23">
        <f t="shared" si="52"/>
        <v>0</v>
      </c>
    </row>
    <row r="968" spans="1:7" x14ac:dyDescent="0.25">
      <c r="A968" s="10"/>
      <c r="B968" s="24" t="str">
        <f t="shared" si="51"/>
        <v>Jan 1900</v>
      </c>
      <c r="E968" s="9">
        <v>0</v>
      </c>
      <c r="F968" s="23">
        <f t="shared" si="50"/>
        <v>0</v>
      </c>
      <c r="G968" s="23">
        <f t="shared" si="52"/>
        <v>0</v>
      </c>
    </row>
    <row r="969" spans="1:7" x14ac:dyDescent="0.25">
      <c r="A969" s="10"/>
      <c r="B969" s="24" t="str">
        <f t="shared" si="51"/>
        <v>Jan 1900</v>
      </c>
      <c r="E969" s="9">
        <v>0</v>
      </c>
      <c r="F969" s="23">
        <f t="shared" si="50"/>
        <v>0</v>
      </c>
      <c r="G969" s="23">
        <f t="shared" si="52"/>
        <v>0</v>
      </c>
    </row>
    <row r="970" spans="1:7" x14ac:dyDescent="0.25">
      <c r="A970" s="10"/>
      <c r="B970" s="24" t="str">
        <f t="shared" si="51"/>
        <v>Jan 1900</v>
      </c>
      <c r="E970" s="9">
        <v>0</v>
      </c>
      <c r="F970" s="23">
        <f t="shared" si="50"/>
        <v>0</v>
      </c>
      <c r="G970" s="23">
        <f t="shared" si="52"/>
        <v>0</v>
      </c>
    </row>
    <row r="971" spans="1:7" x14ac:dyDescent="0.25">
      <c r="A971" s="10"/>
      <c r="B971" s="24" t="str">
        <f t="shared" si="51"/>
        <v>Jan 1900</v>
      </c>
      <c r="E971" s="9">
        <v>0</v>
      </c>
      <c r="F971" s="23">
        <f t="shared" si="50"/>
        <v>0</v>
      </c>
      <c r="G971" s="23">
        <f t="shared" si="52"/>
        <v>0</v>
      </c>
    </row>
    <row r="972" spans="1:7" x14ac:dyDescent="0.25">
      <c r="A972" s="10"/>
      <c r="B972" s="24" t="str">
        <f t="shared" si="51"/>
        <v>Jan 1900</v>
      </c>
      <c r="E972" s="9">
        <v>0</v>
      </c>
      <c r="F972" s="23">
        <f t="shared" si="50"/>
        <v>0</v>
      </c>
      <c r="G972" s="23">
        <f t="shared" si="52"/>
        <v>0</v>
      </c>
    </row>
    <row r="973" spans="1:7" x14ac:dyDescent="0.25">
      <c r="A973" s="10"/>
      <c r="B973" s="24" t="str">
        <f t="shared" si="51"/>
        <v>Jan 1900</v>
      </c>
      <c r="E973" s="9">
        <v>0</v>
      </c>
      <c r="F973" s="23">
        <f t="shared" si="50"/>
        <v>0</v>
      </c>
      <c r="G973" s="23">
        <f t="shared" si="52"/>
        <v>0</v>
      </c>
    </row>
    <row r="974" spans="1:7" x14ac:dyDescent="0.25">
      <c r="A974" s="10"/>
      <c r="B974" s="24" t="str">
        <f t="shared" si="51"/>
        <v>Jan 1900</v>
      </c>
      <c r="E974" s="9">
        <v>0</v>
      </c>
      <c r="F974" s="23">
        <f t="shared" si="50"/>
        <v>0</v>
      </c>
      <c r="G974" s="23">
        <f t="shared" si="52"/>
        <v>0</v>
      </c>
    </row>
    <row r="975" spans="1:7" x14ac:dyDescent="0.25">
      <c r="A975" s="10"/>
      <c r="B975" s="24" t="str">
        <f t="shared" si="51"/>
        <v>Jan 1900</v>
      </c>
      <c r="E975" s="9">
        <v>0</v>
      </c>
      <c r="F975" s="23">
        <f t="shared" si="50"/>
        <v>0</v>
      </c>
      <c r="G975" s="23">
        <f t="shared" si="52"/>
        <v>0</v>
      </c>
    </row>
    <row r="976" spans="1:7" x14ac:dyDescent="0.25">
      <c r="A976" s="10"/>
      <c r="B976" s="24" t="str">
        <f t="shared" si="51"/>
        <v>Jan 1900</v>
      </c>
      <c r="E976" s="9">
        <v>0</v>
      </c>
      <c r="F976" s="23">
        <f t="shared" si="50"/>
        <v>0</v>
      </c>
      <c r="G976" s="23">
        <f t="shared" si="52"/>
        <v>0</v>
      </c>
    </row>
    <row r="977" spans="1:7" x14ac:dyDescent="0.25">
      <c r="A977" s="10"/>
      <c r="B977" s="24" t="str">
        <f t="shared" si="51"/>
        <v>Jan 1900</v>
      </c>
      <c r="E977" s="9">
        <v>0</v>
      </c>
      <c r="F977" s="23">
        <f t="shared" si="50"/>
        <v>0</v>
      </c>
      <c r="G977" s="23">
        <f t="shared" si="52"/>
        <v>0</v>
      </c>
    </row>
    <row r="978" spans="1:7" x14ac:dyDescent="0.25">
      <c r="A978" s="10"/>
      <c r="B978" s="24" t="str">
        <f t="shared" si="51"/>
        <v>Jan 1900</v>
      </c>
      <c r="E978" s="9">
        <v>0</v>
      </c>
      <c r="F978" s="23">
        <f t="shared" si="50"/>
        <v>0</v>
      </c>
      <c r="G978" s="23">
        <f t="shared" si="52"/>
        <v>0</v>
      </c>
    </row>
    <row r="979" spans="1:7" x14ac:dyDescent="0.25">
      <c r="A979" s="10"/>
      <c r="B979" s="24" t="str">
        <f t="shared" si="51"/>
        <v>Jan 1900</v>
      </c>
      <c r="E979" s="9">
        <v>0</v>
      </c>
      <c r="F979" s="23">
        <f t="shared" ref="F979:F1042" si="53">MIN(E979,10)</f>
        <v>0</v>
      </c>
      <c r="G979" s="23">
        <f t="shared" si="52"/>
        <v>0</v>
      </c>
    </row>
    <row r="980" spans="1:7" x14ac:dyDescent="0.25">
      <c r="A980" s="10"/>
      <c r="B980" s="24" t="str">
        <f t="shared" si="51"/>
        <v>Jan 1900</v>
      </c>
      <c r="E980" s="9">
        <v>0</v>
      </c>
      <c r="F980" s="23">
        <f t="shared" si="53"/>
        <v>0</v>
      </c>
      <c r="G980" s="23">
        <f t="shared" si="52"/>
        <v>0</v>
      </c>
    </row>
    <row r="981" spans="1:7" x14ac:dyDescent="0.25">
      <c r="A981" s="10"/>
      <c r="B981" s="24" t="str">
        <f t="shared" si="51"/>
        <v>Jan 1900</v>
      </c>
      <c r="E981" s="9">
        <v>0</v>
      </c>
      <c r="F981" s="23">
        <f t="shared" si="53"/>
        <v>0</v>
      </c>
      <c r="G981" s="23">
        <f t="shared" si="52"/>
        <v>0</v>
      </c>
    </row>
    <row r="982" spans="1:7" x14ac:dyDescent="0.25">
      <c r="A982" s="10"/>
      <c r="B982" s="24" t="str">
        <f t="shared" si="51"/>
        <v>Jan 1900</v>
      </c>
      <c r="E982" s="9">
        <v>0</v>
      </c>
      <c r="F982" s="23">
        <f t="shared" si="53"/>
        <v>0</v>
      </c>
      <c r="G982" s="23">
        <f t="shared" si="52"/>
        <v>0</v>
      </c>
    </row>
    <row r="983" spans="1:7" x14ac:dyDescent="0.25">
      <c r="A983" s="10"/>
      <c r="B983" s="24" t="str">
        <f t="shared" si="51"/>
        <v>Jan 1900</v>
      </c>
      <c r="E983" s="9">
        <v>0</v>
      </c>
      <c r="F983" s="23">
        <f t="shared" si="53"/>
        <v>0</v>
      </c>
      <c r="G983" s="23">
        <f t="shared" si="52"/>
        <v>0</v>
      </c>
    </row>
    <row r="984" spans="1:7" x14ac:dyDescent="0.25">
      <c r="A984" s="10"/>
      <c r="B984" s="24" t="str">
        <f t="shared" si="51"/>
        <v>Jan 1900</v>
      </c>
      <c r="E984" s="9">
        <v>0</v>
      </c>
      <c r="F984" s="23">
        <f t="shared" si="53"/>
        <v>0</v>
      </c>
      <c r="G984" s="23">
        <f t="shared" si="52"/>
        <v>0</v>
      </c>
    </row>
    <row r="985" spans="1:7" x14ac:dyDescent="0.25">
      <c r="A985" s="10"/>
      <c r="B985" s="24" t="str">
        <f t="shared" si="51"/>
        <v>Jan 1900</v>
      </c>
      <c r="E985" s="9">
        <v>0</v>
      </c>
      <c r="F985" s="23">
        <f t="shared" si="53"/>
        <v>0</v>
      </c>
      <c r="G985" s="23">
        <f t="shared" si="52"/>
        <v>0</v>
      </c>
    </row>
    <row r="986" spans="1:7" x14ac:dyDescent="0.25">
      <c r="A986" s="10"/>
      <c r="B986" s="24" t="str">
        <f t="shared" si="51"/>
        <v>Jan 1900</v>
      </c>
      <c r="E986" s="9">
        <v>0</v>
      </c>
      <c r="F986" s="23">
        <f t="shared" si="53"/>
        <v>0</v>
      </c>
      <c r="G986" s="23">
        <f t="shared" si="52"/>
        <v>0</v>
      </c>
    </row>
    <row r="987" spans="1:7" x14ac:dyDescent="0.25">
      <c r="A987" s="10"/>
      <c r="B987" s="24" t="str">
        <f t="shared" si="51"/>
        <v>Jan 1900</v>
      </c>
      <c r="E987" s="9">
        <v>0</v>
      </c>
      <c r="F987" s="23">
        <f t="shared" si="53"/>
        <v>0</v>
      </c>
      <c r="G987" s="23">
        <f t="shared" si="52"/>
        <v>0</v>
      </c>
    </row>
    <row r="988" spans="1:7" x14ac:dyDescent="0.25">
      <c r="A988" s="10"/>
      <c r="B988" s="24" t="str">
        <f t="shared" si="51"/>
        <v>Jan 1900</v>
      </c>
      <c r="E988" s="9">
        <v>0</v>
      </c>
      <c r="F988" s="23">
        <f t="shared" si="53"/>
        <v>0</v>
      </c>
      <c r="G988" s="23">
        <f t="shared" si="52"/>
        <v>0</v>
      </c>
    </row>
    <row r="989" spans="1:7" x14ac:dyDescent="0.25">
      <c r="A989" s="10"/>
      <c r="B989" s="24" t="str">
        <f t="shared" si="51"/>
        <v>Jan 1900</v>
      </c>
      <c r="E989" s="9">
        <v>0</v>
      </c>
      <c r="F989" s="23">
        <f t="shared" si="53"/>
        <v>0</v>
      </c>
      <c r="G989" s="23">
        <f t="shared" si="52"/>
        <v>0</v>
      </c>
    </row>
    <row r="990" spans="1:7" x14ac:dyDescent="0.25">
      <c r="A990" s="10"/>
      <c r="B990" s="24" t="str">
        <f t="shared" si="51"/>
        <v>Jan 1900</v>
      </c>
      <c r="E990" s="9">
        <v>0</v>
      </c>
      <c r="F990" s="23">
        <f t="shared" si="53"/>
        <v>0</v>
      </c>
      <c r="G990" s="23">
        <f t="shared" si="52"/>
        <v>0</v>
      </c>
    </row>
    <row r="991" spans="1:7" x14ac:dyDescent="0.25">
      <c r="A991" s="10"/>
      <c r="B991" s="24" t="str">
        <f t="shared" si="51"/>
        <v>Jan 1900</v>
      </c>
      <c r="E991" s="9">
        <v>0</v>
      </c>
      <c r="F991" s="23">
        <f t="shared" si="53"/>
        <v>0</v>
      </c>
      <c r="G991" s="23">
        <f t="shared" si="52"/>
        <v>0</v>
      </c>
    </row>
    <row r="992" spans="1:7" x14ac:dyDescent="0.25">
      <c r="A992" s="10"/>
      <c r="B992" s="24" t="str">
        <f t="shared" si="51"/>
        <v>Jan 1900</v>
      </c>
      <c r="E992" s="9">
        <v>0</v>
      </c>
      <c r="F992" s="23">
        <f t="shared" si="53"/>
        <v>0</v>
      </c>
      <c r="G992" s="23">
        <f t="shared" si="52"/>
        <v>0</v>
      </c>
    </row>
    <row r="993" spans="1:7" x14ac:dyDescent="0.25">
      <c r="A993" s="10"/>
      <c r="B993" s="24" t="str">
        <f t="shared" si="51"/>
        <v>Jan 1900</v>
      </c>
      <c r="E993" s="9">
        <v>0</v>
      </c>
      <c r="F993" s="23">
        <f t="shared" si="53"/>
        <v>0</v>
      </c>
      <c r="G993" s="23">
        <f t="shared" si="52"/>
        <v>0</v>
      </c>
    </row>
    <row r="994" spans="1:7" x14ac:dyDescent="0.25">
      <c r="A994" s="10"/>
      <c r="B994" s="24" t="str">
        <f t="shared" si="51"/>
        <v>Jan 1900</v>
      </c>
      <c r="E994" s="9">
        <v>0</v>
      </c>
      <c r="F994" s="23">
        <f t="shared" si="53"/>
        <v>0</v>
      </c>
      <c r="G994" s="23">
        <f t="shared" si="52"/>
        <v>0</v>
      </c>
    </row>
    <row r="995" spans="1:7" x14ac:dyDescent="0.25">
      <c r="A995" s="10"/>
      <c r="B995" s="24" t="str">
        <f t="shared" si="51"/>
        <v>Jan 1900</v>
      </c>
      <c r="E995" s="9">
        <v>0</v>
      </c>
      <c r="F995" s="23">
        <f t="shared" si="53"/>
        <v>0</v>
      </c>
      <c r="G995" s="23">
        <f t="shared" si="52"/>
        <v>0</v>
      </c>
    </row>
    <row r="996" spans="1:7" x14ac:dyDescent="0.25">
      <c r="A996" s="10"/>
      <c r="B996" s="24" t="str">
        <f t="shared" si="51"/>
        <v>Jan 1900</v>
      </c>
      <c r="E996" s="9">
        <v>0</v>
      </c>
      <c r="F996" s="23">
        <f t="shared" si="53"/>
        <v>0</v>
      </c>
      <c r="G996" s="23">
        <f t="shared" si="52"/>
        <v>0</v>
      </c>
    </row>
    <row r="997" spans="1:7" x14ac:dyDescent="0.25">
      <c r="A997" s="10"/>
      <c r="B997" s="24" t="str">
        <f t="shared" si="51"/>
        <v>Jan 1900</v>
      </c>
      <c r="E997" s="9">
        <v>0</v>
      </c>
      <c r="F997" s="23">
        <f t="shared" si="53"/>
        <v>0</v>
      </c>
      <c r="G997" s="23">
        <f t="shared" si="52"/>
        <v>0</v>
      </c>
    </row>
    <row r="998" spans="1:7" x14ac:dyDescent="0.25">
      <c r="A998" s="10"/>
      <c r="B998" s="24" t="str">
        <f t="shared" si="51"/>
        <v>Jan 1900</v>
      </c>
      <c r="E998" s="9">
        <v>0</v>
      </c>
      <c r="F998" s="23">
        <f t="shared" si="53"/>
        <v>0</v>
      </c>
      <c r="G998" s="23">
        <f t="shared" si="52"/>
        <v>0</v>
      </c>
    </row>
    <row r="999" spans="1:7" x14ac:dyDescent="0.25">
      <c r="A999" s="10"/>
      <c r="B999" s="24" t="str">
        <f t="shared" ref="B999:B1062" si="54">TEXT(A999, "mmm yyyy")</f>
        <v>Jan 1900</v>
      </c>
      <c r="E999" s="9">
        <v>0</v>
      </c>
      <c r="F999" s="23">
        <f t="shared" si="53"/>
        <v>0</v>
      </c>
      <c r="G999" s="23">
        <f t="shared" ref="G999:G1062" si="55">E999-F999</f>
        <v>0</v>
      </c>
    </row>
    <row r="1000" spans="1:7" x14ac:dyDescent="0.25">
      <c r="A1000" s="10"/>
      <c r="B1000" s="24" t="str">
        <f t="shared" si="54"/>
        <v>Jan 1900</v>
      </c>
      <c r="E1000" s="9">
        <v>0</v>
      </c>
      <c r="F1000" s="23">
        <f t="shared" si="53"/>
        <v>0</v>
      </c>
      <c r="G1000" s="23">
        <f t="shared" si="55"/>
        <v>0</v>
      </c>
    </row>
    <row r="1001" spans="1:7" x14ac:dyDescent="0.25">
      <c r="A1001" s="10"/>
      <c r="B1001" s="24" t="str">
        <f t="shared" si="54"/>
        <v>Jan 1900</v>
      </c>
      <c r="E1001" s="9">
        <v>0</v>
      </c>
      <c r="F1001" s="23">
        <f t="shared" si="53"/>
        <v>0</v>
      </c>
      <c r="G1001" s="23">
        <f t="shared" si="55"/>
        <v>0</v>
      </c>
    </row>
    <row r="1002" spans="1:7" x14ac:dyDescent="0.25">
      <c r="A1002" s="10"/>
      <c r="B1002" s="24" t="str">
        <f t="shared" si="54"/>
        <v>Jan 1900</v>
      </c>
      <c r="E1002" s="9">
        <v>0</v>
      </c>
      <c r="F1002" s="23">
        <f t="shared" si="53"/>
        <v>0</v>
      </c>
      <c r="G1002" s="23">
        <f t="shared" si="55"/>
        <v>0</v>
      </c>
    </row>
    <row r="1003" spans="1:7" x14ac:dyDescent="0.25">
      <c r="A1003" s="10"/>
      <c r="B1003" s="24" t="str">
        <f t="shared" si="54"/>
        <v>Jan 1900</v>
      </c>
      <c r="E1003" s="9">
        <v>0</v>
      </c>
      <c r="F1003" s="23">
        <f t="shared" si="53"/>
        <v>0</v>
      </c>
      <c r="G1003" s="23">
        <f t="shared" si="55"/>
        <v>0</v>
      </c>
    </row>
    <row r="1004" spans="1:7" x14ac:dyDescent="0.25">
      <c r="A1004" s="10"/>
      <c r="B1004" s="24" t="str">
        <f t="shared" si="54"/>
        <v>Jan 1900</v>
      </c>
      <c r="E1004" s="9">
        <v>0</v>
      </c>
      <c r="F1004" s="23">
        <f t="shared" si="53"/>
        <v>0</v>
      </c>
      <c r="G1004" s="23">
        <f t="shared" si="55"/>
        <v>0</v>
      </c>
    </row>
    <row r="1005" spans="1:7" x14ac:dyDescent="0.25">
      <c r="A1005" s="10"/>
      <c r="B1005" s="24" t="str">
        <f t="shared" si="54"/>
        <v>Jan 1900</v>
      </c>
      <c r="E1005" s="9">
        <v>0</v>
      </c>
      <c r="F1005" s="23">
        <f t="shared" si="53"/>
        <v>0</v>
      </c>
      <c r="G1005" s="23">
        <f t="shared" si="55"/>
        <v>0</v>
      </c>
    </row>
    <row r="1006" spans="1:7" x14ac:dyDescent="0.25">
      <c r="A1006" s="10"/>
      <c r="B1006" s="24" t="str">
        <f t="shared" si="54"/>
        <v>Jan 1900</v>
      </c>
      <c r="E1006" s="9">
        <v>0</v>
      </c>
      <c r="F1006" s="23">
        <f t="shared" si="53"/>
        <v>0</v>
      </c>
      <c r="G1006" s="23">
        <f t="shared" si="55"/>
        <v>0</v>
      </c>
    </row>
    <row r="1007" spans="1:7" x14ac:dyDescent="0.25">
      <c r="A1007" s="10"/>
      <c r="B1007" s="24" t="str">
        <f t="shared" si="54"/>
        <v>Jan 1900</v>
      </c>
      <c r="E1007" s="9">
        <v>0</v>
      </c>
      <c r="F1007" s="23">
        <f t="shared" si="53"/>
        <v>0</v>
      </c>
      <c r="G1007" s="23">
        <f t="shared" si="55"/>
        <v>0</v>
      </c>
    </row>
    <row r="1008" spans="1:7" x14ac:dyDescent="0.25">
      <c r="A1008" s="10"/>
      <c r="B1008" s="24" t="str">
        <f t="shared" si="54"/>
        <v>Jan 1900</v>
      </c>
      <c r="E1008" s="9">
        <v>0</v>
      </c>
      <c r="F1008" s="23">
        <f t="shared" si="53"/>
        <v>0</v>
      </c>
      <c r="G1008" s="23">
        <f t="shared" si="55"/>
        <v>0</v>
      </c>
    </row>
    <row r="1009" spans="1:7" x14ac:dyDescent="0.25">
      <c r="A1009" s="10"/>
      <c r="B1009" s="24" t="str">
        <f t="shared" si="54"/>
        <v>Jan 1900</v>
      </c>
      <c r="E1009" s="9">
        <v>0</v>
      </c>
      <c r="F1009" s="23">
        <f t="shared" si="53"/>
        <v>0</v>
      </c>
      <c r="G1009" s="23">
        <f t="shared" si="55"/>
        <v>0</v>
      </c>
    </row>
    <row r="1010" spans="1:7" x14ac:dyDescent="0.25">
      <c r="A1010" s="10"/>
      <c r="B1010" s="24" t="str">
        <f t="shared" si="54"/>
        <v>Jan 1900</v>
      </c>
      <c r="E1010" s="9">
        <v>0</v>
      </c>
      <c r="F1010" s="23">
        <f t="shared" si="53"/>
        <v>0</v>
      </c>
      <c r="G1010" s="23">
        <f t="shared" si="55"/>
        <v>0</v>
      </c>
    </row>
    <row r="1011" spans="1:7" x14ac:dyDescent="0.25">
      <c r="A1011" s="10"/>
      <c r="B1011" s="24" t="str">
        <f t="shared" si="54"/>
        <v>Jan 1900</v>
      </c>
      <c r="E1011" s="9">
        <v>0</v>
      </c>
      <c r="F1011" s="23">
        <f t="shared" si="53"/>
        <v>0</v>
      </c>
      <c r="G1011" s="23">
        <f t="shared" si="55"/>
        <v>0</v>
      </c>
    </row>
    <row r="1012" spans="1:7" x14ac:dyDescent="0.25">
      <c r="A1012" s="10"/>
      <c r="B1012" s="24" t="str">
        <f t="shared" si="54"/>
        <v>Jan 1900</v>
      </c>
      <c r="E1012" s="9">
        <v>0</v>
      </c>
      <c r="F1012" s="23">
        <f t="shared" si="53"/>
        <v>0</v>
      </c>
      <c r="G1012" s="23">
        <f t="shared" si="55"/>
        <v>0</v>
      </c>
    </row>
    <row r="1013" spans="1:7" x14ac:dyDescent="0.25">
      <c r="A1013" s="10"/>
      <c r="B1013" s="24" t="str">
        <f t="shared" si="54"/>
        <v>Jan 1900</v>
      </c>
      <c r="E1013" s="9">
        <v>0</v>
      </c>
      <c r="F1013" s="23">
        <f t="shared" si="53"/>
        <v>0</v>
      </c>
      <c r="G1013" s="23">
        <f t="shared" si="55"/>
        <v>0</v>
      </c>
    </row>
    <row r="1014" spans="1:7" x14ac:dyDescent="0.25">
      <c r="A1014" s="10"/>
      <c r="B1014" s="24" t="str">
        <f t="shared" si="54"/>
        <v>Jan 1900</v>
      </c>
      <c r="E1014" s="9">
        <v>0</v>
      </c>
      <c r="F1014" s="23">
        <f t="shared" si="53"/>
        <v>0</v>
      </c>
      <c r="G1014" s="23">
        <f t="shared" si="55"/>
        <v>0</v>
      </c>
    </row>
    <row r="1015" spans="1:7" x14ac:dyDescent="0.25">
      <c r="A1015" s="10"/>
      <c r="B1015" s="24" t="str">
        <f t="shared" si="54"/>
        <v>Jan 1900</v>
      </c>
      <c r="E1015" s="9">
        <v>0</v>
      </c>
      <c r="F1015" s="23">
        <f t="shared" si="53"/>
        <v>0</v>
      </c>
      <c r="G1015" s="23">
        <f t="shared" si="55"/>
        <v>0</v>
      </c>
    </row>
    <row r="1016" spans="1:7" x14ac:dyDescent="0.25">
      <c r="A1016" s="10"/>
      <c r="B1016" s="24" t="str">
        <f t="shared" si="54"/>
        <v>Jan 1900</v>
      </c>
      <c r="E1016" s="9">
        <v>0</v>
      </c>
      <c r="F1016" s="23">
        <f t="shared" si="53"/>
        <v>0</v>
      </c>
      <c r="G1016" s="23">
        <f t="shared" si="55"/>
        <v>0</v>
      </c>
    </row>
    <row r="1017" spans="1:7" x14ac:dyDescent="0.25">
      <c r="A1017" s="10"/>
      <c r="B1017" s="24" t="str">
        <f t="shared" si="54"/>
        <v>Jan 1900</v>
      </c>
      <c r="E1017" s="9">
        <v>0</v>
      </c>
      <c r="F1017" s="23">
        <f t="shared" si="53"/>
        <v>0</v>
      </c>
      <c r="G1017" s="23">
        <f t="shared" si="55"/>
        <v>0</v>
      </c>
    </row>
    <row r="1018" spans="1:7" x14ac:dyDescent="0.25">
      <c r="A1018" s="10"/>
      <c r="B1018" s="24" t="str">
        <f t="shared" si="54"/>
        <v>Jan 1900</v>
      </c>
      <c r="E1018" s="9">
        <v>0</v>
      </c>
      <c r="F1018" s="23">
        <f t="shared" si="53"/>
        <v>0</v>
      </c>
      <c r="G1018" s="23">
        <f t="shared" si="55"/>
        <v>0</v>
      </c>
    </row>
    <row r="1019" spans="1:7" x14ac:dyDescent="0.25">
      <c r="A1019" s="10"/>
      <c r="B1019" s="24" t="str">
        <f t="shared" si="54"/>
        <v>Jan 1900</v>
      </c>
      <c r="E1019" s="9">
        <v>0</v>
      </c>
      <c r="F1019" s="23">
        <f t="shared" si="53"/>
        <v>0</v>
      </c>
      <c r="G1019" s="23">
        <f t="shared" si="55"/>
        <v>0</v>
      </c>
    </row>
    <row r="1020" spans="1:7" x14ac:dyDescent="0.25">
      <c r="A1020" s="10"/>
      <c r="B1020" s="24" t="str">
        <f t="shared" si="54"/>
        <v>Jan 1900</v>
      </c>
      <c r="E1020" s="9">
        <v>0</v>
      </c>
      <c r="F1020" s="23">
        <f t="shared" si="53"/>
        <v>0</v>
      </c>
      <c r="G1020" s="23">
        <f t="shared" si="55"/>
        <v>0</v>
      </c>
    </row>
    <row r="1021" spans="1:7" x14ac:dyDescent="0.25">
      <c r="A1021" s="10"/>
      <c r="B1021" s="24" t="str">
        <f t="shared" si="54"/>
        <v>Jan 1900</v>
      </c>
      <c r="E1021" s="9">
        <v>0</v>
      </c>
      <c r="F1021" s="23">
        <f t="shared" si="53"/>
        <v>0</v>
      </c>
      <c r="G1021" s="23">
        <f t="shared" si="55"/>
        <v>0</v>
      </c>
    </row>
    <row r="1022" spans="1:7" x14ac:dyDescent="0.25">
      <c r="A1022" s="10"/>
      <c r="B1022" s="24" t="str">
        <f t="shared" si="54"/>
        <v>Jan 1900</v>
      </c>
      <c r="E1022" s="9">
        <v>0</v>
      </c>
      <c r="F1022" s="23">
        <f t="shared" si="53"/>
        <v>0</v>
      </c>
      <c r="G1022" s="23">
        <f t="shared" si="55"/>
        <v>0</v>
      </c>
    </row>
    <row r="1023" spans="1:7" x14ac:dyDescent="0.25">
      <c r="A1023" s="10"/>
      <c r="B1023" s="24" t="str">
        <f t="shared" si="54"/>
        <v>Jan 1900</v>
      </c>
      <c r="E1023" s="9">
        <v>0</v>
      </c>
      <c r="F1023" s="23">
        <f t="shared" si="53"/>
        <v>0</v>
      </c>
      <c r="G1023" s="23">
        <f t="shared" si="55"/>
        <v>0</v>
      </c>
    </row>
    <row r="1024" spans="1:7" x14ac:dyDescent="0.25">
      <c r="A1024" s="10"/>
      <c r="B1024" s="24" t="str">
        <f t="shared" si="54"/>
        <v>Jan 1900</v>
      </c>
      <c r="E1024" s="9">
        <v>0</v>
      </c>
      <c r="F1024" s="23">
        <f t="shared" si="53"/>
        <v>0</v>
      </c>
      <c r="G1024" s="23">
        <f t="shared" si="55"/>
        <v>0</v>
      </c>
    </row>
    <row r="1025" spans="1:7" x14ac:dyDescent="0.25">
      <c r="A1025" s="10"/>
      <c r="B1025" s="24" t="str">
        <f t="shared" si="54"/>
        <v>Jan 1900</v>
      </c>
      <c r="E1025" s="9">
        <v>0</v>
      </c>
      <c r="F1025" s="23">
        <f t="shared" si="53"/>
        <v>0</v>
      </c>
      <c r="G1025" s="23">
        <f t="shared" si="55"/>
        <v>0</v>
      </c>
    </row>
    <row r="1026" spans="1:7" x14ac:dyDescent="0.25">
      <c r="A1026" s="10"/>
      <c r="B1026" s="24" t="str">
        <f t="shared" si="54"/>
        <v>Jan 1900</v>
      </c>
      <c r="E1026" s="9">
        <v>0</v>
      </c>
      <c r="F1026" s="23">
        <f t="shared" si="53"/>
        <v>0</v>
      </c>
      <c r="G1026" s="23">
        <f t="shared" si="55"/>
        <v>0</v>
      </c>
    </row>
    <row r="1027" spans="1:7" x14ac:dyDescent="0.25">
      <c r="A1027" s="10"/>
      <c r="B1027" s="24" t="str">
        <f t="shared" si="54"/>
        <v>Jan 1900</v>
      </c>
      <c r="E1027" s="9">
        <v>0</v>
      </c>
      <c r="F1027" s="23">
        <f t="shared" si="53"/>
        <v>0</v>
      </c>
      <c r="G1027" s="23">
        <f t="shared" si="55"/>
        <v>0</v>
      </c>
    </row>
    <row r="1028" spans="1:7" x14ac:dyDescent="0.25">
      <c r="A1028" s="10"/>
      <c r="B1028" s="24" t="str">
        <f t="shared" si="54"/>
        <v>Jan 1900</v>
      </c>
      <c r="E1028" s="9">
        <v>0</v>
      </c>
      <c r="F1028" s="23">
        <f t="shared" si="53"/>
        <v>0</v>
      </c>
      <c r="G1028" s="23">
        <f t="shared" si="55"/>
        <v>0</v>
      </c>
    </row>
    <row r="1029" spans="1:7" x14ac:dyDescent="0.25">
      <c r="A1029" s="10"/>
      <c r="B1029" s="24" t="str">
        <f t="shared" si="54"/>
        <v>Jan 1900</v>
      </c>
      <c r="E1029" s="9">
        <v>0</v>
      </c>
      <c r="F1029" s="23">
        <f t="shared" si="53"/>
        <v>0</v>
      </c>
      <c r="G1029" s="23">
        <f t="shared" si="55"/>
        <v>0</v>
      </c>
    </row>
    <row r="1030" spans="1:7" x14ac:dyDescent="0.25">
      <c r="A1030" s="10"/>
      <c r="B1030" s="24" t="str">
        <f t="shared" si="54"/>
        <v>Jan 1900</v>
      </c>
      <c r="E1030" s="9">
        <v>0</v>
      </c>
      <c r="F1030" s="23">
        <f t="shared" si="53"/>
        <v>0</v>
      </c>
      <c r="G1030" s="23">
        <f t="shared" si="55"/>
        <v>0</v>
      </c>
    </row>
    <row r="1031" spans="1:7" x14ac:dyDescent="0.25">
      <c r="A1031" s="10"/>
      <c r="B1031" s="24" t="str">
        <f t="shared" si="54"/>
        <v>Jan 1900</v>
      </c>
      <c r="E1031" s="9">
        <v>0</v>
      </c>
      <c r="F1031" s="23">
        <f t="shared" si="53"/>
        <v>0</v>
      </c>
      <c r="G1031" s="23">
        <f t="shared" si="55"/>
        <v>0</v>
      </c>
    </row>
    <row r="1032" spans="1:7" x14ac:dyDescent="0.25">
      <c r="A1032" s="10"/>
      <c r="B1032" s="24" t="str">
        <f t="shared" si="54"/>
        <v>Jan 1900</v>
      </c>
      <c r="E1032" s="9">
        <v>0</v>
      </c>
      <c r="F1032" s="23">
        <f t="shared" si="53"/>
        <v>0</v>
      </c>
      <c r="G1032" s="23">
        <f t="shared" si="55"/>
        <v>0</v>
      </c>
    </row>
    <row r="1033" spans="1:7" x14ac:dyDescent="0.25">
      <c r="A1033" s="10"/>
      <c r="B1033" s="24" t="str">
        <f t="shared" si="54"/>
        <v>Jan 1900</v>
      </c>
      <c r="E1033" s="9">
        <v>0</v>
      </c>
      <c r="F1033" s="23">
        <f t="shared" si="53"/>
        <v>0</v>
      </c>
      <c r="G1033" s="23">
        <f t="shared" si="55"/>
        <v>0</v>
      </c>
    </row>
    <row r="1034" spans="1:7" x14ac:dyDescent="0.25">
      <c r="A1034" s="10"/>
      <c r="B1034" s="24" t="str">
        <f t="shared" si="54"/>
        <v>Jan 1900</v>
      </c>
      <c r="E1034" s="9">
        <v>0</v>
      </c>
      <c r="F1034" s="23">
        <f t="shared" si="53"/>
        <v>0</v>
      </c>
      <c r="G1034" s="23">
        <f t="shared" si="55"/>
        <v>0</v>
      </c>
    </row>
    <row r="1035" spans="1:7" x14ac:dyDescent="0.25">
      <c r="A1035" s="10"/>
      <c r="B1035" s="24" t="str">
        <f t="shared" si="54"/>
        <v>Jan 1900</v>
      </c>
      <c r="E1035" s="9">
        <v>0</v>
      </c>
      <c r="F1035" s="23">
        <f t="shared" si="53"/>
        <v>0</v>
      </c>
      <c r="G1035" s="23">
        <f t="shared" si="55"/>
        <v>0</v>
      </c>
    </row>
    <row r="1036" spans="1:7" x14ac:dyDescent="0.25">
      <c r="A1036" s="10"/>
      <c r="B1036" s="24" t="str">
        <f t="shared" si="54"/>
        <v>Jan 1900</v>
      </c>
      <c r="E1036" s="9">
        <v>0</v>
      </c>
      <c r="F1036" s="23">
        <f t="shared" si="53"/>
        <v>0</v>
      </c>
      <c r="G1036" s="23">
        <f t="shared" si="55"/>
        <v>0</v>
      </c>
    </row>
    <row r="1037" spans="1:7" x14ac:dyDescent="0.25">
      <c r="A1037" s="10"/>
      <c r="B1037" s="24" t="str">
        <f t="shared" si="54"/>
        <v>Jan 1900</v>
      </c>
      <c r="E1037" s="9">
        <v>0</v>
      </c>
      <c r="F1037" s="23">
        <f t="shared" si="53"/>
        <v>0</v>
      </c>
      <c r="G1037" s="23">
        <f t="shared" si="55"/>
        <v>0</v>
      </c>
    </row>
    <row r="1038" spans="1:7" x14ac:dyDescent="0.25">
      <c r="A1038" s="10"/>
      <c r="B1038" s="24" t="str">
        <f t="shared" si="54"/>
        <v>Jan 1900</v>
      </c>
      <c r="E1038" s="9">
        <v>0</v>
      </c>
      <c r="F1038" s="23">
        <f t="shared" si="53"/>
        <v>0</v>
      </c>
      <c r="G1038" s="23">
        <f t="shared" si="55"/>
        <v>0</v>
      </c>
    </row>
    <row r="1039" spans="1:7" x14ac:dyDescent="0.25">
      <c r="A1039" s="10"/>
      <c r="B1039" s="24" t="str">
        <f t="shared" si="54"/>
        <v>Jan 1900</v>
      </c>
      <c r="E1039" s="9">
        <v>0</v>
      </c>
      <c r="F1039" s="23">
        <f t="shared" si="53"/>
        <v>0</v>
      </c>
      <c r="G1039" s="23">
        <f t="shared" si="55"/>
        <v>0</v>
      </c>
    </row>
    <row r="1040" spans="1:7" x14ac:dyDescent="0.25">
      <c r="A1040" s="10"/>
      <c r="B1040" s="24" t="str">
        <f t="shared" si="54"/>
        <v>Jan 1900</v>
      </c>
      <c r="E1040" s="9">
        <v>0</v>
      </c>
      <c r="F1040" s="23">
        <f t="shared" si="53"/>
        <v>0</v>
      </c>
      <c r="G1040" s="23">
        <f t="shared" si="55"/>
        <v>0</v>
      </c>
    </row>
    <row r="1041" spans="1:7" x14ac:dyDescent="0.25">
      <c r="A1041" s="10"/>
      <c r="B1041" s="24" t="str">
        <f t="shared" si="54"/>
        <v>Jan 1900</v>
      </c>
      <c r="E1041" s="9">
        <v>0</v>
      </c>
      <c r="F1041" s="23">
        <f t="shared" si="53"/>
        <v>0</v>
      </c>
      <c r="G1041" s="23">
        <f t="shared" si="55"/>
        <v>0</v>
      </c>
    </row>
    <row r="1042" spans="1:7" x14ac:dyDescent="0.25">
      <c r="A1042" s="10"/>
      <c r="B1042" s="24" t="str">
        <f t="shared" si="54"/>
        <v>Jan 1900</v>
      </c>
      <c r="E1042" s="9">
        <v>0</v>
      </c>
      <c r="F1042" s="23">
        <f t="shared" si="53"/>
        <v>0</v>
      </c>
      <c r="G1042" s="23">
        <f t="shared" si="55"/>
        <v>0</v>
      </c>
    </row>
    <row r="1043" spans="1:7" x14ac:dyDescent="0.25">
      <c r="A1043" s="10"/>
      <c r="B1043" s="24" t="str">
        <f t="shared" si="54"/>
        <v>Jan 1900</v>
      </c>
      <c r="E1043" s="9">
        <v>0</v>
      </c>
      <c r="F1043" s="23">
        <f t="shared" ref="F1043:F1089" si="56">MIN(E1043,10)</f>
        <v>0</v>
      </c>
      <c r="G1043" s="23">
        <f t="shared" si="55"/>
        <v>0</v>
      </c>
    </row>
    <row r="1044" spans="1:7" x14ac:dyDescent="0.25">
      <c r="A1044" s="10"/>
      <c r="B1044" s="24" t="str">
        <f t="shared" si="54"/>
        <v>Jan 1900</v>
      </c>
      <c r="E1044" s="9">
        <v>0</v>
      </c>
      <c r="F1044" s="23">
        <f t="shared" si="56"/>
        <v>0</v>
      </c>
      <c r="G1044" s="23">
        <f t="shared" si="55"/>
        <v>0</v>
      </c>
    </row>
    <row r="1045" spans="1:7" x14ac:dyDescent="0.25">
      <c r="A1045" s="10"/>
      <c r="B1045" s="24" t="str">
        <f t="shared" si="54"/>
        <v>Jan 1900</v>
      </c>
      <c r="E1045" s="9">
        <v>0</v>
      </c>
      <c r="F1045" s="23">
        <f t="shared" si="56"/>
        <v>0</v>
      </c>
      <c r="G1045" s="23">
        <f t="shared" si="55"/>
        <v>0</v>
      </c>
    </row>
    <row r="1046" spans="1:7" x14ac:dyDescent="0.25">
      <c r="A1046" s="10"/>
      <c r="B1046" s="24" t="str">
        <f t="shared" si="54"/>
        <v>Jan 1900</v>
      </c>
      <c r="E1046" s="9">
        <v>0</v>
      </c>
      <c r="F1046" s="23">
        <f t="shared" si="56"/>
        <v>0</v>
      </c>
      <c r="G1046" s="23">
        <f t="shared" si="55"/>
        <v>0</v>
      </c>
    </row>
    <row r="1047" spans="1:7" x14ac:dyDescent="0.25">
      <c r="A1047" s="10"/>
      <c r="B1047" s="24" t="str">
        <f t="shared" si="54"/>
        <v>Jan 1900</v>
      </c>
      <c r="E1047" s="9">
        <v>0</v>
      </c>
      <c r="F1047" s="23">
        <f t="shared" si="56"/>
        <v>0</v>
      </c>
      <c r="G1047" s="23">
        <f t="shared" si="55"/>
        <v>0</v>
      </c>
    </row>
    <row r="1048" spans="1:7" x14ac:dyDescent="0.25">
      <c r="A1048" s="10"/>
      <c r="B1048" s="24" t="str">
        <f t="shared" si="54"/>
        <v>Jan 1900</v>
      </c>
      <c r="E1048" s="9">
        <v>0</v>
      </c>
      <c r="F1048" s="23">
        <f t="shared" si="56"/>
        <v>0</v>
      </c>
      <c r="G1048" s="23">
        <f t="shared" si="55"/>
        <v>0</v>
      </c>
    </row>
    <row r="1049" spans="1:7" x14ac:dyDescent="0.25">
      <c r="A1049" s="10"/>
      <c r="B1049" s="24" t="str">
        <f t="shared" si="54"/>
        <v>Jan 1900</v>
      </c>
      <c r="E1049" s="9">
        <v>0</v>
      </c>
      <c r="F1049" s="23">
        <f t="shared" si="56"/>
        <v>0</v>
      </c>
      <c r="G1049" s="23">
        <f t="shared" si="55"/>
        <v>0</v>
      </c>
    </row>
    <row r="1050" spans="1:7" x14ac:dyDescent="0.25">
      <c r="A1050" s="10"/>
      <c r="B1050" s="24" t="str">
        <f t="shared" si="54"/>
        <v>Jan 1900</v>
      </c>
      <c r="E1050" s="9">
        <v>0</v>
      </c>
      <c r="F1050" s="23">
        <f t="shared" si="56"/>
        <v>0</v>
      </c>
      <c r="G1050" s="23">
        <f t="shared" si="55"/>
        <v>0</v>
      </c>
    </row>
    <row r="1051" spans="1:7" x14ac:dyDescent="0.25">
      <c r="A1051" s="10"/>
      <c r="B1051" s="24" t="str">
        <f t="shared" si="54"/>
        <v>Jan 1900</v>
      </c>
      <c r="E1051" s="9">
        <v>0</v>
      </c>
      <c r="F1051" s="23">
        <f t="shared" si="56"/>
        <v>0</v>
      </c>
      <c r="G1051" s="23">
        <f t="shared" si="55"/>
        <v>0</v>
      </c>
    </row>
    <row r="1052" spans="1:7" x14ac:dyDescent="0.25">
      <c r="A1052" s="10"/>
      <c r="B1052" s="24" t="str">
        <f t="shared" si="54"/>
        <v>Jan 1900</v>
      </c>
      <c r="E1052" s="9">
        <v>0</v>
      </c>
      <c r="F1052" s="23">
        <f t="shared" si="56"/>
        <v>0</v>
      </c>
      <c r="G1052" s="23">
        <f t="shared" si="55"/>
        <v>0</v>
      </c>
    </row>
    <row r="1053" spans="1:7" x14ac:dyDescent="0.25">
      <c r="A1053" s="10"/>
      <c r="B1053" s="24" t="str">
        <f t="shared" si="54"/>
        <v>Jan 1900</v>
      </c>
      <c r="E1053" s="9">
        <v>0</v>
      </c>
      <c r="F1053" s="23">
        <f t="shared" si="56"/>
        <v>0</v>
      </c>
      <c r="G1053" s="23">
        <f t="shared" si="55"/>
        <v>0</v>
      </c>
    </row>
    <row r="1054" spans="1:7" x14ac:dyDescent="0.25">
      <c r="A1054" s="10"/>
      <c r="B1054" s="24" t="str">
        <f t="shared" si="54"/>
        <v>Jan 1900</v>
      </c>
      <c r="E1054" s="9">
        <v>0</v>
      </c>
      <c r="F1054" s="23">
        <f t="shared" si="56"/>
        <v>0</v>
      </c>
      <c r="G1054" s="23">
        <f t="shared" si="55"/>
        <v>0</v>
      </c>
    </row>
    <row r="1055" spans="1:7" x14ac:dyDescent="0.25">
      <c r="A1055" s="10"/>
      <c r="B1055" s="24" t="str">
        <f t="shared" si="54"/>
        <v>Jan 1900</v>
      </c>
      <c r="E1055" s="9">
        <v>0</v>
      </c>
      <c r="F1055" s="23">
        <f t="shared" si="56"/>
        <v>0</v>
      </c>
      <c r="G1055" s="23">
        <f t="shared" si="55"/>
        <v>0</v>
      </c>
    </row>
    <row r="1056" spans="1:7" x14ac:dyDescent="0.25">
      <c r="A1056" s="10"/>
      <c r="B1056" s="24" t="str">
        <f t="shared" si="54"/>
        <v>Jan 1900</v>
      </c>
      <c r="E1056" s="9">
        <v>0</v>
      </c>
      <c r="F1056" s="23">
        <f t="shared" si="56"/>
        <v>0</v>
      </c>
      <c r="G1056" s="23">
        <f t="shared" si="55"/>
        <v>0</v>
      </c>
    </row>
    <row r="1057" spans="1:7" x14ac:dyDescent="0.25">
      <c r="A1057" s="10"/>
      <c r="B1057" s="24" t="str">
        <f t="shared" si="54"/>
        <v>Jan 1900</v>
      </c>
      <c r="E1057" s="9">
        <v>0</v>
      </c>
      <c r="F1057" s="23">
        <f t="shared" si="56"/>
        <v>0</v>
      </c>
      <c r="G1057" s="23">
        <f t="shared" si="55"/>
        <v>0</v>
      </c>
    </row>
    <row r="1058" spans="1:7" x14ac:dyDescent="0.25">
      <c r="A1058" s="10"/>
      <c r="B1058" s="24" t="str">
        <f t="shared" si="54"/>
        <v>Jan 1900</v>
      </c>
      <c r="E1058" s="9">
        <v>0</v>
      </c>
      <c r="F1058" s="23">
        <f t="shared" si="56"/>
        <v>0</v>
      </c>
      <c r="G1058" s="23">
        <f t="shared" si="55"/>
        <v>0</v>
      </c>
    </row>
    <row r="1059" spans="1:7" x14ac:dyDescent="0.25">
      <c r="A1059" s="10"/>
      <c r="B1059" s="24" t="str">
        <f t="shared" si="54"/>
        <v>Jan 1900</v>
      </c>
      <c r="E1059" s="9">
        <v>0</v>
      </c>
      <c r="F1059" s="23">
        <f t="shared" si="56"/>
        <v>0</v>
      </c>
      <c r="G1059" s="23">
        <f t="shared" si="55"/>
        <v>0</v>
      </c>
    </row>
    <row r="1060" spans="1:7" x14ac:dyDescent="0.25">
      <c r="A1060" s="10"/>
      <c r="B1060" s="24" t="str">
        <f t="shared" si="54"/>
        <v>Jan 1900</v>
      </c>
      <c r="E1060" s="9">
        <v>0</v>
      </c>
      <c r="F1060" s="23">
        <f t="shared" si="56"/>
        <v>0</v>
      </c>
      <c r="G1060" s="23">
        <f t="shared" si="55"/>
        <v>0</v>
      </c>
    </row>
    <row r="1061" spans="1:7" x14ac:dyDescent="0.25">
      <c r="A1061" s="10"/>
      <c r="B1061" s="24" t="str">
        <f t="shared" si="54"/>
        <v>Jan 1900</v>
      </c>
      <c r="E1061" s="9">
        <v>0</v>
      </c>
      <c r="F1061" s="23">
        <f t="shared" si="56"/>
        <v>0</v>
      </c>
      <c r="G1061" s="23">
        <f t="shared" si="55"/>
        <v>0</v>
      </c>
    </row>
    <row r="1062" spans="1:7" x14ac:dyDescent="0.25">
      <c r="A1062" s="10"/>
      <c r="B1062" s="24" t="str">
        <f t="shared" si="54"/>
        <v>Jan 1900</v>
      </c>
      <c r="E1062" s="9">
        <v>0</v>
      </c>
      <c r="F1062" s="23">
        <f t="shared" si="56"/>
        <v>0</v>
      </c>
      <c r="G1062" s="23">
        <f t="shared" si="55"/>
        <v>0</v>
      </c>
    </row>
    <row r="1063" spans="1:7" x14ac:dyDescent="0.25">
      <c r="A1063" s="10"/>
      <c r="B1063" s="24" t="str">
        <f t="shared" ref="B1063:B1089" si="57">TEXT(A1063, "mmm yyyy")</f>
        <v>Jan 1900</v>
      </c>
      <c r="E1063" s="9">
        <v>0</v>
      </c>
      <c r="F1063" s="23">
        <f t="shared" si="56"/>
        <v>0</v>
      </c>
      <c r="G1063" s="23">
        <f t="shared" ref="G1063:G1089" si="58">E1063-F1063</f>
        <v>0</v>
      </c>
    </row>
    <row r="1064" spans="1:7" x14ac:dyDescent="0.25">
      <c r="A1064" s="10"/>
      <c r="B1064" s="24" t="str">
        <f t="shared" si="57"/>
        <v>Jan 1900</v>
      </c>
      <c r="E1064" s="9">
        <v>0</v>
      </c>
      <c r="F1064" s="23">
        <f t="shared" si="56"/>
        <v>0</v>
      </c>
      <c r="G1064" s="23">
        <f t="shared" si="58"/>
        <v>0</v>
      </c>
    </row>
    <row r="1065" spans="1:7" x14ac:dyDescent="0.25">
      <c r="A1065" s="10"/>
      <c r="B1065" s="24" t="str">
        <f t="shared" si="57"/>
        <v>Jan 1900</v>
      </c>
      <c r="E1065" s="9">
        <v>0</v>
      </c>
      <c r="F1065" s="23">
        <f t="shared" si="56"/>
        <v>0</v>
      </c>
      <c r="G1065" s="23">
        <f t="shared" si="58"/>
        <v>0</v>
      </c>
    </row>
    <row r="1066" spans="1:7" x14ac:dyDescent="0.25">
      <c r="A1066" s="10"/>
      <c r="B1066" s="24" t="str">
        <f t="shared" si="57"/>
        <v>Jan 1900</v>
      </c>
      <c r="E1066" s="9">
        <v>0</v>
      </c>
      <c r="F1066" s="23">
        <f t="shared" si="56"/>
        <v>0</v>
      </c>
      <c r="G1066" s="23">
        <f t="shared" si="58"/>
        <v>0</v>
      </c>
    </row>
    <row r="1067" spans="1:7" x14ac:dyDescent="0.25">
      <c r="A1067" s="10"/>
      <c r="B1067" s="24" t="str">
        <f t="shared" si="57"/>
        <v>Jan 1900</v>
      </c>
      <c r="E1067" s="9">
        <v>0</v>
      </c>
      <c r="F1067" s="23">
        <f t="shared" si="56"/>
        <v>0</v>
      </c>
      <c r="G1067" s="23">
        <f t="shared" si="58"/>
        <v>0</v>
      </c>
    </row>
    <row r="1068" spans="1:7" x14ac:dyDescent="0.25">
      <c r="A1068" s="10"/>
      <c r="B1068" s="24" t="str">
        <f t="shared" si="57"/>
        <v>Jan 1900</v>
      </c>
      <c r="E1068" s="9">
        <v>0</v>
      </c>
      <c r="F1068" s="23">
        <f t="shared" si="56"/>
        <v>0</v>
      </c>
      <c r="G1068" s="23">
        <f t="shared" si="58"/>
        <v>0</v>
      </c>
    </row>
    <row r="1069" spans="1:7" x14ac:dyDescent="0.25">
      <c r="A1069" s="10"/>
      <c r="B1069" s="24" t="str">
        <f t="shared" si="57"/>
        <v>Jan 1900</v>
      </c>
      <c r="E1069" s="9">
        <v>0</v>
      </c>
      <c r="F1069" s="23">
        <f t="shared" si="56"/>
        <v>0</v>
      </c>
      <c r="G1069" s="23">
        <f t="shared" si="58"/>
        <v>0</v>
      </c>
    </row>
    <row r="1070" spans="1:7" x14ac:dyDescent="0.25">
      <c r="A1070" s="10"/>
      <c r="B1070" s="24" t="str">
        <f t="shared" si="57"/>
        <v>Jan 1900</v>
      </c>
      <c r="E1070" s="9">
        <v>0</v>
      </c>
      <c r="F1070" s="23">
        <f t="shared" si="56"/>
        <v>0</v>
      </c>
      <c r="G1070" s="23">
        <f t="shared" si="58"/>
        <v>0</v>
      </c>
    </row>
    <row r="1071" spans="1:7" x14ac:dyDescent="0.25">
      <c r="A1071" s="10"/>
      <c r="B1071" s="24" t="str">
        <f t="shared" si="57"/>
        <v>Jan 1900</v>
      </c>
      <c r="E1071" s="9">
        <v>0</v>
      </c>
      <c r="F1071" s="23">
        <f t="shared" si="56"/>
        <v>0</v>
      </c>
      <c r="G1071" s="23">
        <f t="shared" si="58"/>
        <v>0</v>
      </c>
    </row>
    <row r="1072" spans="1:7" x14ac:dyDescent="0.25">
      <c r="A1072" s="10"/>
      <c r="B1072" s="24" t="str">
        <f t="shared" si="57"/>
        <v>Jan 1900</v>
      </c>
      <c r="E1072" s="9">
        <v>0</v>
      </c>
      <c r="F1072" s="23">
        <f t="shared" si="56"/>
        <v>0</v>
      </c>
      <c r="G1072" s="23">
        <f t="shared" si="58"/>
        <v>0</v>
      </c>
    </row>
    <row r="1073" spans="1:7" x14ac:dyDescent="0.25">
      <c r="A1073" s="10"/>
      <c r="B1073" s="24" t="str">
        <f t="shared" si="57"/>
        <v>Jan 1900</v>
      </c>
      <c r="E1073" s="9">
        <v>0</v>
      </c>
      <c r="F1073" s="23">
        <f t="shared" si="56"/>
        <v>0</v>
      </c>
      <c r="G1073" s="23">
        <f t="shared" si="58"/>
        <v>0</v>
      </c>
    </row>
    <row r="1074" spans="1:7" x14ac:dyDescent="0.25">
      <c r="A1074" s="10"/>
      <c r="B1074" s="24" t="str">
        <f t="shared" si="57"/>
        <v>Jan 1900</v>
      </c>
      <c r="E1074" s="9">
        <v>0</v>
      </c>
      <c r="F1074" s="23">
        <f t="shared" si="56"/>
        <v>0</v>
      </c>
      <c r="G1074" s="23">
        <f t="shared" si="58"/>
        <v>0</v>
      </c>
    </row>
    <row r="1075" spans="1:7" x14ac:dyDescent="0.25">
      <c r="A1075" s="10"/>
      <c r="B1075" s="24" t="str">
        <f t="shared" si="57"/>
        <v>Jan 1900</v>
      </c>
      <c r="E1075" s="9">
        <v>0</v>
      </c>
      <c r="F1075" s="23">
        <f t="shared" si="56"/>
        <v>0</v>
      </c>
      <c r="G1075" s="23">
        <f t="shared" si="58"/>
        <v>0</v>
      </c>
    </row>
    <row r="1076" spans="1:7" x14ac:dyDescent="0.25">
      <c r="A1076" s="10"/>
      <c r="B1076" s="24" t="str">
        <f t="shared" si="57"/>
        <v>Jan 1900</v>
      </c>
      <c r="E1076" s="9">
        <v>0</v>
      </c>
      <c r="F1076" s="23">
        <f t="shared" si="56"/>
        <v>0</v>
      </c>
      <c r="G1076" s="23">
        <f t="shared" si="58"/>
        <v>0</v>
      </c>
    </row>
    <row r="1077" spans="1:7" x14ac:dyDescent="0.25">
      <c r="A1077" s="10"/>
      <c r="B1077" s="24" t="str">
        <f t="shared" si="57"/>
        <v>Jan 1900</v>
      </c>
      <c r="E1077" s="9">
        <v>0</v>
      </c>
      <c r="F1077" s="23">
        <f t="shared" si="56"/>
        <v>0</v>
      </c>
      <c r="G1077" s="23">
        <f t="shared" si="58"/>
        <v>0</v>
      </c>
    </row>
    <row r="1078" spans="1:7" x14ac:dyDescent="0.25">
      <c r="A1078" s="10"/>
      <c r="B1078" s="24" t="str">
        <f t="shared" si="57"/>
        <v>Jan 1900</v>
      </c>
      <c r="E1078" s="9">
        <v>0</v>
      </c>
      <c r="F1078" s="23">
        <f t="shared" si="56"/>
        <v>0</v>
      </c>
      <c r="G1078" s="23">
        <f t="shared" si="58"/>
        <v>0</v>
      </c>
    </row>
    <row r="1079" spans="1:7" x14ac:dyDescent="0.25">
      <c r="A1079" s="10"/>
      <c r="B1079" s="24" t="str">
        <f t="shared" si="57"/>
        <v>Jan 1900</v>
      </c>
      <c r="E1079" s="9">
        <v>0</v>
      </c>
      <c r="F1079" s="23">
        <f t="shared" si="56"/>
        <v>0</v>
      </c>
      <c r="G1079" s="23">
        <f t="shared" si="58"/>
        <v>0</v>
      </c>
    </row>
    <row r="1080" spans="1:7" x14ac:dyDescent="0.25">
      <c r="A1080" s="10"/>
      <c r="B1080" s="24" t="str">
        <f t="shared" si="57"/>
        <v>Jan 1900</v>
      </c>
      <c r="E1080" s="9">
        <v>0</v>
      </c>
      <c r="F1080" s="23">
        <f t="shared" si="56"/>
        <v>0</v>
      </c>
      <c r="G1080" s="23">
        <f t="shared" si="58"/>
        <v>0</v>
      </c>
    </row>
    <row r="1081" spans="1:7" x14ac:dyDescent="0.25">
      <c r="A1081" s="10"/>
      <c r="B1081" s="24" t="str">
        <f t="shared" si="57"/>
        <v>Jan 1900</v>
      </c>
      <c r="E1081" s="9">
        <v>0</v>
      </c>
      <c r="F1081" s="23">
        <f t="shared" si="56"/>
        <v>0</v>
      </c>
      <c r="G1081" s="23">
        <f t="shared" si="58"/>
        <v>0</v>
      </c>
    </row>
    <row r="1082" spans="1:7" x14ac:dyDescent="0.25">
      <c r="A1082" s="10"/>
      <c r="B1082" s="24" t="str">
        <f t="shared" si="57"/>
        <v>Jan 1900</v>
      </c>
      <c r="E1082" s="9">
        <v>0</v>
      </c>
      <c r="F1082" s="23">
        <f t="shared" si="56"/>
        <v>0</v>
      </c>
      <c r="G1082" s="23">
        <f t="shared" si="58"/>
        <v>0</v>
      </c>
    </row>
    <row r="1083" spans="1:7" x14ac:dyDescent="0.25">
      <c r="A1083" s="10"/>
      <c r="B1083" s="24" t="str">
        <f t="shared" si="57"/>
        <v>Jan 1900</v>
      </c>
      <c r="E1083" s="9">
        <v>0</v>
      </c>
      <c r="F1083" s="23">
        <f t="shared" si="56"/>
        <v>0</v>
      </c>
      <c r="G1083" s="23">
        <f t="shared" si="58"/>
        <v>0</v>
      </c>
    </row>
    <row r="1084" spans="1:7" x14ac:dyDescent="0.25">
      <c r="A1084" s="10"/>
      <c r="B1084" s="24" t="str">
        <f t="shared" si="57"/>
        <v>Jan 1900</v>
      </c>
      <c r="E1084" s="9">
        <v>0</v>
      </c>
      <c r="F1084" s="23">
        <f t="shared" si="56"/>
        <v>0</v>
      </c>
      <c r="G1084" s="23">
        <f t="shared" si="58"/>
        <v>0</v>
      </c>
    </row>
    <row r="1085" spans="1:7" x14ac:dyDescent="0.25">
      <c r="A1085" s="10"/>
      <c r="B1085" s="24" t="str">
        <f t="shared" si="57"/>
        <v>Jan 1900</v>
      </c>
      <c r="E1085" s="9">
        <v>0</v>
      </c>
      <c r="F1085" s="23">
        <f t="shared" si="56"/>
        <v>0</v>
      </c>
      <c r="G1085" s="23">
        <f t="shared" si="58"/>
        <v>0</v>
      </c>
    </row>
    <row r="1086" spans="1:7" x14ac:dyDescent="0.25">
      <c r="A1086" s="10"/>
      <c r="B1086" s="24" t="str">
        <f t="shared" si="57"/>
        <v>Jan 1900</v>
      </c>
      <c r="E1086" s="9">
        <v>0</v>
      </c>
      <c r="F1086" s="23">
        <f t="shared" si="56"/>
        <v>0</v>
      </c>
      <c r="G1086" s="23">
        <f t="shared" si="58"/>
        <v>0</v>
      </c>
    </row>
    <row r="1087" spans="1:7" x14ac:dyDescent="0.25">
      <c r="A1087" s="10"/>
      <c r="B1087" s="24" t="str">
        <f t="shared" si="57"/>
        <v>Jan 1900</v>
      </c>
      <c r="E1087" s="9">
        <v>0</v>
      </c>
      <c r="F1087" s="23">
        <f t="shared" si="56"/>
        <v>0</v>
      </c>
      <c r="G1087" s="23">
        <f t="shared" si="58"/>
        <v>0</v>
      </c>
    </row>
    <row r="1088" spans="1:7" x14ac:dyDescent="0.25">
      <c r="A1088" s="10"/>
      <c r="B1088" s="24" t="str">
        <f t="shared" si="57"/>
        <v>Jan 1900</v>
      </c>
      <c r="E1088" s="9">
        <v>0</v>
      </c>
      <c r="F1088" s="23">
        <f t="shared" si="56"/>
        <v>0</v>
      </c>
      <c r="G1088" s="23">
        <f t="shared" si="58"/>
        <v>0</v>
      </c>
    </row>
    <row r="1089" spans="1:7" x14ac:dyDescent="0.25">
      <c r="A1089" s="10"/>
      <c r="B1089" s="24" t="str">
        <f t="shared" si="57"/>
        <v>Jan 1900</v>
      </c>
      <c r="E1089" s="9">
        <v>0</v>
      </c>
      <c r="F1089" s="23">
        <f t="shared" si="56"/>
        <v>0</v>
      </c>
      <c r="G1089" s="23">
        <f t="shared" si="58"/>
        <v>0</v>
      </c>
    </row>
  </sheetData>
  <protectedRanges>
    <protectedRange sqref="F1:G1048576 B1:B1048576" name="Range1"/>
  </protectedRanges>
  <mergeCells count="5">
    <mergeCell ref="A1:A2"/>
    <mergeCell ref="C1:C2"/>
    <mergeCell ref="D1:D2"/>
    <mergeCell ref="E1:E2"/>
    <mergeCell ref="F1:G1"/>
  </mergeCells>
  <dataValidations count="1">
    <dataValidation type="date" allowBlank="1" showInputMessage="1" showErrorMessage="1" sqref="A3:A1089" xr:uid="{F68C3EE3-FE2B-4F43-866A-912269ED42BF}">
      <formula1>45292</formula1>
      <formula2>58806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2DE99E-6E97-4444-9B37-FBB685164F13}">
          <x14:formula1>
            <xm:f>Sheet2!$A$2:$A$6</xm:f>
          </x14:formula1>
          <xm:sqref>C3:C1089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9D368-A111-4B87-9D52-976ED5FA6A18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2040",'Emission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2040",'Emission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2040",'Emission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2040",'Emission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2040",'Emission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2040",'Emission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2040",'Emission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2040",'Emission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2040",'Emission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2040",'Emission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2040",'Emission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2040",'Emission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2040",'Emission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2040",'Emission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2040",'Emission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2040",'Emission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2040",'Emission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2040",'Emission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2040",'Emission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2040",'Emission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2040",'Emission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2040",'Emission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2040",'Emission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2040",'Emission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2040",'Emission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2040",'Emission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2040",'Emission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2040",'Emission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2040",'Emission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2040",'Emission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2040",'Emission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2040",'Emission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2040",'Emission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2040",'Emission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2040",'Emission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2040",'Emission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2040",'Emission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2040",'Emission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2040",'Emission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2040",'Emission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2040",'Emission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2040",'Emission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2040",'Emission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2040",'Emission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2040",'Emission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2040",'Emission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2040",'Emission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2040",'Emission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2040",'Emission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2040",'Emission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2040",'Emission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2040",'Emission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2040",'Emission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2040",'Emission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2040",'Emission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2040",'Emission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2040",'Emission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2040",'Emission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2040",'Emission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2040",'Emission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2040",'Emission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2040",'Emission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2040",'Emission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2040",'Emission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2040",'Emission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2040",'Emission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2040",'Emission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2040",'Emission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2040",'Emission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2040",'Emission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2040",'Emission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2040",'Emission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2040",'Emission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2040",'Emission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2040",'Emission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2040",'Emission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2040",'Emission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2040",'Emission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2040",'Emission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2040",'Emission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2040",'Emission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2040",'Emission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2040",'Emission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2040",'Emission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2040",'Emission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2040",'Emission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2040",'Emission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2040",'Emission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2040",'Emission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2040",'Emission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2040",'Emission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2040",'Emission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2040",'Emission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2040",'Emission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2040",'Emission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2040",'Emission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2040",'Emission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2040",'Emission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2040",'Emission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2040",'Emission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2040",'Emission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2040",'Emission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2040",'Emission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2040",'Emission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2040",'Emission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2040",'Emission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2040",'Emission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2040",'Emission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2040",'Emission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2040",'Emission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2040",'Emission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2040",'Emission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2040",'Emission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2040",'Emission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2040",'Emission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2040",'Emission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2040",'Emission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2040",'Emission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2040",'Emission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2040",'Emission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2040",'Emission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2040",'Emission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2040",'Emission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2040",'Emission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2040",'Emission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2040",'Emission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2040",'Emission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2040",'Emission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2040",'Emission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2040",'Emission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2040",'Emission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2040",'Emission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2040",'Emission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2040",'Emission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2040",'Emission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2040",'Emission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2040",'Emission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2040",'Emission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2040",'Emission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2040",'Emission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2040",'Emission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2040",'Emission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2040",'Emission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2040",'Emission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2040",'Emission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2040",'Emission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2040",'Emission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2040",'Emission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2040",'Emission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2040",'Emission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2040",'Emission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2040",'Emission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2040",'Emission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2040",'Emission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2040",'Emission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2040",'Emission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2040",'Emission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2040",'Emission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2040",'Emission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2040",'Emission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2040",'Emission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2040",'Emission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2040",'Emission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2040",'Emission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2040",'Emission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2040",'Emission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2040",'Emission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2040",'Emission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2040",'Emission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2040",'Emission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2040",'Emission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2040",'Emission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2040",'Emission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2040",'Emission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2040",'Emission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2040",'Emission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2040",'Emission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2040",'Emission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2040",'Emission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2040",'Emission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2040",'Emission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2040",'Emission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2040",'Emission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2040",'Emission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2040",'Emission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2040",'Emission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2040",'Emission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2040",'Emission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2040",'Emission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2040",'Emission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2040",'Emission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2040",'Emission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2040",'Emission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2040",'Emission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2040",'Emission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2040",'Emission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2040",'Emission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2040",'Emission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2040",'Emission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2040",'Emission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2040",'Emission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2040",'Emission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2040",'Emission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2040",'Emission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2040",'Emission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2040",'Emission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2040",'Emission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2040",'Emission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2040",'Emission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2040",'Emission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2040",'Emission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2040",'Emission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2040",'Emission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2040",'Emission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2040",'Emission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2040",'Emission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2040",'Emission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2040",'Emission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2040",'Emission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2040",'Emission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2040",'Emission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2040",'Emission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2040",'Emission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2040",'Emission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2040",'Emission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2040",'Emission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2040",'Emission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2040",'Emission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2040",'Emission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2040",'Emission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2040",'Emission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2040",'Emission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2040",'Emission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2040",'Emission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2040",'Emission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2040",'Emission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2040",'Emission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2040",'Emission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2040",'Emission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2040",'Emission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2040",'Emission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2040",'Emission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2040",'Emission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2040",'Emission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2040",'Emission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2040",'Emission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2040",'Emission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2040",'Emission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2040",'Emission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2040",'Emission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2040",'Emission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2040",'Emission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2040",'Emission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2040",'Emission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2040",'Emission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2040",'Emission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2040",'Emission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2040",'Emission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2040",'Emission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2040",'Emission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2040",'Emission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2040",'Emission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2040",'Emission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2040",'Emission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2040",'Emission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2040",'Emission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2040",'Emission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2040",'Emission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2040",'Emission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2040",'Emission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2040",'Emission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2040",'Emission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2040",'Emission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2040",'Emission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2040",'Emission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2040",'Emission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2040",'Emission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2040",'Emission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2040",'Emission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2040",'Emission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2040",'Emission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2040",'Emission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2040",'Emission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2040",'Emission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2040",'Emission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2040",'Emission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2040",'Emission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2040",'Emission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2040",'Emission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2040",'Emission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2040",'Emission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2040",'Emission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2040",'Emission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2040",'Emission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2040",'Emission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2040",'Emission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2040",'Emission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2040",'Emission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2040",'Emission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2040",'Emission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2040",'Emission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2040",'Emission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2040",'Emission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2040",'Emission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2040",'Emission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2040",'Emission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2040",'Emission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2040",'Emission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2040",'Emission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2040",'Emission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2040",'Emission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2040",'Emission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2040",'Emission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2040",'Emission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2040",'Emission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2040",'Emission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2040",'Emission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2040",'Emission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2040",'Emission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2040",'Emission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2040",'Emission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2040",'Emission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2040",'Emission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2040",'Emission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2040",'Emission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2040",'Emission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2040",'Emission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2040",'Emission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2040",'Emission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2040",'Emission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2040",'Emission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2040",'Emission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2040",'Emission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2040",'Emission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2040",'Emission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2040",'Emission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2040",'Emission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2040",'Emission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2040",'Emission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2040",'Emission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2040",'Emission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2040",'Emission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2040",'Emission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2040",'Emission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2040",'Emission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2040",'Emission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2040",'Emission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2040",'Emission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2040",'Emission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2040",'Emission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2040",'Emission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2040",'Emission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2040",'Emission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2040",'Emission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2040",'Emission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2040",'Emission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2040",'Emission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2040",'Emission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2040",'Emission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2040",'Emission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2040",'Emission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2040",'Emission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2040",'Emission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2040",'Emission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2040",'Emission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2040",'Emission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2040",'Emission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2040",'Emission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2040",'Emission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2040",'Emission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2040",'Emission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2040",'Emission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2040",'Emission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2040",'Emission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2040",'Emission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2040",'Emission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2040",'Emission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2040",'Emission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2040",'Emission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2040",'Emission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2040",'Emission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2040",'Emission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2040",'Emission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2040",'Emission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2040",'Emission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2040",'Emission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2040",'Emission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2040",'Emission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2040",'Emission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2040",'Emission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2040",'Emission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2040",'Emission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2040",'Emission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2040",'Emission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2040",'Emission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2040",'Emission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2040",'Emission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2040",'Emission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2040",'Emission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2040",'Emission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2040",'Emission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2040",'Emission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2040",'Emission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2040",'Emission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2040",'Emission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2040",'Emission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2040",'Emission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2040",'Emission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2040",'Emission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2040",'Emission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2040",'Emission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2040",'Emission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2040",'Emission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2040",'Emission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2040",'Emission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2040",'Emission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2040",'Emission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2040",'Emission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2040",'Emission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2040",'Emission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2040",'Emission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2040",'Emission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2040",'Emission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2040",'Emission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2040",'Emission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2040",'Emission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2040",'Emission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2040",'Emission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2040",'Emission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2040",'Emission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2040",'Emission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2040",'Emission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2040",'Emission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2040",'Emission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2040",'Emission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2040",'Emission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2040",'Emission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2040",'Emission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2040",'Emission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2040",'Emission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2040",'Emission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2040",'Emission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2040",'Emission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2040",'Emission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2040",'Emission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2040",'Emission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2040",'Emission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2040",'Emission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2040",'Emission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2040",'Emission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2040",'Emission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2040",'Emission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2040",'Emission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2040",'Emission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2040",'Emission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2040",'Emission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2040",'Emission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2040",'Emission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2040",'Emission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2040",'Emission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2040",'Emission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2040",'Emission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2040",'Emission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2040",'Emission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2040",'Emission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2040",'Emission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2040",'Emission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2040",'Emission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2040",'Emission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2040",'Emission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2040",'Emission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2040",'Emission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2040",'Emission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2040",'Emission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2040",'Emission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2040",'Emission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2040",'Emission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2040",'Emission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2040",'Emission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2040",'Emission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2040",'Emission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2040",'Emission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2040",'Emission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2040",'Emission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2040",'Emission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2040",'Emission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2040",'Emission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2040",'Emission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2040",'Emission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2040",'Emission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2040",'Emission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2040",'Emission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2040",'Emission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2040",'Emission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2040",'Emission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2040",'Emission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2040",'Emission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2040",'Emission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2040",'Emission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2040",'Emission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2040",'Emission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2040",'Emission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2040",'Emission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2040",'Emission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2040",'Emission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2040",'Emission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2040",'Emission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2040",'Emission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2040",'Emission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2040",'Emission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2040",'Emission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2040",'Emission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2040",'Emission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2040",'Emission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2040",'Emission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2040",'Emission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2040",'Emission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2040",'Emission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2040",'Emission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2040",'Emission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2040",'Emission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2040",'Emission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2040",'Emission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2040",'Emission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2040",'Emission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2040",'Emission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2040",'Emission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2040",'Emission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2040",'Emission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2040",'Emission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2040",'Emission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2040",'Emission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2040",'Emission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2040",'Emission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2040",'Emission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2040",'Emission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2040",'Emission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2040",'Emission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2040",'Emission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2040",'Emission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2040",'Emission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2040",'Emission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2040",'Emission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2040",'Emission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2040",'Emission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2040",'Emission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2040",'Emission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2040",'Emission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2040",'Emission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2040",'Emission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2040",'Emission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2040",'Emission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2040",'Emission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2040",'Emission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2040",'Emission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2040",'Emission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2040",'Emission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2040",'Emission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2040",'Emission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2040",'Emission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2040",'Emission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2040",'Emission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2040",'Emission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2040",'Emission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2040",'Emission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2040",'Emission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2040",'Emission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2040",'Emission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2040",'Emission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2040",'Emission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2040",'Emission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2040",'Emission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2040",'Emission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2040",'Emission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2040",'Emission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2040",'Emission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2040",'Emission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2040",'Emission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2040",'Emission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2040",'Emission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2040",'Emission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2040",'Emission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2040",'Emission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2040",'Emission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2040",'Emission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2040",'Emission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2040",'Emission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2040",'Emission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2040",'Emission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2040",'Emission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2040",'Emission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2040",'Emission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2040",'Emission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2040",'Emission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2040",'Emission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2040",'Emission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2040",'Emission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2040",'Emission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2040",'Emission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2040",'Emission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2040",'Emission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2040",'Emission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2040",'Emission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2040",'Emission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2040",'Emission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2040",'Emission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2040",'Emission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2040",'Emission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2040",'Emission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2040",'Emission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2040",'Emission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2040",'Emission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2040",'Emission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2040",'Emission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2040",'Emission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2040",'Emission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2040",'Emission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2040",'Emission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2040",'Emission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2040",'Emission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2040",'Emission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2040",'Emission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2040",'Emission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2040",'Emission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2040",'Emission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2040",'Emission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2040",'Emission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2040",'Emission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2040",'Emission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2040",'Emission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2040",'Emission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2040",'Emission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2040",'Emission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2040",'Emission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2040",'Emission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2040",'Emission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2040",'Emission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2040",'Emission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2040",'Emission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2040",'Emission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2040",'Emission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2040",'Emission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2040",'Emission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2040",'Emission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2040",'Emission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2040",'Emission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2040",'Emission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2040",'Emission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2040",'Emission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2040",'Emission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2040",'Emission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2040",'Emission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2040",'Emission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2040",'Emission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2040",'Emission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2040",'Emission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2040",'Emission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2040",'Emission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2040",'Emission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2040",'Emission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2040",'Emission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2040",'Emission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2040",'Emission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2040",'Emission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2040",'Emission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2040",'Emission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2040",'Emission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2040",'Emission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2040",'Emission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2040",'Emission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2040",'Emission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2040",'Emission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2040",'Emission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2040",'Emission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2040",'Emission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2040",'Emission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2040",'Emission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2040",'Emission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2040",'Emission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2040",'Emission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2040",'Emission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2040",'Emission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2040",'Emission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2040",'Emission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2040",'Emission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2040",'Emission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2040",'Emission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2040",'Emission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2040",'Emission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2040",'Emission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2040",'Emission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2040",'Emission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2040",'Emission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2040",'Emission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2040",'Emission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2040",'Emission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2040",'Emission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2040",'Emission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2040",'Emission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2040",'Emission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2040",'Emission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2040",'Emission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2040",'Emission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2040",'Emission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2040",'Emission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2040",'Emission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2040",'Emission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2040",'Emission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2040",'Emission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2040",'Emission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2040",'Emission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2040",'Emission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2040",'Emission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2040",'Emission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2040",'Emission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2040",'Emission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2040",'Emission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2040",'Emission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2040",'Emission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2040",'Emission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BED8-C581-4A46-83A0-C9F4078CECF1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2041",'Emission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2041",'Emission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2041",'Emission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2041",'Emission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2041",'Emission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2041",'Emission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2041",'Emission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2041",'Emission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2041",'Emission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2041",'Emission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2041",'Emission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2041",'Emission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2041",'Emission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2041",'Emission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2041",'Emission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2041",'Emission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2041",'Emission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2041",'Emission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2041",'Emission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2041",'Emission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2041",'Emission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2041",'Emission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2041",'Emission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2041",'Emission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2041",'Emission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2041",'Emission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2041",'Emission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2041",'Emission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2041",'Emission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2041",'Emission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2041",'Emission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2041",'Emission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2041",'Emission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2041",'Emission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2041",'Emission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2041",'Emission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2041",'Emission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2041",'Emission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2041",'Emission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2041",'Emission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2041",'Emission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2041",'Emission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2041",'Emission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2041",'Emission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2041",'Emission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2041",'Emission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2041",'Emission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2041",'Emission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2041",'Emission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2041",'Emission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2041",'Emission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2041",'Emission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2041",'Emission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2041",'Emission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2041",'Emission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2041",'Emission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2041",'Emission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2041",'Emission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2041",'Emission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2041",'Emission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2041",'Emission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2041",'Emission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2041",'Emission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2041",'Emission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2041",'Emission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2041",'Emission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2041",'Emission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2041",'Emission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2041",'Emission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2041",'Emission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2041",'Emission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2041",'Emission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2041",'Emission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2041",'Emission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2041",'Emission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2041",'Emission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2041",'Emission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2041",'Emission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2041",'Emission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2041",'Emission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2041",'Emission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2041",'Emission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2041",'Emission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2041",'Emission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2041",'Emission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2041",'Emission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2041",'Emission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2041",'Emission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2041",'Emission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2041",'Emission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2041",'Emission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2041",'Emission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2041",'Emission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2041",'Emission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2041",'Emission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2041",'Emission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2041",'Emission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2041",'Emission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2041",'Emission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2041",'Emission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2041",'Emission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2041",'Emission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2041",'Emission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2041",'Emission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2041",'Emission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2041",'Emission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2041",'Emission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2041",'Emission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2041",'Emission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2041",'Emission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2041",'Emission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2041",'Emission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2041",'Emission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2041",'Emission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2041",'Emission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2041",'Emission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2041",'Emission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2041",'Emission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2041",'Emission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2041",'Emission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2041",'Emission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2041",'Emission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2041",'Emission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2041",'Emission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2041",'Emission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2041",'Emission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2041",'Emission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2041",'Emission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2041",'Emission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2041",'Emission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2041",'Emission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2041",'Emission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2041",'Emission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2041",'Emission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2041",'Emission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2041",'Emission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2041",'Emission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2041",'Emission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2041",'Emission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2041",'Emission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2041",'Emission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2041",'Emission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2041",'Emission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2041",'Emission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2041",'Emission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2041",'Emission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2041",'Emission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2041",'Emission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2041",'Emission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2041",'Emission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2041",'Emission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2041",'Emission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2041",'Emission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2041",'Emission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2041",'Emission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2041",'Emission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2041",'Emission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2041",'Emission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2041",'Emission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2041",'Emission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2041",'Emission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2041",'Emission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2041",'Emission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2041",'Emission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2041",'Emission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2041",'Emission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2041",'Emission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2041",'Emission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2041",'Emission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2041",'Emission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2041",'Emission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2041",'Emission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2041",'Emission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2041",'Emission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2041",'Emission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2041",'Emission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2041",'Emission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2041",'Emission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2041",'Emission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2041",'Emission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2041",'Emission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2041",'Emission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2041",'Emission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2041",'Emission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2041",'Emission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2041",'Emission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2041",'Emission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2041",'Emission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2041",'Emission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2041",'Emission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2041",'Emission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2041",'Emission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2041",'Emission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2041",'Emission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2041",'Emission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2041",'Emission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2041",'Emission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2041",'Emission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2041",'Emission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2041",'Emission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2041",'Emission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2041",'Emission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2041",'Emission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2041",'Emission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2041",'Emission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2041",'Emission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2041",'Emission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2041",'Emission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2041",'Emission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2041",'Emission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2041",'Emission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2041",'Emission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2041",'Emission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2041",'Emission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2041",'Emission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2041",'Emission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2041",'Emission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2041",'Emission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2041",'Emission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2041",'Emission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2041",'Emission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2041",'Emission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2041",'Emission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2041",'Emission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2041",'Emission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2041",'Emission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2041",'Emission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2041",'Emission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2041",'Emission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2041",'Emission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2041",'Emission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2041",'Emission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2041",'Emission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2041",'Emission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2041",'Emission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2041",'Emission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2041",'Emission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2041",'Emission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2041",'Emission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2041",'Emission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2041",'Emission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2041",'Emission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2041",'Emission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2041",'Emission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2041",'Emission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2041",'Emission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2041",'Emission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2041",'Emission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2041",'Emission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2041",'Emission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2041",'Emission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2041",'Emission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2041",'Emission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2041",'Emission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2041",'Emission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2041",'Emission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2041",'Emission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2041",'Emission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2041",'Emission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2041",'Emission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2041",'Emission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2041",'Emission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2041",'Emission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2041",'Emission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2041",'Emission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2041",'Emission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2041",'Emission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2041",'Emission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2041",'Emission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2041",'Emission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2041",'Emission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2041",'Emission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2041",'Emission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2041",'Emission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2041",'Emission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2041",'Emission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2041",'Emission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2041",'Emission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2041",'Emission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2041",'Emission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2041",'Emission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2041",'Emission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2041",'Emission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2041",'Emission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2041",'Emission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2041",'Emission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2041",'Emission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2041",'Emission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2041",'Emission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2041",'Emission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2041",'Emission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2041",'Emission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2041",'Emission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2041",'Emission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2041",'Emission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2041",'Emission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2041",'Emission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2041",'Emission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2041",'Emission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2041",'Emission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2041",'Emission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2041",'Emission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2041",'Emission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2041",'Emission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2041",'Emission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2041",'Emission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2041",'Emission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2041",'Emission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2041",'Emission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2041",'Emission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2041",'Emission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2041",'Emission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2041",'Emission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2041",'Emission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2041",'Emission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2041",'Emission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2041",'Emission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2041",'Emission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2041",'Emission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2041",'Emission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2041",'Emission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2041",'Emission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2041",'Emission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2041",'Emission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2041",'Emission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2041",'Emission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2041",'Emission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2041",'Emission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2041",'Emission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2041",'Emission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2041",'Emission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2041",'Emission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2041",'Emission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2041",'Emission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2041",'Emission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2041",'Emission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2041",'Emission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2041",'Emission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2041",'Emission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2041",'Emission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2041",'Emission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2041",'Emission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2041",'Emission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2041",'Emission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2041",'Emission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2041",'Emission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2041",'Emission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2041",'Emission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2041",'Emission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2041",'Emission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2041",'Emission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2041",'Emission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2041",'Emission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2041",'Emission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2041",'Emission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2041",'Emission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2041",'Emission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2041",'Emission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2041",'Emission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2041",'Emission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2041",'Emission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2041",'Emission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2041",'Emission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2041",'Emission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2041",'Emission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2041",'Emission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2041",'Emission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2041",'Emission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2041",'Emission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2041",'Emission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2041",'Emission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2041",'Emission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2041",'Emission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2041",'Emission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2041",'Emission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2041",'Emission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2041",'Emission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2041",'Emission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2041",'Emission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2041",'Emission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2041",'Emission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2041",'Emission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2041",'Emission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2041",'Emission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2041",'Emission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2041",'Emission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2041",'Emission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2041",'Emission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2041",'Emission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2041",'Emission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2041",'Emission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2041",'Emission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2041",'Emission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2041",'Emission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2041",'Emission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2041",'Emission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2041",'Emission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2041",'Emission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2041",'Emission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2041",'Emission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2041",'Emission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2041",'Emission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2041",'Emission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2041",'Emission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2041",'Emission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2041",'Emission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2041",'Emission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2041",'Emission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2041",'Emission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2041",'Emission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2041",'Emission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2041",'Emission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2041",'Emission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2041",'Emission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2041",'Emission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2041",'Emission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2041",'Emission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2041",'Emission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2041",'Emission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2041",'Emission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2041",'Emission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2041",'Emission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2041",'Emission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2041",'Emission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2041",'Emission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2041",'Emission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2041",'Emission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2041",'Emission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2041",'Emission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2041",'Emission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2041",'Emission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2041",'Emission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2041",'Emission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2041",'Emission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2041",'Emission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2041",'Emission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2041",'Emission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2041",'Emission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2041",'Emission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2041",'Emission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2041",'Emission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2041",'Emission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2041",'Emission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2041",'Emission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2041",'Emission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2041",'Emission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2041",'Emission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2041",'Emission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2041",'Emission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2041",'Emission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2041",'Emission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2041",'Emission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2041",'Emission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2041",'Emission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2041",'Emission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2041",'Emission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2041",'Emission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2041",'Emission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2041",'Emission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2041",'Emission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2041",'Emission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2041",'Emission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2041",'Emission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2041",'Emission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2041",'Emission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2041",'Emission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2041",'Emission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2041",'Emission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2041",'Emission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2041",'Emission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2041",'Emission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2041",'Emission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2041",'Emission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2041",'Emission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2041",'Emission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2041",'Emission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2041",'Emission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2041",'Emission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2041",'Emission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2041",'Emission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2041",'Emission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2041",'Emission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2041",'Emission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2041",'Emission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2041",'Emission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2041",'Emission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2041",'Emission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2041",'Emission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2041",'Emission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2041",'Emission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2041",'Emission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2041",'Emission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2041",'Emission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2041",'Emission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2041",'Emission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2041",'Emission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2041",'Emission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2041",'Emission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2041",'Emission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2041",'Emission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2041",'Emission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2041",'Emission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2041",'Emission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2041",'Emission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2041",'Emission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2041",'Emission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2041",'Emission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2041",'Emission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2041",'Emission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2041",'Emission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2041",'Emission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2041",'Emission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2041",'Emission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2041",'Emission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2041",'Emission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2041",'Emission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2041",'Emission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2041",'Emission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2041",'Emission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2041",'Emission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2041",'Emission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2041",'Emission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2041",'Emission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2041",'Emission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2041",'Emission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2041",'Emission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2041",'Emission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2041",'Emission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2041",'Emission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2041",'Emission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2041",'Emission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2041",'Emission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2041",'Emission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2041",'Emission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2041",'Emission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2041",'Emission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2041",'Emission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2041",'Emission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2041",'Emission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2041",'Emission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2041",'Emission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2041",'Emission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2041",'Emission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2041",'Emission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2041",'Emission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2041",'Emission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2041",'Emission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2041",'Emission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2041",'Emission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2041",'Emission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2041",'Emission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2041",'Emission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2041",'Emission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2041",'Emission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2041",'Emission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2041",'Emission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2041",'Emission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2041",'Emission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2041",'Emission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2041",'Emission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2041",'Emission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2041",'Emission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2041",'Emission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2041",'Emission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2041",'Emission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2041",'Emission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2041",'Emission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2041",'Emission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2041",'Emission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2041",'Emission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2041",'Emission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2041",'Emission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2041",'Emission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2041",'Emission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2041",'Emission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2041",'Emission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2041",'Emission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2041",'Emission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2041",'Emission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2041",'Emission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2041",'Emission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2041",'Emission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2041",'Emission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2041",'Emission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2041",'Emission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2041",'Emission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2041",'Emission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2041",'Emission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2041",'Emission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2041",'Emission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2041",'Emission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2041",'Emission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2041",'Emission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2041",'Emission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2041",'Emission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2041",'Emission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2041",'Emission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2041",'Emission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2041",'Emission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2041",'Emission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2041",'Emission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2041",'Emission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2041",'Emission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2041",'Emission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2041",'Emission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2041",'Emission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2041",'Emission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2041",'Emission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2041",'Emission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2041",'Emission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2041",'Emission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2041",'Emission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2041",'Emission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2041",'Emission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2041",'Emission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2041",'Emission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2041",'Emission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2041",'Emission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2041",'Emission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2041",'Emission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2041",'Emission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2041",'Emission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2041",'Emission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2041",'Emission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2041",'Emission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2041",'Emission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2041",'Emission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2041",'Emission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2041",'Emission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2041",'Emission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2041",'Emission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2041",'Emission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2041",'Emission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2041",'Emission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2041",'Emission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2041",'Emission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2041",'Emission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2041",'Emission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2041",'Emission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2041",'Emission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2041",'Emission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2041",'Emission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2041",'Emission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2041",'Emission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2041",'Emission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2041",'Emission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2041",'Emission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2041",'Emission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2041",'Emission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2041",'Emission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2041",'Emission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2041",'Emission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2041",'Emission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2041",'Emission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2041",'Emission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2041",'Emission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2041",'Emission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2041",'Emission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2041",'Emission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2041",'Emission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2041",'Emission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2041",'Emission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2041",'Emission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2041",'Emission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2041",'Emission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2041",'Emission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2041",'Emission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2041",'Emission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2041",'Emission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2041",'Emission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2041",'Emission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2041",'Emission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2041",'Emission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2041",'Emission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2041",'Emission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2041",'Emission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2041",'Emission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2041",'Emission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2041",'Emission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2041",'Emission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2041",'Emission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2041",'Emission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2041",'Emission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2041",'Emission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2041",'Emission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2041",'Emission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2041",'Emission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2041",'Emission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2041",'Emission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2041",'Emission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2041",'Emission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2041",'Emission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2041",'Emission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2041",'Emission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2041",'Emission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2041",'Emission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2041",'Emission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2041",'Emission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2041",'Emission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2041",'Emission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2041",'Emission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2041",'Emission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2041",'Emission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2041",'Emission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2041",'Emission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2041",'Emission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2041",'Emission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2041",'Emission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2041",'Emission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2041",'Emission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2041",'Emission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2041",'Emission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2041",'Emission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2041",'Emission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2041",'Emission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2041",'Emission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2041",'Emission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2041",'Emission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2041",'Emission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2041",'Emission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5B3D0-D90E-41F9-982D-77EFA3704F5A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2042",'Emission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2042",'Emission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2042",'Emission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2042",'Emission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2042",'Emission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2042",'Emission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2042",'Emission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2042",'Emission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2042",'Emission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2042",'Emission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2042",'Emission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2042",'Emission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2042",'Emission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2042",'Emission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2042",'Emission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2042",'Emission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2042",'Emission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2042",'Emission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2042",'Emission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2042",'Emission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2042",'Emission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2042",'Emission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2042",'Emission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2042",'Emission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2042",'Emission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2042",'Emission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2042",'Emission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2042",'Emission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2042",'Emission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2042",'Emission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2042",'Emission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2042",'Emission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2042",'Emission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2042",'Emission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2042",'Emission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2042",'Emission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2042",'Emission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2042",'Emission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2042",'Emission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2042",'Emission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2042",'Emission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2042",'Emission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2042",'Emission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2042",'Emission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2042",'Emission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2042",'Emission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2042",'Emission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2042",'Emission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2042",'Emission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2042",'Emission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2042",'Emission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2042",'Emission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2042",'Emission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2042",'Emission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2042",'Emission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2042",'Emission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2042",'Emission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2042",'Emission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2042",'Emission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2042",'Emission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2042",'Emission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2042",'Emission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2042",'Emission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2042",'Emission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2042",'Emission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2042",'Emission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2042",'Emission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2042",'Emission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2042",'Emission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2042",'Emission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2042",'Emission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2042",'Emission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2042",'Emission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2042",'Emission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2042",'Emission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2042",'Emission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2042",'Emission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2042",'Emission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2042",'Emission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2042",'Emission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2042",'Emission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2042",'Emission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2042",'Emission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2042",'Emission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2042",'Emission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2042",'Emission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2042",'Emission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2042",'Emission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2042",'Emission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2042",'Emission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2042",'Emission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2042",'Emission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2042",'Emission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2042",'Emission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2042",'Emission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2042",'Emission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2042",'Emission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2042",'Emission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2042",'Emission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2042",'Emission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2042",'Emission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2042",'Emission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2042",'Emission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2042",'Emission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2042",'Emission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2042",'Emission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2042",'Emission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2042",'Emission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2042",'Emission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2042",'Emission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2042",'Emission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2042",'Emission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2042",'Emission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2042",'Emission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2042",'Emission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2042",'Emission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2042",'Emission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2042",'Emission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2042",'Emission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2042",'Emission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2042",'Emission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2042",'Emission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2042",'Emission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2042",'Emission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2042",'Emission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2042",'Emission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2042",'Emission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2042",'Emission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2042",'Emission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2042",'Emission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2042",'Emission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2042",'Emission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2042",'Emission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2042",'Emission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2042",'Emission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2042",'Emission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2042",'Emission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2042",'Emission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2042",'Emission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2042",'Emission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2042",'Emission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2042",'Emission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2042",'Emission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2042",'Emission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2042",'Emission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2042",'Emission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2042",'Emission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2042",'Emission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2042",'Emission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2042",'Emission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2042",'Emission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2042",'Emission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2042",'Emission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2042",'Emission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2042",'Emission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2042",'Emission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2042",'Emission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2042",'Emission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2042",'Emission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2042",'Emission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2042",'Emission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2042",'Emission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2042",'Emission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2042",'Emission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2042",'Emission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2042",'Emission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2042",'Emission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2042",'Emission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2042",'Emission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2042",'Emission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2042",'Emission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2042",'Emission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2042",'Emission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2042",'Emission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2042",'Emission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2042",'Emission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2042",'Emission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2042",'Emission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2042",'Emission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2042",'Emission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2042",'Emission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2042",'Emission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2042",'Emission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2042",'Emission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2042",'Emission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2042",'Emission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2042",'Emission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2042",'Emission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2042",'Emission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2042",'Emission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2042",'Emission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2042",'Emission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2042",'Emission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2042",'Emission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2042",'Emission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2042",'Emission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2042",'Emission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2042",'Emission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2042",'Emission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2042",'Emission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2042",'Emission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2042",'Emission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2042",'Emission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2042",'Emission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2042",'Emission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2042",'Emission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2042",'Emission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2042",'Emission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2042",'Emission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2042",'Emission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2042",'Emission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2042",'Emission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2042",'Emission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2042",'Emission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2042",'Emission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2042",'Emission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2042",'Emission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2042",'Emission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2042",'Emission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2042",'Emission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2042",'Emission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2042",'Emission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2042",'Emission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2042",'Emission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2042",'Emission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2042",'Emission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2042",'Emission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2042",'Emission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2042",'Emission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2042",'Emission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2042",'Emission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2042",'Emission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2042",'Emission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2042",'Emission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2042",'Emission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2042",'Emission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2042",'Emission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2042",'Emission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2042",'Emission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2042",'Emission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2042",'Emission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2042",'Emission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2042",'Emission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2042",'Emission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2042",'Emission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2042",'Emission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2042",'Emission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2042",'Emission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2042",'Emission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2042",'Emission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2042",'Emission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2042",'Emission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2042",'Emission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2042",'Emission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2042",'Emission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2042",'Emission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2042",'Emission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2042",'Emission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2042",'Emission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2042",'Emission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2042",'Emission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2042",'Emission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2042",'Emission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2042",'Emission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2042",'Emission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2042",'Emission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2042",'Emission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2042",'Emission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2042",'Emission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2042",'Emission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2042",'Emission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2042",'Emission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2042",'Emission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2042",'Emission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2042",'Emission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2042",'Emission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2042",'Emission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2042",'Emission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2042",'Emission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2042",'Emission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2042",'Emission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2042",'Emission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2042",'Emission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2042",'Emission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2042",'Emission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2042",'Emission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2042",'Emission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2042",'Emission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2042",'Emission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2042",'Emission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2042",'Emission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2042",'Emission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2042",'Emission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2042",'Emission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2042",'Emission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2042",'Emission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2042",'Emission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2042",'Emission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2042",'Emission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2042",'Emission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2042",'Emission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2042",'Emission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2042",'Emission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2042",'Emission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2042",'Emission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2042",'Emission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2042",'Emission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2042",'Emission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2042",'Emission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2042",'Emission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2042",'Emission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2042",'Emission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2042",'Emission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2042",'Emission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2042",'Emission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2042",'Emission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2042",'Emission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2042",'Emission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2042",'Emission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2042",'Emission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2042",'Emission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2042",'Emission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2042",'Emission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2042",'Emission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2042",'Emission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2042",'Emission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2042",'Emission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2042",'Emission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2042",'Emission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2042",'Emission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2042",'Emission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2042",'Emission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2042",'Emission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2042",'Emission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2042",'Emission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2042",'Emission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2042",'Emission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2042",'Emission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2042",'Emission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2042",'Emission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2042",'Emission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2042",'Emission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2042",'Emission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2042",'Emission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2042",'Emission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2042",'Emission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2042",'Emission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2042",'Emission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2042",'Emission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2042",'Emission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2042",'Emission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2042",'Emission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2042",'Emission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2042",'Emission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2042",'Emission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2042",'Emission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2042",'Emission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2042",'Emission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2042",'Emission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2042",'Emission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2042",'Emission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2042",'Emission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2042",'Emission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2042",'Emission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2042",'Emission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2042",'Emission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2042",'Emission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2042",'Emission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2042",'Emission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2042",'Emission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2042",'Emission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2042",'Emission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2042",'Emission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2042",'Emission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2042",'Emission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2042",'Emission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2042",'Emission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2042",'Emission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2042",'Emission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2042",'Emission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2042",'Emission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2042",'Emission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2042",'Emission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2042",'Emission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2042",'Emission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2042",'Emission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2042",'Emission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2042",'Emission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2042",'Emission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2042",'Emission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2042",'Emission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2042",'Emission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2042",'Emission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2042",'Emission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2042",'Emission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2042",'Emission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2042",'Emission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2042",'Emission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2042",'Emission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2042",'Emission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2042",'Emission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2042",'Emission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2042",'Emission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2042",'Emission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2042",'Emission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2042",'Emission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2042",'Emission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2042",'Emission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2042",'Emission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2042",'Emission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2042",'Emission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2042",'Emission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2042",'Emission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2042",'Emission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2042",'Emission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2042",'Emission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2042",'Emission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2042",'Emission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2042",'Emission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2042",'Emission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2042",'Emission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2042",'Emission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2042",'Emission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2042",'Emission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2042",'Emission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2042",'Emission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2042",'Emission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2042",'Emission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2042",'Emission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2042",'Emission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2042",'Emission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2042",'Emission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2042",'Emission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2042",'Emission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2042",'Emission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2042",'Emission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2042",'Emission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2042",'Emission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2042",'Emission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2042",'Emission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2042",'Emission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2042",'Emission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2042",'Emission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2042",'Emission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2042",'Emission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2042",'Emission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2042",'Emission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2042",'Emission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2042",'Emission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2042",'Emission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2042",'Emission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2042",'Emission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2042",'Emission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2042",'Emission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2042",'Emission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2042",'Emission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2042",'Emission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2042",'Emission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2042",'Emission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2042",'Emission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2042",'Emission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2042",'Emission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2042",'Emission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2042",'Emission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2042",'Emission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2042",'Emission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2042",'Emission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2042",'Emission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2042",'Emission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2042",'Emission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2042",'Emission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2042",'Emission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2042",'Emission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2042",'Emission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2042",'Emission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2042",'Emission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2042",'Emission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2042",'Emission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2042",'Emission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2042",'Emission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2042",'Emission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2042",'Emission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2042",'Emission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2042",'Emission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2042",'Emission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2042",'Emission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2042",'Emission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2042",'Emission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2042",'Emission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2042",'Emission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2042",'Emission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2042",'Emission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2042",'Emission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2042",'Emission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2042",'Emission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2042",'Emission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2042",'Emission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2042",'Emission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2042",'Emission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2042",'Emission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2042",'Emission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2042",'Emission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2042",'Emission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2042",'Emission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2042",'Emission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2042",'Emission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2042",'Emission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2042",'Emission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2042",'Emission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2042",'Emission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2042",'Emission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2042",'Emission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2042",'Emission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2042",'Emission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2042",'Emission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2042",'Emission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2042",'Emission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2042",'Emission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2042",'Emission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2042",'Emission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2042",'Emission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2042",'Emission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2042",'Emission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2042",'Emission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2042",'Emission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2042",'Emission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2042",'Emission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2042",'Emission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2042",'Emission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2042",'Emission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2042",'Emission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2042",'Emission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2042",'Emission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2042",'Emission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2042",'Emission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2042",'Emission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2042",'Emission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2042",'Emission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2042",'Emission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2042",'Emission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2042",'Emission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2042",'Emission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2042",'Emission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2042",'Emission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2042",'Emission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2042",'Emission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2042",'Emission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2042",'Emission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2042",'Emission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2042",'Emission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2042",'Emission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2042",'Emission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2042",'Emission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2042",'Emission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2042",'Emission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2042",'Emission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2042",'Emission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2042",'Emission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2042",'Emission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2042",'Emission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2042",'Emission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2042",'Emission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2042",'Emission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2042",'Emission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2042",'Emission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2042",'Emission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2042",'Emission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2042",'Emission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2042",'Emission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2042",'Emission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2042",'Emission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2042",'Emission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2042",'Emission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2042",'Emission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2042",'Emission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2042",'Emission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2042",'Emission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2042",'Emission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2042",'Emission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2042",'Emission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2042",'Emission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2042",'Emission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2042",'Emission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2042",'Emission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2042",'Emission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2042",'Emission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2042",'Emission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2042",'Emission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2042",'Emission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2042",'Emission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2042",'Emission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2042",'Emission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2042",'Emission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2042",'Emission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2042",'Emission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2042",'Emission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2042",'Emission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2042",'Emission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2042",'Emission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2042",'Emission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2042",'Emission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2042",'Emission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2042",'Emission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2042",'Emission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2042",'Emission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2042",'Emission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2042",'Emission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2042",'Emission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2042",'Emission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2042",'Emission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2042",'Emission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2042",'Emission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2042",'Emission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2042",'Emission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2042",'Emission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2042",'Emission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2042",'Emission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2042",'Emission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2042",'Emission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2042",'Emission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2042",'Emission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2042",'Emission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2042",'Emission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2042",'Emission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2042",'Emission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2042",'Emission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2042",'Emission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2042",'Emission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2042",'Emission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2042",'Emission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2042",'Emission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2042",'Emission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2042",'Emission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2042",'Emission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2042",'Emission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2042",'Emission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2042",'Emission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2042",'Emission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2042",'Emission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2042",'Emission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2042",'Emission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2042",'Emission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2042",'Emission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2042",'Emission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2042",'Emission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2042",'Emission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2042",'Emission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2042",'Emission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2042",'Emission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2042",'Emission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2042",'Emission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2042",'Emission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2042",'Emission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2042",'Emission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2042",'Emission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2042",'Emission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2042",'Emission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2042",'Emission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2042",'Emission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2042",'Emission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2042",'Emission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2042",'Emission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2042",'Emission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2042",'Emission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2042",'Emission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2042",'Emission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2042",'Emission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2042",'Emission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2042",'Emission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2042",'Emission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2042",'Emission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2042",'Emission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2042",'Emission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2042",'Emission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2042",'Emission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2042",'Emission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2042",'Emission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2042",'Emission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2042",'Emission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2042",'Emission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2042",'Emission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2042",'Emission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2042",'Emission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2042",'Emission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2042",'Emission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2042",'Emission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2042",'Emission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2042",'Emission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2042",'Emission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2042",'Emission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2042",'Emission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2042",'Emission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2042",'Emission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2042",'Emission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2042",'Emission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2042",'Emission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2042",'Emission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2042",'Emission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2042",'Emission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2042",'Emission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2042",'Emission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2042",'Emission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2042",'Emission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2042",'Emission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2042",'Emission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2042",'Emission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2042",'Emission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2042",'Emission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2042",'Emission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2042",'Emission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2042",'Emission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2042",'Emission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2042",'Emission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2042",'Emission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2042",'Emission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2042",'Emission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2042",'Emission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2042",'Emission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2042",'Emission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2042",'Emission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589E7-4F25-4FAB-8F86-4DC1672A00B0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2043",'Emission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2043",'Emission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2043",'Emission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2043",'Emission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2043",'Emission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2043",'Emission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2043",'Emission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2043",'Emission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2043",'Emission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2043",'Emission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2043",'Emission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2043",'Emission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2043",'Emission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2043",'Emission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2043",'Emission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2043",'Emission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2043",'Emission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2043",'Emission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2043",'Emission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2043",'Emission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2043",'Emission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2043",'Emission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2043",'Emission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2043",'Emission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2043",'Emission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2043",'Emission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2043",'Emission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2043",'Emission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2043",'Emission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2043",'Emission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2043",'Emission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2043",'Emission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2043",'Emission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2043",'Emission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2043",'Emission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2043",'Emission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2043",'Emission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2043",'Emission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2043",'Emission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2043",'Emission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2043",'Emission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2043",'Emission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2043",'Emission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2043",'Emission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2043",'Emission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2043",'Emission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2043",'Emission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2043",'Emission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2043",'Emission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2043",'Emission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2043",'Emission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2043",'Emission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2043",'Emission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2043",'Emission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2043",'Emission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2043",'Emission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2043",'Emission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2043",'Emission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2043",'Emission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2043",'Emission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2043",'Emission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2043",'Emission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2043",'Emission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2043",'Emission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2043",'Emission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2043",'Emission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2043",'Emission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2043",'Emission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2043",'Emission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2043",'Emission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2043",'Emission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2043",'Emission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2043",'Emission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2043",'Emission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2043",'Emission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2043",'Emission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2043",'Emission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2043",'Emission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2043",'Emission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2043",'Emission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2043",'Emission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2043",'Emission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2043",'Emission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2043",'Emission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2043",'Emission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2043",'Emission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2043",'Emission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2043",'Emission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2043",'Emission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2043",'Emission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2043",'Emission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2043",'Emission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2043",'Emission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2043",'Emission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2043",'Emission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2043",'Emission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2043",'Emission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2043",'Emission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2043",'Emission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2043",'Emission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2043",'Emission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2043",'Emission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2043",'Emission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2043",'Emission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2043",'Emission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2043",'Emission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2043",'Emission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2043",'Emission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2043",'Emission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2043",'Emission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2043",'Emission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2043",'Emission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2043",'Emission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2043",'Emission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2043",'Emission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2043",'Emission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2043",'Emission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2043",'Emission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2043",'Emission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2043",'Emission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2043",'Emission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2043",'Emission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2043",'Emission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2043",'Emission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2043",'Emission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2043",'Emission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2043",'Emission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2043",'Emission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2043",'Emission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2043",'Emission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2043",'Emission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2043",'Emission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2043",'Emission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2043",'Emission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2043",'Emission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2043",'Emission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2043",'Emission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2043",'Emission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2043",'Emission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2043",'Emission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2043",'Emission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2043",'Emission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2043",'Emission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2043",'Emission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2043",'Emission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2043",'Emission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2043",'Emission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2043",'Emission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2043",'Emission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2043",'Emission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2043",'Emission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2043",'Emission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2043",'Emission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2043",'Emission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2043",'Emission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2043",'Emission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2043",'Emission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2043",'Emission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2043",'Emission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2043",'Emission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2043",'Emission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2043",'Emission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2043",'Emission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2043",'Emission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2043",'Emission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2043",'Emission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2043",'Emission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2043",'Emission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2043",'Emission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2043",'Emission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2043",'Emission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2043",'Emission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2043",'Emission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2043",'Emission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2043",'Emission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2043",'Emission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2043",'Emission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2043",'Emission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2043",'Emission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2043",'Emission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2043",'Emission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2043",'Emission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2043",'Emission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2043",'Emission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2043",'Emission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2043",'Emission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2043",'Emission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2043",'Emission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2043",'Emission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2043",'Emission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2043",'Emission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2043",'Emission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2043",'Emission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2043",'Emission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2043",'Emission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2043",'Emission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2043",'Emission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2043",'Emission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2043",'Emission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2043",'Emission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2043",'Emission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2043",'Emission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2043",'Emission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2043",'Emission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2043",'Emission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2043",'Emission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2043",'Emission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2043",'Emission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2043",'Emission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2043",'Emission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2043",'Emission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2043",'Emission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2043",'Emission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2043",'Emission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2043",'Emission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2043",'Emission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2043",'Emission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2043",'Emission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2043",'Emission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2043",'Emission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2043",'Emission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2043",'Emission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2043",'Emission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2043",'Emission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2043",'Emission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2043",'Emission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2043",'Emission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2043",'Emission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2043",'Emission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2043",'Emission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2043",'Emission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2043",'Emission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2043",'Emission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2043",'Emission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2043",'Emission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2043",'Emission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2043",'Emission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2043",'Emission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2043",'Emission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2043",'Emission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2043",'Emission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2043",'Emission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2043",'Emission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2043",'Emission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2043",'Emission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2043",'Emission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2043",'Emission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2043",'Emission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2043",'Emission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2043",'Emission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2043",'Emission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2043",'Emission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2043",'Emission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2043",'Emission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2043",'Emission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2043",'Emission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2043",'Emission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2043",'Emission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2043",'Emission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2043",'Emission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2043",'Emission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2043",'Emission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2043",'Emission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2043",'Emission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2043",'Emission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2043",'Emission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2043",'Emission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2043",'Emission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2043",'Emission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2043",'Emission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2043",'Emission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2043",'Emission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2043",'Emission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2043",'Emission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2043",'Emission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2043",'Emission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2043",'Emission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2043",'Emission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2043",'Emission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2043",'Emission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2043",'Emission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2043",'Emission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2043",'Emission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2043",'Emission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2043",'Emission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2043",'Emission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2043",'Emission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2043",'Emission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2043",'Emission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2043",'Emission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2043",'Emission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2043",'Emission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2043",'Emission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2043",'Emission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2043",'Emission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2043",'Emission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2043",'Emission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2043",'Emission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2043",'Emission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2043",'Emission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2043",'Emission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2043",'Emission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2043",'Emission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2043",'Emission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2043",'Emission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2043",'Emission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2043",'Emission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2043",'Emission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2043",'Emission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2043",'Emission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2043",'Emission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2043",'Emission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2043",'Emission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2043",'Emission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2043",'Emission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2043",'Emission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2043",'Emission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2043",'Emission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2043",'Emission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2043",'Emission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2043",'Emission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2043",'Emission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2043",'Emission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2043",'Emission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2043",'Emission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2043",'Emission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2043",'Emission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2043",'Emission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2043",'Emission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2043",'Emission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2043",'Emission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2043",'Emission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2043",'Emission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2043",'Emission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2043",'Emission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2043",'Emission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2043",'Emission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2043",'Emission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2043",'Emission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2043",'Emission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2043",'Emission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2043",'Emission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2043",'Emission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2043",'Emission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2043",'Emission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2043",'Emission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2043",'Emission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2043",'Emission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2043",'Emission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2043",'Emission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2043",'Emission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2043",'Emission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2043",'Emission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2043",'Emission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2043",'Emission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2043",'Emission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2043",'Emission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2043",'Emission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2043",'Emission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2043",'Emission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2043",'Emission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2043",'Emission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2043",'Emission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2043",'Emission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2043",'Emission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2043",'Emission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2043",'Emission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2043",'Emission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2043",'Emission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2043",'Emission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2043",'Emission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2043",'Emission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2043",'Emission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2043",'Emission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2043",'Emission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2043",'Emission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2043",'Emission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2043",'Emission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2043",'Emission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2043",'Emission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2043",'Emission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2043",'Emission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2043",'Emission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2043",'Emission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2043",'Emission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2043",'Emission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2043",'Emission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2043",'Emission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2043",'Emission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2043",'Emission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2043",'Emission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2043",'Emission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2043",'Emission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2043",'Emission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2043",'Emission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2043",'Emission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2043",'Emission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2043",'Emission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2043",'Emission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2043",'Emission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2043",'Emission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2043",'Emission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2043",'Emission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2043",'Emission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2043",'Emission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2043",'Emission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2043",'Emission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2043",'Emission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2043",'Emission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2043",'Emission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2043",'Emission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2043",'Emission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2043",'Emission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2043",'Emission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2043",'Emission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2043",'Emission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2043",'Emission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2043",'Emission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2043",'Emission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2043",'Emission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2043",'Emission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2043",'Emission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2043",'Emission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2043",'Emission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2043",'Emission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2043",'Emission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2043",'Emission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2043",'Emission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2043",'Emission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2043",'Emission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2043",'Emission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2043",'Emission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2043",'Emission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2043",'Emission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2043",'Emission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2043",'Emission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2043",'Emission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2043",'Emission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2043",'Emission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2043",'Emission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2043",'Emission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2043",'Emission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2043",'Emission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2043",'Emission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2043",'Emission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2043",'Emission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2043",'Emission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2043",'Emission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2043",'Emission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2043",'Emission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2043",'Emission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2043",'Emission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2043",'Emission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2043",'Emission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2043",'Emission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2043",'Emission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2043",'Emission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2043",'Emission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2043",'Emission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2043",'Emission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2043",'Emission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2043",'Emission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2043",'Emission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2043",'Emission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2043",'Emission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2043",'Emission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2043",'Emission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2043",'Emission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2043",'Emission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2043",'Emission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2043",'Emission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2043",'Emission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2043",'Emission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2043",'Emission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2043",'Emission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2043",'Emission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2043",'Emission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2043",'Emission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2043",'Emission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2043",'Emission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2043",'Emission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2043",'Emission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2043",'Emission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2043",'Emission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2043",'Emission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2043",'Emission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2043",'Emission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2043",'Emission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2043",'Emission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2043",'Emission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2043",'Emission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2043",'Emission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2043",'Emission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2043",'Emission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2043",'Emission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2043",'Emission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2043",'Emission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2043",'Emission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2043",'Emission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2043",'Emission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2043",'Emission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2043",'Emission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2043",'Emission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2043",'Emission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2043",'Emission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2043",'Emission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2043",'Emission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2043",'Emission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2043",'Emission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2043",'Emission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2043",'Emission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2043",'Emission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2043",'Emission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2043",'Emission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2043",'Emission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2043",'Emission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2043",'Emission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2043",'Emission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2043",'Emission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2043",'Emission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2043",'Emission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2043",'Emission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2043",'Emission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2043",'Emission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2043",'Emission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2043",'Emission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2043",'Emission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2043",'Emission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2043",'Emission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2043",'Emission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2043",'Emission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2043",'Emission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2043",'Emission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2043",'Emission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2043",'Emission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2043",'Emission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2043",'Emission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2043",'Emission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2043",'Emission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2043",'Emission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2043",'Emission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2043",'Emission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2043",'Emission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2043",'Emission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2043",'Emission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2043",'Emission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2043",'Emission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2043",'Emission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2043",'Emission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2043",'Emission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2043",'Emission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2043",'Emission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2043",'Emission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2043",'Emission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2043",'Emission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2043",'Emission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2043",'Emission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2043",'Emission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2043",'Emission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2043",'Emission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2043",'Emission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2043",'Emission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2043",'Emission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2043",'Emission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2043",'Emission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2043",'Emission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2043",'Emission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2043",'Emission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2043",'Emission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2043",'Emission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2043",'Emission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2043",'Emission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2043",'Emission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2043",'Emission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2043",'Emission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2043",'Emission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2043",'Emission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2043",'Emission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2043",'Emission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2043",'Emission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2043",'Emission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2043",'Emission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2043",'Emission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2043",'Emission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2043",'Emission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2043",'Emission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2043",'Emission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2043",'Emission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2043",'Emission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2043",'Emission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2043",'Emission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2043",'Emission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2043",'Emission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2043",'Emission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2043",'Emission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2043",'Emission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2043",'Emission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2043",'Emission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2043",'Emission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2043",'Emission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2043",'Emission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2043",'Emission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2043",'Emission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2043",'Emission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2043",'Emission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2043",'Emission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2043",'Emission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2043",'Emission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2043",'Emission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2043",'Emission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2043",'Emission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2043",'Emission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2043",'Emission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2043",'Emission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2043",'Emission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2043",'Emission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2043",'Emission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2043",'Emission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2043",'Emission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2043",'Emission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2043",'Emission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2043",'Emission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2043",'Emission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2043",'Emission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2043",'Emission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2043",'Emission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2043",'Emission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2043",'Emission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2043",'Emission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2043",'Emission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2043",'Emission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2043",'Emission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2043",'Emission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2043",'Emission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2043",'Emission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2043",'Emission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2043",'Emission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2043",'Emission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2043",'Emission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2043",'Emission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2043",'Emission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2043",'Emission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2043",'Emission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2043",'Emission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2043",'Emission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2043",'Emission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2043",'Emission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2043",'Emission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2043",'Emission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2043",'Emission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2043",'Emission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2043",'Emission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2043",'Emission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2043",'Emission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2043",'Emission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2043",'Emission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2043",'Emission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2043",'Emission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2043",'Emission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2043",'Emission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2043",'Emission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2043",'Emission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2043",'Emission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2043",'Emission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2043",'Emission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2043",'Emission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2043",'Emission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2043",'Emission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2043",'Emission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2043",'Emission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2043",'Emission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2043",'Emission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2043",'Emission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2043",'Emission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2043",'Emission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2043",'Emission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2043",'Emission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2043",'Emission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2043",'Emission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2043",'Emission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2043",'Emission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2043",'Emission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2043",'Emission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2043",'Emission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2043",'Emission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2043",'Emission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2043",'Emission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2043",'Emission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2043",'Emission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2043",'Emission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2043",'Emission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2043",'Emission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2043",'Emission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2043",'Emission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2043",'Emission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2043",'Emission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2043",'Emission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2043",'Emission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2043",'Emission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2043",'Emission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2043",'Emission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2043",'Emission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2043",'Emission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2043",'Emission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2043",'Emission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2043",'Emission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2043",'Emission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2043",'Emission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2043",'Emission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2043",'Emission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2043",'Emission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2043",'Emission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2043",'Emission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2043",'Emission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2043",'Emission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2043",'Emission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2043",'Emission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2043",'Emission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2043",'Emission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2043",'Emission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C7F0-A5DB-4098-8783-E07B663A311A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2044",'Emission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2044",'Emission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2044",'Emission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2044",'Emission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2044",'Emission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2044",'Emission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2044",'Emission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2044",'Emission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2044",'Emission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2044",'Emission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2044",'Emission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2044",'Emission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2044",'Emission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2044",'Emission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2044",'Emission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2044",'Emission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2044",'Emission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2044",'Emission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2044",'Emission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2044",'Emission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2044",'Emission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2044",'Emission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2044",'Emission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2044",'Emission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2044",'Emission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2044",'Emission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2044",'Emission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2044",'Emission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2044",'Emission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2044",'Emission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2044",'Emission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2044",'Emission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2044",'Emission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2044",'Emission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2044",'Emission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2044",'Emission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2044",'Emission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2044",'Emission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2044",'Emission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2044",'Emission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2044",'Emission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2044",'Emission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2044",'Emission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2044",'Emission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2044",'Emission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2044",'Emission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2044",'Emission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2044",'Emission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2044",'Emission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2044",'Emission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2044",'Emission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2044",'Emission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2044",'Emission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2044",'Emission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2044",'Emission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2044",'Emission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2044",'Emission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2044",'Emission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2044",'Emission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2044",'Emission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2044",'Emission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2044",'Emission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2044",'Emission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2044",'Emission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2044",'Emission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2044",'Emission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2044",'Emission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2044",'Emission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2044",'Emission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2044",'Emission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2044",'Emission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2044",'Emission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2044",'Emission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2044",'Emission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2044",'Emission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2044",'Emission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2044",'Emission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2044",'Emission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2044",'Emission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2044",'Emission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2044",'Emission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2044",'Emission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2044",'Emission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2044",'Emission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2044",'Emission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2044",'Emission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2044",'Emission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2044",'Emission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2044",'Emission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2044",'Emission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2044",'Emission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2044",'Emission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2044",'Emission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2044",'Emission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2044",'Emission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2044",'Emission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2044",'Emission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2044",'Emission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2044",'Emission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2044",'Emission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2044",'Emission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2044",'Emission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2044",'Emission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2044",'Emission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2044",'Emission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2044",'Emission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2044",'Emission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2044",'Emission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2044",'Emission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2044",'Emission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2044",'Emission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2044",'Emission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2044",'Emission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2044",'Emission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2044",'Emission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2044",'Emission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2044",'Emission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2044",'Emission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2044",'Emission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2044",'Emission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2044",'Emission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2044",'Emission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2044",'Emission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2044",'Emission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2044",'Emission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2044",'Emission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2044",'Emission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2044",'Emission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2044",'Emission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2044",'Emission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2044",'Emission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2044",'Emission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2044",'Emission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2044",'Emission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2044",'Emission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2044",'Emission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2044",'Emission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2044",'Emission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2044",'Emission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2044",'Emission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2044",'Emission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2044",'Emission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2044",'Emission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2044",'Emission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2044",'Emission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2044",'Emission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2044",'Emission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2044",'Emission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2044",'Emission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2044",'Emission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2044",'Emission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2044",'Emission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2044",'Emission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2044",'Emission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2044",'Emission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2044",'Emission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2044",'Emission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2044",'Emission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2044",'Emission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2044",'Emission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2044",'Emission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2044",'Emission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2044",'Emission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2044",'Emission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2044",'Emission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2044",'Emission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2044",'Emission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2044",'Emission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2044",'Emission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2044",'Emission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2044",'Emission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2044",'Emission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2044",'Emission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2044",'Emission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2044",'Emission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2044",'Emission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2044",'Emission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2044",'Emission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2044",'Emission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2044",'Emission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2044",'Emission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2044",'Emission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2044",'Emission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2044",'Emission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2044",'Emission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2044",'Emission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2044",'Emission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2044",'Emission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2044",'Emission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2044",'Emission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2044",'Emission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2044",'Emission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2044",'Emission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2044",'Emission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2044",'Emission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2044",'Emission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2044",'Emission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2044",'Emission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2044",'Emission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2044",'Emission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2044",'Emission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2044",'Emission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2044",'Emission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2044",'Emission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2044",'Emission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2044",'Emission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2044",'Emission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2044",'Emission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2044",'Emission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2044",'Emission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2044",'Emission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2044",'Emission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2044",'Emission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2044",'Emission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2044",'Emission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2044",'Emission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2044",'Emission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2044",'Emission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2044",'Emission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2044",'Emission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2044",'Emission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2044",'Emission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2044",'Emission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2044",'Emission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2044",'Emission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2044",'Emission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2044",'Emission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2044",'Emission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2044",'Emission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2044",'Emission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2044",'Emission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2044",'Emission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2044",'Emission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2044",'Emission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2044",'Emission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2044",'Emission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2044",'Emission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2044",'Emission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2044",'Emission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2044",'Emission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2044",'Emission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2044",'Emission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2044",'Emission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2044",'Emission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2044",'Emission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2044",'Emission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2044",'Emission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2044",'Emission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2044",'Emission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2044",'Emission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2044",'Emission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2044",'Emission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2044",'Emission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2044",'Emission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2044",'Emission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2044",'Emission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2044",'Emission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2044",'Emission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2044",'Emission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2044",'Emission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2044",'Emission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2044",'Emission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2044",'Emission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2044",'Emission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2044",'Emission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2044",'Emission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2044",'Emission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2044",'Emission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2044",'Emission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2044",'Emission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2044",'Emission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2044",'Emission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2044",'Emission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2044",'Emission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2044",'Emission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2044",'Emission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2044",'Emission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2044",'Emission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2044",'Emission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2044",'Emission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2044",'Emission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2044",'Emission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2044",'Emission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2044",'Emission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2044",'Emission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2044",'Emission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2044",'Emission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2044",'Emission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2044",'Emission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2044",'Emission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2044",'Emission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2044",'Emission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2044",'Emission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2044",'Emission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2044",'Emission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2044",'Emission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2044",'Emission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2044",'Emission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2044",'Emission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2044",'Emission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2044",'Emission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2044",'Emission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2044",'Emission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2044",'Emission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2044",'Emission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2044",'Emission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2044",'Emission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2044",'Emission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2044",'Emission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2044",'Emission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2044",'Emission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2044",'Emission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2044",'Emission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2044",'Emission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2044",'Emission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2044",'Emission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2044",'Emission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2044",'Emission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2044",'Emission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2044",'Emission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2044",'Emission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2044",'Emission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2044",'Emission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2044",'Emission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2044",'Emission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2044",'Emission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2044",'Emission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2044",'Emission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2044",'Emission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2044",'Emission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2044",'Emission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2044",'Emission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2044",'Emission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2044",'Emission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2044",'Emission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2044",'Emission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2044",'Emission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2044",'Emission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2044",'Emission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2044",'Emission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2044",'Emission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2044",'Emission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2044",'Emission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2044",'Emission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2044",'Emission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2044",'Emission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2044",'Emission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2044",'Emission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2044",'Emission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2044",'Emission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2044",'Emission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2044",'Emission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2044",'Emission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2044",'Emission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2044",'Emission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2044",'Emission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2044",'Emission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2044",'Emission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2044",'Emission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2044",'Emission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2044",'Emission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2044",'Emission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2044",'Emission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2044",'Emission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2044",'Emission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2044",'Emission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2044",'Emission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2044",'Emission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2044",'Emission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2044",'Emission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2044",'Emission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2044",'Emission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2044",'Emission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2044",'Emission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2044",'Emission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2044",'Emission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2044",'Emission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2044",'Emission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2044",'Emission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2044",'Emission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2044",'Emission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2044",'Emission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2044",'Emission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2044",'Emission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2044",'Emission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2044",'Emission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2044",'Emission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2044",'Emission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2044",'Emission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2044",'Emission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2044",'Emission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2044",'Emission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2044",'Emission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2044",'Emission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2044",'Emission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2044",'Emission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2044",'Emission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2044",'Emission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2044",'Emission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2044",'Emission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2044",'Emission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2044",'Emission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2044",'Emission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2044",'Emission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2044",'Emission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2044",'Emission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2044",'Emission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2044",'Emission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2044",'Emission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2044",'Emission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2044",'Emission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2044",'Emission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2044",'Emission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2044",'Emission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2044",'Emission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2044",'Emission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2044",'Emission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2044",'Emission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2044",'Emission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2044",'Emission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2044",'Emission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2044",'Emission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2044",'Emission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2044",'Emission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2044",'Emission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2044",'Emission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2044",'Emission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2044",'Emission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2044",'Emission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2044",'Emission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2044",'Emission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2044",'Emission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2044",'Emission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2044",'Emission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2044",'Emission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2044",'Emission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2044",'Emission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2044",'Emission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2044",'Emission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2044",'Emission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2044",'Emission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2044",'Emission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2044",'Emission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2044",'Emission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2044",'Emission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2044",'Emission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2044",'Emission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2044",'Emission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2044",'Emission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2044",'Emission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2044",'Emission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2044",'Emission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2044",'Emission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2044",'Emission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2044",'Emission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2044",'Emission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2044",'Emission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2044",'Emission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2044",'Emission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2044",'Emission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2044",'Emission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2044",'Emission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2044",'Emission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2044",'Emission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2044",'Emission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2044",'Emission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2044",'Emission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2044",'Emission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2044",'Emission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2044",'Emission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2044",'Emission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2044",'Emission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2044",'Emission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2044",'Emission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2044",'Emission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2044",'Emission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2044",'Emission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2044",'Emission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2044",'Emission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2044",'Emission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2044",'Emission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2044",'Emission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2044",'Emission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2044",'Emission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2044",'Emission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2044",'Emission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2044",'Emission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2044",'Emission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2044",'Emission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2044",'Emission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2044",'Emission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2044",'Emission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2044",'Emission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2044",'Emission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2044",'Emission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2044",'Emission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2044",'Emission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2044",'Emission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2044",'Emission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2044",'Emission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2044",'Emission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2044",'Emission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2044",'Emission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2044",'Emission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2044",'Emission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2044",'Emission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2044",'Emission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2044",'Emission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2044",'Emission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2044",'Emission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2044",'Emission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2044",'Emission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2044",'Emission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2044",'Emission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2044",'Emission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2044",'Emission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2044",'Emission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2044",'Emission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2044",'Emission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2044",'Emission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2044",'Emission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2044",'Emission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2044",'Emission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2044",'Emission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2044",'Emission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2044",'Emission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2044",'Emission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2044",'Emission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2044",'Emission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2044",'Emission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2044",'Emission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2044",'Emission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2044",'Emission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2044",'Emission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2044",'Emission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2044",'Emission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2044",'Emission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2044",'Emission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2044",'Emission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2044",'Emission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2044",'Emission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2044",'Emission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2044",'Emission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2044",'Emission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2044",'Emission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2044",'Emission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2044",'Emission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2044",'Emission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2044",'Emission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2044",'Emission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2044",'Emission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2044",'Emission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2044",'Emission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2044",'Emission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2044",'Emission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2044",'Emission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2044",'Emission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2044",'Emission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2044",'Emission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2044",'Emission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2044",'Emission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2044",'Emission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2044",'Emission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2044",'Emission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2044",'Emission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2044",'Emission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2044",'Emission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2044",'Emission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2044",'Emission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2044",'Emission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2044",'Emission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2044",'Emission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2044",'Emission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2044",'Emission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2044",'Emission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2044",'Emission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2044",'Emission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2044",'Emission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2044",'Emission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2044",'Emission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2044",'Emission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2044",'Emission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2044",'Emission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2044",'Emission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2044",'Emission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2044",'Emission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2044",'Emission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2044",'Emission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2044",'Emission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2044",'Emission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2044",'Emission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2044",'Emission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2044",'Emission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2044",'Emission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2044",'Emission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2044",'Emission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2044",'Emission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2044",'Emission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2044",'Emission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2044",'Emission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2044",'Emission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2044",'Emission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2044",'Emission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2044",'Emission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2044",'Emission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2044",'Emission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2044",'Emission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2044",'Emission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2044",'Emission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2044",'Emission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2044",'Emission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2044",'Emission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2044",'Emission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2044",'Emission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2044",'Emission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2044",'Emission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2044",'Emission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2044",'Emission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2044",'Emission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2044",'Emission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2044",'Emission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2044",'Emission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2044",'Emission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2044",'Emission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2044",'Emission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2044",'Emission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2044",'Emission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2044",'Emission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2044",'Emission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2044",'Emission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2044",'Emission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2044",'Emission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2044",'Emission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2044",'Emission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2044",'Emission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2044",'Emission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2044",'Emission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2044",'Emission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2044",'Emission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2044",'Emission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2044",'Emission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2044",'Emission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2044",'Emission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2044",'Emission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2044",'Emission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2044",'Emission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2044",'Emission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2044",'Emission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2044",'Emission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2044",'Emission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2044",'Emission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2044",'Emission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2044",'Emission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2044",'Emission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2044",'Emission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2044",'Emission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2044",'Emission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2044",'Emission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2044",'Emission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2044",'Emission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2044",'Emission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2044",'Emission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2044",'Emission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2044",'Emission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2044",'Emission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2044",'Emission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2044",'Emission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2044",'Emission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2044",'Emission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2044",'Emission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2044",'Emission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2044",'Emission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2044",'Emission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2044",'Emission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2044",'Emission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2044",'Emission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2044",'Emission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2044",'Emission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2044",'Emission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2044",'Emission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2044",'Emission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2044",'Emission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2044",'Emission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2044",'Emission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2044",'Emission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2044",'Emission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2044",'Emission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2044",'Emission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2044",'Emission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2044",'Emission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2044",'Emission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2044",'Emission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2044",'Emission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2044",'Emission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2044",'Emission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2044",'Emission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2044",'Emission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2044",'Emission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2044",'Emission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2044",'Emission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2044",'Emission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2044",'Emission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2044",'Emission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2044",'Emission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2044",'Emission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2044",'Emission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2044",'Emission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2044",'Emission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2044",'Emission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2044",'Emission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2044",'Emission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2044",'Emission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2044",'Emission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2044",'Emission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2044",'Emission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2044",'Emission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2044",'Emission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2044",'Emission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2044",'Emission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2044",'Emission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9CF6-C41D-4964-867B-EE18F9F06A87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2045",'Emission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2045",'Emission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2045",'Emission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2045",'Emission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2045",'Emission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2045",'Emission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2045",'Emission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2045",'Emission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2045",'Emission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2045",'Emission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2045",'Emission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2045",'Emission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2045",'Emission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2045",'Emission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2045",'Emission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2045",'Emission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2045",'Emission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2045",'Emission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2045",'Emission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2045",'Emission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2045",'Emission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2045",'Emission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2045",'Emission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2045",'Emission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2045",'Emission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2045",'Emission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2045",'Emission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2045",'Emission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2045",'Emission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2045",'Emission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2045",'Emission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2045",'Emission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2045",'Emission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2045",'Emission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2045",'Emission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2045",'Emission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2045",'Emission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2045",'Emission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2045",'Emission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2045",'Emission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2045",'Emission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2045",'Emission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2045",'Emission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2045",'Emission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2045",'Emission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2045",'Emission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2045",'Emission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2045",'Emission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2045",'Emission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2045",'Emission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2045",'Emission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2045",'Emission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2045",'Emission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2045",'Emission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2045",'Emission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2045",'Emission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2045",'Emission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2045",'Emission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2045",'Emission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2045",'Emission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2045",'Emission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2045",'Emission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2045",'Emission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2045",'Emission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2045",'Emission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2045",'Emission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2045",'Emission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2045",'Emission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2045",'Emission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2045",'Emission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2045",'Emission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2045",'Emission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2045",'Emission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2045",'Emission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2045",'Emission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2045",'Emission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2045",'Emission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2045",'Emission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2045",'Emission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2045",'Emission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2045",'Emission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2045",'Emission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2045",'Emission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2045",'Emission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2045",'Emission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2045",'Emission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2045",'Emission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2045",'Emission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2045",'Emission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2045",'Emission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2045",'Emission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2045",'Emission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2045",'Emission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2045",'Emission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2045",'Emission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2045",'Emission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2045",'Emission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2045",'Emission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2045",'Emission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2045",'Emission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2045",'Emission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2045",'Emission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2045",'Emission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2045",'Emission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2045",'Emission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2045",'Emission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2045",'Emission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2045",'Emission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2045",'Emission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2045",'Emission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2045",'Emission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2045",'Emission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2045",'Emission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2045",'Emission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2045",'Emission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2045",'Emission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2045",'Emission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2045",'Emission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2045",'Emission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2045",'Emission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2045",'Emission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2045",'Emission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2045",'Emission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2045",'Emission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2045",'Emission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2045",'Emission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2045",'Emission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2045",'Emission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2045",'Emission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2045",'Emission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2045",'Emission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2045",'Emission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2045",'Emission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2045",'Emission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2045",'Emission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2045",'Emission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2045",'Emission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2045",'Emission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2045",'Emission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2045",'Emission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2045",'Emission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2045",'Emission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2045",'Emission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2045",'Emission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2045",'Emission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2045",'Emission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2045",'Emission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2045",'Emission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2045",'Emission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2045",'Emission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2045",'Emission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2045",'Emission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2045",'Emission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2045",'Emission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2045",'Emission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2045",'Emission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2045",'Emission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2045",'Emission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2045",'Emission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2045",'Emission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2045",'Emission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2045",'Emission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2045",'Emission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2045",'Emission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2045",'Emission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2045",'Emission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2045",'Emission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2045",'Emission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2045",'Emission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2045",'Emission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2045",'Emission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2045",'Emission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2045",'Emission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2045",'Emission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2045",'Emission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2045",'Emission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2045",'Emission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2045",'Emission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2045",'Emission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2045",'Emission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2045",'Emission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2045",'Emission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2045",'Emission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2045",'Emission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2045",'Emission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2045",'Emission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2045",'Emission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2045",'Emission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2045",'Emission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2045",'Emission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2045",'Emission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2045",'Emission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2045",'Emission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2045",'Emission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2045",'Emission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2045",'Emission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2045",'Emission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2045",'Emission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2045",'Emission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2045",'Emission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2045",'Emission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2045",'Emission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2045",'Emission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2045",'Emission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2045",'Emission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2045",'Emission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2045",'Emission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2045",'Emission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2045",'Emission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2045",'Emission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2045",'Emission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2045",'Emission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2045",'Emission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2045",'Emission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2045",'Emission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2045",'Emission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2045",'Emission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2045",'Emission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2045",'Emission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2045",'Emission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2045",'Emission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2045",'Emission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2045",'Emission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2045",'Emission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2045",'Emission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2045",'Emission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2045",'Emission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2045",'Emission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2045",'Emission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2045",'Emission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2045",'Emission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2045",'Emission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2045",'Emission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2045",'Emission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2045",'Emission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2045",'Emission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2045",'Emission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2045",'Emission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2045",'Emission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2045",'Emission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2045",'Emission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2045",'Emission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2045",'Emission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2045",'Emission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2045",'Emission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2045",'Emission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2045",'Emission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2045",'Emission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2045",'Emission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2045",'Emission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2045",'Emission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2045",'Emission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2045",'Emission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2045",'Emission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2045",'Emission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2045",'Emission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2045",'Emission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2045",'Emission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2045",'Emission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2045",'Emission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2045",'Emission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2045",'Emission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2045",'Emission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2045",'Emission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2045",'Emission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2045",'Emission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2045",'Emission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2045",'Emission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2045",'Emission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2045",'Emission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2045",'Emission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2045",'Emission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2045",'Emission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2045",'Emission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2045",'Emission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2045",'Emission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2045",'Emission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2045",'Emission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2045",'Emission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2045",'Emission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2045",'Emission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2045",'Emission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2045",'Emission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2045",'Emission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2045",'Emission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2045",'Emission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2045",'Emission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2045",'Emission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2045",'Emission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2045",'Emission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2045",'Emission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2045",'Emission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2045",'Emission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2045",'Emission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2045",'Emission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2045",'Emission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2045",'Emission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2045",'Emission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2045",'Emission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2045",'Emission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2045",'Emission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2045",'Emission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2045",'Emission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2045",'Emission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2045",'Emission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2045",'Emission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2045",'Emission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2045",'Emission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2045",'Emission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2045",'Emission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2045",'Emission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2045",'Emission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2045",'Emission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2045",'Emission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2045",'Emission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2045",'Emission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2045",'Emission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2045",'Emission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2045",'Emission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2045",'Emission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2045",'Emission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2045",'Emission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2045",'Emission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2045",'Emission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2045",'Emission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2045",'Emission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2045",'Emission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2045",'Emission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2045",'Emission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2045",'Emission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2045",'Emission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2045",'Emission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2045",'Emission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2045",'Emission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2045",'Emission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2045",'Emission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2045",'Emission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2045",'Emission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2045",'Emission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2045",'Emission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2045",'Emission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2045",'Emission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2045",'Emission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2045",'Emission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2045",'Emission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2045",'Emission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2045",'Emission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2045",'Emission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2045",'Emission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2045",'Emission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2045",'Emission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2045",'Emission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2045",'Emission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2045",'Emission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2045",'Emission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2045",'Emission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2045",'Emission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2045",'Emission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2045",'Emission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2045",'Emission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2045",'Emission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2045",'Emission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2045",'Emission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2045",'Emission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2045",'Emission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2045",'Emission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2045",'Emission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2045",'Emission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2045",'Emission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2045",'Emission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2045",'Emission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2045",'Emission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2045",'Emission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2045",'Emission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2045",'Emission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2045",'Emission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2045",'Emission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2045",'Emission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2045",'Emission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2045",'Emission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2045",'Emission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2045",'Emission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2045",'Emission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2045",'Emission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2045",'Emission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2045",'Emission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2045",'Emission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2045",'Emission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2045",'Emission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2045",'Emission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2045",'Emission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2045",'Emission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2045",'Emission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2045",'Emission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2045",'Emission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2045",'Emission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2045",'Emission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2045",'Emission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2045",'Emission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2045",'Emission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2045",'Emission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2045",'Emission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2045",'Emission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2045",'Emission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2045",'Emission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2045",'Emission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2045",'Emission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2045",'Emission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2045",'Emission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2045",'Emission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2045",'Emission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2045",'Emission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2045",'Emission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2045",'Emission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2045",'Emission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2045",'Emission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2045",'Emission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2045",'Emission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2045",'Emission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2045",'Emission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2045",'Emission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2045",'Emission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2045",'Emission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2045",'Emission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2045",'Emission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2045",'Emission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2045",'Emission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2045",'Emission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2045",'Emission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2045",'Emission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2045",'Emission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2045",'Emission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2045",'Emission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2045",'Emission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2045",'Emission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2045",'Emission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2045",'Emission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2045",'Emission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2045",'Emission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2045",'Emission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2045",'Emission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2045",'Emission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2045",'Emission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2045",'Emission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2045",'Emission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2045",'Emission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2045",'Emission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2045",'Emission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2045",'Emission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2045",'Emission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2045",'Emission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2045",'Emission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2045",'Emission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2045",'Emission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2045",'Emission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2045",'Emission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2045",'Emission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2045",'Emission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2045",'Emission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2045",'Emission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2045",'Emission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2045",'Emission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2045",'Emission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2045",'Emission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2045",'Emission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2045",'Emission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2045",'Emission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2045",'Emission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2045",'Emission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2045",'Emission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2045",'Emission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2045",'Emission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2045",'Emission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2045",'Emission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2045",'Emission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2045",'Emission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2045",'Emission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2045",'Emission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2045",'Emission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2045",'Emission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2045",'Emission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2045",'Emission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2045",'Emission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2045",'Emission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2045",'Emission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2045",'Emission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2045",'Emission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2045",'Emission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2045",'Emission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2045",'Emission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2045",'Emission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2045",'Emission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2045",'Emission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2045",'Emission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2045",'Emission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2045",'Emission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2045",'Emission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2045",'Emission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2045",'Emission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2045",'Emission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2045",'Emission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2045",'Emission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2045",'Emission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2045",'Emission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2045",'Emission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2045",'Emission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2045",'Emission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2045",'Emission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2045",'Emission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2045",'Emission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2045",'Emission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2045",'Emission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2045",'Emission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2045",'Emission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2045",'Emission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2045",'Emission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2045",'Emission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2045",'Emission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2045",'Emission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2045",'Emission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2045",'Emission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2045",'Emission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2045",'Emission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2045",'Emission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2045",'Emission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2045",'Emission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2045",'Emission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2045",'Emission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2045",'Emission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2045",'Emission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2045",'Emission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2045",'Emission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2045",'Emission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2045",'Emission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2045",'Emission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2045",'Emission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2045",'Emission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2045",'Emission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2045",'Emission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2045",'Emission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2045",'Emission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2045",'Emission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2045",'Emission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2045",'Emission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2045",'Emission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2045",'Emission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2045",'Emission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2045",'Emission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2045",'Emission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2045",'Emission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2045",'Emission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2045",'Emission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2045",'Emission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2045",'Emission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2045",'Emission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2045",'Emission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2045",'Emission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2045",'Emission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2045",'Emission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2045",'Emission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2045",'Emission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2045",'Emission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2045",'Emission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2045",'Emission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2045",'Emission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2045",'Emission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2045",'Emission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2045",'Emission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2045",'Emission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2045",'Emission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2045",'Emission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2045",'Emission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2045",'Emission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2045",'Emission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2045",'Emission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2045",'Emission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2045",'Emission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2045",'Emission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2045",'Emission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2045",'Emission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2045",'Emission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2045",'Emission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2045",'Emission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2045",'Emission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2045",'Emission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2045",'Emission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2045",'Emission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2045",'Emission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2045",'Emission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2045",'Emission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2045",'Emission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2045",'Emission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2045",'Emission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2045",'Emission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2045",'Emission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2045",'Emission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2045",'Emission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2045",'Emission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2045",'Emission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2045",'Emission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2045",'Emission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2045",'Emission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2045",'Emission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2045",'Emission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2045",'Emission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2045",'Emission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2045",'Emission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2045",'Emission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2045",'Emission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2045",'Emission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2045",'Emission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2045",'Emission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2045",'Emission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2045",'Emission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2045",'Emission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2045",'Emission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2045",'Emission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2045",'Emission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2045",'Emission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2045",'Emission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2045",'Emission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2045",'Emission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2045",'Emission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2045",'Emission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2045",'Emission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2045",'Emission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2045",'Emission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2045",'Emission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2045",'Emission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2045",'Emission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2045",'Emission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2045",'Emission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2045",'Emission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2045",'Emission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2045",'Emission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2045",'Emission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2045",'Emission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2045",'Emission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2045",'Emission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2045",'Emission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2045",'Emission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2045",'Emission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2045",'Emission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2045",'Emission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2045",'Emission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2045",'Emission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2045",'Emission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2045",'Emission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2045",'Emission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2045",'Emission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2045",'Emission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2045",'Emission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2045",'Emission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2045",'Emission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2045",'Emission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2045",'Emission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2045",'Emission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2045",'Emission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2045",'Emission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2045",'Emission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2045",'Emission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2045",'Emission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2045",'Emission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2045",'Emission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2045",'Emission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2045",'Emission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2045",'Emission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2045",'Emission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2045",'Emission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2045",'Emission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2045",'Emission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2045",'Emission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2045",'Emission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2045",'Emission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2045",'Emission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2045",'Emission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2045",'Emission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2045",'Emission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2045",'Emission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2045",'Emission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2045",'Emission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2045",'Emission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2045",'Emission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2045",'Emission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2045",'Emission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2045",'Emission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2045",'Emission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2045",'Emission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2045",'Emission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2045",'Emission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2045",'Emission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2045",'Emission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2045",'Emission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2045",'Emission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2045",'Emission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2045",'Emission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2045",'Emission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2045",'Emission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2045",'Emission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2045",'Emission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2045",'Emission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2045",'Emission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2045",'Emission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2045",'Emission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2045",'Emission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2045",'Emission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2045",'Emission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2045",'Emission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2045",'Emission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2045",'Emission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2045",'Emission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2045",'Emission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2045",'Emission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2045",'Emission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2045",'Emission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2045",'Emission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2045",'Emission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2045",'Emission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2045",'Emission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2045",'Emission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76437-4882-4530-8488-F4B3206D4ACB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2046",'Emission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2046",'Emission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2046",'Emission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2046",'Emission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2046",'Emission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2046",'Emission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2046",'Emission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2046",'Emission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2046",'Emission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2046",'Emission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2046",'Emission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2046",'Emission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2046",'Emission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2046",'Emission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2046",'Emission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2046",'Emission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2046",'Emission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2046",'Emission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2046",'Emission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2046",'Emission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2046",'Emission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2046",'Emission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2046",'Emission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2046",'Emission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2046",'Emission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2046",'Emission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2046",'Emission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2046",'Emission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2046",'Emission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2046",'Emission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2046",'Emission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2046",'Emission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2046",'Emission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2046",'Emission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2046",'Emission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2046",'Emission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2046",'Emission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2046",'Emission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2046",'Emission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2046",'Emission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2046",'Emission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2046",'Emission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2046",'Emission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2046",'Emission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2046",'Emission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2046",'Emission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2046",'Emission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2046",'Emission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2046",'Emission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2046",'Emission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2046",'Emission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2046",'Emission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2046",'Emission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2046",'Emission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2046",'Emission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2046",'Emission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2046",'Emission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2046",'Emission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2046",'Emission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2046",'Emission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2046",'Emission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2046",'Emission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2046",'Emission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2046",'Emission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2046",'Emission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2046",'Emission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2046",'Emission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2046",'Emission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2046",'Emission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2046",'Emission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2046",'Emission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2046",'Emission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2046",'Emission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2046",'Emission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2046",'Emission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2046",'Emission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2046",'Emission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2046",'Emission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2046",'Emission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2046",'Emission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2046",'Emission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2046",'Emission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2046",'Emission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2046",'Emission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2046",'Emission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2046",'Emission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2046",'Emission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2046",'Emission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2046",'Emission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2046",'Emission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2046",'Emission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2046",'Emission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2046",'Emission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2046",'Emission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2046",'Emission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2046",'Emission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2046",'Emission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2046",'Emission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2046",'Emission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2046",'Emission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2046",'Emission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2046",'Emission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2046",'Emission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2046",'Emission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2046",'Emission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2046",'Emission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2046",'Emission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2046",'Emission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2046",'Emission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2046",'Emission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2046",'Emission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2046",'Emission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2046",'Emission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2046",'Emission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2046",'Emission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2046",'Emission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2046",'Emission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2046",'Emission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2046",'Emission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2046",'Emission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2046",'Emission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2046",'Emission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2046",'Emission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2046",'Emission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2046",'Emission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2046",'Emission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2046",'Emission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2046",'Emission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2046",'Emission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2046",'Emission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2046",'Emission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2046",'Emission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2046",'Emission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2046",'Emission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2046",'Emission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2046",'Emission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2046",'Emission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2046",'Emission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2046",'Emission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2046",'Emission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2046",'Emission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2046",'Emission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2046",'Emission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2046",'Emission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2046",'Emission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2046",'Emission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2046",'Emission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2046",'Emission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2046",'Emission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2046",'Emission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2046",'Emission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2046",'Emission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2046",'Emission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2046",'Emission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2046",'Emission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2046",'Emission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2046",'Emission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2046",'Emission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2046",'Emission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2046",'Emission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2046",'Emission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2046",'Emission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2046",'Emission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2046",'Emission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2046",'Emission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2046",'Emission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2046",'Emission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2046",'Emission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2046",'Emission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2046",'Emission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2046",'Emission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2046",'Emission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2046",'Emission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2046",'Emission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2046",'Emission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2046",'Emission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2046",'Emission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2046",'Emission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2046",'Emission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2046",'Emission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2046",'Emission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2046",'Emission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2046",'Emission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2046",'Emission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2046",'Emission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2046",'Emission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2046",'Emission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2046",'Emission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2046",'Emission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2046",'Emission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2046",'Emission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2046",'Emission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2046",'Emission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2046",'Emission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2046",'Emission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2046",'Emission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2046",'Emission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2046",'Emission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2046",'Emission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2046",'Emission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2046",'Emission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2046",'Emission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2046",'Emission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2046",'Emission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2046",'Emission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2046",'Emission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2046",'Emission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2046",'Emission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2046",'Emission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2046",'Emission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2046",'Emission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2046",'Emission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2046",'Emission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2046",'Emission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2046",'Emission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2046",'Emission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2046",'Emission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2046",'Emission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2046",'Emission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2046",'Emission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2046",'Emission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2046",'Emission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2046",'Emission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2046",'Emission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2046",'Emission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2046",'Emission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2046",'Emission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2046",'Emission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2046",'Emission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2046",'Emission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2046",'Emission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2046",'Emission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2046",'Emission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2046",'Emission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2046",'Emission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2046",'Emission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2046",'Emission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2046",'Emission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2046",'Emission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2046",'Emission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2046",'Emission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2046",'Emission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2046",'Emission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2046",'Emission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2046",'Emission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2046",'Emission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2046",'Emission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2046",'Emission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2046",'Emission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2046",'Emission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2046",'Emission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2046",'Emission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2046",'Emission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2046",'Emission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2046",'Emission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2046",'Emission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2046",'Emission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2046",'Emission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2046",'Emission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2046",'Emission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2046",'Emission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2046",'Emission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2046",'Emission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2046",'Emission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2046",'Emission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2046",'Emission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2046",'Emission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2046",'Emission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2046",'Emission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2046",'Emission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2046",'Emission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2046",'Emission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2046",'Emission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2046",'Emission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2046",'Emission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2046",'Emission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2046",'Emission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2046",'Emission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2046",'Emission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2046",'Emission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2046",'Emission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2046",'Emission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2046",'Emission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2046",'Emission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2046",'Emission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2046",'Emission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2046",'Emission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2046",'Emission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2046",'Emission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2046",'Emission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2046",'Emission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2046",'Emission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2046",'Emission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2046",'Emission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2046",'Emission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2046",'Emission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2046",'Emission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2046",'Emission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2046",'Emission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2046",'Emission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2046",'Emission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2046",'Emission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2046",'Emission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2046",'Emission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2046",'Emission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2046",'Emission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2046",'Emission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2046",'Emission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2046",'Emission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2046",'Emission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2046",'Emission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2046",'Emission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2046",'Emission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2046",'Emission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2046",'Emission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2046",'Emission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2046",'Emission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2046",'Emission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2046",'Emission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2046",'Emission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2046",'Emission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2046",'Emission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2046",'Emission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2046",'Emission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2046",'Emission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2046",'Emission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2046",'Emission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2046",'Emission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2046",'Emission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2046",'Emission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2046",'Emission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2046",'Emission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2046",'Emission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2046",'Emission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2046",'Emission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2046",'Emission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2046",'Emission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2046",'Emission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2046",'Emission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2046",'Emission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2046",'Emission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2046",'Emission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2046",'Emission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2046",'Emission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2046",'Emission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2046",'Emission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2046",'Emission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2046",'Emission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2046",'Emission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2046",'Emission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2046",'Emission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2046",'Emission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2046",'Emission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2046",'Emission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2046",'Emission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2046",'Emission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2046",'Emission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2046",'Emission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2046",'Emission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2046",'Emission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2046",'Emission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2046",'Emission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2046",'Emission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2046",'Emission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2046",'Emission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2046",'Emission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2046",'Emission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2046",'Emission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2046",'Emission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2046",'Emission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2046",'Emission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2046",'Emission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2046",'Emission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2046",'Emission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2046",'Emission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2046",'Emission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2046",'Emission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2046",'Emission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2046",'Emission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2046",'Emission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2046",'Emission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2046",'Emission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2046",'Emission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2046",'Emission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2046",'Emission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2046",'Emission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2046",'Emission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2046",'Emission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2046",'Emission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2046",'Emission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2046",'Emission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2046",'Emission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2046",'Emission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2046",'Emission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2046",'Emission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2046",'Emission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2046",'Emission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2046",'Emission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2046",'Emission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2046",'Emission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2046",'Emission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2046",'Emission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2046",'Emission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2046",'Emission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2046",'Emission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2046",'Emission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2046",'Emission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2046",'Emission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2046",'Emission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2046",'Emission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2046",'Emission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2046",'Emission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2046",'Emission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2046",'Emission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2046",'Emission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2046",'Emission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2046",'Emission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2046",'Emission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2046",'Emission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2046",'Emission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2046",'Emission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2046",'Emission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2046",'Emission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2046",'Emission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2046",'Emission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2046",'Emission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2046",'Emission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2046",'Emission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2046",'Emission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2046",'Emission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2046",'Emission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2046",'Emission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2046",'Emission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2046",'Emission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2046",'Emission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2046",'Emission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2046",'Emission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2046",'Emission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2046",'Emission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2046",'Emission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2046",'Emission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2046",'Emission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2046",'Emission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2046",'Emission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2046",'Emission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2046",'Emission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2046",'Emission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2046",'Emission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2046",'Emission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2046",'Emission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2046",'Emission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2046",'Emission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2046",'Emission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2046",'Emission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2046",'Emission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2046",'Emission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2046",'Emission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2046",'Emission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2046",'Emission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2046",'Emission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2046",'Emission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2046",'Emission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2046",'Emission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2046",'Emission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2046",'Emission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2046",'Emission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2046",'Emission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2046",'Emission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2046",'Emission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2046",'Emission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2046",'Emission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2046",'Emission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2046",'Emission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2046",'Emission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2046",'Emission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2046",'Emission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2046",'Emission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2046",'Emission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2046",'Emission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2046",'Emission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2046",'Emission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2046",'Emission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2046",'Emission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2046",'Emission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2046",'Emission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2046",'Emission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2046",'Emission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2046",'Emission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2046",'Emission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2046",'Emission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2046",'Emission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2046",'Emission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2046",'Emission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2046",'Emission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2046",'Emission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2046",'Emission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2046",'Emission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2046",'Emission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2046",'Emission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2046",'Emission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2046",'Emission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2046",'Emission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2046",'Emission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2046",'Emission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2046",'Emission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2046",'Emission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2046",'Emission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2046",'Emission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2046",'Emission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2046",'Emission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2046",'Emission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2046",'Emission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2046",'Emission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2046",'Emission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2046",'Emission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2046",'Emission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2046",'Emission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2046",'Emission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2046",'Emission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2046",'Emission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2046",'Emission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2046",'Emission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2046",'Emission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2046",'Emission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2046",'Emission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2046",'Emission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2046",'Emission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2046",'Emission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2046",'Emission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2046",'Emission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2046",'Emission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2046",'Emission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2046",'Emission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2046",'Emission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2046",'Emission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2046",'Emission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2046",'Emission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2046",'Emission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2046",'Emission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2046",'Emission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2046",'Emission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2046",'Emission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2046",'Emission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2046",'Emission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2046",'Emission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2046",'Emission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2046",'Emission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2046",'Emission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2046",'Emission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2046",'Emission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2046",'Emission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2046",'Emission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2046",'Emission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2046",'Emission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2046",'Emission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2046",'Emission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2046",'Emission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2046",'Emission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2046",'Emission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2046",'Emission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2046",'Emission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2046",'Emission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2046",'Emission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2046",'Emission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2046",'Emission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2046",'Emission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2046",'Emission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2046",'Emission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2046",'Emission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2046",'Emission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2046",'Emission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2046",'Emission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2046",'Emission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2046",'Emission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2046",'Emission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2046",'Emission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2046",'Emission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2046",'Emission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2046",'Emission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2046",'Emission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2046",'Emission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2046",'Emission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2046",'Emission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2046",'Emission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2046",'Emission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2046",'Emission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2046",'Emission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2046",'Emission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2046",'Emission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2046",'Emission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2046",'Emission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2046",'Emission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2046",'Emission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2046",'Emission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2046",'Emission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2046",'Emission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2046",'Emission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2046",'Emission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2046",'Emission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2046",'Emission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2046",'Emission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2046",'Emission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2046",'Emission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2046",'Emission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2046",'Emission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2046",'Emission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2046",'Emission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2046",'Emission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2046",'Emission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2046",'Emission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2046",'Emission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2046",'Emission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2046",'Emission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2046",'Emission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2046",'Emission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2046",'Emission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2046",'Emission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2046",'Emission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2046",'Emission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2046",'Emission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2046",'Emission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2046",'Emission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2046",'Emission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2046",'Emission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2046",'Emission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2046",'Emission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2046",'Emission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2046",'Emission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2046",'Emission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2046",'Emission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2046",'Emission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2046",'Emission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2046",'Emission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2046",'Emission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2046",'Emission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2046",'Emission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2046",'Emission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2046",'Emission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2046",'Emission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2046",'Emission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2046",'Emission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2046",'Emission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2046",'Emission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2046",'Emission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2046",'Emission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2046",'Emission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2046",'Emission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2046",'Emission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2046",'Emission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2046",'Emission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2046",'Emission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2046",'Emission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2046",'Emission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2046",'Emission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2046",'Emission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2046",'Emission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2046",'Emission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2046",'Emission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2046",'Emission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2046",'Emission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2046",'Emission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2046",'Emission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2046",'Emission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2046",'Emission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2046",'Emission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2046",'Emission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2046",'Emission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2046",'Emission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2046",'Emission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2046",'Emission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2046",'Emission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2046",'Emission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2046",'Emission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2046",'Emission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2046",'Emission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2046",'Emission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2046",'Emission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2046",'Emission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2046",'Emission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2046",'Emission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2046",'Emission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2046",'Emission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2046",'Emission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2046",'Emission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2046",'Emission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2046",'Emission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2046",'Emission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2046",'Emission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2046",'Emission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2046",'Emission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2046",'Emission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2046",'Emission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2046",'Emission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2046",'Emission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2046",'Emission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2046",'Emission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2046",'Emission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2046",'Emission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2046",'Emission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2046",'Emission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2046",'Emission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2046",'Emission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2046",'Emission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2046",'Emission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2046",'Emission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2046",'Emission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2046",'Emission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2046",'Emission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2046",'Emission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2046",'Emission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2046",'Emission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2046",'Emission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2046",'Emission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2046",'Emission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2046",'Emission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2046",'Emission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2046",'Emission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2046",'Emission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2046",'Emission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2046",'Emission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7A3E-9F27-42C4-951A-467D268ACC03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2047",'Emission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2047",'Emission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2047",'Emission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2047",'Emission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2047",'Emission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2047",'Emission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2047",'Emission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2047",'Emission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2047",'Emission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2047",'Emission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2047",'Emission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2047",'Emission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2047",'Emission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2047",'Emission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2047",'Emission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2047",'Emission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2047",'Emission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2047",'Emission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2047",'Emission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2047",'Emission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2047",'Emission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2047",'Emission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2047",'Emission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2047",'Emission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2047",'Emission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2047",'Emission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2047",'Emission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2047",'Emission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2047",'Emission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2047",'Emission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2047",'Emission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2047",'Emission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2047",'Emission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2047",'Emission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2047",'Emission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2047",'Emission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2047",'Emission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2047",'Emission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2047",'Emission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2047",'Emission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2047",'Emission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2047",'Emission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2047",'Emission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2047",'Emission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2047",'Emission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2047",'Emission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2047",'Emission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2047",'Emission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2047",'Emission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2047",'Emission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2047",'Emission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2047",'Emission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2047",'Emission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2047",'Emission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2047",'Emission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2047",'Emission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2047",'Emission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2047",'Emission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2047",'Emission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2047",'Emission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2047",'Emission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2047",'Emission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2047",'Emission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2047",'Emission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2047",'Emission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2047",'Emission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2047",'Emission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2047",'Emission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2047",'Emission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2047",'Emission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2047",'Emission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2047",'Emission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2047",'Emission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2047",'Emission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2047",'Emission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2047",'Emission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2047",'Emission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2047",'Emission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2047",'Emission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2047",'Emission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2047",'Emission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2047",'Emission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2047",'Emission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2047",'Emission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2047",'Emission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2047",'Emission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2047",'Emission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2047",'Emission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2047",'Emission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2047",'Emission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2047",'Emission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2047",'Emission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2047",'Emission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2047",'Emission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2047",'Emission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2047",'Emission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2047",'Emission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2047",'Emission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2047",'Emission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2047",'Emission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2047",'Emission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2047",'Emission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2047",'Emission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2047",'Emission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2047",'Emission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2047",'Emission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2047",'Emission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2047",'Emission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2047",'Emission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2047",'Emission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2047",'Emission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2047",'Emission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2047",'Emission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2047",'Emission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2047",'Emission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2047",'Emission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2047",'Emission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2047",'Emission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2047",'Emission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2047",'Emission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2047",'Emission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2047",'Emission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2047",'Emission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2047",'Emission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2047",'Emission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2047",'Emission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2047",'Emission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2047",'Emission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2047",'Emission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2047",'Emission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2047",'Emission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2047",'Emission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2047",'Emission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2047",'Emission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2047",'Emission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2047",'Emission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2047",'Emission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2047",'Emission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2047",'Emission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2047",'Emission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2047",'Emission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2047",'Emission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2047",'Emission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2047",'Emission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2047",'Emission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2047",'Emission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2047",'Emission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2047",'Emission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2047",'Emission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2047",'Emission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2047",'Emission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2047",'Emission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2047",'Emission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2047",'Emission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2047",'Emission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2047",'Emission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2047",'Emission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2047",'Emission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2047",'Emission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2047",'Emission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2047",'Emission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2047",'Emission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2047",'Emission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2047",'Emission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2047",'Emission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2047",'Emission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2047",'Emission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2047",'Emission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2047",'Emission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2047",'Emission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2047",'Emission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2047",'Emission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2047",'Emission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2047",'Emission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2047",'Emission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2047",'Emission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2047",'Emission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2047",'Emission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2047",'Emission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2047",'Emission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2047",'Emission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2047",'Emission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2047",'Emission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2047",'Emission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2047",'Emission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2047",'Emission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2047",'Emission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2047",'Emission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2047",'Emission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2047",'Emission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2047",'Emission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2047",'Emission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2047",'Emission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2047",'Emission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2047",'Emission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2047",'Emission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2047",'Emission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2047",'Emission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2047",'Emission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2047",'Emission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2047",'Emission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2047",'Emission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2047",'Emission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2047",'Emission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2047",'Emission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2047",'Emission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2047",'Emission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2047",'Emission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2047",'Emission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2047",'Emission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2047",'Emission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2047",'Emission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2047",'Emission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2047",'Emission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2047",'Emission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2047",'Emission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2047",'Emission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2047",'Emission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2047",'Emission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2047",'Emission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2047",'Emission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2047",'Emission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2047",'Emission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2047",'Emission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2047",'Emission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2047",'Emission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2047",'Emission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2047",'Emission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2047",'Emission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2047",'Emission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2047",'Emission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2047",'Emission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2047",'Emission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2047",'Emission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2047",'Emission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2047",'Emission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2047",'Emission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2047",'Emission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2047",'Emission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2047",'Emission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2047",'Emission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2047",'Emission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2047",'Emission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2047",'Emission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2047",'Emission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2047",'Emission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2047",'Emission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2047",'Emission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2047",'Emission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2047",'Emission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2047",'Emission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2047",'Emission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2047",'Emission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2047",'Emission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2047",'Emission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2047",'Emission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2047",'Emission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2047",'Emission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2047",'Emission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2047",'Emission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2047",'Emission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2047",'Emission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2047",'Emission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2047",'Emission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2047",'Emission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2047",'Emission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2047",'Emission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2047",'Emission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2047",'Emission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2047",'Emission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2047",'Emission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2047",'Emission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2047",'Emission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2047",'Emission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2047",'Emission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2047",'Emission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2047",'Emission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2047",'Emission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2047",'Emission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2047",'Emission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2047",'Emission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2047",'Emission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2047",'Emission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2047",'Emission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2047",'Emission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2047",'Emission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2047",'Emission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2047",'Emission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2047",'Emission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2047",'Emission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2047",'Emission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2047",'Emission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2047",'Emission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2047",'Emission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2047",'Emission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2047",'Emission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2047",'Emission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2047",'Emission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2047",'Emission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2047",'Emission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2047",'Emission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2047",'Emission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2047",'Emission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2047",'Emission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2047",'Emission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2047",'Emission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2047",'Emission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2047",'Emission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2047",'Emission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2047",'Emission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2047",'Emission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2047",'Emission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2047",'Emission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2047",'Emission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2047",'Emission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2047",'Emission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2047",'Emission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2047",'Emission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2047",'Emission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2047",'Emission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2047",'Emission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2047",'Emission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2047",'Emission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2047",'Emission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2047",'Emission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2047",'Emission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2047",'Emission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2047",'Emission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2047",'Emission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2047",'Emission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2047",'Emission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2047",'Emission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2047",'Emission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2047",'Emission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2047",'Emission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2047",'Emission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2047",'Emission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2047",'Emission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2047",'Emission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2047",'Emission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2047",'Emission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2047",'Emission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2047",'Emission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2047",'Emission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2047",'Emission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2047",'Emission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2047",'Emission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2047",'Emission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2047",'Emission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2047",'Emission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2047",'Emission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2047",'Emission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2047",'Emission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2047",'Emission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2047",'Emission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2047",'Emission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2047",'Emission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2047",'Emission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2047",'Emission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2047",'Emission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2047",'Emission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2047",'Emission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2047",'Emission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2047",'Emission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2047",'Emission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2047",'Emission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2047",'Emission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2047",'Emission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2047",'Emission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2047",'Emission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2047",'Emission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2047",'Emission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2047",'Emission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2047",'Emission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2047",'Emission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2047",'Emission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2047",'Emission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2047",'Emission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2047",'Emission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2047",'Emission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2047",'Emission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2047",'Emission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2047",'Emission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2047",'Emission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2047",'Emission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2047",'Emission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2047",'Emission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2047",'Emission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2047",'Emission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2047",'Emission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2047",'Emission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2047",'Emission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2047",'Emission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2047",'Emission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2047",'Emission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2047",'Emission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2047",'Emission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2047",'Emission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2047",'Emission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2047",'Emission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2047",'Emission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2047",'Emission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2047",'Emission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2047",'Emission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2047",'Emission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2047",'Emission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2047",'Emission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2047",'Emission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2047",'Emission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2047",'Emission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2047",'Emission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2047",'Emission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2047",'Emission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2047",'Emission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2047",'Emission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2047",'Emission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2047",'Emission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2047",'Emission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2047",'Emission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2047",'Emission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2047",'Emission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2047",'Emission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2047",'Emission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2047",'Emission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2047",'Emission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2047",'Emission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2047",'Emission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2047",'Emission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2047",'Emission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2047",'Emission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2047",'Emission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2047",'Emission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2047",'Emission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2047",'Emission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2047",'Emission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2047",'Emission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2047",'Emission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2047",'Emission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2047",'Emission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2047",'Emission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2047",'Emission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2047",'Emission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2047",'Emission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2047",'Emission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2047",'Emission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2047",'Emission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2047",'Emission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2047",'Emission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2047",'Emission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2047",'Emission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2047",'Emission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2047",'Emission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2047",'Emission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2047",'Emission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2047",'Emission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2047",'Emission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2047",'Emission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2047",'Emission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2047",'Emission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2047",'Emission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2047",'Emission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2047",'Emission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2047",'Emission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2047",'Emission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2047",'Emission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2047",'Emission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2047",'Emission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2047",'Emission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2047",'Emission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2047",'Emission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2047",'Emission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2047",'Emission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2047",'Emission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2047",'Emission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2047",'Emission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2047",'Emission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2047",'Emission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2047",'Emission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2047",'Emission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2047",'Emission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2047",'Emission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2047",'Emission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2047",'Emission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2047",'Emission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2047",'Emission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2047",'Emission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2047",'Emission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2047",'Emission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2047",'Emission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2047",'Emission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2047",'Emission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2047",'Emission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2047",'Emission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2047",'Emission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2047",'Emission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2047",'Emission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2047",'Emission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2047",'Emission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2047",'Emission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2047",'Emission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2047",'Emission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2047",'Emission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2047",'Emission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2047",'Emission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2047",'Emission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2047",'Emission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2047",'Emission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2047",'Emission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2047",'Emission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2047",'Emission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2047",'Emission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2047",'Emission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2047",'Emission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2047",'Emission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2047",'Emission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2047",'Emission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2047",'Emission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2047",'Emission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2047",'Emission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2047",'Emission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2047",'Emission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2047",'Emission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2047",'Emission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2047",'Emission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2047",'Emission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2047",'Emission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2047",'Emission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2047",'Emission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2047",'Emission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2047",'Emission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2047",'Emission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2047",'Emission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2047",'Emission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2047",'Emission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2047",'Emission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2047",'Emission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2047",'Emission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2047",'Emission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2047",'Emission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2047",'Emission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2047",'Emission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2047",'Emission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2047",'Emission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2047",'Emission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2047",'Emission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2047",'Emission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2047",'Emission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2047",'Emission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2047",'Emission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2047",'Emission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2047",'Emission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2047",'Emission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2047",'Emission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2047",'Emission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2047",'Emission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2047",'Emission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2047",'Emission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2047",'Emission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2047",'Emission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2047",'Emission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2047",'Emission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2047",'Emission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2047",'Emission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2047",'Emission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2047",'Emission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2047",'Emission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2047",'Emission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2047",'Emission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2047",'Emission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2047",'Emission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2047",'Emission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2047",'Emission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2047",'Emission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2047",'Emission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2047",'Emission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2047",'Emission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2047",'Emission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2047",'Emission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2047",'Emission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2047",'Emission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2047",'Emission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2047",'Emission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2047",'Emission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2047",'Emission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2047",'Emission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2047",'Emission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2047",'Emission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2047",'Emission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2047",'Emission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2047",'Emission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2047",'Emission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2047",'Emission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2047",'Emission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2047",'Emission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2047",'Emission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2047",'Emission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2047",'Emission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2047",'Emission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2047",'Emission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2047",'Emission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2047",'Emission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2047",'Emission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2047",'Emission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2047",'Emission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2047",'Emission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2047",'Emission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2047",'Emission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2047",'Emission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2047",'Emission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2047",'Emission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2047",'Emission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2047",'Emission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2047",'Emission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2047",'Emission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2047",'Emission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2047",'Emission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2047",'Emission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2047",'Emission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2047",'Emission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2047",'Emission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2047",'Emission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2047",'Emission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2047",'Emission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2047",'Emission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2047",'Emission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2047",'Emission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2047",'Emission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2047",'Emission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2047",'Emission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2047",'Emission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2047",'Emission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2047",'Emission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2047",'Emission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2047",'Emission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2047",'Emission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2047",'Emission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2047",'Emission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2047",'Emission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2047",'Emission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2047",'Emission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2047",'Emission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2047",'Emission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2047",'Emission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2047",'Emission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2047",'Emission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2047",'Emission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2047",'Emission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2047",'Emission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2047",'Emission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2047",'Emission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2047",'Emission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2047",'Emission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2047",'Emission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2047",'Emission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2047",'Emission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2047",'Emission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2047",'Emission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2047",'Emission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2047",'Emission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2047",'Emission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2047",'Emission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2047",'Emission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2047",'Emission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2047",'Emission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2047",'Emission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2047",'Emission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2047",'Emission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2047",'Emission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2047",'Emission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2047",'Emission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2047",'Emission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2047",'Emission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2047",'Emission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2047",'Emission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2047",'Emission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2047",'Emission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2047",'Emission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2047",'Emission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2047",'Emission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2047",'Emission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2047",'Emission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2047",'Emission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2047",'Emission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2047",'Emission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2047",'Emission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2047",'Emission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2047",'Emission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2047",'Emission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2047",'Emission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2047",'Emission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2047",'Emission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2047",'Emission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2047",'Emission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2047",'Emission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2047",'Emission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2047",'Emission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2047",'Emission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2047",'Emission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2047",'Emission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2047",'Emission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2047",'Emission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2047",'Emission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2047",'Emission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2047",'Emission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2047",'Emission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2047",'Emission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2047",'Emission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2047",'Emission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2047",'Emission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2047",'Emission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2047",'Emission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2047",'Emission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2047",'Emission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2047",'Emission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2047",'Emission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2047",'Emission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2047",'Emission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2047",'Emission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2047",'Emission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2047",'Emission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011D9-D94F-40C1-BAF4-CF73FC105C90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2048",'Emission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2048",'Emission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2048",'Emission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2048",'Emission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2048",'Emission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2048",'Emission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2048",'Emission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2048",'Emission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2048",'Emission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2048",'Emission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2048",'Emission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2048",'Emission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2048",'Emission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2048",'Emission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2048",'Emission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2048",'Emission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2048",'Emission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2048",'Emission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2048",'Emission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2048",'Emission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2048",'Emission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2048",'Emission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2048",'Emission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2048",'Emission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2048",'Emission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2048",'Emission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2048",'Emission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2048",'Emission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2048",'Emission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2048",'Emission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2048",'Emission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2048",'Emission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2048",'Emission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2048",'Emission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2048",'Emission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2048",'Emission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2048",'Emission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2048",'Emission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2048",'Emission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2048",'Emission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2048",'Emission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2048",'Emission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2048",'Emission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2048",'Emission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2048",'Emission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2048",'Emission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2048",'Emission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2048",'Emission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2048",'Emission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2048",'Emission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2048",'Emission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2048",'Emission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2048",'Emission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2048",'Emission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2048",'Emission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2048",'Emission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2048",'Emission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2048",'Emission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2048",'Emission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2048",'Emission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2048",'Emission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2048",'Emission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2048",'Emission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2048",'Emission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2048",'Emission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2048",'Emission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2048",'Emission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2048",'Emission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2048",'Emission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2048",'Emission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2048",'Emission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2048",'Emission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2048",'Emission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2048",'Emission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2048",'Emission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2048",'Emission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2048",'Emission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2048",'Emission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2048",'Emission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2048",'Emission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2048",'Emission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2048",'Emission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2048",'Emission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2048",'Emission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2048",'Emission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2048",'Emission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2048",'Emission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2048",'Emission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2048",'Emission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2048",'Emission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2048",'Emission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2048",'Emission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2048",'Emission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2048",'Emission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2048",'Emission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2048",'Emission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2048",'Emission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2048",'Emission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2048",'Emission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2048",'Emission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2048",'Emission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2048",'Emission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2048",'Emission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2048",'Emission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2048",'Emission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2048",'Emission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2048",'Emission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2048",'Emission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2048",'Emission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2048",'Emission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2048",'Emission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2048",'Emission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2048",'Emission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2048",'Emission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2048",'Emission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2048",'Emission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2048",'Emission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2048",'Emission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2048",'Emission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2048",'Emission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2048",'Emission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2048",'Emission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2048",'Emission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2048",'Emission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2048",'Emission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2048",'Emission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2048",'Emission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2048",'Emission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2048",'Emission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2048",'Emission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2048",'Emission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2048",'Emission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2048",'Emission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2048",'Emission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2048",'Emission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2048",'Emission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2048",'Emission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2048",'Emission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2048",'Emission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2048",'Emission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2048",'Emission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2048",'Emission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2048",'Emission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2048",'Emission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2048",'Emission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2048",'Emission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2048",'Emission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2048",'Emission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2048",'Emission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2048",'Emission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2048",'Emission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2048",'Emission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2048",'Emission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2048",'Emission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2048",'Emission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2048",'Emission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2048",'Emission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2048",'Emission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2048",'Emission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2048",'Emission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2048",'Emission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2048",'Emission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2048",'Emission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2048",'Emission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2048",'Emission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2048",'Emission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2048",'Emission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2048",'Emission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2048",'Emission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2048",'Emission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2048",'Emission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2048",'Emission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2048",'Emission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2048",'Emission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2048",'Emission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2048",'Emission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2048",'Emission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2048",'Emission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2048",'Emission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2048",'Emission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2048",'Emission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2048",'Emission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2048",'Emission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2048",'Emission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2048",'Emission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2048",'Emission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2048",'Emission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2048",'Emission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2048",'Emission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2048",'Emission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2048",'Emission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2048",'Emission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2048",'Emission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2048",'Emission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2048",'Emission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2048",'Emission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2048",'Emission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2048",'Emission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2048",'Emission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2048",'Emission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2048",'Emission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2048",'Emission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2048",'Emission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2048",'Emission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2048",'Emission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2048",'Emission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2048",'Emission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2048",'Emission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2048",'Emission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2048",'Emission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2048",'Emission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2048",'Emission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2048",'Emission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2048",'Emission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2048",'Emission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2048",'Emission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2048",'Emission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2048",'Emission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2048",'Emission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2048",'Emission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2048",'Emission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2048",'Emission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2048",'Emission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2048",'Emission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2048",'Emission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2048",'Emission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2048",'Emission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2048",'Emission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2048",'Emission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2048",'Emission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2048",'Emission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2048",'Emission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2048",'Emission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2048",'Emission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2048",'Emission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2048",'Emission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2048",'Emission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2048",'Emission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2048",'Emission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2048",'Emission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2048",'Emission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2048",'Emission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2048",'Emission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2048",'Emission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2048",'Emission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2048",'Emission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2048",'Emission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2048",'Emission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2048",'Emission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2048",'Emission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2048",'Emission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2048",'Emission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2048",'Emission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2048",'Emission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2048",'Emission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2048",'Emission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2048",'Emission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2048",'Emission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2048",'Emission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2048",'Emission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2048",'Emission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2048",'Emission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2048",'Emission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2048",'Emission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2048",'Emission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2048",'Emission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2048",'Emission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2048",'Emission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2048",'Emission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2048",'Emission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2048",'Emission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2048",'Emission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2048",'Emission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2048",'Emission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2048",'Emission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2048",'Emission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2048",'Emission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2048",'Emission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2048",'Emission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2048",'Emission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2048",'Emission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2048",'Emission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2048",'Emission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2048",'Emission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2048",'Emission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2048",'Emission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2048",'Emission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2048",'Emission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2048",'Emission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2048",'Emission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2048",'Emission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2048",'Emission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2048",'Emission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2048",'Emission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2048",'Emission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2048",'Emission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2048",'Emission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2048",'Emission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2048",'Emission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2048",'Emission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2048",'Emission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2048",'Emission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2048",'Emission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2048",'Emission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2048",'Emission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2048",'Emission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2048",'Emission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2048",'Emission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2048",'Emission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2048",'Emission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2048",'Emission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2048",'Emission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2048",'Emission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2048",'Emission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2048",'Emission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2048",'Emission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2048",'Emission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2048",'Emission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2048",'Emission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2048",'Emission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2048",'Emission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2048",'Emission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2048",'Emission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2048",'Emission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2048",'Emission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2048",'Emission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2048",'Emission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2048",'Emission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2048",'Emission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2048",'Emission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2048",'Emission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2048",'Emission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2048",'Emission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2048",'Emission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2048",'Emission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2048",'Emission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2048",'Emission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2048",'Emission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2048",'Emission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2048",'Emission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2048",'Emission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2048",'Emission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2048",'Emission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2048",'Emission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2048",'Emission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2048",'Emission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2048",'Emission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2048",'Emission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2048",'Emission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2048",'Emission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2048",'Emission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2048",'Emission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2048",'Emission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2048",'Emission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2048",'Emission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2048",'Emission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2048",'Emission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2048",'Emission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2048",'Emission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2048",'Emission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2048",'Emission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2048",'Emission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2048",'Emission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2048",'Emission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2048",'Emission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2048",'Emission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2048",'Emission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2048",'Emission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2048",'Emission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2048",'Emission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2048",'Emission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2048",'Emission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2048",'Emission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2048",'Emission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2048",'Emission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2048",'Emission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2048",'Emission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2048",'Emission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2048",'Emission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2048",'Emission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2048",'Emission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2048",'Emission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2048",'Emission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2048",'Emission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2048",'Emission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2048",'Emission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2048",'Emission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2048",'Emission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2048",'Emission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2048",'Emission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2048",'Emission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2048",'Emission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2048",'Emission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2048",'Emission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2048",'Emission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2048",'Emission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2048",'Emission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2048",'Emission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2048",'Emission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2048",'Emission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2048",'Emission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2048",'Emission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2048",'Emission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2048",'Emission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2048",'Emission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2048",'Emission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2048",'Emission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2048",'Emission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2048",'Emission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2048",'Emission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2048",'Emission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2048",'Emission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2048",'Emission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2048",'Emission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2048",'Emission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2048",'Emission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2048",'Emission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2048",'Emission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2048",'Emission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2048",'Emission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2048",'Emission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2048",'Emission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2048",'Emission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2048",'Emission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2048",'Emission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2048",'Emission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2048",'Emission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2048",'Emission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2048",'Emission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2048",'Emission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2048",'Emission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2048",'Emission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2048",'Emission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2048",'Emission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2048",'Emission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2048",'Emission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2048",'Emission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2048",'Emission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2048",'Emission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2048",'Emission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2048",'Emission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2048",'Emission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2048",'Emission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2048",'Emission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2048",'Emission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2048",'Emission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2048",'Emission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2048",'Emission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2048",'Emission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2048",'Emission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2048",'Emission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2048",'Emission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2048",'Emission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2048",'Emission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2048",'Emission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2048",'Emission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2048",'Emission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2048",'Emission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2048",'Emission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2048",'Emission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2048",'Emission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2048",'Emission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2048",'Emission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2048",'Emission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2048",'Emission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2048",'Emission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2048",'Emission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2048",'Emission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2048",'Emission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2048",'Emission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2048",'Emission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2048",'Emission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2048",'Emission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2048",'Emission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2048",'Emission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2048",'Emission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2048",'Emission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2048",'Emission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2048",'Emission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2048",'Emission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2048",'Emission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2048",'Emission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2048",'Emission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2048",'Emission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2048",'Emission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2048",'Emission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2048",'Emission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2048",'Emission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2048",'Emission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2048",'Emission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2048",'Emission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2048",'Emission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2048",'Emission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2048",'Emission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2048",'Emission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2048",'Emission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2048",'Emission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2048",'Emission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2048",'Emission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2048",'Emission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2048",'Emission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2048",'Emission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2048",'Emission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2048",'Emission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2048",'Emission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2048",'Emission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2048",'Emission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2048",'Emission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2048",'Emission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2048",'Emission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2048",'Emission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2048",'Emission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2048",'Emission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2048",'Emission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2048",'Emission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2048",'Emission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2048",'Emission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2048",'Emission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2048",'Emission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2048",'Emission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2048",'Emission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2048",'Emission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2048",'Emission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2048",'Emission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2048",'Emission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2048",'Emission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2048",'Emission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2048",'Emission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2048",'Emission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2048",'Emission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2048",'Emission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2048",'Emission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2048",'Emission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2048",'Emission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2048",'Emission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2048",'Emission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2048",'Emission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2048",'Emission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2048",'Emission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2048",'Emission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2048",'Emission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2048",'Emission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2048",'Emission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2048",'Emission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2048",'Emission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2048",'Emission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2048",'Emission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2048",'Emission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2048",'Emission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2048",'Emission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2048",'Emission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2048",'Emission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2048",'Emission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2048",'Emission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2048",'Emission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2048",'Emission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2048",'Emission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2048",'Emission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2048",'Emission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2048",'Emission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2048",'Emission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2048",'Emission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2048",'Emission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2048",'Emission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2048",'Emission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2048",'Emission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2048",'Emission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2048",'Emission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2048",'Emission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2048",'Emission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2048",'Emission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2048",'Emission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2048",'Emission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2048",'Emission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2048",'Emission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2048",'Emission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2048",'Emission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2048",'Emission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2048",'Emission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2048",'Emission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2048",'Emission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2048",'Emission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2048",'Emission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2048",'Emission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2048",'Emission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2048",'Emission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2048",'Emission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2048",'Emission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2048",'Emission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2048",'Emission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2048",'Emission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2048",'Emission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2048",'Emission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2048",'Emission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2048",'Emission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2048",'Emission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2048",'Emission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2048",'Emission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2048",'Emission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2048",'Emission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2048",'Emission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2048",'Emission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2048",'Emission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2048",'Emission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2048",'Emission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2048",'Emission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2048",'Emission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2048",'Emission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2048",'Emission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2048",'Emission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2048",'Emission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2048",'Emission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2048",'Emission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2048",'Emission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2048",'Emission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2048",'Emission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2048",'Emission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2048",'Emission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2048",'Emission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2048",'Emission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2048",'Emission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2048",'Emission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2048",'Emission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2048",'Emission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2048",'Emission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2048",'Emission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2048",'Emission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2048",'Emission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2048",'Emission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2048",'Emission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2048",'Emission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2048",'Emission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2048",'Emission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2048",'Emission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2048",'Emission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2048",'Emission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2048",'Emission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2048",'Emission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2048",'Emission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2048",'Emission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2048",'Emission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2048",'Emission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2048",'Emission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2048",'Emission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2048",'Emission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2048",'Emission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2048",'Emission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2048",'Emission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2048",'Emission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2048",'Emission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2048",'Emission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2048",'Emission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2048",'Emission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2048",'Emission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2048",'Emission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2048",'Emission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2048",'Emission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2048",'Emission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2048",'Emission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2048",'Emission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2048",'Emission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2048",'Emission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2048",'Emission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2048",'Emission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2048",'Emission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2048",'Emission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2048",'Emission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2048",'Emission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2048",'Emission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2048",'Emission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2048",'Emission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2048",'Emission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2048",'Emission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2048",'Emission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2048",'Emission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2048",'Emission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2048",'Emission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2048",'Emission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2048",'Emission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2048",'Emission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2048",'Emission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2048",'Emission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2048",'Emission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2048",'Emission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2048",'Emission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2048",'Emission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2048",'Emission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2048",'Emission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2048",'Emission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2048",'Emission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2048",'Emission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2048",'Emission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2048",'Emission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2048",'Emission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2048",'Emission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2048",'Emission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2048",'Emission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2048",'Emission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2048",'Emission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2048",'Emission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2048",'Emission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2048",'Emission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2048",'Emission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2048",'Emission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2048",'Emission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2048",'Emission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2048",'Emission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2048",'Emission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2048",'Emission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2048",'Emission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2048",'Emission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2048",'Emission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2048",'Emission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2048",'Emission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2048",'Emission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2048",'Emission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2048",'Emission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2048",'Emission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2048",'Emission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2048",'Emission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73011-9FBC-4DD7-A660-824C5F02A5C3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2049",'Emission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2049",'Emission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2049",'Emission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2049",'Emission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2049",'Emission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2049",'Emission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2049",'Emission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2049",'Emission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2049",'Emission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2049",'Emission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2049",'Emission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2049",'Emission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2049",'Emission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2049",'Emission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2049",'Emission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2049",'Emission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2049",'Emission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2049",'Emission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2049",'Emission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2049",'Emission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2049",'Emission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2049",'Emission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2049",'Emission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2049",'Emission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2049",'Emission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2049",'Emission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2049",'Emission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2049",'Emission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2049",'Emission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2049",'Emission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2049",'Emission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2049",'Emission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2049",'Emission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2049",'Emission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2049",'Emission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2049",'Emission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2049",'Emission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2049",'Emission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2049",'Emission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2049",'Emission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2049",'Emission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2049",'Emission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2049",'Emission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2049",'Emission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2049",'Emission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2049",'Emission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2049",'Emission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2049",'Emission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2049",'Emission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2049",'Emission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2049",'Emission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2049",'Emission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2049",'Emission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2049",'Emission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2049",'Emission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2049",'Emission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2049",'Emission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2049",'Emission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2049",'Emission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2049",'Emission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2049",'Emission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2049",'Emission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2049",'Emission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2049",'Emission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2049",'Emission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2049",'Emission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2049",'Emission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2049",'Emission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2049",'Emission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2049",'Emission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2049",'Emission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2049",'Emission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2049",'Emission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2049",'Emission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2049",'Emission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2049",'Emission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2049",'Emission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2049",'Emission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2049",'Emission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2049",'Emission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2049",'Emission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2049",'Emission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2049",'Emission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2049",'Emission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2049",'Emission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2049",'Emission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2049",'Emission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2049",'Emission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2049",'Emission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2049",'Emission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2049",'Emission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2049",'Emission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2049",'Emission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2049",'Emission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2049",'Emission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2049",'Emission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2049",'Emission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2049",'Emission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2049",'Emission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2049",'Emission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2049",'Emission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2049",'Emission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2049",'Emission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2049",'Emission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2049",'Emission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2049",'Emission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2049",'Emission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2049",'Emission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2049",'Emission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2049",'Emission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2049",'Emission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2049",'Emission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2049",'Emission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2049",'Emission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2049",'Emission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2049",'Emission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2049",'Emission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2049",'Emission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2049",'Emission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2049",'Emission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2049",'Emission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2049",'Emission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2049",'Emission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2049",'Emission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2049",'Emission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2049",'Emission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2049",'Emission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2049",'Emission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2049",'Emission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2049",'Emission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2049",'Emission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2049",'Emission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2049",'Emission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2049",'Emission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2049",'Emission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2049",'Emission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2049",'Emission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2049",'Emission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2049",'Emission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2049",'Emission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2049",'Emission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2049",'Emission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2049",'Emission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2049",'Emission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2049",'Emission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2049",'Emission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2049",'Emission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2049",'Emission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2049",'Emission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2049",'Emission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2049",'Emission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2049",'Emission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2049",'Emission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2049",'Emission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2049",'Emission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2049",'Emission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2049",'Emission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2049",'Emission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2049",'Emission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2049",'Emission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2049",'Emission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2049",'Emission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2049",'Emission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2049",'Emission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2049",'Emission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2049",'Emission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2049",'Emission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2049",'Emission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2049",'Emission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2049",'Emission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2049",'Emission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2049",'Emission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2049",'Emission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2049",'Emission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2049",'Emission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2049",'Emission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2049",'Emission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2049",'Emission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2049",'Emission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2049",'Emission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2049",'Emission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2049",'Emission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2049",'Emission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2049",'Emission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2049",'Emission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2049",'Emission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2049",'Emission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2049",'Emission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2049",'Emission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2049",'Emission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2049",'Emission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2049",'Emission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2049",'Emission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2049",'Emission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2049",'Emission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2049",'Emission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2049",'Emission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2049",'Emission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2049",'Emission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2049",'Emission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2049",'Emission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2049",'Emission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2049",'Emission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2049",'Emission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2049",'Emission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2049",'Emission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2049",'Emission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2049",'Emission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2049",'Emission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2049",'Emission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2049",'Emission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2049",'Emission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2049",'Emission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2049",'Emission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2049",'Emission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2049",'Emission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2049",'Emission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2049",'Emission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2049",'Emission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2049",'Emission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2049",'Emission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2049",'Emission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2049",'Emission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2049",'Emission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2049",'Emission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2049",'Emission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2049",'Emission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2049",'Emission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2049",'Emission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2049",'Emission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2049",'Emission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2049",'Emission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2049",'Emission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2049",'Emission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2049",'Emission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2049",'Emission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2049",'Emission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2049",'Emission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2049",'Emission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2049",'Emission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2049",'Emission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2049",'Emission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2049",'Emission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2049",'Emission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2049",'Emission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2049",'Emission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2049",'Emission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2049",'Emission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2049",'Emission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2049",'Emission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2049",'Emission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2049",'Emission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2049",'Emission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2049",'Emission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2049",'Emission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2049",'Emission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2049",'Emission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2049",'Emission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2049",'Emission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2049",'Emission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2049",'Emission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2049",'Emission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2049",'Emission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2049",'Emission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2049",'Emission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2049",'Emission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2049",'Emission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2049",'Emission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2049",'Emission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2049",'Emission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2049",'Emission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2049",'Emission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2049",'Emission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2049",'Emission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2049",'Emission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2049",'Emission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2049",'Emission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2049",'Emission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2049",'Emission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2049",'Emission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2049",'Emission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2049",'Emission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2049",'Emission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2049",'Emission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2049",'Emission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2049",'Emission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2049",'Emission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2049",'Emission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2049",'Emission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2049",'Emission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2049",'Emission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2049",'Emission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2049",'Emission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2049",'Emission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2049",'Emission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2049",'Emission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2049",'Emission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2049",'Emission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2049",'Emission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2049",'Emission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2049",'Emission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2049",'Emission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2049",'Emission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2049",'Emission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2049",'Emission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2049",'Emission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2049",'Emission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2049",'Emission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2049",'Emission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2049",'Emission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2049",'Emission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2049",'Emission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2049",'Emission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2049",'Emission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2049",'Emission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2049",'Emission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2049",'Emission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2049",'Emission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2049",'Emission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2049",'Emission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2049",'Emission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2049",'Emission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2049",'Emission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2049",'Emission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2049",'Emission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2049",'Emission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2049",'Emission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2049",'Emission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2049",'Emission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2049",'Emission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2049",'Emission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2049",'Emission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2049",'Emission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2049",'Emission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2049",'Emission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2049",'Emission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2049",'Emission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2049",'Emission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2049",'Emission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2049",'Emission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2049",'Emission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2049",'Emission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2049",'Emission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2049",'Emission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2049",'Emission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2049",'Emission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2049",'Emission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2049",'Emission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2049",'Emission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2049",'Emission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2049",'Emission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2049",'Emission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2049",'Emission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2049",'Emission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2049",'Emission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2049",'Emission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2049",'Emission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2049",'Emission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2049",'Emission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2049",'Emission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2049",'Emission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2049",'Emission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2049",'Emission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2049",'Emission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2049",'Emission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2049",'Emission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2049",'Emission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2049",'Emission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2049",'Emission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2049",'Emission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2049",'Emission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2049",'Emission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2049",'Emission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2049",'Emission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2049",'Emission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2049",'Emission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2049",'Emission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2049",'Emission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2049",'Emission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2049",'Emission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2049",'Emission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2049",'Emission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2049",'Emission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2049",'Emission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2049",'Emission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2049",'Emission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2049",'Emission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2049",'Emission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2049",'Emission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2049",'Emission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2049",'Emission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2049",'Emission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2049",'Emission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2049",'Emission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2049",'Emission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2049",'Emission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2049",'Emission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2049",'Emission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2049",'Emission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2049",'Emission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2049",'Emission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2049",'Emission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2049",'Emission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2049",'Emission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2049",'Emission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2049",'Emission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2049",'Emission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2049",'Emission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2049",'Emission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2049",'Emission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2049",'Emission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2049",'Emission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2049",'Emission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2049",'Emission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2049",'Emission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2049",'Emission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2049",'Emission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2049",'Emission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2049",'Emission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2049",'Emission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2049",'Emission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2049",'Emission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2049",'Emission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2049",'Emission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2049",'Emission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2049",'Emission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2049",'Emission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2049",'Emission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2049",'Emission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2049",'Emission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2049",'Emission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2049",'Emission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2049",'Emission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2049",'Emission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2049",'Emission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2049",'Emission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2049",'Emission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2049",'Emission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2049",'Emission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2049",'Emission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2049",'Emission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2049",'Emission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2049",'Emission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2049",'Emission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2049",'Emission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2049",'Emission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2049",'Emission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2049",'Emission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2049",'Emission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2049",'Emission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2049",'Emission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2049",'Emission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2049",'Emission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2049",'Emission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2049",'Emission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2049",'Emission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2049",'Emission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2049",'Emission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2049",'Emission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2049",'Emission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2049",'Emission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2049",'Emission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2049",'Emission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2049",'Emission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2049",'Emission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2049",'Emission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2049",'Emission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2049",'Emission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2049",'Emission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2049",'Emission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2049",'Emission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2049",'Emission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2049",'Emission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2049",'Emission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2049",'Emission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2049",'Emission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2049",'Emission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2049",'Emission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2049",'Emission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2049",'Emission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2049",'Emission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2049",'Emission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2049",'Emission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2049",'Emission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2049",'Emission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2049",'Emission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2049",'Emission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2049",'Emission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2049",'Emission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2049",'Emission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2049",'Emission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2049",'Emission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2049",'Emission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2049",'Emission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2049",'Emission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2049",'Emission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2049",'Emission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2049",'Emission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2049",'Emission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2049",'Emission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2049",'Emission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2049",'Emission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2049",'Emission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2049",'Emission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2049",'Emission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2049",'Emission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2049",'Emission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2049",'Emission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2049",'Emission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2049",'Emission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2049",'Emission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2049",'Emission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2049",'Emission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2049",'Emission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2049",'Emission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2049",'Emission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2049",'Emission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2049",'Emission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2049",'Emission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2049",'Emission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2049",'Emission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2049",'Emission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2049",'Emission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2049",'Emission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2049",'Emission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2049",'Emission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2049",'Emission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2049",'Emission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2049",'Emission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2049",'Emission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2049",'Emission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2049",'Emission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2049",'Emission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2049",'Emission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2049",'Emission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2049",'Emission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2049",'Emission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2049",'Emission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2049",'Emission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2049",'Emission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2049",'Emission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2049",'Emission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2049",'Emission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2049",'Emission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2049",'Emission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2049",'Emission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2049",'Emission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2049",'Emission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2049",'Emission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2049",'Emission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2049",'Emission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2049",'Emission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2049",'Emission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2049",'Emission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2049",'Emission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2049",'Emission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2049",'Emission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2049",'Emission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2049",'Emission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2049",'Emission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2049",'Emission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2049",'Emission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2049",'Emission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2049",'Emission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2049",'Emission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2049",'Emission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2049",'Emission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2049",'Emission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2049",'Emission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2049",'Emission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2049",'Emission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2049",'Emission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2049",'Emission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2049",'Emission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2049",'Emission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2049",'Emission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2049",'Emission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2049",'Emission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2049",'Emission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2049",'Emission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2049",'Emission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2049",'Emission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2049",'Emission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2049",'Emission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2049",'Emission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2049",'Emission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2049",'Emission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2049",'Emission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2049",'Emission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2049",'Emission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2049",'Emission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2049",'Emission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2049",'Emission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2049",'Emission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2049",'Emission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2049",'Emission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2049",'Emission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2049",'Emission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2049",'Emission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2049",'Emission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2049",'Emission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2049",'Emission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2049",'Emission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2049",'Emission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2049",'Emission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2049",'Emission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2049",'Emission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2049",'Emission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2049",'Emission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2049",'Emission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2049",'Emission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2049",'Emission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2049",'Emission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2049",'Emission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2049",'Emission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2049",'Emission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2049",'Emission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2049",'Emission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2049",'Emission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2049",'Emission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2049",'Emission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2049",'Emission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2049",'Emission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2049",'Emission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2049",'Emission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2049",'Emission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2049",'Emission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2049",'Emission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2049",'Emission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2049",'Emission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2049",'Emission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2049",'Emission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2049",'Emission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2049",'Emission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2049",'Emission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2049",'Emission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2049",'Emission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2049",'Emission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2049",'Emission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2049",'Emission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2049",'Emission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2049",'Emission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2049",'Emission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2049",'Emission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2049",'Emission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2049",'Emission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2049",'Emission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2049",'Emission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2049",'Emission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2049",'Emission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2049",'Emission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2049",'Emission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2049",'Emission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2049",'Emission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2049",'Emission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2049",'Emission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2049",'Emission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2049",'Emission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2049",'Emission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2049",'Emission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2049",'Emission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2049",'Emission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2049",'Emission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2049",'Emission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2049",'Emission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2049",'Emission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2049",'Emission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2049",'Emission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2049",'Emission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2049",'Emission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2049",'Emission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2049",'Emission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2049",'Emission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2049",'Emission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2049",'Emission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2049",'Emission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2049",'Emission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2049",'Emission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2049",'Emission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2049",'Emission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2049",'Emission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2049",'Emission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2049",'Emission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2049",'Emission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2049",'Emission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2049",'Emission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2049",'Emission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2049",'Emission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2049",'Emission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2049",'Emission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2049",'Emission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2049",'Emission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2049",'Emission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2049",'Emission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2049",'Emission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2049",'Emission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2049",'Emission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2049",'Emission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2049",'Emission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2049",'Emission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2049",'Emission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2049",'Emission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2049",'Emission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2049",'Emission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2049",'Emission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2049",'Emission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2049",'Emission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2049",'Emission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2049",'Emission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2049",'Emission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2049",'Emission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2049",'Emission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2049",'Emission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2049",'Emission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2049",'Emission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2049",'Emission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2049",'Emission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2049",'Emission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2049",'Emission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2049",'Emission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80093-47B8-4C01-B34F-EBB93EE8C87A}">
  <dimension ref="A1:A6"/>
  <sheetViews>
    <sheetView workbookViewId="0">
      <selection activeCell="B14" sqref="B14"/>
    </sheetView>
  </sheetViews>
  <sheetFormatPr defaultRowHeight="13.8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C124B-30F2-451B-BE1C-5B9D5F08A6C2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2050",'Emission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2050",'Emission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2050",'Emission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2050",'Emission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2050",'Emission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2050",'Emission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2050",'Emission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2050",'Emission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2050",'Emission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2050",'Emission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2050",'Emission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2050",'Emission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2050",'Emission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2050",'Emission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2050",'Emission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2050",'Emission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2050",'Emission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2050",'Emission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2050",'Emission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2050",'Emission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2050",'Emission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2050",'Emission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2050",'Emission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2050",'Emission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2050",'Emission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2050",'Emission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2050",'Emission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2050",'Emission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2050",'Emission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2050",'Emission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2050",'Emission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2050",'Emission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2050",'Emission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2050",'Emission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2050",'Emission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2050",'Emission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2050",'Emission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2050",'Emission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2050",'Emission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2050",'Emission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2050",'Emission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2050",'Emission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2050",'Emission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2050",'Emission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2050",'Emission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2050",'Emission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2050",'Emission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2050",'Emission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2050",'Emission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2050",'Emission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2050",'Emission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2050",'Emission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2050",'Emission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2050",'Emission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2050",'Emission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2050",'Emission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2050",'Emission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2050",'Emission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2050",'Emission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2050",'Emission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2050",'Emission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2050",'Emission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2050",'Emission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2050",'Emission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2050",'Emission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2050",'Emission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2050",'Emission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2050",'Emission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2050",'Emission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2050",'Emission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2050",'Emission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2050",'Emission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2050",'Emission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2050",'Emission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2050",'Emission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2050",'Emission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2050",'Emission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2050",'Emission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2050",'Emission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2050",'Emission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2050",'Emission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2050",'Emission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2050",'Emission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2050",'Emission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2050",'Emission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2050",'Emission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2050",'Emission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2050",'Emission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2050",'Emission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2050",'Emission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2050",'Emission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2050",'Emission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2050",'Emission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2050",'Emission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2050",'Emission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2050",'Emission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2050",'Emission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2050",'Emission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2050",'Emission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2050",'Emission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2050",'Emission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2050",'Emission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2050",'Emission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2050",'Emission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2050",'Emission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2050",'Emission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2050",'Emission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2050",'Emission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2050",'Emission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2050",'Emission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2050",'Emission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2050",'Emission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2050",'Emission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2050",'Emission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2050",'Emission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2050",'Emission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2050",'Emission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2050",'Emission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2050",'Emission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2050",'Emission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2050",'Emission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2050",'Emission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2050",'Emission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2050",'Emission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2050",'Emission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2050",'Emission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2050",'Emission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2050",'Emission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2050",'Emission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2050",'Emission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2050",'Emission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2050",'Emission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2050",'Emission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2050",'Emission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2050",'Emission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2050",'Emission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2050",'Emission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2050",'Emission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2050",'Emission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2050",'Emission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2050",'Emission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2050",'Emission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2050",'Emission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2050",'Emission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2050",'Emission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2050",'Emission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2050",'Emission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2050",'Emission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2050",'Emission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2050",'Emission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2050",'Emission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2050",'Emission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2050",'Emission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2050",'Emission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2050",'Emission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2050",'Emission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2050",'Emission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2050",'Emission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2050",'Emission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2050",'Emission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2050",'Emission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2050",'Emission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2050",'Emission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2050",'Emission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2050",'Emission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2050",'Emission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2050",'Emission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2050",'Emission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2050",'Emission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2050",'Emission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2050",'Emission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2050",'Emission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2050",'Emission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2050",'Emission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2050",'Emission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2050",'Emission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2050",'Emission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2050",'Emission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2050",'Emission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2050",'Emission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2050",'Emission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2050",'Emission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2050",'Emission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2050",'Emission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2050",'Emission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2050",'Emission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2050",'Emission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2050",'Emission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2050",'Emission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2050",'Emission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2050",'Emission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2050",'Emission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2050",'Emission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2050",'Emission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2050",'Emission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2050",'Emission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2050",'Emission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2050",'Emission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2050",'Emission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2050",'Emission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2050",'Emission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2050",'Emission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2050",'Emission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2050",'Emission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2050",'Emission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2050",'Emission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2050",'Emission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2050",'Emission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2050",'Emission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2050",'Emission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2050",'Emission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2050",'Emission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2050",'Emission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2050",'Emission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2050",'Emission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2050",'Emission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2050",'Emission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2050",'Emission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2050",'Emission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2050",'Emission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2050",'Emission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2050",'Emission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2050",'Emission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2050",'Emission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2050",'Emission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2050",'Emission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2050",'Emission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2050",'Emission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2050",'Emission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2050",'Emission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2050",'Emission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2050",'Emission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2050",'Emission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2050",'Emission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2050",'Emission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2050",'Emission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2050",'Emission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2050",'Emission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2050",'Emission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2050",'Emission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2050",'Emission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2050",'Emission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2050",'Emission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2050",'Emission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2050",'Emission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2050",'Emission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2050",'Emission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2050",'Emission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2050",'Emission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2050",'Emission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2050",'Emission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2050",'Emission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2050",'Emission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2050",'Emission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2050",'Emission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2050",'Emission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2050",'Emission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2050",'Emission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2050",'Emission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2050",'Emission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2050",'Emission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2050",'Emission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2050",'Emission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2050",'Emission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2050",'Emission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2050",'Emission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2050",'Emission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2050",'Emission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2050",'Emission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2050",'Emission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2050",'Emission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2050",'Emission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2050",'Emission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2050",'Emission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2050",'Emission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2050",'Emission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2050",'Emission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2050",'Emission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2050",'Emission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2050",'Emission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2050",'Emission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2050",'Emission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2050",'Emission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2050",'Emission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2050",'Emission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2050",'Emission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2050",'Emission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2050",'Emission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2050",'Emission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2050",'Emission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2050",'Emission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2050",'Emission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2050",'Emission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2050",'Emission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2050",'Emission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2050",'Emission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2050",'Emission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2050",'Emission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2050",'Emission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2050",'Emission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2050",'Emission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2050",'Emission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2050",'Emission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2050",'Emission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2050",'Emission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2050",'Emission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2050",'Emission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2050",'Emission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2050",'Emission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2050",'Emission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2050",'Emission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2050",'Emission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2050",'Emission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2050",'Emission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2050",'Emission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2050",'Emission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2050",'Emission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2050",'Emission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2050",'Emission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2050",'Emission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2050",'Emission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2050",'Emission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2050",'Emission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2050",'Emission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2050",'Emission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2050",'Emission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2050",'Emission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2050",'Emission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2050",'Emission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2050",'Emission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2050",'Emission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2050",'Emission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2050",'Emission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2050",'Emission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2050",'Emission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2050",'Emission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2050",'Emission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2050",'Emission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2050",'Emission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2050",'Emission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2050",'Emission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2050",'Emission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2050",'Emission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2050",'Emission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2050",'Emission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2050",'Emission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2050",'Emission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2050",'Emission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2050",'Emission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2050",'Emission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2050",'Emission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2050",'Emission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2050",'Emission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2050",'Emission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2050",'Emission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2050",'Emission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2050",'Emission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2050",'Emission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2050",'Emission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2050",'Emission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2050",'Emission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2050",'Emission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2050",'Emission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2050",'Emission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2050",'Emission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2050",'Emission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2050",'Emission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2050",'Emission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2050",'Emission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2050",'Emission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2050",'Emission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2050",'Emission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2050",'Emission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2050",'Emission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2050",'Emission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2050",'Emission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2050",'Emission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2050",'Emission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2050",'Emission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2050",'Emission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2050",'Emission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2050",'Emission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2050",'Emission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2050",'Emission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2050",'Emission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2050",'Emission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2050",'Emission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2050",'Emission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2050",'Emission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2050",'Emission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2050",'Emission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2050",'Emission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2050",'Emission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2050",'Emission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2050",'Emission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2050",'Emission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2050",'Emission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2050",'Emission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2050",'Emission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2050",'Emission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2050",'Emission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2050",'Emission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2050",'Emission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2050",'Emission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2050",'Emission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2050",'Emission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2050",'Emission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2050",'Emission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2050",'Emission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2050",'Emission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2050",'Emission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2050",'Emission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2050",'Emission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2050",'Emission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2050",'Emission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2050",'Emission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2050",'Emission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2050",'Emission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2050",'Emission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2050",'Emission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2050",'Emission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2050",'Emission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2050",'Emission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2050",'Emission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2050",'Emission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2050",'Emission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2050",'Emission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2050",'Emission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2050",'Emission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2050",'Emission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2050",'Emission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2050",'Emission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2050",'Emission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2050",'Emission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2050",'Emission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2050",'Emission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2050",'Emission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2050",'Emission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2050",'Emission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2050",'Emission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2050",'Emission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2050",'Emission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2050",'Emission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2050",'Emission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2050",'Emission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2050",'Emission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2050",'Emission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2050",'Emission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2050",'Emission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2050",'Emission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2050",'Emission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2050",'Emission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2050",'Emission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2050",'Emission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2050",'Emission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2050",'Emission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2050",'Emission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2050",'Emission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2050",'Emission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2050",'Emission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2050",'Emission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2050",'Emission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2050",'Emission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2050",'Emission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2050",'Emission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2050",'Emission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2050",'Emission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2050",'Emission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2050",'Emission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2050",'Emission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2050",'Emission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2050",'Emission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2050",'Emission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2050",'Emission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2050",'Emission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2050",'Emission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2050",'Emission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2050",'Emission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2050",'Emission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2050",'Emission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2050",'Emission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2050",'Emission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2050",'Emission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2050",'Emission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2050",'Emission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2050",'Emission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2050",'Emission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2050",'Emission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2050",'Emission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2050",'Emission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2050",'Emission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2050",'Emission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2050",'Emission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2050",'Emission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2050",'Emission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2050",'Emission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2050",'Emission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2050",'Emission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2050",'Emission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2050",'Emission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2050",'Emission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2050",'Emission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2050",'Emission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2050",'Emission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2050",'Emission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2050",'Emission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2050",'Emission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2050",'Emission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2050",'Emission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2050",'Emission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2050",'Emission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2050",'Emission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2050",'Emission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2050",'Emission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2050",'Emission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2050",'Emission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2050",'Emission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2050",'Emission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2050",'Emission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2050",'Emission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2050",'Emission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2050",'Emission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2050",'Emission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2050",'Emission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2050",'Emission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2050",'Emission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2050",'Emission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2050",'Emission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2050",'Emission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2050",'Emission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2050",'Emission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2050",'Emission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2050",'Emission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2050",'Emission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2050",'Emission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2050",'Emission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2050",'Emission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2050",'Emission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2050",'Emission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2050",'Emission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2050",'Emission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2050",'Emission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2050",'Emission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2050",'Emission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2050",'Emission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2050",'Emission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2050",'Emission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2050",'Emission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2050",'Emission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2050",'Emission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2050",'Emission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2050",'Emission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2050",'Emission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2050",'Emission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2050",'Emission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2050",'Emission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2050",'Emission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2050",'Emission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2050",'Emission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2050",'Emission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2050",'Emission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2050",'Emission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2050",'Emission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2050",'Emission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2050",'Emission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2050",'Emission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2050",'Emission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2050",'Emission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2050",'Emission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2050",'Emission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2050",'Emission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2050",'Emission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2050",'Emission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2050",'Emission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2050",'Emission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2050",'Emission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2050",'Emission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2050",'Emission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2050",'Emission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2050",'Emission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2050",'Emission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2050",'Emission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2050",'Emission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2050",'Emission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2050",'Emission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2050",'Emission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2050",'Emission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2050",'Emission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2050",'Emission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2050",'Emission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2050",'Emission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2050",'Emission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2050",'Emission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2050",'Emission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2050",'Emission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2050",'Emission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2050",'Emission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2050",'Emission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2050",'Emission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2050",'Emission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2050",'Emission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2050",'Emission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2050",'Emission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2050",'Emission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2050",'Emission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2050",'Emission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2050",'Emission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2050",'Emission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2050",'Emission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2050",'Emission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2050",'Emission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2050",'Emission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2050",'Emission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2050",'Emission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2050",'Emission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2050",'Emission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2050",'Emission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2050",'Emission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2050",'Emission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2050",'Emission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2050",'Emission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2050",'Emission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2050",'Emission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2050",'Emission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2050",'Emission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2050",'Emission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2050",'Emission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2050",'Emission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2050",'Emission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2050",'Emission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2050",'Emission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2050",'Emission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2050",'Emission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2050",'Emission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2050",'Emission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2050",'Emission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2050",'Emission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2050",'Emission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2050",'Emission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2050",'Emission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2050",'Emission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2050",'Emission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2050",'Emission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2050",'Emission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2050",'Emission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2050",'Emission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2050",'Emission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2050",'Emission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2050",'Emission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2050",'Emission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2050",'Emission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2050",'Emission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2050",'Emission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2050",'Emission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2050",'Emission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2050",'Emission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2050",'Emission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2050",'Emission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2050",'Emission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2050",'Emission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2050",'Emission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2050",'Emission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2050",'Emission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2050",'Emission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2050",'Emission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2050",'Emission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2050",'Emission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2050",'Emission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2050",'Emission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2050",'Emission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2050",'Emission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2050",'Emission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2050",'Emission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2050",'Emission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2050",'Emission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2050",'Emission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2050",'Emission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2050",'Emission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2050",'Emission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2050",'Emission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2050",'Emission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2050",'Emission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2050",'Emission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2050",'Emission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2050",'Emission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2050",'Emission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2050",'Emission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2050",'Emission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2050",'Emission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2050",'Emission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2050",'Emission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2050",'Emission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2050",'Emission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2050",'Emission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2050",'Emission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2050",'Emission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2050",'Emission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2050",'Emission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2050",'Emission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2050",'Emission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2050",'Emission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2050",'Emission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2050",'Emission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2050",'Emission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2050",'Emission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2050",'Emission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2050",'Emission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2050",'Emission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2050",'Emission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2050",'Emission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2050",'Emission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2050",'Emission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2050",'Emission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2050",'Emission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2050",'Emission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2050",'Emission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2050",'Emission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2050",'Emission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2050",'Emission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2050",'Emission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313A0-7E74-46D7-9086-80D2E65765E6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2051",'Emission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2051",'Emission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2051",'Emission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2051",'Emission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2051",'Emission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2051",'Emission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2051",'Emission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2051",'Emission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2051",'Emission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2051",'Emission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2051",'Emission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2051",'Emission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2051",'Emission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2051",'Emission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2051",'Emission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2051",'Emission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2051",'Emission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2051",'Emission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2051",'Emission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2051",'Emission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2051",'Emission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2051",'Emission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2051",'Emission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2051",'Emission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2051",'Emission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2051",'Emission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2051",'Emission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2051",'Emission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2051",'Emission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2051",'Emission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2051",'Emission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2051",'Emission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2051",'Emission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2051",'Emission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2051",'Emission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2051",'Emission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2051",'Emission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2051",'Emission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2051",'Emission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2051",'Emission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2051",'Emission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2051",'Emission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2051",'Emission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2051",'Emission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2051",'Emission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2051",'Emission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2051",'Emission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2051",'Emission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2051",'Emission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2051",'Emission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2051",'Emission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2051",'Emission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2051",'Emission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2051",'Emission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2051",'Emission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2051",'Emission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2051",'Emission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2051",'Emission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2051",'Emission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2051",'Emission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2051",'Emission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2051",'Emission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2051",'Emission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2051",'Emission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2051",'Emission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2051",'Emission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2051",'Emission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2051",'Emission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2051",'Emission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2051",'Emission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2051",'Emission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2051",'Emission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2051",'Emission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2051",'Emission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2051",'Emission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2051",'Emission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2051",'Emission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2051",'Emission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2051",'Emission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2051",'Emission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2051",'Emission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2051",'Emission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2051",'Emission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2051",'Emission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2051",'Emission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2051",'Emission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2051",'Emission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2051",'Emission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2051",'Emission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2051",'Emission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2051",'Emission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2051",'Emission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2051",'Emission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2051",'Emission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2051",'Emission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2051",'Emission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2051",'Emission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2051",'Emission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2051",'Emission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2051",'Emission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2051",'Emission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2051",'Emission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2051",'Emission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2051",'Emission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2051",'Emission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2051",'Emission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2051",'Emission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2051",'Emission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2051",'Emission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2051",'Emission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2051",'Emission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2051",'Emission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2051",'Emission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2051",'Emission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2051",'Emission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2051",'Emission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2051",'Emission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2051",'Emission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2051",'Emission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2051",'Emission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2051",'Emission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2051",'Emission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2051",'Emission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2051",'Emission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2051",'Emission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2051",'Emission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2051",'Emission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2051",'Emission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2051",'Emission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2051",'Emission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2051",'Emission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2051",'Emission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2051",'Emission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2051",'Emission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2051",'Emission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2051",'Emission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2051",'Emission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2051",'Emission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2051",'Emission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2051",'Emission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2051",'Emission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2051",'Emission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2051",'Emission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2051",'Emission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2051",'Emission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2051",'Emission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2051",'Emission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2051",'Emission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2051",'Emission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2051",'Emission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2051",'Emission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2051",'Emission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2051",'Emission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2051",'Emission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2051",'Emission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2051",'Emission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2051",'Emission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2051",'Emission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2051",'Emission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2051",'Emission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2051",'Emission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2051",'Emission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2051",'Emission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2051",'Emission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2051",'Emission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2051",'Emission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2051",'Emission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2051",'Emission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2051",'Emission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2051",'Emission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2051",'Emission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2051",'Emission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2051",'Emission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2051",'Emission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2051",'Emission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2051",'Emission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2051",'Emission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2051",'Emission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2051",'Emission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2051",'Emission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2051",'Emission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2051",'Emission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2051",'Emission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2051",'Emission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2051",'Emission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2051",'Emission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2051",'Emission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2051",'Emission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2051",'Emission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2051",'Emission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2051",'Emission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2051",'Emission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2051",'Emission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2051",'Emission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2051",'Emission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2051",'Emission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2051",'Emission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2051",'Emission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2051",'Emission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2051",'Emission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2051",'Emission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2051",'Emission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2051",'Emission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2051",'Emission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2051",'Emission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2051",'Emission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2051",'Emission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2051",'Emission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2051",'Emission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2051",'Emission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2051",'Emission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2051",'Emission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2051",'Emission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2051",'Emission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2051",'Emission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2051",'Emission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2051",'Emission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2051",'Emission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2051",'Emission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2051",'Emission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2051",'Emission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2051",'Emission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2051",'Emission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2051",'Emission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2051",'Emission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2051",'Emission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2051",'Emission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2051",'Emission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2051",'Emission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2051",'Emission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2051",'Emission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2051",'Emission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2051",'Emission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2051",'Emission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2051",'Emission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2051",'Emission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2051",'Emission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2051",'Emission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2051",'Emission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2051",'Emission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2051",'Emission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2051",'Emission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2051",'Emission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2051",'Emission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2051",'Emission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2051",'Emission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2051",'Emission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2051",'Emission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2051",'Emission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2051",'Emission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2051",'Emission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2051",'Emission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2051",'Emission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2051",'Emission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2051",'Emission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2051",'Emission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2051",'Emission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2051",'Emission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2051",'Emission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2051",'Emission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2051",'Emission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2051",'Emission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2051",'Emission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2051",'Emission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2051",'Emission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2051",'Emission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2051",'Emission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2051",'Emission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2051",'Emission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2051",'Emission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2051",'Emission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2051",'Emission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2051",'Emission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2051",'Emission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2051",'Emission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2051",'Emission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2051",'Emission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2051",'Emission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2051",'Emission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2051",'Emission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2051",'Emission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2051",'Emission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2051",'Emission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2051",'Emission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2051",'Emission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2051",'Emission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2051",'Emission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2051",'Emission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2051",'Emission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2051",'Emission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2051",'Emission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2051",'Emission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2051",'Emission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2051",'Emission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2051",'Emission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2051",'Emission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2051",'Emission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2051",'Emission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2051",'Emission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2051",'Emission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2051",'Emission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2051",'Emission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2051",'Emission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2051",'Emission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2051",'Emission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2051",'Emission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2051",'Emission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2051",'Emission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2051",'Emission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2051",'Emission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2051",'Emission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2051",'Emission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2051",'Emission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2051",'Emission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2051",'Emission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2051",'Emission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2051",'Emission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2051",'Emission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2051",'Emission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2051",'Emission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2051",'Emission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2051",'Emission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2051",'Emission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2051",'Emission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2051",'Emission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2051",'Emission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2051",'Emission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2051",'Emission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2051",'Emission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2051",'Emission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2051",'Emission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2051",'Emission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2051",'Emission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2051",'Emission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2051",'Emission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2051",'Emission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2051",'Emission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2051",'Emission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2051",'Emission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2051",'Emission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2051",'Emission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2051",'Emission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2051",'Emission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2051",'Emission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2051",'Emission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2051",'Emission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2051",'Emission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2051",'Emission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2051",'Emission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2051",'Emission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2051",'Emission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2051",'Emission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2051",'Emission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2051",'Emission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2051",'Emission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2051",'Emission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2051",'Emission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2051",'Emission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2051",'Emission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2051",'Emission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2051",'Emission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2051",'Emission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2051",'Emission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2051",'Emission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2051",'Emission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2051",'Emission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2051",'Emission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2051",'Emission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2051",'Emission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2051",'Emission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2051",'Emission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2051",'Emission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2051",'Emission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2051",'Emission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2051",'Emission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2051",'Emission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2051",'Emission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2051",'Emission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2051",'Emission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2051",'Emission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2051",'Emission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2051",'Emission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2051",'Emission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2051",'Emission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2051",'Emission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2051",'Emission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2051",'Emission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2051",'Emission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2051",'Emission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2051",'Emission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2051",'Emission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2051",'Emission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2051",'Emission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2051",'Emission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2051",'Emission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2051",'Emission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2051",'Emission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2051",'Emission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2051",'Emission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2051",'Emission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2051",'Emission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2051",'Emission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2051",'Emission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2051",'Emission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2051",'Emission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2051",'Emission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2051",'Emission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2051",'Emission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2051",'Emission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2051",'Emission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2051",'Emission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2051",'Emission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2051",'Emission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2051",'Emission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2051",'Emission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2051",'Emission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2051",'Emission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2051",'Emission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2051",'Emission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2051",'Emission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2051",'Emission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2051",'Emission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2051",'Emission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2051",'Emission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2051",'Emission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2051",'Emission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2051",'Emission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2051",'Emission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2051",'Emission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2051",'Emission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2051",'Emission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2051",'Emission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2051",'Emission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2051",'Emission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2051",'Emission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2051",'Emission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2051",'Emission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2051",'Emission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2051",'Emission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2051",'Emission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2051",'Emission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2051",'Emission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2051",'Emission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2051",'Emission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2051",'Emission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2051",'Emission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2051",'Emission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2051",'Emission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2051",'Emission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2051",'Emission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2051",'Emission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2051",'Emission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2051",'Emission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2051",'Emission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2051",'Emission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2051",'Emission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2051",'Emission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2051",'Emission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2051",'Emission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2051",'Emission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2051",'Emission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2051",'Emission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2051",'Emission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2051",'Emission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2051",'Emission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2051",'Emission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2051",'Emission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2051",'Emission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2051",'Emission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2051",'Emission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2051",'Emission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2051",'Emission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2051",'Emission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2051",'Emission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2051",'Emission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2051",'Emission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2051",'Emission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2051",'Emission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2051",'Emission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2051",'Emission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2051",'Emission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2051",'Emission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2051",'Emission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2051",'Emission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2051",'Emission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2051",'Emission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2051",'Emission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2051",'Emission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2051",'Emission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2051",'Emission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2051",'Emission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2051",'Emission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2051",'Emission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2051",'Emission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2051",'Emission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2051",'Emission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2051",'Emission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2051",'Emission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2051",'Emission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2051",'Emission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2051",'Emission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2051",'Emission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2051",'Emission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2051",'Emission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2051",'Emission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2051",'Emission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2051",'Emission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2051",'Emission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2051",'Emission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2051",'Emission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2051",'Emission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2051",'Emission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2051",'Emission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2051",'Emission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2051",'Emission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2051",'Emission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2051",'Emission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2051",'Emission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2051",'Emission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2051",'Emission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2051",'Emission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2051",'Emission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2051",'Emission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2051",'Emission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2051",'Emission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2051",'Emission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2051",'Emission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2051",'Emission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2051",'Emission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2051",'Emission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2051",'Emission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2051",'Emission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2051",'Emission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2051",'Emission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2051",'Emission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2051",'Emission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2051",'Emission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2051",'Emission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2051",'Emission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2051",'Emission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2051",'Emission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2051",'Emission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2051",'Emission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2051",'Emission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2051",'Emission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2051",'Emission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2051",'Emission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2051",'Emission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2051",'Emission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2051",'Emission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2051",'Emission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2051",'Emission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2051",'Emission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2051",'Emission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2051",'Emission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2051",'Emission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2051",'Emission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2051",'Emission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2051",'Emission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2051",'Emission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2051",'Emission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2051",'Emission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2051",'Emission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2051",'Emission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2051",'Emission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2051",'Emission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2051",'Emission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2051",'Emission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2051",'Emission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2051",'Emission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2051",'Emission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2051",'Emission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2051",'Emission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2051",'Emission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2051",'Emission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2051",'Emission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2051",'Emission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2051",'Emission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2051",'Emission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2051",'Emission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2051",'Emission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2051",'Emission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2051",'Emission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2051",'Emission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2051",'Emission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2051",'Emission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2051",'Emission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2051",'Emission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2051",'Emission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2051",'Emission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2051",'Emission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2051",'Emission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2051",'Emission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2051",'Emission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2051",'Emission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2051",'Emission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2051",'Emission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2051",'Emission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2051",'Emission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2051",'Emission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2051",'Emission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2051",'Emission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2051",'Emission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2051",'Emission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2051",'Emission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2051",'Emission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2051",'Emission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2051",'Emission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2051",'Emission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2051",'Emission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2051",'Emission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2051",'Emission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2051",'Emission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2051",'Emission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2051",'Emission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2051",'Emission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2051",'Emission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2051",'Emission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2051",'Emission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2051",'Emission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2051",'Emission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2051",'Emission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2051",'Emission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2051",'Emission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2051",'Emission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2051",'Emission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2051",'Emission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2051",'Emission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2051",'Emission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2051",'Emission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2051",'Emission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2051",'Emission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2051",'Emission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2051",'Emission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2051",'Emission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2051",'Emission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2051",'Emission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2051",'Emission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2051",'Emission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2051",'Emission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2051",'Emission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2051",'Emission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2051",'Emission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2051",'Emission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2051",'Emission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2051",'Emission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2051",'Emission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2051",'Emission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2051",'Emission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2051",'Emission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2051",'Emission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2051",'Emission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2051",'Emission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2051",'Emission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2051",'Emission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2051",'Emission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2051",'Emission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2051",'Emission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2051",'Emission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2051",'Emission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2051",'Emission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2051",'Emission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2051",'Emission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2051",'Emission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2051",'Emission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2051",'Emission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2051",'Emission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2051",'Emission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2051",'Emission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2051",'Emission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2051",'Emission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2051",'Emission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2051",'Emission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2051",'Emission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2051",'Emission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2051",'Emission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2051",'Emission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2051",'Emission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2051",'Emission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2051",'Emission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2051",'Emission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2051",'Emission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2051",'Emission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2051",'Emission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2051",'Emission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2051",'Emission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2051",'Emission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2051",'Emission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2051",'Emission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2051",'Emission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2051",'Emission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2051",'Emission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2051",'Emission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2051",'Emission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2051",'Emission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2051",'Emission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2051",'Emission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2051",'Emission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2051",'Emission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2051",'Emission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2051",'Emission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2051",'Emission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2051",'Emission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2051",'Emission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2051",'Emission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2051",'Emission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2051",'Emission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2051",'Emission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2051",'Emission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2051",'Emission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2051",'Emission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2051",'Emission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2051",'Emission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2051",'Emission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2051",'Emission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2051",'Emission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2051",'Emission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2051",'Emission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2051",'Emission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2051",'Emission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7570-6F31-4083-855C-AC19C805BCD1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2052",'Emission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2052",'Emission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2052",'Emission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2052",'Emission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2052",'Emission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2052",'Emission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2052",'Emission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2052",'Emission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2052",'Emission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2052",'Emission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2052",'Emission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2052",'Emission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2052",'Emission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2052",'Emission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2052",'Emission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2052",'Emission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2052",'Emission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2052",'Emission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2052",'Emission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2052",'Emission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2052",'Emission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2052",'Emission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2052",'Emission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2052",'Emission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2052",'Emission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2052",'Emission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2052",'Emission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2052",'Emission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2052",'Emission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2052",'Emission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2052",'Emission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2052",'Emission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2052",'Emission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2052",'Emission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2052",'Emission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2052",'Emission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2052",'Emission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2052",'Emission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2052",'Emission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2052",'Emission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2052",'Emission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2052",'Emission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2052",'Emission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2052",'Emission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2052",'Emission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2052",'Emission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2052",'Emission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2052",'Emission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2052",'Emission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2052",'Emission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2052",'Emission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2052",'Emission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2052",'Emission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2052",'Emission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2052",'Emission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2052",'Emission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2052",'Emission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2052",'Emission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2052",'Emission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2052",'Emission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2052",'Emission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2052",'Emission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2052",'Emission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2052",'Emission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2052",'Emission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2052",'Emission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2052",'Emission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2052",'Emission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2052",'Emission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2052",'Emission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2052",'Emission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2052",'Emission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2052",'Emission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2052",'Emission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2052",'Emission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2052",'Emission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2052",'Emission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2052",'Emission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2052",'Emission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2052",'Emission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2052",'Emission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2052",'Emission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2052",'Emission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2052",'Emission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2052",'Emission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2052",'Emission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2052",'Emission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2052",'Emission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2052",'Emission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2052",'Emission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2052",'Emission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2052",'Emission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2052",'Emission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2052",'Emission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2052",'Emission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2052",'Emission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2052",'Emission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2052",'Emission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2052",'Emission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2052",'Emission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2052",'Emission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2052",'Emission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2052",'Emission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2052",'Emission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2052",'Emission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2052",'Emission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2052",'Emission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2052",'Emission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2052",'Emission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2052",'Emission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2052",'Emission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2052",'Emission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2052",'Emission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2052",'Emission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2052",'Emission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2052",'Emission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2052",'Emission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2052",'Emission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2052",'Emission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2052",'Emission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2052",'Emission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2052",'Emission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2052",'Emission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2052",'Emission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2052",'Emission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2052",'Emission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2052",'Emission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2052",'Emission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2052",'Emission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2052",'Emission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2052",'Emission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2052",'Emission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2052",'Emission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2052",'Emission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2052",'Emission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2052",'Emission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2052",'Emission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2052",'Emission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2052",'Emission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2052",'Emission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2052",'Emission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2052",'Emission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2052",'Emission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2052",'Emission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2052",'Emission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2052",'Emission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2052",'Emission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2052",'Emission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2052",'Emission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2052",'Emission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2052",'Emission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2052",'Emission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2052",'Emission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2052",'Emission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2052",'Emission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2052",'Emission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2052",'Emission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2052",'Emission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2052",'Emission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2052",'Emission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2052",'Emission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2052",'Emission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2052",'Emission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2052",'Emission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2052",'Emission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2052",'Emission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2052",'Emission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2052",'Emission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2052",'Emission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2052",'Emission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2052",'Emission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2052",'Emission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2052",'Emission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2052",'Emission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2052",'Emission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2052",'Emission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2052",'Emission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2052",'Emission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2052",'Emission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2052",'Emission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2052",'Emission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2052",'Emission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2052",'Emission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2052",'Emission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2052",'Emission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2052",'Emission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2052",'Emission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2052",'Emission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2052",'Emission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2052",'Emission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2052",'Emission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2052",'Emission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2052",'Emission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2052",'Emission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2052",'Emission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2052",'Emission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2052",'Emission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2052",'Emission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2052",'Emission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2052",'Emission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2052",'Emission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2052",'Emission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2052",'Emission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2052",'Emission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2052",'Emission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2052",'Emission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2052",'Emission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2052",'Emission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2052",'Emission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2052",'Emission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2052",'Emission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2052",'Emission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2052",'Emission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2052",'Emission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2052",'Emission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2052",'Emission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2052",'Emission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2052",'Emission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2052",'Emission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2052",'Emission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2052",'Emission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2052",'Emission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2052",'Emission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2052",'Emission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2052",'Emission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2052",'Emission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2052",'Emission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2052",'Emission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2052",'Emission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2052",'Emission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2052",'Emission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2052",'Emission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2052",'Emission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2052",'Emission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2052",'Emission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2052",'Emission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2052",'Emission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2052",'Emission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2052",'Emission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2052",'Emission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2052",'Emission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2052",'Emission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2052",'Emission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2052",'Emission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2052",'Emission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2052",'Emission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2052",'Emission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2052",'Emission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2052",'Emission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2052",'Emission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2052",'Emission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2052",'Emission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2052",'Emission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2052",'Emission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2052",'Emission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2052",'Emission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2052",'Emission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2052",'Emission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2052",'Emission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2052",'Emission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2052",'Emission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2052",'Emission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2052",'Emission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2052",'Emission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2052",'Emission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2052",'Emission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2052",'Emission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2052",'Emission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2052",'Emission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2052",'Emission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2052",'Emission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2052",'Emission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2052",'Emission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2052",'Emission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2052",'Emission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2052",'Emission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2052",'Emission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2052",'Emission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2052",'Emission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2052",'Emission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2052",'Emission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2052",'Emission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2052",'Emission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2052",'Emission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2052",'Emission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2052",'Emission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2052",'Emission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2052",'Emission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2052",'Emission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2052",'Emission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2052",'Emission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2052",'Emission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2052",'Emission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2052",'Emission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2052",'Emission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2052",'Emission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2052",'Emission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2052",'Emission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2052",'Emission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2052",'Emission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2052",'Emission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2052",'Emission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2052",'Emission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2052",'Emission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2052",'Emission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2052",'Emission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2052",'Emission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2052",'Emission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2052",'Emission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2052",'Emission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2052",'Emission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2052",'Emission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2052",'Emission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2052",'Emission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2052",'Emission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2052",'Emission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2052",'Emission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2052",'Emission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2052",'Emission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2052",'Emission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2052",'Emission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2052",'Emission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2052",'Emission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2052",'Emission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2052",'Emission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2052",'Emission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2052",'Emission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2052",'Emission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2052",'Emission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2052",'Emission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2052",'Emission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2052",'Emission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2052",'Emission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2052",'Emission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2052",'Emission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2052",'Emission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2052",'Emission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2052",'Emission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2052",'Emission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2052",'Emission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2052",'Emission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2052",'Emission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2052",'Emission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2052",'Emission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2052",'Emission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2052",'Emission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2052",'Emission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2052",'Emission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2052",'Emission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2052",'Emission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2052",'Emission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2052",'Emission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2052",'Emission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2052",'Emission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2052",'Emission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2052",'Emission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2052",'Emission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2052",'Emission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2052",'Emission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2052",'Emission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2052",'Emission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2052",'Emission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2052",'Emission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2052",'Emission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2052",'Emission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2052",'Emission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2052",'Emission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2052",'Emission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2052",'Emission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2052",'Emission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2052",'Emission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2052",'Emission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2052",'Emission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2052",'Emission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2052",'Emission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2052",'Emission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2052",'Emission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2052",'Emission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2052",'Emission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2052",'Emission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2052",'Emission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2052",'Emission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2052",'Emission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2052",'Emission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2052",'Emission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2052",'Emission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2052",'Emission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2052",'Emission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2052",'Emission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2052",'Emission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2052",'Emission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2052",'Emission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2052",'Emission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2052",'Emission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2052",'Emission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2052",'Emission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2052",'Emission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2052",'Emission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2052",'Emission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2052",'Emission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2052",'Emission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2052",'Emission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2052",'Emission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2052",'Emission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2052",'Emission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2052",'Emission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2052",'Emission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2052",'Emission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2052",'Emission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2052",'Emission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2052",'Emission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2052",'Emission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2052",'Emission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2052",'Emission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2052",'Emission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2052",'Emission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2052",'Emission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2052",'Emission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2052",'Emission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2052",'Emission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2052",'Emission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2052",'Emission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2052",'Emission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2052",'Emission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2052",'Emission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2052",'Emission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2052",'Emission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2052",'Emission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2052",'Emission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2052",'Emission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2052",'Emission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2052",'Emission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2052",'Emission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2052",'Emission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2052",'Emission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2052",'Emission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2052",'Emission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2052",'Emission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2052",'Emission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2052",'Emission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2052",'Emission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2052",'Emission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2052",'Emission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2052",'Emission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2052",'Emission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2052",'Emission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2052",'Emission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2052",'Emission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2052",'Emission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2052",'Emission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2052",'Emission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2052",'Emission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2052",'Emission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2052",'Emission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2052",'Emission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2052",'Emission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2052",'Emission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2052",'Emission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2052",'Emission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2052",'Emission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2052",'Emission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2052",'Emission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2052",'Emission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2052",'Emission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2052",'Emission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2052",'Emission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2052",'Emission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2052",'Emission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2052",'Emission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2052",'Emission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2052",'Emission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2052",'Emission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2052",'Emission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2052",'Emission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2052",'Emission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2052",'Emission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2052",'Emission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2052",'Emission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2052",'Emission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2052",'Emission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2052",'Emission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2052",'Emission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2052",'Emission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2052",'Emission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2052",'Emission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2052",'Emission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2052",'Emission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2052",'Emission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2052",'Emission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2052",'Emission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2052",'Emission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2052",'Emission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2052",'Emission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2052",'Emission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2052",'Emission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2052",'Emission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2052",'Emission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2052",'Emission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2052",'Emission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2052",'Emission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2052",'Emission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2052",'Emission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2052",'Emission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2052",'Emission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2052",'Emission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2052",'Emission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2052",'Emission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2052",'Emission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2052",'Emission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2052",'Emission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2052",'Emission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2052",'Emission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2052",'Emission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2052",'Emission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2052",'Emission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2052",'Emission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2052",'Emission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2052",'Emission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2052",'Emission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2052",'Emission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2052",'Emission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2052",'Emission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2052",'Emission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2052",'Emission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2052",'Emission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2052",'Emission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2052",'Emission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2052",'Emission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2052",'Emission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2052",'Emission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2052",'Emission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2052",'Emission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2052",'Emission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2052",'Emission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2052",'Emission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2052",'Emission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2052",'Emission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2052",'Emission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2052",'Emission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2052",'Emission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2052",'Emission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2052",'Emission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2052",'Emission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2052",'Emission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2052",'Emission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2052",'Emission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2052",'Emission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2052",'Emission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2052",'Emission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2052",'Emission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2052",'Emission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2052",'Emission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2052",'Emission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2052",'Emission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2052",'Emission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2052",'Emission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2052",'Emission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2052",'Emission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2052",'Emission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2052",'Emission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2052",'Emission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2052",'Emission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2052",'Emission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2052",'Emission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2052",'Emission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2052",'Emission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2052",'Emission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2052",'Emission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2052",'Emission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2052",'Emission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2052",'Emission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2052",'Emission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2052",'Emission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2052",'Emission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2052",'Emission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2052",'Emission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2052",'Emission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2052",'Emission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2052",'Emission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2052",'Emission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2052",'Emission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2052",'Emission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2052",'Emission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2052",'Emission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2052",'Emission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2052",'Emission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2052",'Emission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2052",'Emission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2052",'Emission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2052",'Emission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2052",'Emission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2052",'Emission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2052",'Emission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2052",'Emission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2052",'Emission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2052",'Emission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2052",'Emission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2052",'Emission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2052",'Emission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2052",'Emission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2052",'Emission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2052",'Emission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2052",'Emission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2052",'Emission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2052",'Emission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2052",'Emission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2052",'Emission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2052",'Emission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2052",'Emission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2052",'Emission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2052",'Emission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2052",'Emission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2052",'Emission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2052",'Emission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2052",'Emission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2052",'Emission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2052",'Emission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2052",'Emission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2052",'Emission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2052",'Emission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2052",'Emission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2052",'Emission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2052",'Emission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2052",'Emission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2052",'Emission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2052",'Emission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2052",'Emission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2052",'Emission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2052",'Emission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2052",'Emission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2052",'Emission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2052",'Emission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2052",'Emission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2052",'Emission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2052",'Emission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2052",'Emission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2052",'Emission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2052",'Emission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2052",'Emission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2052",'Emission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2052",'Emission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2052",'Emission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2052",'Emission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2052",'Emission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2052",'Emission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2052",'Emission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2052",'Emission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2052",'Emission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2052",'Emission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2052",'Emission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2052",'Emission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2052",'Emission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2052",'Emission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2052",'Emission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2052",'Emission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2052",'Emission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2052",'Emission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2052",'Emission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2052",'Emission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2052",'Emission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2052",'Emission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2052",'Emission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2052",'Emission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2052",'Emission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2052",'Emission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2052",'Emission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2052",'Emission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2052",'Emission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2052",'Emission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2052",'Emission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2052",'Emission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2052",'Emission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2052",'Emission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2052",'Emission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2052",'Emission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2052",'Emission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2052",'Emission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2052",'Emission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2052",'Emission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2052",'Emission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2052",'Emission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2052",'Emission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2052",'Emission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2052",'Emission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2052",'Emission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2052",'Emission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2052",'Emission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2052",'Emission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2052",'Emission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2052",'Emission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2052",'Emission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2052",'Emission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2052",'Emission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2052",'Emission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2052",'Emission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2052",'Emission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2052",'Emission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2052",'Emission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2052",'Emission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2052",'Emission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2052",'Emission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2052",'Emission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2052",'Emission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2052",'Emission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2052",'Emission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2052",'Emission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2052",'Emission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2052",'Emission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2052",'Emission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2052",'Emission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2052",'Emission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2052",'Emission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2052",'Emission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2052",'Emission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2052",'Emission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2052",'Emission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2052",'Emission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2052",'Emission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2052",'Emission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2052",'Emission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8FD7-B684-4036-97A2-1D3522EE4C97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2053",'Emission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2053",'Emission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2053",'Emission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2053",'Emission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2053",'Emission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2053",'Emission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2053",'Emission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2053",'Emission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2053",'Emission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2053",'Emission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2053",'Emission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2053",'Emission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2053",'Emission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2053",'Emission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2053",'Emission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2053",'Emission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2053",'Emission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2053",'Emission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2053",'Emission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2053",'Emission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2053",'Emission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2053",'Emission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2053",'Emission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2053",'Emission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2053",'Emission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2053",'Emission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2053",'Emission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2053",'Emission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2053",'Emission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2053",'Emission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2053",'Emission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2053",'Emission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2053",'Emission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2053",'Emission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2053",'Emission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2053",'Emission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2053",'Emission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2053",'Emission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2053",'Emission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2053",'Emission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2053",'Emission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2053",'Emission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2053",'Emission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2053",'Emission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2053",'Emission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2053",'Emission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2053",'Emission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2053",'Emission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2053",'Emission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2053",'Emission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2053",'Emission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2053",'Emission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2053",'Emission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2053",'Emission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2053",'Emission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2053",'Emission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2053",'Emission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2053",'Emission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2053",'Emission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2053",'Emission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2053",'Emission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2053",'Emission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2053",'Emission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2053",'Emission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2053",'Emission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2053",'Emission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2053",'Emission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2053",'Emission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2053",'Emission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2053",'Emission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2053",'Emission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2053",'Emission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2053",'Emission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2053",'Emission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2053",'Emission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2053",'Emission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2053",'Emission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2053",'Emission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2053",'Emission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2053",'Emission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2053",'Emission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2053",'Emission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2053",'Emission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2053",'Emission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2053",'Emission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2053",'Emission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2053",'Emission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2053",'Emission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2053",'Emission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2053",'Emission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2053",'Emission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2053",'Emission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2053",'Emission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2053",'Emission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2053",'Emission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2053",'Emission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2053",'Emission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2053",'Emission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2053",'Emission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2053",'Emission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2053",'Emission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2053",'Emission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2053",'Emission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2053",'Emission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2053",'Emission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2053",'Emission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2053",'Emission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2053",'Emission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2053",'Emission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2053",'Emission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2053",'Emission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2053",'Emission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2053",'Emission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2053",'Emission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2053",'Emission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2053",'Emission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2053",'Emission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2053",'Emission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2053",'Emission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2053",'Emission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2053",'Emission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2053",'Emission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2053",'Emission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2053",'Emission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2053",'Emission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2053",'Emission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2053",'Emission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2053",'Emission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2053",'Emission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2053",'Emission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2053",'Emission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2053",'Emission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2053",'Emission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2053",'Emission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2053",'Emission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2053",'Emission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2053",'Emission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2053",'Emission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2053",'Emission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2053",'Emission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2053",'Emission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2053",'Emission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2053",'Emission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2053",'Emission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2053",'Emission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2053",'Emission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2053",'Emission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2053",'Emission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2053",'Emission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2053",'Emission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2053",'Emission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2053",'Emission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2053",'Emission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2053",'Emission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2053",'Emission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2053",'Emission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2053",'Emission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2053",'Emission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2053",'Emission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2053",'Emission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2053",'Emission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2053",'Emission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2053",'Emission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2053",'Emission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2053",'Emission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2053",'Emission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2053",'Emission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2053",'Emission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2053",'Emission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2053",'Emission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2053",'Emission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2053",'Emission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2053",'Emission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2053",'Emission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2053",'Emission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2053",'Emission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2053",'Emission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2053",'Emission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2053",'Emission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2053",'Emission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2053",'Emission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2053",'Emission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2053",'Emission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2053",'Emission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2053",'Emission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2053",'Emission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2053",'Emission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2053",'Emission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2053",'Emission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2053",'Emission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2053",'Emission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2053",'Emission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2053",'Emission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2053",'Emission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2053",'Emission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2053",'Emission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2053",'Emission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2053",'Emission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2053",'Emission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2053",'Emission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2053",'Emission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2053",'Emission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2053",'Emission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2053",'Emission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2053",'Emission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2053",'Emission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2053",'Emission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2053",'Emission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2053",'Emission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2053",'Emission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2053",'Emission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2053",'Emission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2053",'Emission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2053",'Emission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2053",'Emission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2053",'Emission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2053",'Emission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2053",'Emission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2053",'Emission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2053",'Emission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2053",'Emission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2053",'Emission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2053",'Emission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2053",'Emission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2053",'Emission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2053",'Emission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2053",'Emission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2053",'Emission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2053",'Emission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2053",'Emission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2053",'Emission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2053",'Emission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2053",'Emission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2053",'Emission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2053",'Emission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2053",'Emission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2053",'Emission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2053",'Emission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2053",'Emission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2053",'Emission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2053",'Emission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2053",'Emission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2053",'Emission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2053",'Emission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2053",'Emission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2053",'Emission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2053",'Emission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2053",'Emission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2053",'Emission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2053",'Emission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2053",'Emission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2053",'Emission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2053",'Emission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2053",'Emission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2053",'Emission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2053",'Emission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2053",'Emission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2053",'Emission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2053",'Emission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2053",'Emission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2053",'Emission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2053",'Emission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2053",'Emission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2053",'Emission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2053",'Emission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2053",'Emission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2053",'Emission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2053",'Emission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2053",'Emission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2053",'Emission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2053",'Emission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2053",'Emission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2053",'Emission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2053",'Emission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2053",'Emission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2053",'Emission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2053",'Emission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2053",'Emission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2053",'Emission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2053",'Emission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2053",'Emission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2053",'Emission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2053",'Emission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2053",'Emission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2053",'Emission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2053",'Emission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2053",'Emission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2053",'Emission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2053",'Emission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2053",'Emission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2053",'Emission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2053",'Emission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2053",'Emission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2053",'Emission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2053",'Emission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2053",'Emission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2053",'Emission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2053",'Emission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2053",'Emission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2053",'Emission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2053",'Emission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2053",'Emission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2053",'Emission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2053",'Emission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2053",'Emission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2053",'Emission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2053",'Emission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2053",'Emission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2053",'Emission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2053",'Emission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2053",'Emission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2053",'Emission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2053",'Emission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2053",'Emission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2053",'Emission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2053",'Emission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2053",'Emission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2053",'Emission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2053",'Emission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2053",'Emission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2053",'Emission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2053",'Emission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2053",'Emission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2053",'Emission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2053",'Emission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2053",'Emission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2053",'Emission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2053",'Emission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2053",'Emission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2053",'Emission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2053",'Emission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2053",'Emission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2053",'Emission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2053",'Emission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2053",'Emission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2053",'Emission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2053",'Emission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2053",'Emission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2053",'Emission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2053",'Emission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2053",'Emission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2053",'Emission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2053",'Emission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2053",'Emission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2053",'Emission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2053",'Emission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2053",'Emission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2053",'Emission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2053",'Emission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2053",'Emission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2053",'Emission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2053",'Emission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2053",'Emission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2053",'Emission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2053",'Emission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2053",'Emission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2053",'Emission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2053",'Emission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2053",'Emission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2053",'Emission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2053",'Emission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2053",'Emission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2053",'Emission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2053",'Emission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2053",'Emission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2053",'Emission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2053",'Emission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2053",'Emission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2053",'Emission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2053",'Emission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2053",'Emission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2053",'Emission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2053",'Emission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2053",'Emission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2053",'Emission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2053",'Emission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2053",'Emission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2053",'Emission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2053",'Emission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2053",'Emission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2053",'Emission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2053",'Emission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2053",'Emission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2053",'Emission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2053",'Emission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2053",'Emission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2053",'Emission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2053",'Emission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2053",'Emission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2053",'Emission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2053",'Emission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2053",'Emission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2053",'Emission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2053",'Emission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2053",'Emission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2053",'Emission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2053",'Emission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2053",'Emission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2053",'Emission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2053",'Emission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2053",'Emission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2053",'Emission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2053",'Emission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2053",'Emission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2053",'Emission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2053",'Emission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2053",'Emission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2053",'Emission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2053",'Emission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2053",'Emission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2053",'Emission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2053",'Emission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2053",'Emission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2053",'Emission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2053",'Emission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2053",'Emission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2053",'Emission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2053",'Emission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2053",'Emission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2053",'Emission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2053",'Emission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2053",'Emission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2053",'Emission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2053",'Emission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2053",'Emission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2053",'Emission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2053",'Emission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2053",'Emission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2053",'Emission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2053",'Emission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2053",'Emission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2053",'Emission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2053",'Emission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2053",'Emission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2053",'Emission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2053",'Emission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2053",'Emission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2053",'Emission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2053",'Emission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2053",'Emission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2053",'Emission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2053",'Emission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2053",'Emission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2053",'Emission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2053",'Emission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2053",'Emission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2053",'Emission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2053",'Emission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2053",'Emission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2053",'Emission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2053",'Emission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2053",'Emission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2053",'Emission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2053",'Emission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2053",'Emission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2053",'Emission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2053",'Emission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2053",'Emission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2053",'Emission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2053",'Emission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2053",'Emission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2053",'Emission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2053",'Emission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2053",'Emission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2053",'Emission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2053",'Emission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2053",'Emission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2053",'Emission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2053",'Emission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2053",'Emission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2053",'Emission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2053",'Emission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2053",'Emission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2053",'Emission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2053",'Emission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2053",'Emission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2053",'Emission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2053",'Emission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2053",'Emission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2053",'Emission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2053",'Emission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2053",'Emission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2053",'Emission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2053",'Emission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2053",'Emission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2053",'Emission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2053",'Emission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2053",'Emission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2053",'Emission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2053",'Emission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2053",'Emission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2053",'Emission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2053",'Emission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2053",'Emission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2053",'Emission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2053",'Emission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2053",'Emission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2053",'Emission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2053",'Emission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2053",'Emission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2053",'Emission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2053",'Emission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2053",'Emission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2053",'Emission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2053",'Emission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2053",'Emission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2053",'Emission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2053",'Emission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2053",'Emission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2053",'Emission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2053",'Emission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2053",'Emission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2053",'Emission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2053",'Emission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2053",'Emission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2053",'Emission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2053",'Emission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2053",'Emission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2053",'Emission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2053",'Emission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2053",'Emission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2053",'Emission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2053",'Emission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2053",'Emission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2053",'Emission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2053",'Emission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2053",'Emission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2053",'Emission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2053",'Emission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2053",'Emission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2053",'Emission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2053",'Emission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2053",'Emission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2053",'Emission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2053",'Emission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2053",'Emission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2053",'Emission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2053",'Emission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2053",'Emission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2053",'Emission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2053",'Emission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2053",'Emission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2053",'Emission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2053",'Emission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2053",'Emission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2053",'Emission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2053",'Emission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2053",'Emission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2053",'Emission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2053",'Emission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2053",'Emission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2053",'Emission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2053",'Emission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2053",'Emission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2053",'Emission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2053",'Emission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2053",'Emission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2053",'Emission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2053",'Emission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2053",'Emission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2053",'Emission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2053",'Emission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2053",'Emission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2053",'Emission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2053",'Emission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2053",'Emission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2053",'Emission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2053",'Emission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2053",'Emission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2053",'Emission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2053",'Emission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2053",'Emission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2053",'Emission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2053",'Emission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2053",'Emission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2053",'Emission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2053",'Emission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2053",'Emission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2053",'Emission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2053",'Emission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2053",'Emission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2053",'Emission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2053",'Emission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2053",'Emission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2053",'Emission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2053",'Emission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2053",'Emission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2053",'Emission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2053",'Emission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2053",'Emission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2053",'Emission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2053",'Emission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2053",'Emission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2053",'Emission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2053",'Emission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2053",'Emission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2053",'Emission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2053",'Emission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2053",'Emission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2053",'Emission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2053",'Emission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2053",'Emission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2053",'Emission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2053",'Emission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2053",'Emission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2053",'Emission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2053",'Emission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2053",'Emission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2053",'Emission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2053",'Emission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2053",'Emission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2053",'Emission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2053",'Emission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2053",'Emission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2053",'Emission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2053",'Emission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2053",'Emission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2053",'Emission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2053",'Emission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2053",'Emission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2053",'Emission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2053",'Emission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2053",'Emission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2053",'Emission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2053",'Emission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2053",'Emission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2053",'Emission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2053",'Emission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2053",'Emission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2053",'Emission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2053",'Emission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2053",'Emission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2053",'Emission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2053",'Emission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2053",'Emission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2053",'Emission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2053",'Emission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2053",'Emission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2053",'Emission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2053",'Emission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2053",'Emission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2053",'Emission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2053",'Emission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2053",'Emission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2053",'Emission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2053",'Emission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2053",'Emission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2053",'Emission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2053",'Emission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2053",'Emission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2053",'Emission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2053",'Emission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2053",'Emission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2053",'Emission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2053",'Emission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2053",'Emission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2053",'Emission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2053",'Emission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2053",'Emission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2053",'Emission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2053",'Emission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2053",'Emission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2053",'Emission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2053",'Emission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2053",'Emission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2053",'Emission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2053",'Emission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2053",'Emission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2053",'Emission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2053",'Emission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2053",'Emission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2053",'Emission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2053",'Emission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2053",'Emission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2053",'Emission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2053",'Emission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2053",'Emission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2053",'Emission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2053",'Emission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2053",'Emission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2053",'Emission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2053",'Emission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2053",'Emission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2053",'Emission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2053",'Emission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2053",'Emission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2053",'Emission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2053",'Emission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2053",'Emission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2053",'Emission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2053",'Emission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2053",'Emission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2053",'Emission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2053",'Emission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2053",'Emission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2053",'Emission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2053",'Emission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2053",'Emission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2053",'Emission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2053",'Emission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2053",'Emission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2053",'Emission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2053",'Emission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2053",'Emission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2053",'Emission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2053",'Emission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2053",'Emission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2053",'Emission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2053",'Emission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2053",'Emission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2053",'Emission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2053",'Emission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2053",'Emission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2053",'Emission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2053",'Emission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2053",'Emission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2053",'Emission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2053",'Emission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2053",'Emission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2053",'Emission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42BA3-3AC8-4C25-8B82-CC57D12919DC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2054",'Emission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2054",'Emission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2054",'Emission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2054",'Emission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2054",'Emission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2054",'Emission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2054",'Emission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2054",'Emission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2054",'Emission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2054",'Emission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2054",'Emission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2054",'Emission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2054",'Emission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2054",'Emission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2054",'Emission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2054",'Emission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2054",'Emission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2054",'Emission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2054",'Emission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2054",'Emission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2054",'Emission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2054",'Emission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2054",'Emission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2054",'Emission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2054",'Emission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2054",'Emission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2054",'Emission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2054",'Emission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2054",'Emission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2054",'Emission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2054",'Emission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2054",'Emission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2054",'Emission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2054",'Emission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2054",'Emission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2054",'Emission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2054",'Emission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2054",'Emission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2054",'Emission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2054",'Emission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2054",'Emission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2054",'Emission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2054",'Emission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2054",'Emission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2054",'Emission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2054",'Emission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2054",'Emission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2054",'Emission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2054",'Emission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2054",'Emission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2054",'Emission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2054",'Emission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2054",'Emission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2054",'Emission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2054",'Emission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2054",'Emission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2054",'Emission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2054",'Emission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2054",'Emission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2054",'Emission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2054",'Emission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2054",'Emission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2054",'Emission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2054",'Emission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2054",'Emission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2054",'Emission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2054",'Emission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2054",'Emission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2054",'Emission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2054",'Emission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2054",'Emission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2054",'Emission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2054",'Emission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2054",'Emission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2054",'Emission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2054",'Emission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2054",'Emission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2054",'Emission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2054",'Emission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2054",'Emission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2054",'Emission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2054",'Emission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2054",'Emission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2054",'Emission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2054",'Emission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2054",'Emission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2054",'Emission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2054",'Emission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2054",'Emission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2054",'Emission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2054",'Emission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2054",'Emission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2054",'Emission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2054",'Emission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2054",'Emission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2054",'Emission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2054",'Emission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2054",'Emission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2054",'Emission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2054",'Emission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2054",'Emission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2054",'Emission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2054",'Emission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2054",'Emission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2054",'Emission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2054",'Emission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2054",'Emission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2054",'Emission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2054",'Emission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2054",'Emission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2054",'Emission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2054",'Emission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2054",'Emission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2054",'Emission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2054",'Emission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2054",'Emission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2054",'Emission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2054",'Emission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2054",'Emission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2054",'Emission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2054",'Emission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2054",'Emission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2054",'Emission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2054",'Emission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2054",'Emission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2054",'Emission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2054",'Emission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2054",'Emission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2054",'Emission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2054",'Emission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2054",'Emission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2054",'Emission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2054",'Emission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2054",'Emission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2054",'Emission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2054",'Emission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2054",'Emission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2054",'Emission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2054",'Emission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2054",'Emission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2054",'Emission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2054",'Emission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2054",'Emission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2054",'Emission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2054",'Emission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2054",'Emission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2054",'Emission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2054",'Emission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2054",'Emission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2054",'Emission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2054",'Emission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2054",'Emission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2054",'Emission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2054",'Emission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2054",'Emission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2054",'Emission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2054",'Emission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2054",'Emission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2054",'Emission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2054",'Emission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2054",'Emission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2054",'Emission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2054",'Emission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2054",'Emission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2054",'Emission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2054",'Emission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2054",'Emission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2054",'Emission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2054",'Emission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2054",'Emission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2054",'Emission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2054",'Emission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2054",'Emission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2054",'Emission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2054",'Emission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2054",'Emission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2054",'Emission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2054",'Emission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2054",'Emission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2054",'Emission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2054",'Emission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2054",'Emission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2054",'Emission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2054",'Emission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2054",'Emission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2054",'Emission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2054",'Emission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2054",'Emission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2054",'Emission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2054",'Emission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2054",'Emission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2054",'Emission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2054",'Emission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2054",'Emission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2054",'Emission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2054",'Emission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2054",'Emission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2054",'Emission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2054",'Emission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2054",'Emission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2054",'Emission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2054",'Emission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2054",'Emission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2054",'Emission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2054",'Emission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2054",'Emission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2054",'Emission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2054",'Emission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2054",'Emission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2054",'Emission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2054",'Emission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2054",'Emission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2054",'Emission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2054",'Emission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2054",'Emission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2054",'Emission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2054",'Emission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2054",'Emission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2054",'Emission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2054",'Emission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2054",'Emission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2054",'Emission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2054",'Emission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2054",'Emission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2054",'Emission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2054",'Emission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2054",'Emission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2054",'Emission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2054",'Emission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2054",'Emission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2054",'Emission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2054",'Emission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2054",'Emission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2054",'Emission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2054",'Emission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2054",'Emission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2054",'Emission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2054",'Emission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2054",'Emission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2054",'Emission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2054",'Emission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2054",'Emission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2054",'Emission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2054",'Emission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2054",'Emission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2054",'Emission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2054",'Emission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2054",'Emission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2054",'Emission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2054",'Emission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2054",'Emission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2054",'Emission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2054",'Emission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2054",'Emission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2054",'Emission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2054",'Emission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2054",'Emission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2054",'Emission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2054",'Emission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2054",'Emission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2054",'Emission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2054",'Emission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2054",'Emission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2054",'Emission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2054",'Emission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2054",'Emission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2054",'Emission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2054",'Emission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2054",'Emission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2054",'Emission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2054",'Emission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2054",'Emission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2054",'Emission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2054",'Emission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2054",'Emission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2054",'Emission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2054",'Emission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2054",'Emission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2054",'Emission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2054",'Emission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2054",'Emission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2054",'Emission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2054",'Emission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2054",'Emission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2054",'Emission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2054",'Emission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2054",'Emission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2054",'Emission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2054",'Emission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2054",'Emission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2054",'Emission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2054",'Emission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2054",'Emission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2054",'Emission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2054",'Emission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2054",'Emission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2054",'Emission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2054",'Emission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2054",'Emission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2054",'Emission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2054",'Emission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2054",'Emission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2054",'Emission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2054",'Emission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2054",'Emission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2054",'Emission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2054",'Emission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2054",'Emission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2054",'Emission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2054",'Emission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2054",'Emission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2054",'Emission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2054",'Emission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2054",'Emission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2054",'Emission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2054",'Emission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2054",'Emission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2054",'Emission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2054",'Emission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2054",'Emission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2054",'Emission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2054",'Emission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2054",'Emission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2054",'Emission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2054",'Emission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2054",'Emission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2054",'Emission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2054",'Emission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2054",'Emission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2054",'Emission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2054",'Emission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2054",'Emission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2054",'Emission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2054",'Emission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2054",'Emission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2054",'Emission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2054",'Emission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2054",'Emission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2054",'Emission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2054",'Emission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2054",'Emission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2054",'Emission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2054",'Emission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2054",'Emission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2054",'Emission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2054",'Emission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2054",'Emission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2054",'Emission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2054",'Emission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2054",'Emission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2054",'Emission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2054",'Emission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2054",'Emission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2054",'Emission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2054",'Emission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2054",'Emission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2054",'Emission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2054",'Emission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2054",'Emission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2054",'Emission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2054",'Emission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2054",'Emission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2054",'Emission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2054",'Emission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2054",'Emission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2054",'Emission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2054",'Emission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2054",'Emission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2054",'Emission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2054",'Emission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2054",'Emission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2054",'Emission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2054",'Emission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2054",'Emission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2054",'Emission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2054",'Emission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2054",'Emission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2054",'Emission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2054",'Emission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2054",'Emission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2054",'Emission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2054",'Emission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2054",'Emission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2054",'Emission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2054",'Emission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2054",'Emission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2054",'Emission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2054",'Emission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2054",'Emission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2054",'Emission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2054",'Emission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2054",'Emission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2054",'Emission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2054",'Emission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2054",'Emission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2054",'Emission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2054",'Emission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2054",'Emission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2054",'Emission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2054",'Emission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2054",'Emission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2054",'Emission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2054",'Emission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2054",'Emission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2054",'Emission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2054",'Emission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2054",'Emission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2054",'Emission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2054",'Emission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2054",'Emission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2054",'Emission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2054",'Emission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2054",'Emission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2054",'Emission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2054",'Emission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2054",'Emission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2054",'Emission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2054",'Emission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2054",'Emission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2054",'Emission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2054",'Emission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2054",'Emission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2054",'Emission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2054",'Emission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2054",'Emission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2054",'Emission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2054",'Emission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2054",'Emission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2054",'Emission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2054",'Emission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2054",'Emission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2054",'Emission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2054",'Emission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2054",'Emission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2054",'Emission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2054",'Emission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2054",'Emission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2054",'Emission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2054",'Emission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2054",'Emission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2054",'Emission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2054",'Emission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2054",'Emission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2054",'Emission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2054",'Emission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2054",'Emission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2054",'Emission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2054",'Emission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2054",'Emission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2054",'Emission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2054",'Emission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2054",'Emission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2054",'Emission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2054",'Emission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2054",'Emission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2054",'Emission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2054",'Emission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2054",'Emission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2054",'Emission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2054",'Emission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2054",'Emission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2054",'Emission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2054",'Emission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2054",'Emission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2054",'Emission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2054",'Emission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2054",'Emission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2054",'Emission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2054",'Emission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2054",'Emission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2054",'Emission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2054",'Emission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2054",'Emission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2054",'Emission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2054",'Emission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2054",'Emission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2054",'Emission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2054",'Emission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2054",'Emission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2054",'Emission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2054",'Emission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2054",'Emission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2054",'Emission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2054",'Emission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2054",'Emission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2054",'Emission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2054",'Emission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2054",'Emission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2054",'Emission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2054",'Emission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2054",'Emission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2054",'Emission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2054",'Emission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2054",'Emission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2054",'Emission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2054",'Emission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2054",'Emission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2054",'Emission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2054",'Emission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2054",'Emission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2054",'Emission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2054",'Emission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2054",'Emission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2054",'Emission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2054",'Emission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2054",'Emission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2054",'Emission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2054",'Emission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2054",'Emission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2054",'Emission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2054",'Emission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2054",'Emission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2054",'Emission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2054",'Emission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2054",'Emission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2054",'Emission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2054",'Emission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2054",'Emission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2054",'Emission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2054",'Emission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2054",'Emission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2054",'Emission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2054",'Emission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2054",'Emission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2054",'Emission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2054",'Emission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2054",'Emission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2054",'Emission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2054",'Emission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2054",'Emission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2054",'Emission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2054",'Emission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2054",'Emission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2054",'Emission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2054",'Emission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2054",'Emission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2054",'Emission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2054",'Emission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2054",'Emission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2054",'Emission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2054",'Emission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2054",'Emission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2054",'Emission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2054",'Emission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2054",'Emission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2054",'Emission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2054",'Emission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2054",'Emission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2054",'Emission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2054",'Emission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2054",'Emission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2054",'Emission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2054",'Emission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2054",'Emission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2054",'Emission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2054",'Emission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2054",'Emission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2054",'Emission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2054",'Emission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2054",'Emission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2054",'Emission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2054",'Emission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2054",'Emission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2054",'Emission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2054",'Emission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2054",'Emission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2054",'Emission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2054",'Emission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2054",'Emission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2054",'Emission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2054",'Emission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2054",'Emission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2054",'Emission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2054",'Emission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2054",'Emission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2054",'Emission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2054",'Emission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2054",'Emission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2054",'Emission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2054",'Emission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2054",'Emission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2054",'Emission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2054",'Emission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2054",'Emission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2054",'Emission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2054",'Emission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2054",'Emission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2054",'Emission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2054",'Emission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2054",'Emission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2054",'Emission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2054",'Emission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2054",'Emission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2054",'Emission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2054",'Emission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2054",'Emission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2054",'Emission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2054",'Emission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2054",'Emission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2054",'Emission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2054",'Emission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2054",'Emission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2054",'Emission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2054",'Emission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2054",'Emission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2054",'Emission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2054",'Emission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2054",'Emission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2054",'Emission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2054",'Emission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2054",'Emission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2054",'Emission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2054",'Emission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2054",'Emission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2054",'Emission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2054",'Emission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2054",'Emission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2054",'Emission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2054",'Emission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2054",'Emission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2054",'Emission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2054",'Emission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2054",'Emission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2054",'Emission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2054",'Emission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2054",'Emission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2054",'Emission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2054",'Emission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2054",'Emission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2054",'Emission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2054",'Emission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2054",'Emission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2054",'Emission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2054",'Emission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2054",'Emission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2054",'Emission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2054",'Emission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2054",'Emission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2054",'Emission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2054",'Emission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2054",'Emission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2054",'Emission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2054",'Emission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2054",'Emission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2054",'Emission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2054",'Emission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2054",'Emission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2054",'Emission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2054",'Emission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2054",'Emission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2054",'Emission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2054",'Emission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2054",'Emission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2054",'Emission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2054",'Emission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2054",'Emission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2054",'Emission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2054",'Emission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2054",'Emission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2054",'Emission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2054",'Emission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2054",'Emission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2054",'Emission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2054",'Emission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2054",'Emission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2054",'Emission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2054",'Emission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2054",'Emission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2054",'Emission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2054",'Emission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2054",'Emission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2054",'Emission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2054",'Emission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2054",'Emission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2054",'Emission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2054",'Emission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2054",'Emission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2054",'Emission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2054",'Emission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2054",'Emission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2054",'Emission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2054",'Emission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2054",'Emission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2054",'Emission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2054",'Emission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2054",'Emission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2054",'Emission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2054",'Emission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2054",'Emission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2054",'Emission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2054",'Emission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2054",'Emission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2054",'Emission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2054",'Emission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2054",'Emission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2054",'Emission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2054",'Emission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2054",'Emission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2054",'Emission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2054",'Emission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2054",'Emission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2054",'Emission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2054",'Emission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2054",'Emission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2054",'Emission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2054",'Emission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2054",'Emission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2054",'Emission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2054",'Emission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2054",'Emission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2054",'Emission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2054",'Emission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2054",'Emission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2054",'Emission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2054",'Emission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2054",'Emission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2054",'Emission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2054",'Emission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2054",'Emission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2054",'Emission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9"/>
  <sheetViews>
    <sheetView zoomScale="80" zoomScaleNormal="80" workbookViewId="0">
      <selection activeCell="O11" activeCellId="1" sqref="O7 O11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2024",'Emission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2024",'Emission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2024",'Emission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2024",'Emission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2024",'Emission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2024",'Emission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2024",'Emission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2024",'Emission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2024",'Emission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2024",'Emission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2024",'Emission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2024",'Emission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2024",'Emission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2024",'Emission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2024",'Emission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2024",'Emission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2024",'Emission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2024",'Emission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2024",'Emission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2024",'Emission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2024",'Emission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2024",'Emission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2024",'Emission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2024",'Emission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2024",'Emission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2024",'Emission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2024",'Emission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2024",'Emission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2024",'Emission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2024",'Emission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2024",'Emission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2024",'Emission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2024",'Emission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2024",'Emission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2024",'Emission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2024",'Emission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2024",'Emission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2024",'Emission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2024",'Emission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2024",'Emission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2024",'Emission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2024",'Emission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2024",'Emission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2024",'Emission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2024",'Emission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2024",'Emission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2024",'Emission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2024",'Emission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2024",'Emission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2024",'Emission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2024",'Emission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2024",'Emission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2024",'Emission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2024",'Emission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2024",'Emission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2024",'Emission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2024",'Emission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2024",'Emission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2024",'Emission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2024",'Emission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2024",'Emission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2024",'Emission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2024",'Emission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2024",'Emission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2024",'Emission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2024",'Emission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2024",'Emission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2024",'Emission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2024",'Emission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2024",'Emission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2024",'Emission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2024",'Emission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2024",'Emission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2024",'Emission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2024",'Emission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2024",'Emission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2024",'Emission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2024",'Emission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2024",'Emission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2024",'Emission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2024",'Emission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2024",'Emission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2024",'Emission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2024",'Emission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2024",'Emission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2024",'Emission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2024",'Emission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2024",'Emission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2024",'Emission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2024",'Emission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2024",'Emission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2024",'Emission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2024",'Emission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2024",'Emission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2024",'Emission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2024",'Emission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2024",'Emission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2024",'Emission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2024",'Emission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2024",'Emission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2024",'Emission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2024",'Emission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2024",'Emission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2024",'Emission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2024",'Emission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2024",'Emission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2024",'Emission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2024",'Emission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2024",'Emission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2024",'Emission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2024",'Emission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2024",'Emission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2024",'Emission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2024",'Emission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2024",'Emission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2024",'Emission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2024",'Emission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2024",'Emission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2024",'Emission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2024",'Emission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2024",'Emission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2024",'Emission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2024",'Emission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2024",'Emission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2024",'Emission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2024",'Emission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2024",'Emission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2024",'Emission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2024",'Emission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2024",'Emission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2024",'Emission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2024",'Emission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2024",'Emission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2024",'Emission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2024",'Emission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2024",'Emission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2024",'Emission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2024",'Emission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2024",'Emission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2024",'Emission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2024",'Emission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2024",'Emission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2024",'Emission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2024",'Emission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2024",'Emission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2024",'Emission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2024",'Emission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2024",'Emission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2024",'Emission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2024",'Emission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2024",'Emission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2024",'Emission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2024",'Emission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2024",'Emission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2024",'Emission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2024",'Emission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2024",'Emission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2024",'Emission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2024",'Emission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2024",'Emission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2024",'Emission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2024",'Emission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2024",'Emission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2024",'Emission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2024",'Emission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2024",'Emission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2024",'Emission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2024",'Emission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2024",'Emission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2024",'Emission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2024",'Emission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2024",'Emission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2024",'Emission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2024",'Emission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2024",'Emission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2024",'Emission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2024",'Emission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2024",'Emission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2024",'Emission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2024",'Emission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2024",'Emission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2024",'Emission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2024",'Emission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2024",'Emission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2024",'Emission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2024",'Emission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2024",'Emission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2024",'Emission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2024",'Emission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2024",'Emission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2024",'Emission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2024",'Emission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2024",'Emission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2024",'Emission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2024",'Emission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2024",'Emission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2024",'Emission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2024",'Emission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2024",'Emission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2024",'Emission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2024",'Emission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2024",'Emission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2024",'Emission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2024",'Emission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2024",'Emission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2024",'Emission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2024",'Emission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2024",'Emission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2024",'Emission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2024",'Emission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2024",'Emission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2024",'Emission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2024",'Emission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2024",'Emission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2024",'Emission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2024",'Emission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2024",'Emission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2024",'Emission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2024",'Emission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2024",'Emission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2024",'Emission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2024",'Emission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2024",'Emission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2024",'Emission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2024",'Emission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2024",'Emission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2024",'Emission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2024",'Emission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2024",'Emission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2024",'Emission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2024",'Emission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2024",'Emission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2024",'Emission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2024",'Emission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2024",'Emission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2024",'Emission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2024",'Emission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2024",'Emission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2024",'Emission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2024",'Emission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2024",'Emission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2024",'Emission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2024",'Emission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2024",'Emission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2024",'Emission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2024",'Emission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2024",'Emission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2024",'Emission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2024",'Emission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2024",'Emission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2024",'Emission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2024",'Emission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2024",'Emission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2024",'Emission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2024",'Emission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2024",'Emission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2024",'Emission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2024",'Emission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2024",'Emission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2024",'Emission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2024",'Emission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2024",'Emission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2024",'Emission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2024",'Emission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2024",'Emission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2024",'Emission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2024",'Emission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2024",'Emission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2024",'Emission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2024",'Emission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2024",'Emission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2024",'Emission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2024",'Emission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2024",'Emission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2024",'Emission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2024",'Emission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2024",'Emission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2024",'Emission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2024",'Emission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2024",'Emission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2024",'Emission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2024",'Emission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2024",'Emission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2024",'Emission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2024",'Emission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2024",'Emission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2024",'Emission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2024",'Emission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2024",'Emission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2024",'Emission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2024",'Emission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2024",'Emission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2024",'Emission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2024",'Emission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2024",'Emission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2024",'Emission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2024",'Emission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2024",'Emission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2024",'Emission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2024",'Emission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2024",'Emission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2024",'Emission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2024",'Emission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2024",'Emission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2024",'Emission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2024",'Emission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2024",'Emission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2024",'Emission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2024",'Emission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2024",'Emission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2024",'Emission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2024",'Emission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2024",'Emission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2024",'Emission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2024",'Emission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2024",'Emission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2024",'Emission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2024",'Emission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2024",'Emission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2024",'Emission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2024",'Emission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2024",'Emission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2024",'Emission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2024",'Emission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2024",'Emission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2024",'Emission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2024",'Emission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2024",'Emission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2024",'Emission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2024",'Emission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2024",'Emission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2024",'Emission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2024",'Emission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2024",'Emission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2024",'Emission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2024",'Emission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2024",'Emission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2024",'Emission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2024",'Emission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2024",'Emission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2024",'Emission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2024",'Emission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2024",'Emission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2024",'Emission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2024",'Emission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2024",'Emission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2024",'Emission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2024",'Emission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2024",'Emission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2024",'Emission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2024",'Emission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2024",'Emission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2024",'Emission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2024",'Emission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2024",'Emission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2024",'Emission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2024",'Emission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2024",'Emission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2024",'Emission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2024",'Emission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2024",'Emission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2024",'Emission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2024",'Emission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2024",'Emission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2024",'Emission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2024",'Emission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2024",'Emission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2024",'Emission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2024",'Emission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2024",'Emission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2024",'Emission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2024",'Emission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2024",'Emission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2024",'Emission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2024",'Emission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2024",'Emission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2024",'Emission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2024",'Emission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2024",'Emission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2024",'Emission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2024",'Emission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2024",'Emission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2024",'Emission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2024",'Emission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2024",'Emission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2024",'Emission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2024",'Emission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2024",'Emission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2024",'Emission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2024",'Emission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2024",'Emission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2024",'Emission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2024",'Emission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2024",'Emission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2024",'Emission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2024",'Emission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2024",'Emission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2024",'Emission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2024",'Emission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2024",'Emission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2024",'Emission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2024",'Emission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2024",'Emission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2024",'Emission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2024",'Emission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2024",'Emission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2024",'Emission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2024",'Emission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2024",'Emission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2024",'Emission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2024",'Emission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2024",'Emission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2024",'Emission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2024",'Emission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2024",'Emission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2024",'Emission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2024",'Emission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2024",'Emission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2024",'Emission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2024",'Emission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2024",'Emission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2024",'Emission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2024",'Emission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2024",'Emission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2024",'Emission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2024",'Emission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2024",'Emission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2024",'Emission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2024",'Emission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2024",'Emission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2024",'Emission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2024",'Emission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2024",'Emission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2024",'Emission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2024",'Emission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2024",'Emission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2024",'Emission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2024",'Emission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2024",'Emission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2024",'Emission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2024",'Emission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2024",'Emission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2024",'Emission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2024",'Emission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2024",'Emission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2024",'Emission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2024",'Emission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2024",'Emission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2024",'Emission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2024",'Emission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2024",'Emission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2024",'Emission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2024",'Emission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2024",'Emission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2024",'Emission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2024",'Emission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2024",'Emission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2024",'Emission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2024",'Emission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2024",'Emission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2024",'Emission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2024",'Emission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2024",'Emission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2024",'Emission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2024",'Emission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2024",'Emission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2024",'Emission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2024",'Emission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2024",'Emission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2024",'Emission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2024",'Emission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2024",'Emission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2024",'Emission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2024",'Emission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2024",'Emission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2024",'Emission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2024",'Emission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2024",'Emission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2024",'Emission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2024",'Emission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2024",'Emission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2024",'Emission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2024",'Emission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2024",'Emission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2024",'Emission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2024",'Emission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2024",'Emission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2024",'Emission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2024",'Emission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2024",'Emission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2024",'Emission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2024",'Emission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2024",'Emission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2024",'Emission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2024",'Emission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2024",'Emission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2024",'Emission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2024",'Emission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2024",'Emission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2024",'Emission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2024",'Emission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2024",'Emission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2024",'Emission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2024",'Emission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2024",'Emission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2024",'Emission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2024",'Emission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2024",'Emission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2024",'Emission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2024",'Emission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2024",'Emission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2024",'Emission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2024",'Emission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2024",'Emission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2024",'Emission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2024",'Emission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2024",'Emission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2024",'Emission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2024",'Emission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2024",'Emission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2024",'Emission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2024",'Emission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2024",'Emission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2024",'Emission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2024",'Emission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2024",'Emission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2024",'Emission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2024",'Emission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2024",'Emission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2024",'Emission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2024",'Emission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2024",'Emission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2024",'Emission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2024",'Emission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2024",'Emission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2024",'Emission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2024",'Emission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2024",'Emission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2024",'Emission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2024",'Emission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2024",'Emission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2024",'Emission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2024",'Emission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2024",'Emission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2024",'Emission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2024",'Emission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2024",'Emission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2024",'Emission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2024",'Emission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2024",'Emission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2024",'Emission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2024",'Emission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2024",'Emission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2024",'Emission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2024",'Emission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2024",'Emission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2024",'Emission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2024",'Emission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2024",'Emission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2024",'Emission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2024",'Emission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2024",'Emission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2024",'Emission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2024",'Emission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2024",'Emission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2024",'Emission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2024",'Emission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2024",'Emission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2024",'Emission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2024",'Emission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2024",'Emission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2024",'Emission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2024",'Emission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2024",'Emission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2024",'Emission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2024",'Emission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2024",'Emission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2024",'Emission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2024",'Emission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2024",'Emission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2024",'Emission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2024",'Emission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2024",'Emission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2024",'Emission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2024",'Emission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2024",'Emission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2024",'Emission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2024",'Emission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2024",'Emission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2024",'Emission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2024",'Emission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2024",'Emission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2024",'Emission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2024",'Emission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2024",'Emission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2024",'Emission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2024",'Emission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2024",'Emission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2024",'Emission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2024",'Emission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2024",'Emission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2024",'Emission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2024",'Emission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2024",'Emission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2024",'Emission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2024",'Emission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2024",'Emission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2024",'Emission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2024",'Emission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2024",'Emission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2024",'Emission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2024",'Emission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2024",'Emission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2024",'Emission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2024",'Emission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2024",'Emission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2024",'Emission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2024",'Emission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2024",'Emission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2024",'Emission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2024",'Emission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2024",'Emission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2024",'Emission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2024",'Emission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2024",'Emission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2024",'Emission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2024",'Emission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2024",'Emission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2024",'Emission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2024",'Emission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2024",'Emission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2024",'Emission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2024",'Emission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2024",'Emission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2024",'Emission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2024",'Emission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2024",'Emission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2024",'Emission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2024",'Emission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2024",'Emission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2024",'Emission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2024",'Emission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2024",'Emission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2024",'Emission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2024",'Emission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2024",'Emission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2024",'Emission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2024",'Emission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2024",'Emission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2024",'Emission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2024",'Emission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2024",'Emission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2024",'Emission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2024",'Emission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2024",'Emission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2024",'Emission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2024",'Emission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2024",'Emission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2024",'Emission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2024",'Emission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2024",'Emission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2024",'Emission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2024",'Emission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2024",'Emission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2024",'Emission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2024",'Emission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2024",'Emission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2024",'Emission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2024",'Emission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2024",'Emission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2024",'Emission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2024",'Emission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2024",'Emission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2024",'Emission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2024",'Emission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2024",'Emission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2024",'Emission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2024",'Emission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2024",'Emission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2024",'Emission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2024",'Emission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2024",'Emission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2024",'Emission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2024",'Emission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2024",'Emission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2024",'Emission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2024",'Emission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2024",'Emission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2024",'Emission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2024",'Emission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2024",'Emission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2024",'Emission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2024",'Emission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2024",'Emission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2024",'Emission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2024",'Emission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2024",'Emission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2024",'Emission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2024",'Emission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2024",'Emission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2024",'Emission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2024",'Emission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2024",'Emission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2024",'Emission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2024",'Emission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2024",'Emission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2024",'Emission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2024",'Emission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2024",'Emission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2024",'Emission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2024",'Emission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2024",'Emission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2024",'Emission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2024",'Emission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2024",'Emission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2024",'Emission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2024",'Emission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2024",'Emission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2024",'Emission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2024",'Emission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R86:W86"/>
    <mergeCell ref="Y24:Z24"/>
    <mergeCell ref="Y73:Y84"/>
    <mergeCell ref="Y71:Z71"/>
    <mergeCell ref="AC71:AH71"/>
    <mergeCell ref="AC86:AH86"/>
    <mergeCell ref="AJ24:AK24"/>
    <mergeCell ref="AN26:AS26"/>
    <mergeCell ref="AN41:AS41"/>
    <mergeCell ref="AN56:AS56"/>
    <mergeCell ref="AN71:AS71"/>
    <mergeCell ref="AN86:AS86"/>
    <mergeCell ref="AJ73:AJ84"/>
    <mergeCell ref="AL56:AM56"/>
    <mergeCell ref="AL26:AM26"/>
    <mergeCell ref="AJ28:AJ39"/>
    <mergeCell ref="AL41:AM41"/>
    <mergeCell ref="AJ26:AK26"/>
    <mergeCell ref="AC26:AH26"/>
    <mergeCell ref="AJ41:AK41"/>
    <mergeCell ref="AJ22:AK22"/>
    <mergeCell ref="AJ23:AK23"/>
    <mergeCell ref="AL86:AM86"/>
    <mergeCell ref="C88:C99"/>
    <mergeCell ref="N88:N99"/>
    <mergeCell ref="Y88:Y99"/>
    <mergeCell ref="AJ88:AJ99"/>
    <mergeCell ref="Y86:Z86"/>
    <mergeCell ref="AA86:AB86"/>
    <mergeCell ref="AJ86:AK86"/>
    <mergeCell ref="C86:D86"/>
    <mergeCell ref="E86:F86"/>
    <mergeCell ref="N86:O86"/>
    <mergeCell ref="AL71:AM71"/>
    <mergeCell ref="C73:C84"/>
    <mergeCell ref="N73:N84"/>
    <mergeCell ref="G86:L86"/>
    <mergeCell ref="N22:O22"/>
    <mergeCell ref="N23:O23"/>
    <mergeCell ref="Y22:Z22"/>
    <mergeCell ref="Y23:Z23"/>
    <mergeCell ref="P86:Q86"/>
    <mergeCell ref="R26:W26"/>
    <mergeCell ref="N24:O24"/>
    <mergeCell ref="C58:C69"/>
    <mergeCell ref="N58:N69"/>
    <mergeCell ref="Y58:Y69"/>
    <mergeCell ref="AJ58:AJ69"/>
    <mergeCell ref="G56:L56"/>
    <mergeCell ref="AC56:AH56"/>
    <mergeCell ref="AA71:AB71"/>
    <mergeCell ref="AJ71:AK71"/>
    <mergeCell ref="C71:D71"/>
    <mergeCell ref="E71:F71"/>
    <mergeCell ref="N71:O71"/>
    <mergeCell ref="P71:Q71"/>
    <mergeCell ref="G71:L71"/>
    <mergeCell ref="R56:W56"/>
    <mergeCell ref="R71:W71"/>
    <mergeCell ref="C56:D56"/>
    <mergeCell ref="E56:F56"/>
    <mergeCell ref="N56:O56"/>
    <mergeCell ref="P56:Q56"/>
    <mergeCell ref="Y56:Z56"/>
    <mergeCell ref="AA56:AB56"/>
    <mergeCell ref="AJ56:AK56"/>
    <mergeCell ref="C43:C54"/>
    <mergeCell ref="N43:N54"/>
    <mergeCell ref="Y43:Y54"/>
    <mergeCell ref="AJ43:AJ54"/>
    <mergeCell ref="AC41:AH41"/>
    <mergeCell ref="R41:W41"/>
    <mergeCell ref="C23:D23"/>
    <mergeCell ref="C22:D22"/>
    <mergeCell ref="A1:B5"/>
    <mergeCell ref="C6:D7"/>
    <mergeCell ref="C28:C39"/>
    <mergeCell ref="C26:D26"/>
    <mergeCell ref="C24:D24"/>
    <mergeCell ref="AA41:AB41"/>
    <mergeCell ref="AA26:AB26"/>
    <mergeCell ref="Y28:Y39"/>
    <mergeCell ref="E41:F41"/>
    <mergeCell ref="P41:Q41"/>
    <mergeCell ref="N28:N39"/>
    <mergeCell ref="G41:L41"/>
    <mergeCell ref="N26:O26"/>
    <mergeCell ref="Y26:Z26"/>
    <mergeCell ref="E26:F26"/>
    <mergeCell ref="P26:Q26"/>
    <mergeCell ref="G26:L26"/>
    <mergeCell ref="C41:D41"/>
    <mergeCell ref="N41:O41"/>
    <mergeCell ref="Y41:Z41"/>
    <mergeCell ref="N5:N6"/>
    <mergeCell ref="O5:O6"/>
    <mergeCell ref="P5:Q6"/>
    <mergeCell ref="N9:N10"/>
    <mergeCell ref="O9:O10"/>
    <mergeCell ref="P9:Q10"/>
    <mergeCell ref="J7:K7"/>
    <mergeCell ref="F7:G7"/>
    <mergeCell ref="E6:F6"/>
    <mergeCell ref="G6:H6"/>
    <mergeCell ref="J6:K6"/>
  </mergeCells>
  <phoneticPr fontId="3" type="noConversion"/>
  <pageMargins left="0.7" right="0.7" top="0.75" bottom="0.75" header="0.3" footer="0.3"/>
  <pageSetup paperSize="9" orientation="portrait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62F7-296C-40C9-A459-117E245FEACF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2025",'Emission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2025",'Emission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2025",'Emission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2025",'Emission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2025",'Emission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2025",'Emission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2025",'Emission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2025",'Emission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2025",'Emission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2025",'Emission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2025",'Emission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2025",'Emission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2025",'Emission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2025",'Emission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2025",'Emission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2025",'Emission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2025",'Emission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2025",'Emission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2025",'Emission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2025",'Emission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2025",'Emission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2025",'Emission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2025",'Emission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2025",'Emission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2025",'Emission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2025",'Emission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2025",'Emission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2025",'Emission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2025",'Emission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2025",'Emission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2025",'Emission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2025",'Emission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2025",'Emission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2025",'Emission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2025",'Emission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2025",'Emission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2025",'Emission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2025",'Emission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2025",'Emission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2025",'Emission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2025",'Emission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2025",'Emission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2025",'Emission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2025",'Emission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2025",'Emission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2025",'Emission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2025",'Emission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2025",'Emission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2025",'Emission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2025",'Emission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2025",'Emission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2025",'Emission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2025",'Emission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2025",'Emission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2025",'Emission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2025",'Emission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2025",'Emission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2025",'Emission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2025",'Emission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2025",'Emission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2025",'Emission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2025",'Emission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2025",'Emission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2025",'Emission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2025",'Emission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2025",'Emission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2025",'Emission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2025",'Emission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2025",'Emission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2025",'Emission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2025",'Emission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2025",'Emission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2025",'Emission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2025",'Emission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2025",'Emission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2025",'Emission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2025",'Emission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2025",'Emission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2025",'Emission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2025",'Emission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2025",'Emission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2025",'Emission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2025",'Emission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2025",'Emission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2025",'Emission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2025",'Emission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2025",'Emission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2025",'Emission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2025",'Emission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2025",'Emission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2025",'Emission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2025",'Emission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2025",'Emission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2025",'Emission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2025",'Emission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2025",'Emission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2025",'Emission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2025",'Emission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2025",'Emission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2025",'Emission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2025",'Emission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2025",'Emission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2025",'Emission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2025",'Emission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2025",'Emission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2025",'Emission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2025",'Emission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2025",'Emission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2025",'Emission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2025",'Emission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2025",'Emission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2025",'Emission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2025",'Emission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2025",'Emission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2025",'Emission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2025",'Emission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2025",'Emission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2025",'Emission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2025",'Emission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2025",'Emission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2025",'Emission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2025",'Emission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2025",'Emission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2025",'Emission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2025",'Emission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2025",'Emission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2025",'Emission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2025",'Emission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2025",'Emission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2025",'Emission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2025",'Emission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2025",'Emission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2025",'Emission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2025",'Emission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2025",'Emission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2025",'Emission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2025",'Emission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2025",'Emission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2025",'Emission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2025",'Emission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2025",'Emission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2025",'Emission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2025",'Emission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2025",'Emission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2025",'Emission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2025",'Emission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2025",'Emission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2025",'Emission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2025",'Emission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2025",'Emission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2025",'Emission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2025",'Emission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2025",'Emission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2025",'Emission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2025",'Emission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2025",'Emission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2025",'Emission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2025",'Emission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2025",'Emission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2025",'Emission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2025",'Emission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2025",'Emission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2025",'Emission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2025",'Emission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2025",'Emission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2025",'Emission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2025",'Emission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2025",'Emission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2025",'Emission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2025",'Emission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2025",'Emission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2025",'Emission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2025",'Emission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2025",'Emission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2025",'Emission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2025",'Emission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2025",'Emission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2025",'Emission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2025",'Emission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2025",'Emission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2025",'Emission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2025",'Emission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2025",'Emission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2025",'Emission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2025",'Emission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2025",'Emission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2025",'Emission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2025",'Emission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2025",'Emission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2025",'Emission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2025",'Emission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2025",'Emission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2025",'Emission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2025",'Emission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2025",'Emission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2025",'Emission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2025",'Emission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2025",'Emission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2025",'Emission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2025",'Emission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2025",'Emission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2025",'Emission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2025",'Emission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2025",'Emission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2025",'Emission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2025",'Emission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2025",'Emission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2025",'Emission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2025",'Emission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2025",'Emission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2025",'Emission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2025",'Emission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2025",'Emission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2025",'Emission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2025",'Emission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2025",'Emission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2025",'Emission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2025",'Emission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2025",'Emission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2025",'Emission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2025",'Emission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2025",'Emission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2025",'Emission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2025",'Emission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2025",'Emission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2025",'Emission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2025",'Emission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2025",'Emission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2025",'Emission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2025",'Emission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2025",'Emission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2025",'Emission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2025",'Emission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2025",'Emission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2025",'Emission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2025",'Emission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2025",'Emission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2025",'Emission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2025",'Emission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2025",'Emission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2025",'Emission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2025",'Emission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2025",'Emission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2025",'Emission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2025",'Emission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2025",'Emission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2025",'Emission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2025",'Emission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2025",'Emission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2025",'Emission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2025",'Emission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2025",'Emission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2025",'Emission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2025",'Emission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2025",'Emission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2025",'Emission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2025",'Emission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2025",'Emission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2025",'Emission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2025",'Emission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2025",'Emission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2025",'Emission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2025",'Emission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2025",'Emission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2025",'Emission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2025",'Emission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2025",'Emission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2025",'Emission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2025",'Emission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2025",'Emission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2025",'Emission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2025",'Emission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2025",'Emission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2025",'Emission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2025",'Emission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2025",'Emission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2025",'Emission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2025",'Emission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2025",'Emission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2025",'Emission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2025",'Emission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2025",'Emission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2025",'Emission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2025",'Emission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2025",'Emission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2025",'Emission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2025",'Emission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2025",'Emission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2025",'Emission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2025",'Emission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2025",'Emission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2025",'Emission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2025",'Emission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2025",'Emission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2025",'Emission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2025",'Emission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2025",'Emission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2025",'Emission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2025",'Emission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2025",'Emission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2025",'Emission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2025",'Emission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2025",'Emission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2025",'Emission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2025",'Emission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2025",'Emission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2025",'Emission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2025",'Emission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2025",'Emission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2025",'Emission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2025",'Emission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2025",'Emission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2025",'Emission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2025",'Emission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2025",'Emission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2025",'Emission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2025",'Emission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2025",'Emission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2025",'Emission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2025",'Emission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2025",'Emission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2025",'Emission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2025",'Emission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2025",'Emission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2025",'Emission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2025",'Emission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2025",'Emission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2025",'Emission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2025",'Emission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2025",'Emission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2025",'Emission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2025",'Emission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2025",'Emission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2025",'Emission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2025",'Emission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2025",'Emission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2025",'Emission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2025",'Emission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2025",'Emission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2025",'Emission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2025",'Emission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2025",'Emission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2025",'Emission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2025",'Emission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2025",'Emission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2025",'Emission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2025",'Emission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2025",'Emission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2025",'Emission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2025",'Emission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2025",'Emission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2025",'Emission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2025",'Emission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2025",'Emission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2025",'Emission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2025",'Emission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2025",'Emission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2025",'Emission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2025",'Emission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2025",'Emission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2025",'Emission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2025",'Emission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2025",'Emission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2025",'Emission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2025",'Emission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2025",'Emission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2025",'Emission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2025",'Emission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2025",'Emission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2025",'Emission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2025",'Emission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2025",'Emission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2025",'Emission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2025",'Emission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2025",'Emission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2025",'Emission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2025",'Emission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2025",'Emission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2025",'Emission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2025",'Emission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2025",'Emission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2025",'Emission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2025",'Emission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2025",'Emission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2025",'Emission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2025",'Emission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2025",'Emission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2025",'Emission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2025",'Emission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2025",'Emission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2025",'Emission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2025",'Emission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2025",'Emission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2025",'Emission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2025",'Emission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2025",'Emission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2025",'Emission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2025",'Emission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2025",'Emission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2025",'Emission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2025",'Emission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2025",'Emission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2025",'Emission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2025",'Emission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2025",'Emission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2025",'Emission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2025",'Emission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2025",'Emission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2025",'Emission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2025",'Emission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2025",'Emission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2025",'Emission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2025",'Emission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2025",'Emission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2025",'Emission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2025",'Emission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2025",'Emission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2025",'Emission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2025",'Emission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2025",'Emission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2025",'Emission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2025",'Emission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2025",'Emission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2025",'Emission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2025",'Emission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2025",'Emission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2025",'Emission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2025",'Emission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2025",'Emission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2025",'Emission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2025",'Emission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2025",'Emission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2025",'Emission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2025",'Emission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2025",'Emission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2025",'Emission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2025",'Emission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2025",'Emission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2025",'Emission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2025",'Emission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2025",'Emission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2025",'Emission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2025",'Emission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2025",'Emission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2025",'Emission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2025",'Emission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2025",'Emission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2025",'Emission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2025",'Emission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2025",'Emission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2025",'Emission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2025",'Emission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2025",'Emission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2025",'Emission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2025",'Emission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2025",'Emission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2025",'Emission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2025",'Emission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2025",'Emission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2025",'Emission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2025",'Emission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2025",'Emission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2025",'Emission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2025",'Emission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2025",'Emission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2025",'Emission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2025",'Emission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2025",'Emission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2025",'Emission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2025",'Emission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2025",'Emission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2025",'Emission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2025",'Emission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2025",'Emission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2025",'Emission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2025",'Emission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2025",'Emission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2025",'Emission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2025",'Emission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2025",'Emission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2025",'Emission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2025",'Emission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2025",'Emission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2025",'Emission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2025",'Emission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2025",'Emission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2025",'Emission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2025",'Emission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2025",'Emission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2025",'Emission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2025",'Emission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2025",'Emission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2025",'Emission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2025",'Emission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2025",'Emission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2025",'Emission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2025",'Emission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2025",'Emission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2025",'Emission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2025",'Emission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2025",'Emission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2025",'Emission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2025",'Emission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2025",'Emission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2025",'Emission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2025",'Emission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2025",'Emission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2025",'Emission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2025",'Emission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2025",'Emission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2025",'Emission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2025",'Emission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2025",'Emission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2025",'Emission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2025",'Emission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2025",'Emission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2025",'Emission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2025",'Emission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2025",'Emission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2025",'Emission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2025",'Emission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2025",'Emission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2025",'Emission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2025",'Emission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2025",'Emission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2025",'Emission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2025",'Emission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2025",'Emission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2025",'Emission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2025",'Emission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2025",'Emission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2025",'Emission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2025",'Emission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2025",'Emission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2025",'Emission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2025",'Emission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2025",'Emission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2025",'Emission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2025",'Emission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2025",'Emission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2025",'Emission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2025",'Emission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2025",'Emission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2025",'Emission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2025",'Emission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2025",'Emission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2025",'Emission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2025",'Emission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2025",'Emission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2025",'Emission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2025",'Emission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2025",'Emission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2025",'Emission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2025",'Emission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2025",'Emission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2025",'Emission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2025",'Emission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2025",'Emission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2025",'Emission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2025",'Emission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2025",'Emission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2025",'Emission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2025",'Emission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2025",'Emission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2025",'Emission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2025",'Emission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2025",'Emission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2025",'Emission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2025",'Emission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2025",'Emission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2025",'Emission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2025",'Emission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2025",'Emission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2025",'Emission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2025",'Emission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2025",'Emission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2025",'Emission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2025",'Emission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2025",'Emission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2025",'Emission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2025",'Emission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2025",'Emission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2025",'Emission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2025",'Emission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2025",'Emission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2025",'Emission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2025",'Emission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2025",'Emission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2025",'Emission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2025",'Emission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2025",'Emission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2025",'Emission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2025",'Emission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2025",'Emission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2025",'Emission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2025",'Emission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2025",'Emission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2025",'Emission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2025",'Emission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2025",'Emission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2025",'Emission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2025",'Emission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2025",'Emission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2025",'Emission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2025",'Emission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2025",'Emission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2025",'Emission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2025",'Emission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2025",'Emission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2025",'Emission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2025",'Emission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2025",'Emission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2025",'Emission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2025",'Emission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2025",'Emission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2025",'Emission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2025",'Emission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2025",'Emission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2025",'Emission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2025",'Emission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2025",'Emission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2025",'Emission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2025",'Emission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2025",'Emission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2025",'Emission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2025",'Emission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2025",'Emission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2025",'Emission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2025",'Emission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2025",'Emission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2025",'Emission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2025",'Emission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2025",'Emission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2025",'Emission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2025",'Emission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2025",'Emission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2025",'Emission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2025",'Emission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2025",'Emission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2025",'Emission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2025",'Emission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2025",'Emission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2025",'Emission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2025",'Emission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2025",'Emission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2025",'Emission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2025",'Emission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2025",'Emission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2025",'Emission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2025",'Emission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2025",'Emission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2025",'Emission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2025",'Emission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2025",'Emission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2025",'Emission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2025",'Emission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2025",'Emission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2025",'Emission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2025",'Emission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2025",'Emission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2025",'Emission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2025",'Emission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2025",'Emission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2025",'Emission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2025",'Emission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2025",'Emission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2025",'Emission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2025",'Emission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2025",'Emission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2025",'Emission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2025",'Emission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2025",'Emission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2025",'Emission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2025",'Emission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2025",'Emission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2025",'Emission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2025",'Emission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2025",'Emission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2025",'Emission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2025",'Emission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2025",'Emission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2025",'Emission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2025",'Emission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2025",'Emission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2025",'Emission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2025",'Emission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2025",'Emission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2025",'Emission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2025",'Emission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2025",'Emission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2025",'Emission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2025",'Emission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2025",'Emission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2025",'Emission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2025",'Emission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2025",'Emission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2025",'Emission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2025",'Emission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2025",'Emission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2025",'Emission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2025",'Emission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2025",'Emission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2025",'Emission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2025",'Emission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2025",'Emission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2025",'Emission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2025",'Emission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2025",'Emission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2025",'Emission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2025",'Emission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2025",'Emission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2025",'Emission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2025",'Emission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2025",'Emission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2025",'Emission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2025",'Emission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2025",'Emission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2025",'Emission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2025",'Emission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2025",'Emission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40E85-7E0F-44EA-B272-ACE7F5B49CE8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2026",'Emission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2026",'Emission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2026",'Emission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2026",'Emission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2026",'Emission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2026",'Emission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2026",'Emission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2026",'Emission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2026",'Emission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2026",'Emission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2026",'Emission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2026",'Emission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2026",'Emission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2026",'Emission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2026",'Emission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2026",'Emission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2026",'Emission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2026",'Emission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2026",'Emission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2026",'Emission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2026",'Emission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2026",'Emission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2026",'Emission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2026",'Emission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2026",'Emission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2026",'Emission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2026",'Emission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2026",'Emission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2026",'Emission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2026",'Emission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2026",'Emission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2026",'Emission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2026",'Emission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2026",'Emission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2026",'Emission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2026",'Emission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2026",'Emission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2026",'Emission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2026",'Emission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2026",'Emission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2026",'Emission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2026",'Emission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2026",'Emission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2026",'Emission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2026",'Emission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2026",'Emission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2026",'Emission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2026",'Emission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2026",'Emission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2026",'Emission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2026",'Emission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2026",'Emission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2026",'Emission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2026",'Emission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2026",'Emission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2026",'Emission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2026",'Emission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2026",'Emission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2026",'Emission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2026",'Emission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2026",'Emission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2026",'Emission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2026",'Emission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2026",'Emission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2026",'Emission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2026",'Emission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2026",'Emission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2026",'Emission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2026",'Emission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2026",'Emission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2026",'Emission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2026",'Emission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2026",'Emission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2026",'Emission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2026",'Emission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2026",'Emission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2026",'Emission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2026",'Emission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2026",'Emission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2026",'Emission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2026",'Emission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2026",'Emission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2026",'Emission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2026",'Emission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2026",'Emission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2026",'Emission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2026",'Emission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2026",'Emission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2026",'Emission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2026",'Emission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2026",'Emission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2026",'Emission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2026",'Emission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2026",'Emission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2026",'Emission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2026",'Emission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2026",'Emission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2026",'Emission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2026",'Emission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2026",'Emission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2026",'Emission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2026",'Emission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2026",'Emission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2026",'Emission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2026",'Emission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2026",'Emission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2026",'Emission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2026",'Emission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2026",'Emission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2026",'Emission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2026",'Emission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2026",'Emission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2026",'Emission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2026",'Emission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2026",'Emission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2026",'Emission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2026",'Emission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2026",'Emission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2026",'Emission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2026",'Emission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2026",'Emission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2026",'Emission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2026",'Emission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2026",'Emission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2026",'Emission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2026",'Emission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2026",'Emission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2026",'Emission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2026",'Emission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2026",'Emission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2026",'Emission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2026",'Emission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2026",'Emission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2026",'Emission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2026",'Emission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2026",'Emission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2026",'Emission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2026",'Emission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2026",'Emission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2026",'Emission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2026",'Emission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2026",'Emission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2026",'Emission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2026",'Emission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2026",'Emission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2026",'Emission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2026",'Emission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2026",'Emission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2026",'Emission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2026",'Emission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2026",'Emission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2026",'Emission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2026",'Emission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2026",'Emission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2026",'Emission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2026",'Emission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2026",'Emission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2026",'Emission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2026",'Emission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2026",'Emission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2026",'Emission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2026",'Emission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2026",'Emission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2026",'Emission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2026",'Emission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2026",'Emission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2026",'Emission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2026",'Emission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2026",'Emission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2026",'Emission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2026",'Emission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2026",'Emission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2026",'Emission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2026",'Emission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2026",'Emission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2026",'Emission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2026",'Emission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2026",'Emission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2026",'Emission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2026",'Emission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2026",'Emission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2026",'Emission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2026",'Emission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2026",'Emission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2026",'Emission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2026",'Emission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2026",'Emission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2026",'Emission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2026",'Emission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2026",'Emission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2026",'Emission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2026",'Emission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2026",'Emission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2026",'Emission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2026",'Emission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2026",'Emission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2026",'Emission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2026",'Emission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2026",'Emission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2026",'Emission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2026",'Emission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2026",'Emission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2026",'Emission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2026",'Emission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2026",'Emission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2026",'Emission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2026",'Emission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2026",'Emission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2026",'Emission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2026",'Emission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2026",'Emission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2026",'Emission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2026",'Emission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2026",'Emission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2026",'Emission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2026",'Emission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2026",'Emission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2026",'Emission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2026",'Emission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2026",'Emission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2026",'Emission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2026",'Emission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2026",'Emission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2026",'Emission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2026",'Emission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2026",'Emission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2026",'Emission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2026",'Emission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2026",'Emission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2026",'Emission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2026",'Emission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2026",'Emission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2026",'Emission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2026",'Emission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2026",'Emission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2026",'Emission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2026",'Emission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2026",'Emission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2026",'Emission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2026",'Emission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2026",'Emission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2026",'Emission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2026",'Emission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2026",'Emission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2026",'Emission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2026",'Emission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2026",'Emission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2026",'Emission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2026",'Emission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2026",'Emission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2026",'Emission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2026",'Emission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2026",'Emission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2026",'Emission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2026",'Emission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2026",'Emission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2026",'Emission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2026",'Emission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2026",'Emission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2026",'Emission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2026",'Emission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2026",'Emission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2026",'Emission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2026",'Emission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2026",'Emission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2026",'Emission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2026",'Emission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2026",'Emission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2026",'Emission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2026",'Emission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2026",'Emission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2026",'Emission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2026",'Emission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2026",'Emission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2026",'Emission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2026",'Emission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2026",'Emission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2026",'Emission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2026",'Emission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2026",'Emission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2026",'Emission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2026",'Emission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2026",'Emission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2026",'Emission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2026",'Emission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2026",'Emission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2026",'Emission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2026",'Emission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2026",'Emission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2026",'Emission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2026",'Emission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2026",'Emission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2026",'Emission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2026",'Emission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2026",'Emission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2026",'Emission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2026",'Emission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2026",'Emission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2026",'Emission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2026",'Emission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2026",'Emission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2026",'Emission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2026",'Emission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2026",'Emission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2026",'Emission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2026",'Emission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2026",'Emission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2026",'Emission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2026",'Emission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2026",'Emission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2026",'Emission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2026",'Emission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2026",'Emission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2026",'Emission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2026",'Emission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2026",'Emission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2026",'Emission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2026",'Emission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2026",'Emission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2026",'Emission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2026",'Emission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2026",'Emission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2026",'Emission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2026",'Emission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2026",'Emission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2026",'Emission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2026",'Emission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2026",'Emission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2026",'Emission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2026",'Emission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2026",'Emission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2026",'Emission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2026",'Emission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2026",'Emission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2026",'Emission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2026",'Emission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2026",'Emission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2026",'Emission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2026",'Emission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2026",'Emission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2026",'Emission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2026",'Emission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2026",'Emission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2026",'Emission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2026",'Emission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2026",'Emission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2026",'Emission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2026",'Emission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2026",'Emission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2026",'Emission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2026",'Emission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2026",'Emission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2026",'Emission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2026",'Emission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2026",'Emission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2026",'Emission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2026",'Emission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2026",'Emission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2026",'Emission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2026",'Emission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2026",'Emission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2026",'Emission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2026",'Emission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2026",'Emission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2026",'Emission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2026",'Emission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2026",'Emission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2026",'Emission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2026",'Emission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2026",'Emission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2026",'Emission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2026",'Emission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2026",'Emission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2026",'Emission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2026",'Emission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2026",'Emission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2026",'Emission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2026",'Emission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2026",'Emission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2026",'Emission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2026",'Emission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2026",'Emission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2026",'Emission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2026",'Emission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2026",'Emission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2026",'Emission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2026",'Emission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2026",'Emission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2026",'Emission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2026",'Emission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2026",'Emission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2026",'Emission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2026",'Emission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2026",'Emission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2026",'Emission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2026",'Emission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2026",'Emission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2026",'Emission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2026",'Emission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2026",'Emission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2026",'Emission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2026",'Emission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2026",'Emission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2026",'Emission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2026",'Emission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2026",'Emission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2026",'Emission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2026",'Emission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2026",'Emission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2026",'Emission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2026",'Emission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2026",'Emission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2026",'Emission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2026",'Emission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2026",'Emission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2026",'Emission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2026",'Emission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2026",'Emission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2026",'Emission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2026",'Emission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2026",'Emission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2026",'Emission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2026",'Emission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2026",'Emission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2026",'Emission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2026",'Emission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2026",'Emission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2026",'Emission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2026",'Emission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2026",'Emission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2026",'Emission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2026",'Emission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2026",'Emission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2026",'Emission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2026",'Emission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2026",'Emission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2026",'Emission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2026",'Emission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2026",'Emission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2026",'Emission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2026",'Emission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2026",'Emission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2026",'Emission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2026",'Emission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2026",'Emission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2026",'Emission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2026",'Emission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2026",'Emission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2026",'Emission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2026",'Emission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2026",'Emission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2026",'Emission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2026",'Emission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2026",'Emission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2026",'Emission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2026",'Emission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2026",'Emission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2026",'Emission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2026",'Emission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2026",'Emission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2026",'Emission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2026",'Emission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2026",'Emission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2026",'Emission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2026",'Emission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2026",'Emission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2026",'Emission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2026",'Emission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2026",'Emission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2026",'Emission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2026",'Emission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2026",'Emission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2026",'Emission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2026",'Emission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2026",'Emission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2026",'Emission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2026",'Emission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2026",'Emission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2026",'Emission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2026",'Emission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2026",'Emission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2026",'Emission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2026",'Emission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2026",'Emission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2026",'Emission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2026",'Emission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2026",'Emission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2026",'Emission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2026",'Emission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2026",'Emission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2026",'Emission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2026",'Emission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2026",'Emission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2026",'Emission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2026",'Emission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2026",'Emission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2026",'Emission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2026",'Emission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2026",'Emission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2026",'Emission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2026",'Emission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2026",'Emission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2026",'Emission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2026",'Emission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2026",'Emission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2026",'Emission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2026",'Emission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2026",'Emission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2026",'Emission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2026",'Emission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2026",'Emission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2026",'Emission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2026",'Emission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2026",'Emission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2026",'Emission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2026",'Emission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2026",'Emission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2026",'Emission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2026",'Emission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2026",'Emission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2026",'Emission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2026",'Emission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2026",'Emission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2026",'Emission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2026",'Emission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2026",'Emission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2026",'Emission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2026",'Emission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2026",'Emission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2026",'Emission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2026",'Emission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2026",'Emission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2026",'Emission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2026",'Emission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2026",'Emission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2026",'Emission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2026",'Emission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2026",'Emission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2026",'Emission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2026",'Emission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2026",'Emission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2026",'Emission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2026",'Emission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2026",'Emission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2026",'Emission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2026",'Emission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2026",'Emission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2026",'Emission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2026",'Emission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2026",'Emission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2026",'Emission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2026",'Emission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2026",'Emission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2026",'Emission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2026",'Emission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2026",'Emission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2026",'Emission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2026",'Emission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2026",'Emission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2026",'Emission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2026",'Emission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2026",'Emission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2026",'Emission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2026",'Emission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2026",'Emission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2026",'Emission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2026",'Emission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2026",'Emission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2026",'Emission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2026",'Emission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2026",'Emission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2026",'Emission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2026",'Emission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2026",'Emission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2026",'Emission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2026",'Emission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2026",'Emission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2026",'Emission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2026",'Emission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2026",'Emission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2026",'Emission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2026",'Emission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2026",'Emission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2026",'Emission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2026",'Emission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2026",'Emission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2026",'Emission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2026",'Emission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2026",'Emission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2026",'Emission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2026",'Emission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2026",'Emission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2026",'Emission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2026",'Emission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2026",'Emission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2026",'Emission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2026",'Emission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2026",'Emission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2026",'Emission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2026",'Emission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2026",'Emission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2026",'Emission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2026",'Emission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2026",'Emission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2026",'Emission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2026",'Emission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2026",'Emission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2026",'Emission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2026",'Emission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2026",'Emission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2026",'Emission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2026",'Emission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2026",'Emission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2026",'Emission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2026",'Emission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2026",'Emission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2026",'Emission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2026",'Emission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2026",'Emission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2026",'Emission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2026",'Emission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2026",'Emission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2026",'Emission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2026",'Emission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2026",'Emission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2026",'Emission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2026",'Emission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2026",'Emission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2026",'Emission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2026",'Emission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2026",'Emission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2026",'Emission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2026",'Emission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2026",'Emission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2026",'Emission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2026",'Emission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2026",'Emission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2026",'Emission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2026",'Emission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2026",'Emission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2026",'Emission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2026",'Emission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2026",'Emission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2026",'Emission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2026",'Emission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2026",'Emission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2026",'Emission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2026",'Emission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2026",'Emission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2026",'Emission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2026",'Emission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2026",'Emission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2026",'Emission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2026",'Emission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2026",'Emission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2026",'Emission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2026",'Emission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2026",'Emission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2026",'Emission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2026",'Emission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2026",'Emission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2026",'Emission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2026",'Emission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2026",'Emission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2026",'Emission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2026",'Emission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2026",'Emission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2026",'Emission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2026",'Emission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2026",'Emission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2026",'Emission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2026",'Emission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2026",'Emission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2026",'Emission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2026",'Emission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2026",'Emission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2026",'Emission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2026",'Emission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2026",'Emission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2026",'Emission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2026",'Emission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2026",'Emission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2026",'Emission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2026",'Emission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2026",'Emission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2026",'Emission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2026",'Emission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2026",'Emission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2026",'Emission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2026",'Emission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2026",'Emission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2026",'Emission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2026",'Emission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2026",'Emission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2026",'Emission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2026",'Emission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2026",'Emission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2026",'Emission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2026",'Emission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2026",'Emission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2026",'Emission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2026",'Emission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2026",'Emission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2026",'Emission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2026",'Emission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2026",'Emission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2026",'Emission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2026",'Emission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2026",'Emission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2026",'Emission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2026",'Emission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2026",'Emission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2026",'Emission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2026",'Emission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2026",'Emission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2026",'Emission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2026",'Emission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2026",'Emission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2026",'Emission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2026",'Emission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85390-BCCB-45D6-A365-175BD6980C47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2027",'Emission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2027",'Emission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2027",'Emission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2027",'Emission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2027",'Emission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2027",'Emission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2027",'Emission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2027",'Emission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2027",'Emission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2027",'Emission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2027",'Emission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2027",'Emission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2027",'Emission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2027",'Emission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2027",'Emission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2027",'Emission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2027",'Emission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2027",'Emission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2027",'Emission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2027",'Emission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2027",'Emission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2027",'Emission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2027",'Emission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2027",'Emission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2027",'Emission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2027",'Emission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2027",'Emission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2027",'Emission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2027",'Emission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2027",'Emission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2027",'Emission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2027",'Emission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2027",'Emission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2027",'Emission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2027",'Emission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2027",'Emission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2027",'Emission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2027",'Emission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2027",'Emission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2027",'Emission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2027",'Emission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2027",'Emission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2027",'Emission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2027",'Emission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2027",'Emission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2027",'Emission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2027",'Emission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2027",'Emission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2027",'Emission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2027",'Emission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2027",'Emission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2027",'Emission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2027",'Emission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2027",'Emission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2027",'Emission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2027",'Emission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2027",'Emission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2027",'Emission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2027",'Emission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2027",'Emission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2027",'Emission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2027",'Emission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2027",'Emission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2027",'Emission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2027",'Emission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2027",'Emission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2027",'Emission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2027",'Emission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2027",'Emission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2027",'Emission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2027",'Emission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2027",'Emission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2027",'Emission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2027",'Emission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2027",'Emission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2027",'Emission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2027",'Emission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2027",'Emission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2027",'Emission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2027",'Emission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2027",'Emission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2027",'Emission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2027",'Emission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2027",'Emission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2027",'Emission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2027",'Emission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2027",'Emission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2027",'Emission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2027",'Emission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2027",'Emission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2027",'Emission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2027",'Emission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2027",'Emission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2027",'Emission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2027",'Emission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2027",'Emission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2027",'Emission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2027",'Emission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2027",'Emission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2027",'Emission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2027",'Emission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2027",'Emission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2027",'Emission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2027",'Emission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2027",'Emission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2027",'Emission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2027",'Emission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2027",'Emission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2027",'Emission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2027",'Emission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2027",'Emission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2027",'Emission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2027",'Emission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2027",'Emission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2027",'Emission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2027",'Emission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2027",'Emission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2027",'Emission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2027",'Emission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2027",'Emission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2027",'Emission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2027",'Emission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2027",'Emission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2027",'Emission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2027",'Emission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2027",'Emission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2027",'Emission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2027",'Emission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2027",'Emission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2027",'Emission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2027",'Emission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2027",'Emission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2027",'Emission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2027",'Emission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2027",'Emission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2027",'Emission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2027",'Emission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2027",'Emission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2027",'Emission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2027",'Emission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2027",'Emission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2027",'Emission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2027",'Emission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2027",'Emission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2027",'Emission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2027",'Emission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2027",'Emission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2027",'Emission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2027",'Emission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2027",'Emission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2027",'Emission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2027",'Emission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2027",'Emission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2027",'Emission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2027",'Emission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2027",'Emission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2027",'Emission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2027",'Emission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2027",'Emission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2027",'Emission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2027",'Emission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2027",'Emission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2027",'Emission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2027",'Emission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2027",'Emission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2027",'Emission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2027",'Emission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2027",'Emission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2027",'Emission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2027",'Emission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2027",'Emission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2027",'Emission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2027",'Emission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2027",'Emission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2027",'Emission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2027",'Emission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2027",'Emission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2027",'Emission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2027",'Emission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2027",'Emission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2027",'Emission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2027",'Emission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2027",'Emission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2027",'Emission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2027",'Emission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2027",'Emission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2027",'Emission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2027",'Emission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2027",'Emission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2027",'Emission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2027",'Emission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2027",'Emission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2027",'Emission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2027",'Emission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2027",'Emission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2027",'Emission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2027",'Emission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2027",'Emission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2027",'Emission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2027",'Emission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2027",'Emission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2027",'Emission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2027",'Emission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2027",'Emission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2027",'Emission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2027",'Emission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2027",'Emission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2027",'Emission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2027",'Emission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2027",'Emission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2027",'Emission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2027",'Emission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2027",'Emission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2027",'Emission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2027",'Emission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2027",'Emission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2027",'Emission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2027",'Emission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2027",'Emission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2027",'Emission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2027",'Emission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2027",'Emission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2027",'Emission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2027",'Emission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2027",'Emission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2027",'Emission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2027",'Emission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2027",'Emission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2027",'Emission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2027",'Emission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2027",'Emission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2027",'Emission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2027",'Emission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2027",'Emission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2027",'Emission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2027",'Emission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2027",'Emission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2027",'Emission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2027",'Emission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2027",'Emission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2027",'Emission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2027",'Emission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2027",'Emission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2027",'Emission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2027",'Emission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2027",'Emission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2027",'Emission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2027",'Emission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2027",'Emission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2027",'Emission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2027",'Emission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2027",'Emission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2027",'Emission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2027",'Emission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2027",'Emission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2027",'Emission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2027",'Emission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2027",'Emission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2027",'Emission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2027",'Emission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2027",'Emission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2027",'Emission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2027",'Emission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2027",'Emission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2027",'Emission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2027",'Emission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2027",'Emission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2027",'Emission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2027",'Emission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2027",'Emission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2027",'Emission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2027",'Emission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2027",'Emission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2027",'Emission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2027",'Emission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2027",'Emission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2027",'Emission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2027",'Emission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2027",'Emission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2027",'Emission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2027",'Emission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2027",'Emission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2027",'Emission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2027",'Emission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2027",'Emission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2027",'Emission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2027",'Emission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2027",'Emission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2027",'Emission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2027",'Emission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2027",'Emission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2027",'Emission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2027",'Emission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2027",'Emission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2027",'Emission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2027",'Emission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2027",'Emission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2027",'Emission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2027",'Emission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2027",'Emission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2027",'Emission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2027",'Emission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2027",'Emission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2027",'Emission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2027",'Emission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2027",'Emission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2027",'Emission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2027",'Emission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2027",'Emission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2027",'Emission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2027",'Emission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2027",'Emission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2027",'Emission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2027",'Emission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2027",'Emission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2027",'Emission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2027",'Emission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2027",'Emission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2027",'Emission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2027",'Emission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2027",'Emission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2027",'Emission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2027",'Emission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2027",'Emission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2027",'Emission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2027",'Emission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2027",'Emission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2027",'Emission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2027",'Emission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2027",'Emission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2027",'Emission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2027",'Emission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2027",'Emission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2027",'Emission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2027",'Emission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2027",'Emission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2027",'Emission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2027",'Emission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2027",'Emission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2027",'Emission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2027",'Emission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2027",'Emission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2027",'Emission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2027",'Emission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2027",'Emission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2027",'Emission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2027",'Emission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2027",'Emission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2027",'Emission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2027",'Emission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2027",'Emission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2027",'Emission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2027",'Emission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2027",'Emission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2027",'Emission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2027",'Emission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2027",'Emission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2027",'Emission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2027",'Emission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2027",'Emission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2027",'Emission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2027",'Emission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2027",'Emission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2027",'Emission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2027",'Emission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2027",'Emission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2027",'Emission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2027",'Emission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2027",'Emission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2027",'Emission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2027",'Emission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2027",'Emission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2027",'Emission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2027",'Emission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2027",'Emission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2027",'Emission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2027",'Emission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2027",'Emission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2027",'Emission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2027",'Emission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2027",'Emission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2027",'Emission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2027",'Emission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2027",'Emission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2027",'Emission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2027",'Emission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2027",'Emission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2027",'Emission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2027",'Emission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2027",'Emission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2027",'Emission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2027",'Emission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2027",'Emission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2027",'Emission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2027",'Emission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2027",'Emission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2027",'Emission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2027",'Emission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2027",'Emission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2027",'Emission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2027",'Emission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2027",'Emission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2027",'Emission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2027",'Emission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2027",'Emission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2027",'Emission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2027",'Emission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2027",'Emission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2027",'Emission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2027",'Emission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2027",'Emission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2027",'Emission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2027",'Emission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2027",'Emission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2027",'Emission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2027",'Emission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2027",'Emission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2027",'Emission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2027",'Emission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2027",'Emission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2027",'Emission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2027",'Emission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2027",'Emission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2027",'Emission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2027",'Emission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2027",'Emission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2027",'Emission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2027",'Emission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2027",'Emission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2027",'Emission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2027",'Emission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2027",'Emission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2027",'Emission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2027",'Emission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2027",'Emission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2027",'Emission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2027",'Emission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2027",'Emission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2027",'Emission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2027",'Emission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2027",'Emission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2027",'Emission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2027",'Emission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2027",'Emission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2027",'Emission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2027",'Emission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2027",'Emission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2027",'Emission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2027",'Emission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2027",'Emission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2027",'Emission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2027",'Emission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2027",'Emission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2027",'Emission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2027",'Emission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2027",'Emission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2027",'Emission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2027",'Emission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2027",'Emission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2027",'Emission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2027",'Emission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2027",'Emission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2027",'Emission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2027",'Emission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2027",'Emission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2027",'Emission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2027",'Emission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2027",'Emission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2027",'Emission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2027",'Emission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2027",'Emission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2027",'Emission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2027",'Emission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2027",'Emission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2027",'Emission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2027",'Emission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2027",'Emission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2027",'Emission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2027",'Emission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2027",'Emission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2027",'Emission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2027",'Emission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2027",'Emission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2027",'Emission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2027",'Emission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2027",'Emission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2027",'Emission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2027",'Emission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2027",'Emission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2027",'Emission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2027",'Emission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2027",'Emission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2027",'Emission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2027",'Emission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2027",'Emission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2027",'Emission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2027",'Emission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2027",'Emission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2027",'Emission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2027",'Emission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2027",'Emission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2027",'Emission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2027",'Emission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2027",'Emission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2027",'Emission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2027",'Emission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2027",'Emission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2027",'Emission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2027",'Emission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2027",'Emission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2027",'Emission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2027",'Emission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2027",'Emission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2027",'Emission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2027",'Emission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2027",'Emission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2027",'Emission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2027",'Emission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2027",'Emission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2027",'Emission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2027",'Emission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2027",'Emission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2027",'Emission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2027",'Emission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2027",'Emission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2027",'Emission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2027",'Emission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2027",'Emission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2027",'Emission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2027",'Emission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2027",'Emission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2027",'Emission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2027",'Emission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2027",'Emission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2027",'Emission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2027",'Emission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2027",'Emission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2027",'Emission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2027",'Emission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2027",'Emission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2027",'Emission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2027",'Emission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2027",'Emission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2027",'Emission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2027",'Emission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2027",'Emission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2027",'Emission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2027",'Emission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2027",'Emission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2027",'Emission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2027",'Emission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2027",'Emission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2027",'Emission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2027",'Emission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2027",'Emission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2027",'Emission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2027",'Emission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2027",'Emission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2027",'Emission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2027",'Emission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2027",'Emission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2027",'Emission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2027",'Emission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2027",'Emission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2027",'Emission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2027",'Emission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2027",'Emission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2027",'Emission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2027",'Emission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2027",'Emission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2027",'Emission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2027",'Emission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2027",'Emission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2027",'Emission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2027",'Emission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2027",'Emission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2027",'Emission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2027",'Emission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2027",'Emission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2027",'Emission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2027",'Emission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2027",'Emission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2027",'Emission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2027",'Emission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2027",'Emission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2027",'Emission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2027",'Emission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2027",'Emission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2027",'Emission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2027",'Emission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2027",'Emission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2027",'Emission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2027",'Emission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2027",'Emission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2027",'Emission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2027",'Emission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2027",'Emission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2027",'Emission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2027",'Emission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2027",'Emission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2027",'Emission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2027",'Emission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2027",'Emission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2027",'Emission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2027",'Emission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2027",'Emission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2027",'Emission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2027",'Emission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2027",'Emission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2027",'Emission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2027",'Emission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2027",'Emission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2027",'Emission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2027",'Emission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2027",'Emission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2027",'Emission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2027",'Emission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2027",'Emission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2027",'Emission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2027",'Emission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2027",'Emission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2027",'Emission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2027",'Emission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2027",'Emission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2027",'Emission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2027",'Emission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2027",'Emission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2027",'Emission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2027",'Emission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2027",'Emission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2027",'Emission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2027",'Emission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2027",'Emission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2027",'Emission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2027",'Emission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2027",'Emission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2027",'Emission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2027",'Emission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2027",'Emission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2027",'Emission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2027",'Emission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2027",'Emission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2027",'Emission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2027",'Emission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2027",'Emission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2027",'Emission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2027",'Emission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2027",'Emission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2027",'Emission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2027",'Emission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2027",'Emission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2027",'Emission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2027",'Emission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2027",'Emission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2027",'Emission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2027",'Emission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2027",'Emission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2027",'Emission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2027",'Emission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2027",'Emission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2027",'Emission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2027",'Emission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2027",'Emission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2027",'Emission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2027",'Emission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2027",'Emission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2027",'Emission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2027",'Emission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2027",'Emission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2027",'Emission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2027",'Emission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2027",'Emission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2027",'Emission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2027",'Emission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2027",'Emission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2027",'Emission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2027",'Emission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2027",'Emission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2027",'Emission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2027",'Emission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2027",'Emission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2027",'Emission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2027",'Emission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2027",'Emission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2027",'Emission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2027",'Emission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2027",'Emission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2027",'Emission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2027",'Emission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2027",'Emission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2027",'Emission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2027",'Emission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2027",'Emission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2027",'Emission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2027",'Emission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2027",'Emission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2027",'Emission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2027",'Emission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2027",'Emission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2027",'Emission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2027",'Emission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2027",'Emission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2027",'Emission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2027",'Emission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2027",'Emission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2027",'Emission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2027",'Emission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2027",'Emission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2027",'Emission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2027",'Emission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2027",'Emission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2027",'Emission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2027",'Emission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2027",'Emission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2027",'Emission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2027",'Emission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2027",'Emission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2027",'Emission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2027",'Emission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2027",'Emission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4A0E-6731-4925-B16D-6B66114E31C9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2028",'Emission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2028",'Emission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2028",'Emission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2028",'Emission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2028",'Emission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2028",'Emission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2028",'Emission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2028",'Emission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2028",'Emission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2028",'Emission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2028",'Emission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2028",'Emission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2028",'Emission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2028",'Emission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2028",'Emission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2028",'Emission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2028",'Emission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2028",'Emission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2028",'Emission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2028",'Emission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2028",'Emission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2028",'Emission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2028",'Emission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2028",'Emission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2028",'Emission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2028",'Emission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2028",'Emission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2028",'Emission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2028",'Emission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2028",'Emission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2028",'Emission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2028",'Emission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2028",'Emission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2028",'Emission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2028",'Emission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2028",'Emission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2028",'Emission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2028",'Emission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2028",'Emission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2028",'Emission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2028",'Emission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2028",'Emission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2028",'Emission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2028",'Emission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2028",'Emission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2028",'Emission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2028",'Emission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2028",'Emission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2028",'Emission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2028",'Emission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2028",'Emission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2028",'Emission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2028",'Emission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2028",'Emission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2028",'Emission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2028",'Emission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2028",'Emission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2028",'Emission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2028",'Emission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2028",'Emission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2028",'Emission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2028",'Emission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2028",'Emission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2028",'Emission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2028",'Emission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2028",'Emission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2028",'Emission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2028",'Emission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2028",'Emission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2028",'Emission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2028",'Emission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2028",'Emission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2028",'Emission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2028",'Emission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2028",'Emission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2028",'Emission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2028",'Emission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2028",'Emission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2028",'Emission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2028",'Emission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2028",'Emission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2028",'Emission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2028",'Emission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2028",'Emission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2028",'Emission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2028",'Emission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2028",'Emission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2028",'Emission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2028",'Emission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2028",'Emission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2028",'Emission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2028",'Emission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2028",'Emission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2028",'Emission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2028",'Emission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2028",'Emission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2028",'Emission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2028",'Emission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2028",'Emission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2028",'Emission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2028",'Emission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2028",'Emission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2028",'Emission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2028",'Emission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2028",'Emission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2028",'Emission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2028",'Emission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2028",'Emission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2028",'Emission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2028",'Emission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2028",'Emission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2028",'Emission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2028",'Emission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2028",'Emission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2028",'Emission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2028",'Emission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2028",'Emission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2028",'Emission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2028",'Emission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2028",'Emission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2028",'Emission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2028",'Emission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2028",'Emission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2028",'Emission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2028",'Emission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2028",'Emission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2028",'Emission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2028",'Emission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2028",'Emission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2028",'Emission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2028",'Emission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2028",'Emission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2028",'Emission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2028",'Emission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2028",'Emission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2028",'Emission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2028",'Emission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2028",'Emission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2028",'Emission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2028",'Emission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2028",'Emission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2028",'Emission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2028",'Emission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2028",'Emission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2028",'Emission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2028",'Emission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2028",'Emission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2028",'Emission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2028",'Emission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2028",'Emission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2028",'Emission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2028",'Emission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2028",'Emission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2028",'Emission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2028",'Emission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2028",'Emission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2028",'Emission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2028",'Emission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2028",'Emission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2028",'Emission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2028",'Emission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2028",'Emission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2028",'Emission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2028",'Emission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2028",'Emission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2028",'Emission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2028",'Emission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2028",'Emission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2028",'Emission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2028",'Emission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2028",'Emission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2028",'Emission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2028",'Emission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2028",'Emission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2028",'Emission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2028",'Emission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2028",'Emission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2028",'Emission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2028",'Emission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2028",'Emission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2028",'Emission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2028",'Emission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2028",'Emission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2028",'Emission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2028",'Emission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2028",'Emission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2028",'Emission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2028",'Emission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2028",'Emission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2028",'Emission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2028",'Emission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2028",'Emission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2028",'Emission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2028",'Emission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2028",'Emission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2028",'Emission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2028",'Emission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2028",'Emission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2028",'Emission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2028",'Emission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2028",'Emission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2028",'Emission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2028",'Emission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2028",'Emission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2028",'Emission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2028",'Emission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2028",'Emission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2028",'Emission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2028",'Emission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2028",'Emission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2028",'Emission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2028",'Emission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2028",'Emission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2028",'Emission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2028",'Emission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2028",'Emission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2028",'Emission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2028",'Emission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2028",'Emission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2028",'Emission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2028",'Emission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2028",'Emission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2028",'Emission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2028",'Emission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2028",'Emission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2028",'Emission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2028",'Emission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2028",'Emission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2028",'Emission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2028",'Emission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2028",'Emission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2028",'Emission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2028",'Emission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2028",'Emission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2028",'Emission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2028",'Emission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2028",'Emission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2028",'Emission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2028",'Emission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2028",'Emission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2028",'Emission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2028",'Emission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2028",'Emission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2028",'Emission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2028",'Emission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2028",'Emission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2028",'Emission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2028",'Emission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2028",'Emission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2028",'Emission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2028",'Emission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2028",'Emission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2028",'Emission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2028",'Emission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2028",'Emission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2028",'Emission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2028",'Emission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2028",'Emission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2028",'Emission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2028",'Emission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2028",'Emission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2028",'Emission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2028",'Emission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2028",'Emission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2028",'Emission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2028",'Emission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2028",'Emission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2028",'Emission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2028",'Emission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2028",'Emission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2028",'Emission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2028",'Emission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2028",'Emission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2028",'Emission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2028",'Emission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2028",'Emission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2028",'Emission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2028",'Emission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2028",'Emission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2028",'Emission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2028",'Emission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2028",'Emission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2028",'Emission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2028",'Emission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2028",'Emission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2028",'Emission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2028",'Emission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2028",'Emission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2028",'Emission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2028",'Emission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2028",'Emission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2028",'Emission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2028",'Emission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2028",'Emission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2028",'Emission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2028",'Emission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2028",'Emission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2028",'Emission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2028",'Emission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2028",'Emission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2028",'Emission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2028",'Emission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2028",'Emission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2028",'Emission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2028",'Emission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2028",'Emission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2028",'Emission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2028",'Emission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2028",'Emission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2028",'Emission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2028",'Emission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2028",'Emission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2028",'Emission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2028",'Emission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2028",'Emission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2028",'Emission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2028",'Emission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2028",'Emission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2028",'Emission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2028",'Emission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2028",'Emission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2028",'Emission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2028",'Emission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2028",'Emission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2028",'Emission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2028",'Emission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2028",'Emission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2028",'Emission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2028",'Emission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2028",'Emission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2028",'Emission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2028",'Emission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2028",'Emission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2028",'Emission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2028",'Emission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2028",'Emission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2028",'Emission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2028",'Emission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2028",'Emission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2028",'Emission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2028",'Emission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2028",'Emission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2028",'Emission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2028",'Emission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2028",'Emission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2028",'Emission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2028",'Emission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2028",'Emission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2028",'Emission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2028",'Emission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2028",'Emission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2028",'Emission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2028",'Emission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2028",'Emission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2028",'Emission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2028",'Emission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2028",'Emission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2028",'Emission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2028",'Emission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2028",'Emission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2028",'Emission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2028",'Emission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2028",'Emission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2028",'Emission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2028",'Emission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2028",'Emission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2028",'Emission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2028",'Emission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2028",'Emission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2028",'Emission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2028",'Emission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2028",'Emission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2028",'Emission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2028",'Emission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2028",'Emission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2028",'Emission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2028",'Emission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2028",'Emission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2028",'Emission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2028",'Emission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2028",'Emission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2028",'Emission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2028",'Emission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2028",'Emission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2028",'Emission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2028",'Emission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2028",'Emission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2028",'Emission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2028",'Emission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2028",'Emission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2028",'Emission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2028",'Emission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2028",'Emission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2028",'Emission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2028",'Emission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2028",'Emission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2028",'Emission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2028",'Emission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2028",'Emission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2028",'Emission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2028",'Emission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2028",'Emission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2028",'Emission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2028",'Emission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2028",'Emission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2028",'Emission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2028",'Emission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2028",'Emission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2028",'Emission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2028",'Emission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2028",'Emission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2028",'Emission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2028",'Emission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2028",'Emission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2028",'Emission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2028",'Emission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2028",'Emission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2028",'Emission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2028",'Emission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2028",'Emission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2028",'Emission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2028",'Emission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2028",'Emission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2028",'Emission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2028",'Emission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2028",'Emission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2028",'Emission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2028",'Emission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2028",'Emission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2028",'Emission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2028",'Emission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2028",'Emission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2028",'Emission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2028",'Emission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2028",'Emission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2028",'Emission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2028",'Emission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2028",'Emission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2028",'Emission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2028",'Emission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2028",'Emission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2028",'Emission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2028",'Emission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2028",'Emission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2028",'Emission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2028",'Emission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2028",'Emission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2028",'Emission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2028",'Emission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2028",'Emission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2028",'Emission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2028",'Emission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2028",'Emission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2028",'Emission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2028",'Emission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2028",'Emission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2028",'Emission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2028",'Emission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2028",'Emission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2028",'Emission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2028",'Emission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2028",'Emission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2028",'Emission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2028",'Emission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2028",'Emission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2028",'Emission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2028",'Emission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2028",'Emission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2028",'Emission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2028",'Emission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2028",'Emission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2028",'Emission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2028",'Emission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2028",'Emission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2028",'Emission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2028",'Emission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2028",'Emission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2028",'Emission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2028",'Emission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2028",'Emission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2028",'Emission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2028",'Emission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2028",'Emission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2028",'Emission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2028",'Emission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2028",'Emission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2028",'Emission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2028",'Emission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2028",'Emission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2028",'Emission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2028",'Emission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2028",'Emission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2028",'Emission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2028",'Emission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2028",'Emission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2028",'Emission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2028",'Emission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2028",'Emission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2028",'Emission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2028",'Emission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2028",'Emission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2028",'Emission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2028",'Emission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2028",'Emission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2028",'Emission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2028",'Emission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2028",'Emission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2028",'Emission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2028",'Emission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2028",'Emission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2028",'Emission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2028",'Emission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2028",'Emission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2028",'Emission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2028",'Emission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2028",'Emission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2028",'Emission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2028",'Emission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2028",'Emission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2028",'Emission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2028",'Emission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2028",'Emission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2028",'Emission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2028",'Emission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2028",'Emission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2028",'Emission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2028",'Emission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2028",'Emission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2028",'Emission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2028",'Emission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2028",'Emission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2028",'Emission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2028",'Emission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2028",'Emission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2028",'Emission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2028",'Emission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2028",'Emission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2028",'Emission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2028",'Emission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2028",'Emission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2028",'Emission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2028",'Emission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2028",'Emission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2028",'Emission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2028",'Emission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2028",'Emission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2028",'Emission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2028",'Emission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2028",'Emission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2028",'Emission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2028",'Emission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2028",'Emission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2028",'Emission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2028",'Emission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2028",'Emission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2028",'Emission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2028",'Emission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2028",'Emission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2028",'Emission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2028",'Emission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2028",'Emission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2028",'Emission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2028",'Emission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2028",'Emission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2028",'Emission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2028",'Emission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2028",'Emission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2028",'Emission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2028",'Emission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2028",'Emission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2028",'Emission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2028",'Emission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2028",'Emission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2028",'Emission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2028",'Emission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2028",'Emission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2028",'Emission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2028",'Emission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2028",'Emission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2028",'Emission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2028",'Emission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2028",'Emission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2028",'Emission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2028",'Emission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2028",'Emission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2028",'Emission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2028",'Emission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2028",'Emission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2028",'Emission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2028",'Emission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2028",'Emission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2028",'Emission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2028",'Emission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2028",'Emission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2028",'Emission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2028",'Emission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2028",'Emission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2028",'Emission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2028",'Emission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2028",'Emission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2028",'Emission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2028",'Emission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2028",'Emission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2028",'Emission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2028",'Emission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2028",'Emission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2028",'Emission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2028",'Emission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2028",'Emission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2028",'Emission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2028",'Emission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2028",'Emission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2028",'Emission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2028",'Emission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2028",'Emission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2028",'Emission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2028",'Emission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2028",'Emission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2028",'Emission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2028",'Emission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2028",'Emission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2028",'Emission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2028",'Emission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2028",'Emission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2028",'Emission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2028",'Emission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2028",'Emission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2028",'Emission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2028",'Emission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2028",'Emission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2028",'Emission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2028",'Emission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2028",'Emission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2028",'Emission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2028",'Emission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2028",'Emission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2028",'Emission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2028",'Emission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2028",'Emission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2028",'Emission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2028",'Emission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2028",'Emission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2028",'Emission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2028",'Emission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2028",'Emission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2028",'Emission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2028",'Emission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2028",'Emission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2028",'Emission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2028",'Emission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2028",'Emission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2028",'Emission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2028",'Emission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2028",'Emission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2028",'Emission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2028",'Emission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2028",'Emission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2028",'Emission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2028",'Emission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2028",'Emission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2028",'Emission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2028",'Emission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2028",'Emission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2028",'Emission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2028",'Emission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2028",'Emission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2028",'Emission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2028",'Emission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2028",'Emission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2028",'Emission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2028",'Emission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2028",'Emission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2028",'Emission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2028",'Emission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2028",'Emission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2028",'Emission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2028",'Emission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2028",'Emission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2028",'Emission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2028",'Emission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2028",'Emission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2028",'Emission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2028",'Emission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2028",'Emission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2028",'Emission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2028",'Emission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2028",'Emission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2028",'Emission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2028",'Emission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2028",'Emission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2028",'Emission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2028",'Emission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2028",'Emission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2028",'Emission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2028",'Emission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2028",'Emission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2028",'Emission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2028",'Emission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2028",'Emission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2028",'Emission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2028",'Emission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2028",'Emission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2028",'Emission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2028",'Emission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2028",'Emission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2028",'Emission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2028",'Emission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2028",'Emission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2028",'Emission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2028",'Emission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2028",'Emission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2028",'Emission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2028",'Emission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2028",'Emission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2028",'Emission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2028",'Emission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2028",'Emission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2028",'Emission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2028",'Emission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2028",'Emission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BB733-62B9-459D-AEF1-733236D364FE}">
  <dimension ref="A1:AT99"/>
  <sheetViews>
    <sheetView zoomScale="80" zoomScaleNormal="80" workbookViewId="0">
      <selection activeCell="O12" sqref="O12"/>
    </sheetView>
  </sheetViews>
  <sheetFormatPr defaultRowHeight="13.8" x14ac:dyDescent="0.25"/>
  <cols>
    <col min="4" max="4" width="10.3984375" customWidth="1"/>
    <col min="5" max="5" width="16.3984375" bestFit="1" customWidth="1"/>
    <col min="9" max="9" width="12.69921875" customWidth="1"/>
    <col min="11" max="11" width="10" customWidth="1"/>
    <col min="13" max="13" width="8.09765625" bestFit="1" customWidth="1"/>
    <col min="15" max="15" width="14.3984375" bestFit="1" customWidth="1"/>
    <col min="18" max="18" width="17.5" customWidth="1"/>
    <col min="19" max="19" width="17.09765625" bestFit="1" customWidth="1"/>
    <col min="20" max="23" width="17.09765625" customWidth="1"/>
    <col min="29" max="29" width="9.69921875" customWidth="1"/>
  </cols>
  <sheetData>
    <row r="1" spans="1:23" x14ac:dyDescent="0.25">
      <c r="A1" s="42"/>
      <c r="B1" s="42"/>
    </row>
    <row r="2" spans="1:23" x14ac:dyDescent="0.25">
      <c r="A2" s="42"/>
      <c r="B2" s="42"/>
    </row>
    <row r="3" spans="1:23" x14ac:dyDescent="0.25">
      <c r="A3" s="42"/>
      <c r="B3" s="42"/>
      <c r="R3" s="10"/>
      <c r="S3" s="10"/>
      <c r="T3" s="10"/>
      <c r="U3" s="10"/>
      <c r="V3" s="10"/>
      <c r="W3" s="10"/>
    </row>
    <row r="4" spans="1:23" x14ac:dyDescent="0.25">
      <c r="A4" s="42"/>
      <c r="B4" s="42"/>
      <c r="R4" s="10"/>
      <c r="S4" s="10"/>
      <c r="T4" s="10"/>
      <c r="U4" s="10"/>
      <c r="V4" s="10"/>
      <c r="W4" s="10"/>
    </row>
    <row r="5" spans="1:23" x14ac:dyDescent="0.25">
      <c r="A5" s="42"/>
      <c r="B5" s="42"/>
      <c r="N5" s="32" t="s">
        <v>76</v>
      </c>
      <c r="O5" s="33" t="s">
        <v>75</v>
      </c>
      <c r="P5" s="33" t="s">
        <v>78</v>
      </c>
      <c r="Q5" s="33"/>
      <c r="R5" s="10"/>
      <c r="S5" s="10"/>
      <c r="T5" s="10"/>
      <c r="U5" s="10"/>
      <c r="V5" s="10"/>
      <c r="W5" s="10"/>
    </row>
    <row r="6" spans="1:23" ht="13.95" customHeight="1" x14ac:dyDescent="0.25">
      <c r="C6" s="36" t="s">
        <v>8</v>
      </c>
      <c r="D6" s="37"/>
      <c r="E6" s="36"/>
      <c r="F6" s="37"/>
      <c r="G6" s="36"/>
      <c r="H6" s="37"/>
      <c r="I6" s="11" t="s">
        <v>55</v>
      </c>
      <c r="J6" s="38" t="s">
        <v>56</v>
      </c>
      <c r="K6" s="39"/>
      <c r="N6" s="32"/>
      <c r="O6" s="33"/>
      <c r="P6" s="33"/>
      <c r="Q6" s="33"/>
    </row>
    <row r="7" spans="1:23" ht="14.1" customHeight="1" x14ac:dyDescent="0.25">
      <c r="C7" s="43"/>
      <c r="D7" s="44"/>
      <c r="E7" s="5"/>
      <c r="F7" s="35" t="s">
        <v>25</v>
      </c>
      <c r="G7" s="35"/>
      <c r="H7" s="2" t="s">
        <v>23</v>
      </c>
      <c r="I7" s="1" t="s">
        <v>7</v>
      </c>
      <c r="J7" s="34" t="s">
        <v>7</v>
      </c>
      <c r="K7" s="34"/>
      <c r="N7" s="1">
        <f>SUM(L23,W23,AH23,AS23)/1000</f>
        <v>0</v>
      </c>
      <c r="O7" s="18">
        <v>0.46100000000000002</v>
      </c>
      <c r="P7" s="19">
        <f>N7-O7</f>
        <v>-0.46100000000000002</v>
      </c>
      <c r="Q7" s="1" t="str">
        <f>IF(P7&lt;0,"Below","Above")</f>
        <v>Below</v>
      </c>
    </row>
    <row r="8" spans="1:23" x14ac:dyDescent="0.25">
      <c r="C8" s="5"/>
      <c r="D8" s="5"/>
      <c r="E8" s="5" t="s">
        <v>32</v>
      </c>
      <c r="F8" s="6" t="s">
        <v>26</v>
      </c>
      <c r="G8" s="6" t="s">
        <v>27</v>
      </c>
      <c r="H8" s="3" t="s">
        <v>24</v>
      </c>
      <c r="I8" s="2" t="s">
        <v>67</v>
      </c>
      <c r="J8" s="2" t="s">
        <v>68</v>
      </c>
      <c r="K8" s="2" t="s">
        <v>69</v>
      </c>
      <c r="O8" s="10"/>
      <c r="P8" s="10"/>
    </row>
    <row r="9" spans="1:23" x14ac:dyDescent="0.25">
      <c r="C9" s="7" t="s">
        <v>0</v>
      </c>
      <c r="D9" s="7">
        <v>1</v>
      </c>
      <c r="E9" s="7" t="s">
        <v>1</v>
      </c>
      <c r="F9" s="7">
        <v>0</v>
      </c>
      <c r="G9" s="7">
        <v>0</v>
      </c>
      <c r="H9" s="1">
        <v>10</v>
      </c>
      <c r="I9" s="22"/>
      <c r="J9" s="22"/>
      <c r="K9" s="22"/>
      <c r="N9" s="32" t="s">
        <v>77</v>
      </c>
      <c r="O9" s="33" t="s">
        <v>75</v>
      </c>
      <c r="P9" s="33" t="s">
        <v>78</v>
      </c>
      <c r="Q9" s="33"/>
    </row>
    <row r="10" spans="1:23" x14ac:dyDescent="0.25">
      <c r="C10" s="7"/>
      <c r="D10" s="7"/>
      <c r="E10" s="7" t="s">
        <v>2</v>
      </c>
      <c r="F10" s="7">
        <v>100</v>
      </c>
      <c r="G10" s="7">
        <v>2400</v>
      </c>
      <c r="H10" s="1">
        <v>60</v>
      </c>
      <c r="I10" s="22"/>
      <c r="J10" s="22"/>
      <c r="K10" s="22"/>
      <c r="N10" s="32"/>
      <c r="O10" s="33"/>
      <c r="P10" s="33"/>
      <c r="Q10" s="33"/>
    </row>
    <row r="11" spans="1:23" x14ac:dyDescent="0.25">
      <c r="C11" s="7"/>
      <c r="D11" s="7"/>
      <c r="E11" s="7" t="s">
        <v>3</v>
      </c>
      <c r="F11" s="7" t="s">
        <v>4</v>
      </c>
      <c r="G11" s="7" t="s">
        <v>4</v>
      </c>
      <c r="H11" s="1">
        <v>60</v>
      </c>
      <c r="I11" s="22"/>
      <c r="J11" s="22"/>
      <c r="K11" s="22"/>
      <c r="N11" s="1">
        <f>SUM(F23,Q23,AB23,AM23)/1000</f>
        <v>0</v>
      </c>
      <c r="O11" s="18">
        <v>1.6E-2</v>
      </c>
      <c r="P11" s="19">
        <f>N11-O11</f>
        <v>-1.6E-2</v>
      </c>
      <c r="Q11" s="1" t="str">
        <f>IF(P11&lt;0,"Below","Above")</f>
        <v>Below</v>
      </c>
    </row>
    <row r="12" spans="1:23" x14ac:dyDescent="0.25">
      <c r="C12" s="7" t="s">
        <v>0</v>
      </c>
      <c r="D12" s="7">
        <v>2</v>
      </c>
      <c r="E12" s="7" t="s">
        <v>1</v>
      </c>
      <c r="F12" s="7">
        <v>0</v>
      </c>
      <c r="G12" s="7">
        <v>0</v>
      </c>
      <c r="H12" s="1">
        <v>10</v>
      </c>
      <c r="I12" s="22"/>
      <c r="J12" s="22"/>
      <c r="K12" s="22"/>
      <c r="O12" s="10"/>
      <c r="P12" s="10"/>
    </row>
    <row r="13" spans="1:23" x14ac:dyDescent="0.25">
      <c r="C13" s="7"/>
      <c r="D13" s="7"/>
      <c r="E13" s="7" t="s">
        <v>2</v>
      </c>
      <c r="F13" s="7">
        <v>100</v>
      </c>
      <c r="G13" s="7">
        <v>2400</v>
      </c>
      <c r="H13" s="1">
        <v>60</v>
      </c>
      <c r="I13" s="22"/>
      <c r="J13" s="22"/>
      <c r="K13" s="22"/>
      <c r="O13" s="10"/>
      <c r="P13" s="10"/>
    </row>
    <row r="14" spans="1:23" x14ac:dyDescent="0.25">
      <c r="C14" s="7"/>
      <c r="D14" s="7"/>
      <c r="E14" s="7" t="s">
        <v>3</v>
      </c>
      <c r="F14" s="7" t="s">
        <v>4</v>
      </c>
      <c r="G14" s="7" t="s">
        <v>4</v>
      </c>
      <c r="H14" s="1">
        <v>60</v>
      </c>
      <c r="I14" s="22"/>
      <c r="J14" s="22"/>
      <c r="K14" s="22"/>
      <c r="O14" s="10"/>
      <c r="P14" s="10"/>
    </row>
    <row r="15" spans="1:23" x14ac:dyDescent="0.25">
      <c r="C15" s="7" t="s">
        <v>0</v>
      </c>
      <c r="D15" s="7">
        <v>3</v>
      </c>
      <c r="E15" s="7" t="s">
        <v>1</v>
      </c>
      <c r="F15" s="7">
        <v>0</v>
      </c>
      <c r="G15" s="7">
        <v>0</v>
      </c>
      <c r="H15" s="1">
        <v>10</v>
      </c>
      <c r="I15" s="22"/>
      <c r="J15" s="22"/>
      <c r="K15" s="22"/>
      <c r="O15" s="8"/>
      <c r="P15" s="8"/>
    </row>
    <row r="16" spans="1:23" x14ac:dyDescent="0.25">
      <c r="C16" s="7"/>
      <c r="D16" s="7"/>
      <c r="E16" s="7" t="s">
        <v>2</v>
      </c>
      <c r="F16" s="7">
        <v>100</v>
      </c>
      <c r="G16" s="7">
        <v>2400</v>
      </c>
      <c r="H16" s="1">
        <v>60</v>
      </c>
      <c r="I16" s="22"/>
      <c r="J16" s="22"/>
      <c r="K16" s="22"/>
    </row>
    <row r="17" spans="3:46" x14ac:dyDescent="0.25">
      <c r="C17" s="7"/>
      <c r="D17" s="7"/>
      <c r="E17" s="7" t="s">
        <v>3</v>
      </c>
      <c r="F17" s="7" t="s">
        <v>4</v>
      </c>
      <c r="G17" s="7" t="s">
        <v>4</v>
      </c>
      <c r="H17" s="1">
        <v>60</v>
      </c>
      <c r="I17" s="22"/>
      <c r="J17" s="22"/>
      <c r="K17" s="22"/>
    </row>
    <row r="18" spans="3:46" x14ac:dyDescent="0.25">
      <c r="C18" s="7" t="s">
        <v>0</v>
      </c>
      <c r="D18" s="7">
        <v>4</v>
      </c>
      <c r="E18" s="7" t="s">
        <v>1</v>
      </c>
      <c r="F18" s="7">
        <v>0</v>
      </c>
      <c r="G18" s="7">
        <v>0</v>
      </c>
      <c r="H18" s="1">
        <v>10</v>
      </c>
      <c r="I18" s="22"/>
      <c r="J18" s="22"/>
      <c r="K18" s="22"/>
    </row>
    <row r="19" spans="3:46" x14ac:dyDescent="0.25">
      <c r="C19" s="7"/>
      <c r="D19" s="7"/>
      <c r="E19" s="7" t="s">
        <v>2</v>
      </c>
      <c r="F19" s="7">
        <v>100</v>
      </c>
      <c r="G19" s="7">
        <v>2400</v>
      </c>
      <c r="H19" s="1">
        <v>60</v>
      </c>
      <c r="I19" s="22"/>
      <c r="J19" s="22"/>
      <c r="K19" s="22"/>
    </row>
    <row r="20" spans="3:46" x14ac:dyDescent="0.25">
      <c r="C20" s="7"/>
      <c r="D20" s="7"/>
      <c r="E20" s="7" t="s">
        <v>3</v>
      </c>
      <c r="F20" s="7" t="s">
        <v>4</v>
      </c>
      <c r="G20" s="7" t="s">
        <v>4</v>
      </c>
      <c r="H20" s="1">
        <v>60</v>
      </c>
      <c r="I20" s="22"/>
      <c r="J20" s="22"/>
      <c r="K20" s="22"/>
    </row>
    <row r="22" spans="3:46" x14ac:dyDescent="0.25">
      <c r="C22" s="41" t="s">
        <v>37</v>
      </c>
      <c r="D22" s="41"/>
      <c r="E22" s="16" t="s">
        <v>73</v>
      </c>
      <c r="F22" s="17" t="s">
        <v>66</v>
      </c>
      <c r="G22" s="17" t="s">
        <v>72</v>
      </c>
      <c r="H22" s="17" t="s">
        <v>65</v>
      </c>
      <c r="I22" s="17" t="s">
        <v>54</v>
      </c>
      <c r="J22" s="17" t="s">
        <v>64</v>
      </c>
      <c r="K22" s="17" t="s">
        <v>63</v>
      </c>
      <c r="L22" s="17" t="s">
        <v>62</v>
      </c>
      <c r="N22" s="41" t="s">
        <v>39</v>
      </c>
      <c r="O22" s="41"/>
      <c r="P22" s="16" t="s">
        <v>73</v>
      </c>
      <c r="Q22" s="17" t="s">
        <v>66</v>
      </c>
      <c r="R22" s="17" t="s">
        <v>72</v>
      </c>
      <c r="S22" s="17" t="s">
        <v>65</v>
      </c>
      <c r="T22" s="17" t="s">
        <v>54</v>
      </c>
      <c r="U22" s="17" t="s">
        <v>64</v>
      </c>
      <c r="V22" s="17" t="s">
        <v>63</v>
      </c>
      <c r="W22" s="17" t="s">
        <v>62</v>
      </c>
      <c r="Y22" s="41" t="s">
        <v>40</v>
      </c>
      <c r="Z22" s="41"/>
      <c r="AA22" s="16" t="s">
        <v>73</v>
      </c>
      <c r="AB22" s="17" t="s">
        <v>66</v>
      </c>
      <c r="AC22" s="17" t="s">
        <v>72</v>
      </c>
      <c r="AD22" s="17" t="s">
        <v>65</v>
      </c>
      <c r="AE22" s="17" t="s">
        <v>54</v>
      </c>
      <c r="AF22" s="17" t="s">
        <v>64</v>
      </c>
      <c r="AG22" s="17" t="s">
        <v>63</v>
      </c>
      <c r="AH22" s="17" t="s">
        <v>62</v>
      </c>
      <c r="AJ22" s="41" t="s">
        <v>41</v>
      </c>
      <c r="AK22" s="41"/>
      <c r="AL22" s="15" t="s">
        <v>73</v>
      </c>
      <c r="AM22" s="20" t="s">
        <v>66</v>
      </c>
      <c r="AN22" s="20" t="s">
        <v>72</v>
      </c>
      <c r="AO22" s="20" t="s">
        <v>65</v>
      </c>
      <c r="AP22" s="20" t="s">
        <v>54</v>
      </c>
      <c r="AQ22" s="20" t="s">
        <v>64</v>
      </c>
      <c r="AR22" s="20" t="s">
        <v>63</v>
      </c>
      <c r="AS22" s="20" t="s">
        <v>62</v>
      </c>
    </row>
    <row r="23" spans="3:46" x14ac:dyDescent="0.25">
      <c r="C23" s="41" t="s">
        <v>71</v>
      </c>
      <c r="D23" s="41"/>
      <c r="E23" s="5">
        <f>SUM(E28:E39)+SUM(E43:E54)+SUM(E58:E69)</f>
        <v>0</v>
      </c>
      <c r="F23" s="5" cm="1">
        <f t="array" ref="F23">SUM(F28:F39)+SUM(F43:F54+SUM(F58:F69)/1000)</f>
        <v>0</v>
      </c>
      <c r="G23" s="5">
        <f>SUM(G28:G39)+SUM(G43:G54)+SUM(G58:G69)</f>
        <v>0</v>
      </c>
      <c r="H23" s="5">
        <f>SUM(H28:H39)+SUM(H43:H54)+SUM(H58:H69)/1000</f>
        <v>0</v>
      </c>
      <c r="I23" s="5">
        <f>SUM(I28:I39)+SUM(I43:I54)+SUM(I58:I69)</f>
        <v>0</v>
      </c>
      <c r="J23" s="5">
        <f>SUM(J28:J39)+SUM(J43:J54)+SUM(J58:J69)/1000</f>
        <v>0</v>
      </c>
      <c r="K23" s="5">
        <f>SUM(K28:K39)+SUM(K43:K54)+SUM(K58:K69)</f>
        <v>0</v>
      </c>
      <c r="L23" s="5">
        <f>SUM(L28:L39)+SUM(L43:L54)+SUM(L58:L69)/1000</f>
        <v>0</v>
      </c>
      <c r="M23" s="13" t="str" cm="1">
        <f t="array" ref="M23">IF(K23=E23,"",ERROR)</f>
        <v/>
      </c>
      <c r="N23" s="41" t="s">
        <v>38</v>
      </c>
      <c r="O23" s="41"/>
      <c r="P23" s="5">
        <f>SUM(P28:P39)+SUM(P43:P54)+SUM(P58:P69)</f>
        <v>0</v>
      </c>
      <c r="Q23" s="5" cm="1">
        <f t="array" ref="Q23">SUM(Q28:Q39)+SUM(Q43:Q54+SUM(Q58:Q69)/1000)</f>
        <v>0</v>
      </c>
      <c r="R23" s="5">
        <f>SUM(R28:R39)+SUM(R43:R54)+SUM(R58:R69)</f>
        <v>0</v>
      </c>
      <c r="S23" s="5">
        <f>SUM(S28:S39)+SUM(S43:S54)+SUM(S58:S69)/1000</f>
        <v>0</v>
      </c>
      <c r="T23" s="5">
        <f>SUM(T28:T39)+SUM(T43:T54)+SUM(T58:T69)</f>
        <v>0</v>
      </c>
      <c r="U23" s="5">
        <f>SUM(U28:U39)+SUM(U43:U54)+SUM(U58:U69)/1000</f>
        <v>0</v>
      </c>
      <c r="V23" s="5">
        <f>SUM(V28:V39)+SUM(V43:V54)+SUM(V58:V69)</f>
        <v>0</v>
      </c>
      <c r="W23" s="5">
        <f>SUM(W28:W39)+SUM(W43:W54)+SUM(W58:W69)/1000</f>
        <v>0</v>
      </c>
      <c r="X23" s="13" t="str" cm="1">
        <f t="array" ref="X23">IF(V23=P23,"",ERROR)</f>
        <v/>
      </c>
      <c r="Y23" s="41" t="s">
        <v>38</v>
      </c>
      <c r="Z23" s="41"/>
      <c r="AA23" s="5">
        <f>SUM(AA28:AA39)+SUM(AA43:AA54)+SUM(AA58:AA69)</f>
        <v>0</v>
      </c>
      <c r="AB23" s="5" cm="1">
        <f t="array" ref="AB23">SUM(AB28:AB39)+SUM(AB43:AB54+SUM(AB58:AB69)/1000)</f>
        <v>0</v>
      </c>
      <c r="AC23" s="5">
        <f>SUM(AC28:AC39)+SUM(AC43:AC54)+SUM(AC58:AC69)</f>
        <v>0</v>
      </c>
      <c r="AD23" s="5">
        <f>SUM(AD28:AD39)+SUM(AD43:AD54)+SUM(AD58:AD69)/1000</f>
        <v>0</v>
      </c>
      <c r="AE23" s="5">
        <f>SUM(AE28:AE39)+SUM(AE43:AE54)+SUM(AE58:AE69)</f>
        <v>0</v>
      </c>
      <c r="AF23" s="5">
        <f>SUM(AF28:AF39)+SUM(AF43:AF54)+SUM(AF58:AF69)/1000</f>
        <v>0</v>
      </c>
      <c r="AG23" s="5">
        <f>SUM(AG28:AG39)+SUM(AG43:AG54)+SUM(AG58:AG69)</f>
        <v>0</v>
      </c>
      <c r="AH23" s="5">
        <f>SUM(AH28:AH39)+SUM(AH43:AH54)+SUM(AH58:AH69)/1000</f>
        <v>0</v>
      </c>
      <c r="AI23" s="13" t="str" cm="1">
        <f t="array" ref="AI23">IF(AG23=AA23,"",ERROR)</f>
        <v/>
      </c>
      <c r="AJ23" s="41" t="s">
        <v>38</v>
      </c>
      <c r="AK23" s="41"/>
      <c r="AL23" s="5" cm="1">
        <f t="array" ref="AL23">SUM(AL28:AL39)+SUM(AL43:AL54+SUM(AL58:AL69))</f>
        <v>0</v>
      </c>
      <c r="AM23" s="5">
        <f>SUM(AM28:AM39)+SUM(AM43:AM54)+SUM(AM58:AM69)/1000</f>
        <v>0</v>
      </c>
      <c r="AN23" s="5">
        <f>SUM(AN28:AN39)+SUM(AN43:AN54)+SUM(AN58:AN69)</f>
        <v>0</v>
      </c>
      <c r="AO23" s="5">
        <f>SUM(AO28:AO39)+SUM(AO43:AO54)+SUM(AO58:AO69)/1000</f>
        <v>0</v>
      </c>
      <c r="AP23" s="5">
        <f>SUM(AP28:AP39)+SUM(AP43:AP54)+SUM(AP58:AP69)</f>
        <v>0</v>
      </c>
      <c r="AQ23" s="5">
        <f>SUM(AQ28:AQ39)+SUM(AQ43:AQ54)+SUM(AQ58:AQ69)/1000</f>
        <v>0</v>
      </c>
      <c r="AR23" s="5">
        <f>SUM(AR28:AR39)+SUM(AR43:AR54)+SUM(AR58:AR69)</f>
        <v>0</v>
      </c>
      <c r="AS23" s="5">
        <f>SUM(AS28:AS39)+SUM(AS43:AS54)+SUM(AS58:AS69)/1000</f>
        <v>0</v>
      </c>
      <c r="AT23" s="13" t="str" cm="1">
        <f t="array" ref="AT23">IF(AR23=AL23,"",ERROR)</f>
        <v/>
      </c>
    </row>
    <row r="24" spans="3:46" x14ac:dyDescent="0.25">
      <c r="C24" s="45" t="s">
        <v>70</v>
      </c>
      <c r="D24" s="45"/>
      <c r="E24" s="12">
        <f>SUM(E28:E39)+SUM(E43:E54)+SUM(E58:E69)+SUM(E73:E84)+SUM(E88:E99)</f>
        <v>0</v>
      </c>
      <c r="F24" s="12">
        <f>SUM(F28:F39)+SUM(F43:F54)+SUM(F58:F69)+SUM(F73:F84)+SUM(F88:F99)/1000</f>
        <v>0</v>
      </c>
      <c r="G24" s="12">
        <f>SUM(G29:G40)+SUM(G44:G55)+SUM(G59:G70)+SUM(G74:G85)+SUM(G89:G100)</f>
        <v>0</v>
      </c>
      <c r="H24" s="12">
        <f>SUM(H28:H39)+SUM(H43:H54)+SUM(H58:H69)+SUM(H73:H84)+SUM(H88:H99)/1000</f>
        <v>0</v>
      </c>
      <c r="I24" s="12">
        <f>SUM(I28:I39)+SUM(I43:I54)+SUM(I58:I69)+SUM(I73:I84)+SUM(I88:I99)</f>
        <v>0</v>
      </c>
      <c r="J24" s="12">
        <f>SUM(J28:J39)+SUM(J43:J54)+SUM(J58:J69)+SUM(J73:J84)+SUM(J88:J99)/1000</f>
        <v>0</v>
      </c>
      <c r="K24" s="12">
        <f>SUM(K28:K39)+SUM(K43:K54)+SUM(K58:K69)+SUM(K73:K84)+SUM(K88:K99)</f>
        <v>0</v>
      </c>
      <c r="L24" s="12">
        <f>SUM(L28:L39)+SUM(L43:L54)+SUM(L58:L69)+SUM(L73:L84)+SUM(L88:L99)/1000</f>
        <v>0</v>
      </c>
      <c r="M24" s="14"/>
      <c r="N24" s="45" t="s">
        <v>70</v>
      </c>
      <c r="O24" s="45"/>
      <c r="P24" s="12">
        <f>SUM(P28:P39)+SUM(P43:P54)+SUM(P58:P69)+SUM(P73:P84)+SUM(P88:P99)</f>
        <v>0</v>
      </c>
      <c r="Q24" s="12">
        <f>SUM(Q28:Q39)+SUM(Q43:Q54)+SUM(Q58:Q69)+SUM(Q73:Q84)+SUM(Q88:Q99)/1000</f>
        <v>0</v>
      </c>
      <c r="R24" s="12">
        <f>SUM(R29:R40)+SUM(R44:R55)+SUM(R59:R70)+SUM(R74:R85)+SUM(R89:R100)</f>
        <v>0</v>
      </c>
      <c r="S24" s="12">
        <f>SUM(S28:S39)+SUM(S43:S54)+SUM(S58:S69)+SUM(S73:S84)+SUM(S88:S99)/1000</f>
        <v>0</v>
      </c>
      <c r="T24" s="12">
        <f>SUM(T28:T39)+SUM(T43:T54)+SUM(T58:T69)+SUM(T73:T84)+SUM(T88:T99)</f>
        <v>0</v>
      </c>
      <c r="U24" s="12">
        <f>SUM(U28:U39)+SUM(U43:U54)+SUM(U58:U69)+SUM(U73:U84)+SUM(U88:U99)/1000</f>
        <v>0</v>
      </c>
      <c r="V24" s="12">
        <f>SUM(V28:V39)+SUM(V43:V54)+SUM(V58:V69)+SUM(V73:V84)+SUM(V88:V99)</f>
        <v>0</v>
      </c>
      <c r="W24" s="12">
        <f>SUM(W28:W39)+SUM(W43:W54)+SUM(W58:W69)+SUM(W73:W84)+SUM(W88:W99)/1000</f>
        <v>0</v>
      </c>
      <c r="X24" s="14"/>
      <c r="Y24" s="45" t="s">
        <v>70</v>
      </c>
      <c r="Z24" s="45"/>
      <c r="AA24" s="12">
        <f>SUM(AA28:AA39)+SUM(AA43:AA54)+SUM(AA58:AA69)+SUM(AA73:AA84)+SUM(AA88:AA99)</f>
        <v>0</v>
      </c>
      <c r="AB24" s="12">
        <f>SUM(AB28:AB39)+SUM(AB43:AB54)+SUM(AB58:AB69)+SUM(AB73:AB84)+SUM(AB88:AB99)/1000</f>
        <v>0</v>
      </c>
      <c r="AC24" s="12">
        <f>SUM(AC29:AC40)+SUM(AC44:AC55)+SUM(AC59:AC70)+SUM(AC74:AC85)+SUM(AC89:AC100)</f>
        <v>0</v>
      </c>
      <c r="AD24" s="12">
        <f>SUM(AD28:AD39)+SUM(AD43:AD54)+SUM(AD58:AD69)+SUM(AD73:AD84)+SUM(AD88:AD99)/1000</f>
        <v>0</v>
      </c>
      <c r="AE24" s="12">
        <f>SUM(AE28:AE39)+SUM(AE43:AE54)+SUM(AE58:AE69)+SUM(AE73:AE84)+SUM(AE88:AE99)</f>
        <v>0</v>
      </c>
      <c r="AF24" s="12">
        <f>SUM(AF28:AF39)+SUM(AF43:AF54)+SUM(AF58:AF69)+SUM(AF73:AF84)+SUM(AF88:AF99)/1000</f>
        <v>0</v>
      </c>
      <c r="AG24" s="12">
        <f>SUM(AG28:AG39)+SUM(AG43:AG54)+SUM(AG58:AG69)+SUM(AG73:AG84)+SUM(AG88:AG99)</f>
        <v>0</v>
      </c>
      <c r="AH24" s="12">
        <f>SUM(AH28:AH39)+SUM(AH43:AH54)+SUM(AH58:AH69)+SUM(AH73:AH84)+SUM(AH88:AH99)/1000</f>
        <v>0</v>
      </c>
      <c r="AI24" s="14"/>
      <c r="AJ24" s="45" t="s">
        <v>70</v>
      </c>
      <c r="AK24" s="45"/>
      <c r="AL24" s="12">
        <f>SUM(AL28:AL39)+SUM(AL43:AL54)+SUM(AL58:AL69)+SUM(AL73:AL84)+SUM(AL88:AL99)</f>
        <v>0</v>
      </c>
      <c r="AM24" s="12">
        <f>SUM(AM28:AM39)+SUM(AM43:AM54)+SUM(AM58:AM69)+SUM(AM73:AM84)+SUM(AM88:AM99)/1000</f>
        <v>0</v>
      </c>
      <c r="AN24" s="12">
        <f>SUM(AN29:AN40)+SUM(AN44:AN55)+SUM(AN59:AN70)+SUM(AN74:AN85)+SUM(AN89:AN100)</f>
        <v>0</v>
      </c>
      <c r="AO24" s="12">
        <f>SUM(AO28:AO39)+SUM(AO43:AO54)+SUM(AO58:AO69)+SUM(AO73:AO84)+SUM(AO88:AO99)/1000</f>
        <v>0</v>
      </c>
      <c r="AP24" s="12">
        <f>SUM(AP28:AP39)+SUM(AP43:AP54)+SUM(AP58:AP69)+SUM(AP73:AP84)+SUM(AP88:AP99)</f>
        <v>0</v>
      </c>
      <c r="AQ24" s="12">
        <f>SUM(AQ28:AQ39)+SUM(AQ43:AQ54)+SUM(AQ58:AQ69)+SUM(AQ73:AQ84)+SUM(AQ88:AQ99)/1000</f>
        <v>0</v>
      </c>
      <c r="AR24" s="12">
        <f>SUM(AR28:AR39)+SUM(AR43:AR54)+SUM(AR58:AR69)+SUM(AR73:AR84)+SUM(AR88:AR99)</f>
        <v>0</v>
      </c>
      <c r="AS24" s="12">
        <f>SUM(AS28:AS39)+SUM(AS43:AS54)+SUM(AS58:AS69)+SUM(AS73:AS84)+SUM(AS88:AS99)/1000</f>
        <v>0</v>
      </c>
      <c r="AT24" s="14"/>
    </row>
    <row r="26" spans="3:46" x14ac:dyDescent="0.25">
      <c r="C26" s="41" t="s">
        <v>74</v>
      </c>
      <c r="D26" s="41"/>
      <c r="E26" s="30" t="s">
        <v>5</v>
      </c>
      <c r="F26" s="31"/>
      <c r="G26" s="28" t="s">
        <v>6</v>
      </c>
      <c r="H26" s="29"/>
      <c r="I26" s="29"/>
      <c r="J26" s="29"/>
      <c r="K26" s="29"/>
      <c r="L26" s="29"/>
      <c r="N26" s="41" t="s">
        <v>9</v>
      </c>
      <c r="O26" s="41"/>
      <c r="P26" s="30" t="s">
        <v>5</v>
      </c>
      <c r="Q26" s="31"/>
      <c r="R26" s="28" t="s">
        <v>6</v>
      </c>
      <c r="S26" s="29"/>
      <c r="T26" s="29"/>
      <c r="U26" s="29"/>
      <c r="V26" s="29"/>
      <c r="W26" s="29"/>
      <c r="Y26" s="41" t="s">
        <v>9</v>
      </c>
      <c r="Z26" s="41"/>
      <c r="AA26" s="30" t="s">
        <v>5</v>
      </c>
      <c r="AB26" s="31"/>
      <c r="AC26" s="28" t="s">
        <v>6</v>
      </c>
      <c r="AD26" s="29"/>
      <c r="AE26" s="29"/>
      <c r="AF26" s="29"/>
      <c r="AG26" s="29"/>
      <c r="AH26" s="29"/>
      <c r="AJ26" s="41" t="s">
        <v>9</v>
      </c>
      <c r="AK26" s="41"/>
      <c r="AL26" s="30" t="s">
        <v>5</v>
      </c>
      <c r="AM26" s="31"/>
      <c r="AN26" s="28" t="s">
        <v>6</v>
      </c>
      <c r="AO26" s="29"/>
      <c r="AP26" s="29"/>
      <c r="AQ26" s="29"/>
      <c r="AR26" s="29"/>
      <c r="AS26" s="29"/>
    </row>
    <row r="27" spans="3:46" x14ac:dyDescent="0.25">
      <c r="C27" s="5" t="s">
        <v>0</v>
      </c>
      <c r="D27" s="5" t="s">
        <v>10</v>
      </c>
      <c r="E27" s="3" t="s">
        <v>36</v>
      </c>
      <c r="F27" s="3" t="s">
        <v>57</v>
      </c>
      <c r="G27" s="3" t="s">
        <v>58</v>
      </c>
      <c r="H27" s="3" t="s">
        <v>57</v>
      </c>
      <c r="I27" s="3" t="s">
        <v>59</v>
      </c>
      <c r="J27" s="3" t="s">
        <v>60</v>
      </c>
      <c r="K27" s="3" t="s">
        <v>36</v>
      </c>
      <c r="L27" s="3" t="s">
        <v>61</v>
      </c>
      <c r="N27" s="5" t="s">
        <v>0</v>
      </c>
      <c r="O27" s="5" t="s">
        <v>10</v>
      </c>
      <c r="P27" s="3" t="s">
        <v>36</v>
      </c>
      <c r="Q27" s="3" t="s">
        <v>57</v>
      </c>
      <c r="R27" s="3" t="s">
        <v>58</v>
      </c>
      <c r="S27" s="3" t="s">
        <v>57</v>
      </c>
      <c r="T27" s="3" t="s">
        <v>59</v>
      </c>
      <c r="U27" s="3" t="s">
        <v>60</v>
      </c>
      <c r="V27" s="3" t="s">
        <v>36</v>
      </c>
      <c r="W27" s="3" t="s">
        <v>61</v>
      </c>
      <c r="Y27" s="5" t="s">
        <v>0</v>
      </c>
      <c r="Z27" s="5" t="s">
        <v>10</v>
      </c>
      <c r="AA27" s="3" t="s">
        <v>36</v>
      </c>
      <c r="AB27" s="3" t="s">
        <v>57</v>
      </c>
      <c r="AC27" s="3" t="s">
        <v>58</v>
      </c>
      <c r="AD27" s="3" t="s">
        <v>57</v>
      </c>
      <c r="AE27" s="3" t="s">
        <v>59</v>
      </c>
      <c r="AF27" s="3" t="s">
        <v>60</v>
      </c>
      <c r="AG27" s="3" t="s">
        <v>36</v>
      </c>
      <c r="AH27" s="3" t="s">
        <v>61</v>
      </c>
      <c r="AJ27" s="5" t="s">
        <v>0</v>
      </c>
      <c r="AK27" s="5" t="s">
        <v>10</v>
      </c>
      <c r="AL27" s="3" t="s">
        <v>36</v>
      </c>
      <c r="AM27" s="3" t="s">
        <v>57</v>
      </c>
      <c r="AN27" s="3" t="s">
        <v>58</v>
      </c>
      <c r="AO27" s="3" t="s">
        <v>57</v>
      </c>
      <c r="AP27" s="3" t="s">
        <v>59</v>
      </c>
      <c r="AQ27" s="3" t="s">
        <v>60</v>
      </c>
      <c r="AR27" s="3" t="s">
        <v>36</v>
      </c>
      <c r="AS27" s="3" t="s">
        <v>61</v>
      </c>
    </row>
    <row r="28" spans="3:46" x14ac:dyDescent="0.25">
      <c r="C28" s="40">
        <v>1</v>
      </c>
      <c r="D28" s="5" t="s">
        <v>11</v>
      </c>
      <c r="E28" s="1">
        <f>SUMIFS('Emission tracker'!$E$3:$E1001,'Emission tracker'!$B$3:$B1001,"=Jan 2029",'Emission tracker'!$C$3:$C1001, "=Offload Run",'Emission tracker'!$D$3:$D1001,"1")</f>
        <v>0</v>
      </c>
      <c r="F28" s="1">
        <f>I$9*(E28*60)</f>
        <v>0</v>
      </c>
      <c r="G28" s="1">
        <f>SUMIFS('Emission tracker'!$F$3:$F1001,'Emission tracker'!$B$3:$B1001,"=Jan 2029",'Emission tracker'!$C$3:$C1001, "=Offload Run",'Emission tracker'!$D$3:$D1001,"1")</f>
        <v>0</v>
      </c>
      <c r="H28" s="1">
        <f t="shared" ref="H28:H39" si="0">J$9*(G28*60)</f>
        <v>0</v>
      </c>
      <c r="I28" s="1">
        <f>SUMIFS('Emission tracker'!$G$3:$G1001,'Emission tracker'!$B$3:$B1001,"=Jan 2029",'Emission tracker'!$C$3:$C1001, "=Offload Run",'Emission tracker'!$D$3:$D1001,"1")</f>
        <v>0</v>
      </c>
      <c r="J28" s="1">
        <f t="shared" ref="J28:J39" si="1">I$28*(K9*60)</f>
        <v>0</v>
      </c>
      <c r="K28" s="1">
        <f>SUM(G28,I28)</f>
        <v>0</v>
      </c>
      <c r="L28" s="1">
        <f>SUM(H28,J28)</f>
        <v>0</v>
      </c>
      <c r="N28" s="40">
        <v>2</v>
      </c>
      <c r="O28" s="5" t="s">
        <v>11</v>
      </c>
      <c r="P28" s="1">
        <f>SUMIFS('Emission tracker'!$E$3:$E1001,'Emission tracker'!$B$3:$B1001,"=Jan 2029",'Emission tracker'!$C$3:$C1001, "=Offload Run",'Emission tracker'!$D$3:$D1001,"2")</f>
        <v>0</v>
      </c>
      <c r="Q28" s="1">
        <f>T$9*(P28*60)</f>
        <v>0</v>
      </c>
      <c r="R28" s="1">
        <f>SUMIFS('Emission tracker'!$F$3:$F1001,'Emission tracker'!$B$3:$B1001,"=Jan 2029",'Emission tracker'!$C$3:$C1001, "=Offload Run",'Emission tracker'!$D$3:$D1001,"2")</f>
        <v>0</v>
      </c>
      <c r="S28" s="1">
        <f t="shared" ref="S28:S39" si="2">U$9*(R28*60)</f>
        <v>0</v>
      </c>
      <c r="T28" s="1">
        <f>SUMIFS('Emission tracker'!$G$3:$G1001,'Emission tracker'!$B$3:$B1001,"=Jan 2029",'Emission tracker'!$C$3:$C1001, "=Offload Run",'Emission tracker'!$D$3:$D1001,"2")</f>
        <v>0</v>
      </c>
      <c r="U28" s="1">
        <f t="shared" ref="U28:U39" si="3">T$28*(V9*60)</f>
        <v>0</v>
      </c>
      <c r="V28" s="1">
        <f>SUM(R28,T28)</f>
        <v>0</v>
      </c>
      <c r="W28" s="1">
        <f>SUM(S28,U28)</f>
        <v>0</v>
      </c>
      <c r="Y28" s="40">
        <v>3</v>
      </c>
      <c r="Z28" s="5" t="s">
        <v>11</v>
      </c>
      <c r="AA28" s="1">
        <f>SUMIFS('Emission tracker'!$E$3:$E1001,'Emission tracker'!$B$3:$B1001,"=Jan 2029",'Emission tracker'!$C$3:$C1001, "=Offload Run",'Emission tracker'!$D$3:$D1001,"3")</f>
        <v>0</v>
      </c>
      <c r="AB28" s="1">
        <f>AE$9*(AA28*60)</f>
        <v>0</v>
      </c>
      <c r="AC28" s="1">
        <f>SUMIFS('Emission tracker'!$F$3:$F1001,'Emission tracker'!$B$3:$B1001,"=Jan 2029",'Emission tracker'!$C$3:$C1001, "=Offload Run",'Emission tracker'!$D$3:$D1001,"3")</f>
        <v>0</v>
      </c>
      <c r="AD28" s="1">
        <f t="shared" ref="AD28:AD39" si="4">AF$9*(AC28*60)</f>
        <v>0</v>
      </c>
      <c r="AE28" s="1">
        <f>SUMIFS('Emission tracker'!$G$3:$G1001,'Emission tracker'!$B$3:$B1001,"=Jan 2029",'Emission tracker'!$C$3:$C1001, "=Offload Run",'Emission tracker'!$D$3:$D1001,"3")</f>
        <v>0</v>
      </c>
      <c r="AF28" s="1">
        <f t="shared" ref="AF28:AF39" si="5">AE$28*(AG9*60)</f>
        <v>0</v>
      </c>
      <c r="AG28" s="1">
        <f>SUM(AC28,AE28)</f>
        <v>0</v>
      </c>
      <c r="AH28" s="1">
        <f>SUM(AD28,AF28)</f>
        <v>0</v>
      </c>
      <c r="AJ28" s="40">
        <v>4</v>
      </c>
      <c r="AK28" s="5" t="s">
        <v>11</v>
      </c>
      <c r="AL28" s="1">
        <f>SUMIFS('Emission tracker'!$E$3:$E1001,'Emission tracker'!$B$3:$B1001,"=Jan 2029",'Emission tracker'!$C$3:$C1001, "=Offload Run",'Emission tracker'!$D$3:$D1001,"4")</f>
        <v>0</v>
      </c>
      <c r="AM28" s="1">
        <f>AP$9*(AL28*60)</f>
        <v>0</v>
      </c>
      <c r="AN28" s="1">
        <f>SUMIFS('Emission tracker'!$F$3:$F1001,'Emission tracker'!$B$3:$B1001,"=Jan 2029",'Emission tracker'!$C$3:$C1001, "=Offload Run",'Emission tracker'!$D$3:$D1001,"4")</f>
        <v>0</v>
      </c>
      <c r="AO28" s="1">
        <f t="shared" ref="AO28:AO39" si="6">AQ$9*(AN28*60)</f>
        <v>0</v>
      </c>
      <c r="AP28" s="1">
        <f>SUMIFS('Emission tracker'!$G$3:$G1001,'Emission tracker'!$B$3:$B1001,"=Jan 2029",'Emission tracker'!$C$3:$C1001, "=Offload Run",'Emission tracker'!$D$3:$D1001,"4")</f>
        <v>0</v>
      </c>
      <c r="AQ28" s="1">
        <f t="shared" ref="AQ28:AQ39" si="7">AP$28*(AR9*60)</f>
        <v>0</v>
      </c>
      <c r="AR28" s="1">
        <f>SUM(AN28,AP28)</f>
        <v>0</v>
      </c>
      <c r="AS28" s="1">
        <f>SUM(AO28,AQ28)</f>
        <v>0</v>
      </c>
    </row>
    <row r="29" spans="3:46" x14ac:dyDescent="0.25">
      <c r="C29" s="40"/>
      <c r="D29" s="5" t="s">
        <v>12</v>
      </c>
      <c r="E29" s="1">
        <f>SUMIFS('Emission tracker'!$E$3:$E1001,'Emission tracker'!$B$3:$B1001,"=Feb 2029",'Emission tracker'!$C$3:$C1001, "=Offload Run",'Emission tracker'!$D$3:$D1001,"1")</f>
        <v>0</v>
      </c>
      <c r="F29" s="1">
        <f t="shared" ref="F29:F39" si="8">I$9*(E29*60)</f>
        <v>0</v>
      </c>
      <c r="G29" s="1">
        <f>SUMIFS('Emission tracker'!$F$3:$F1001,'Emission tracker'!$B$3:$B1001,"=Feb 2029",'Emission tracker'!$C$3:$C1001, "=Offload Run",'Emission tracker'!$D$3:$D1001,"1")</f>
        <v>0</v>
      </c>
      <c r="H29" s="1">
        <f t="shared" si="0"/>
        <v>0</v>
      </c>
      <c r="I29" s="1">
        <f>SUMIFS('Emission tracker'!$G$3:$G1001,'Emission tracker'!$B$3:$B1001,"=Feb 2029",'Emission tracker'!$C$3:$C1001, "=Offload Run",'Emission tracker'!$D$3:$D1001,"1")</f>
        <v>0</v>
      </c>
      <c r="J29" s="1">
        <f t="shared" si="1"/>
        <v>0</v>
      </c>
      <c r="K29" s="1">
        <f>SUM(G29,I29)</f>
        <v>0</v>
      </c>
      <c r="L29" s="1">
        <f t="shared" ref="L29:L39" si="9">SUM(H29,J29)</f>
        <v>0</v>
      </c>
      <c r="N29" s="40"/>
      <c r="O29" s="5" t="s">
        <v>12</v>
      </c>
      <c r="P29" s="1">
        <f>SUMIFS('Emission tracker'!$E$3:$E1001,'Emission tracker'!$B$3:$B1001,"=Feb 2029",'Emission tracker'!$C$3:$C1001, "=Offload Run",'Emission tracker'!$D$3:$D1001,"2")</f>
        <v>0</v>
      </c>
      <c r="Q29" s="1">
        <f t="shared" ref="Q29:Q39" si="10">T$9*(P29*60)</f>
        <v>0</v>
      </c>
      <c r="R29" s="1">
        <f>SUMIFS('Emission tracker'!$F$3:$F1001,'Emission tracker'!$B$3:$B1001,"=Feb 2029",'Emission tracker'!$C$3:$C1001, "=Offload Run",'Emission tracker'!$D$3:$D1001,"2")</f>
        <v>0</v>
      </c>
      <c r="S29" s="1">
        <f t="shared" si="2"/>
        <v>0</v>
      </c>
      <c r="T29" s="1">
        <f>SUMIFS('Emission tracker'!$G$3:$G1001,'Emission tracker'!$B$3:$B1001,"=Feb 2029",'Emission tracker'!$C$3:$C1001, "=Offload Run",'Emission tracker'!$D$3:$D1001,"2")</f>
        <v>0</v>
      </c>
      <c r="U29" s="1">
        <f t="shared" si="3"/>
        <v>0</v>
      </c>
      <c r="V29" s="1">
        <f>SUM(R29,T29)</f>
        <v>0</v>
      </c>
      <c r="W29" s="1">
        <f t="shared" ref="W29:W39" si="11">SUM(S29,U29)</f>
        <v>0</v>
      </c>
      <c r="Y29" s="40"/>
      <c r="Z29" s="5" t="s">
        <v>12</v>
      </c>
      <c r="AA29" s="1">
        <f>SUMIFS('Emission tracker'!$E$3:$E1001,'Emission tracker'!$B$3:$B1001,"=Feb 2029",'Emission tracker'!$C$3:$C1001, "=Offload Run",'Emission tracker'!$D$3:$D1001,"3")</f>
        <v>0</v>
      </c>
      <c r="AB29" s="1">
        <f t="shared" ref="AB29:AB39" si="12">AE$9*(AA29*60)</f>
        <v>0</v>
      </c>
      <c r="AC29" s="1">
        <f>SUMIFS('Emission tracker'!$F$3:$F1001,'Emission tracker'!$B$3:$B1001,"=Feb 2029",'Emission tracker'!$C$3:$C1001, "=Offload Run",'Emission tracker'!$D$3:$D1001,"3")</f>
        <v>0</v>
      </c>
      <c r="AD29" s="1">
        <f t="shared" si="4"/>
        <v>0</v>
      </c>
      <c r="AE29" s="1">
        <f>SUMIFS('Emission tracker'!$G$3:$G1001,'Emission tracker'!$B$3:$B1001,"=Feb 2029",'Emission tracker'!$C$3:$C1001, "=Offload Run",'Emission tracker'!$D$3:$D1001,"3")</f>
        <v>0</v>
      </c>
      <c r="AF29" s="1">
        <f t="shared" si="5"/>
        <v>0</v>
      </c>
      <c r="AG29" s="1">
        <f>SUM(AC29,AE29)</f>
        <v>0</v>
      </c>
      <c r="AH29" s="1">
        <f t="shared" ref="AH29:AH39" si="13">SUM(AD29,AF29)</f>
        <v>0</v>
      </c>
      <c r="AJ29" s="40"/>
      <c r="AK29" s="5" t="s">
        <v>12</v>
      </c>
      <c r="AL29" s="1">
        <f>SUMIFS('Emission tracker'!$E$3:$E1001,'Emission tracker'!$B$3:$B1001,"=Feb 2029",'Emission tracker'!$C$3:$C1001, "=Offload Run",'Emission tracker'!$D$3:$D1001,"4")</f>
        <v>0</v>
      </c>
      <c r="AM29" s="1">
        <f t="shared" ref="AM29:AM39" si="14">AP$9*(AL29*60)</f>
        <v>0</v>
      </c>
      <c r="AN29" s="1">
        <f>SUMIFS('Emission tracker'!$F$3:$F1001,'Emission tracker'!$B$3:$B1001,"=Feb 2029",'Emission tracker'!$C$3:$C1001, "=Offload Run",'Emission tracker'!$D$3:$D1001,"4")</f>
        <v>0</v>
      </c>
      <c r="AO29" s="1">
        <f t="shared" si="6"/>
        <v>0</v>
      </c>
      <c r="AP29" s="1">
        <f>SUMIFS('Emission tracker'!$G$3:$G1001,'Emission tracker'!$B$3:$B1001,"=Feb 2029",'Emission tracker'!$C$3:$C1001, "=Offload Run",'Emission tracker'!$D$3:$D1001,"4")</f>
        <v>0</v>
      </c>
      <c r="AQ29" s="1">
        <f t="shared" si="7"/>
        <v>0</v>
      </c>
      <c r="AR29" s="1">
        <f>SUM(AN29,AP29)</f>
        <v>0</v>
      </c>
      <c r="AS29" s="1">
        <f t="shared" ref="AS29:AS39" si="15">SUM(AO29,AQ29)</f>
        <v>0</v>
      </c>
    </row>
    <row r="30" spans="3:46" x14ac:dyDescent="0.25">
      <c r="C30" s="40"/>
      <c r="D30" s="5" t="s">
        <v>13</v>
      </c>
      <c r="E30" s="1">
        <f>SUMIFS('Emission tracker'!$E$3:$E1001,'Emission tracker'!$B$3:$B1001,"=Mar 2029",'Emission tracker'!$C$3:$C1001, "=Offload Run",'Emission tracker'!$D$3:$D1001,"1")</f>
        <v>0</v>
      </c>
      <c r="F30" s="1">
        <f t="shared" si="8"/>
        <v>0</v>
      </c>
      <c r="G30" s="1">
        <f>SUMIFS('Emission tracker'!$F$3:$F1001,'Emission tracker'!$B$3:$B1001,"=Mar 2029",'Emission tracker'!$C$3:$C1001, "=Offload Run",'Emission tracker'!$D$3:$D1001,"1")</f>
        <v>0</v>
      </c>
      <c r="H30" s="1">
        <f t="shared" si="0"/>
        <v>0</v>
      </c>
      <c r="I30" s="1">
        <f>SUMIFS('Emission tracker'!$G$3:$G1001,'Emission tracker'!$B$3:$B1001,"=Mar 2029",'Emission tracker'!$C$3:$C1001, "=Offload Run",'Emission tracker'!$D$3:$D1001,"1")</f>
        <v>0</v>
      </c>
      <c r="J30" s="1">
        <f t="shared" si="1"/>
        <v>0</v>
      </c>
      <c r="K30" s="1">
        <f t="shared" ref="K30:K39" si="16">SUM(G30,I30)</f>
        <v>0</v>
      </c>
      <c r="L30" s="1">
        <f t="shared" si="9"/>
        <v>0</v>
      </c>
      <c r="N30" s="40"/>
      <c r="O30" s="5" t="s">
        <v>13</v>
      </c>
      <c r="P30" s="1">
        <f>SUMIFS('Emission tracker'!$E$3:$E1001,'Emission tracker'!$B$3:$B1001,"=Mar 2029",'Emission tracker'!$C$3:$C1001, "=Offload Run",'Emission tracker'!$D$3:$D1001,"2")</f>
        <v>0</v>
      </c>
      <c r="Q30" s="1">
        <f t="shared" si="10"/>
        <v>0</v>
      </c>
      <c r="R30" s="1">
        <f>SUMIFS('Emission tracker'!$F$3:$F1001,'Emission tracker'!$B$3:$B1001,"=Mar 2029",'Emission tracker'!$C$3:$C1001, "=Offload Run",'Emission tracker'!$D$3:$D1001,"2")</f>
        <v>0</v>
      </c>
      <c r="S30" s="1">
        <f t="shared" si="2"/>
        <v>0</v>
      </c>
      <c r="T30" s="1">
        <f>SUMIFS('Emission tracker'!$G$3:$G1001,'Emission tracker'!$B$3:$B1001,"=Mar 2029",'Emission tracker'!$C$3:$C1001, "=Offload Run",'Emission tracker'!$D$3:$D1001,"2")</f>
        <v>0</v>
      </c>
      <c r="U30" s="1">
        <f t="shared" si="3"/>
        <v>0</v>
      </c>
      <c r="V30" s="1">
        <f t="shared" ref="V30:V39" si="17">SUM(R30,T30)</f>
        <v>0</v>
      </c>
      <c r="W30" s="1">
        <f t="shared" si="11"/>
        <v>0</v>
      </c>
      <c r="Y30" s="40"/>
      <c r="Z30" s="5" t="s">
        <v>13</v>
      </c>
      <c r="AA30" s="1">
        <f>SUMIFS('Emission tracker'!$E$3:$E1001,'Emission tracker'!$B$3:$B1001,"=Mar 2029",'Emission tracker'!$C$3:$C1001, "=Offload Run",'Emission tracker'!$D$3:$D1001,"3")</f>
        <v>0</v>
      </c>
      <c r="AB30" s="1">
        <f t="shared" si="12"/>
        <v>0</v>
      </c>
      <c r="AC30" s="1">
        <f>SUMIFS('Emission tracker'!$F$3:$F1001,'Emission tracker'!$B$3:$B1001,"=Mar 2029",'Emission tracker'!$C$3:$C1001, "=Offload Run",'Emission tracker'!$D$3:$D1001,"3")</f>
        <v>0</v>
      </c>
      <c r="AD30" s="1">
        <f t="shared" si="4"/>
        <v>0</v>
      </c>
      <c r="AE30" s="1">
        <f>SUMIFS('Emission tracker'!$G$3:$G1001,'Emission tracker'!$B$3:$B1001,"=Mar 2029",'Emission tracker'!$C$3:$C1001, "=Offload Run",'Emission tracker'!$D$3:$D1001,"3")</f>
        <v>0</v>
      </c>
      <c r="AF30" s="1">
        <f t="shared" si="5"/>
        <v>0</v>
      </c>
      <c r="AG30" s="1">
        <f t="shared" ref="AG30:AG39" si="18">SUM(AC30,AE30)</f>
        <v>0</v>
      </c>
      <c r="AH30" s="1">
        <f t="shared" si="13"/>
        <v>0</v>
      </c>
      <c r="AJ30" s="40"/>
      <c r="AK30" s="5" t="s">
        <v>13</v>
      </c>
      <c r="AL30" s="1">
        <f>SUMIFS('Emission tracker'!$E$3:$E1001,'Emission tracker'!$B$3:$B1001,"=Mar 2029",'Emission tracker'!$C$3:$C1001, "=Offload Run",'Emission tracker'!$D$3:$D1001,"4")</f>
        <v>0</v>
      </c>
      <c r="AM30" s="1">
        <f t="shared" si="14"/>
        <v>0</v>
      </c>
      <c r="AN30" s="1">
        <f>SUMIFS('Emission tracker'!$F$3:$F1001,'Emission tracker'!$B$3:$B1001,"=Mar 2029",'Emission tracker'!$C$3:$C1001, "=Offload Run",'Emission tracker'!$D$3:$D1001,"4")</f>
        <v>0</v>
      </c>
      <c r="AO30" s="1">
        <f t="shared" si="6"/>
        <v>0</v>
      </c>
      <c r="AP30" s="1">
        <f>SUMIFS('Emission tracker'!$G$3:$G1001,'Emission tracker'!$B$3:$B1001,"=Mar 2029",'Emission tracker'!$C$3:$C1001, "=Offload Run",'Emission tracker'!$D$3:$D1001,"4")</f>
        <v>0</v>
      </c>
      <c r="AQ30" s="1">
        <f t="shared" si="7"/>
        <v>0</v>
      </c>
      <c r="AR30" s="1">
        <f t="shared" ref="AR30:AR39" si="19">SUM(AN30,AP30)</f>
        <v>0</v>
      </c>
      <c r="AS30" s="1">
        <f t="shared" si="15"/>
        <v>0</v>
      </c>
    </row>
    <row r="31" spans="3:46" x14ac:dyDescent="0.25">
      <c r="C31" s="40"/>
      <c r="D31" s="5" t="s">
        <v>14</v>
      </c>
      <c r="E31" s="1">
        <f>SUMIFS('Emission tracker'!$E$3:$E1001,'Emission tracker'!$B$3:$B1001,"=Apr 2029",'Emission tracker'!$C$3:$C1001, "=Offload Run",'Emission tracker'!$D$3:$D1001,"1")</f>
        <v>0</v>
      </c>
      <c r="F31" s="1">
        <f t="shared" si="8"/>
        <v>0</v>
      </c>
      <c r="G31" s="1">
        <f>SUMIFS('Emission tracker'!$F$3:$F1001,'Emission tracker'!$B$3:$B1001,"=Apr 2029",'Emission tracker'!$C$3:$C1001, "=Offload Run",'Emission tracker'!$D$3:$D1001,"1")</f>
        <v>0</v>
      </c>
      <c r="H31" s="1">
        <f t="shared" si="0"/>
        <v>0</v>
      </c>
      <c r="I31" s="1">
        <f>SUMIFS('Emission tracker'!$G$3:$G1001,'Emission tracker'!$B$3:$B1001,"=Apr 2029",'Emission tracker'!$C$3:$C1001, "=Offload Run",'Emission tracker'!$D$3:$D1001,"1")</f>
        <v>0</v>
      </c>
      <c r="J31" s="1">
        <f t="shared" si="1"/>
        <v>0</v>
      </c>
      <c r="K31" s="1">
        <f t="shared" si="16"/>
        <v>0</v>
      </c>
      <c r="L31" s="1">
        <f t="shared" si="9"/>
        <v>0</v>
      </c>
      <c r="N31" s="40"/>
      <c r="O31" s="5" t="s">
        <v>14</v>
      </c>
      <c r="P31" s="1">
        <f>SUMIFS('Emission tracker'!$E$3:$E1001,'Emission tracker'!$B$3:$B1001,"=Apr 2029",'Emission tracker'!$C$3:$C1001, "=Offload Run",'Emission tracker'!$D$3:$D1001,"2")</f>
        <v>0</v>
      </c>
      <c r="Q31" s="1">
        <f t="shared" si="10"/>
        <v>0</v>
      </c>
      <c r="R31" s="1">
        <f>SUMIFS('Emission tracker'!$F$3:$F1001,'Emission tracker'!$B$3:$B1001,"=Apr 2029",'Emission tracker'!$C$3:$C1001, "=Offload Run",'Emission tracker'!$D$3:$D1001,"2")</f>
        <v>0</v>
      </c>
      <c r="S31" s="1">
        <f t="shared" si="2"/>
        <v>0</v>
      </c>
      <c r="T31" s="1">
        <f>SUMIFS('Emission tracker'!$G$3:$G1001,'Emission tracker'!$B$3:$B1001,"=Apr 2029",'Emission tracker'!$C$3:$C1001, "=Offload Run",'Emission tracker'!$D$3:$D1001,"2")</f>
        <v>0</v>
      </c>
      <c r="U31" s="1">
        <f t="shared" si="3"/>
        <v>0</v>
      </c>
      <c r="V31" s="1">
        <f t="shared" si="17"/>
        <v>0</v>
      </c>
      <c r="W31" s="1">
        <f t="shared" si="11"/>
        <v>0</v>
      </c>
      <c r="Y31" s="40"/>
      <c r="Z31" s="5" t="s">
        <v>14</v>
      </c>
      <c r="AA31" s="1">
        <f>SUMIFS('Emission tracker'!$E$3:$E1001,'Emission tracker'!$B$3:$B1001,"=Apr 2029",'Emission tracker'!$C$3:$C1001, "=Offload Run",'Emission tracker'!$D$3:$D1001,"3")</f>
        <v>0</v>
      </c>
      <c r="AB31" s="1">
        <f t="shared" si="12"/>
        <v>0</v>
      </c>
      <c r="AC31" s="1">
        <f>SUMIFS('Emission tracker'!$F$3:$F1001,'Emission tracker'!$B$3:$B1001,"=Apr 2029",'Emission tracker'!$C$3:$C1001, "=Offload Run",'Emission tracker'!$D$3:$D1001,"3")</f>
        <v>0</v>
      </c>
      <c r="AD31" s="1">
        <f t="shared" si="4"/>
        <v>0</v>
      </c>
      <c r="AE31" s="1">
        <f>SUMIFS('Emission tracker'!$G$3:$G1001,'Emission tracker'!$B$3:$B1001,"=Apr 2029",'Emission tracker'!$C$3:$C1001, "=Offload Run",'Emission tracker'!$D$3:$D1001,"3")</f>
        <v>0</v>
      </c>
      <c r="AF31" s="1">
        <f t="shared" si="5"/>
        <v>0</v>
      </c>
      <c r="AG31" s="1">
        <f t="shared" si="18"/>
        <v>0</v>
      </c>
      <c r="AH31" s="1">
        <f t="shared" si="13"/>
        <v>0</v>
      </c>
      <c r="AJ31" s="40"/>
      <c r="AK31" s="5" t="s">
        <v>14</v>
      </c>
      <c r="AL31" s="1">
        <f>SUMIFS('Emission tracker'!$E$3:$E1001,'Emission tracker'!$B$3:$B1001,"=Apr 2029",'Emission tracker'!$C$3:$C1001, "=Offload Run",'Emission tracker'!$D$3:$D1001,"4")</f>
        <v>0</v>
      </c>
      <c r="AM31" s="1">
        <f t="shared" si="14"/>
        <v>0</v>
      </c>
      <c r="AN31" s="1">
        <f>SUMIFS('Emission tracker'!$F$3:$F1001,'Emission tracker'!$B$3:$B1001,"=Apr 2029",'Emission tracker'!$C$3:$C1001, "=Offload Run",'Emission tracker'!$D$3:$D1001,"4")</f>
        <v>0</v>
      </c>
      <c r="AO31" s="1">
        <f t="shared" si="6"/>
        <v>0</v>
      </c>
      <c r="AP31" s="1">
        <f>SUMIFS('Emission tracker'!$G$3:$G1001,'Emission tracker'!$B$3:$B1001,"=Apr 2029",'Emission tracker'!$C$3:$C1001, "=Offload Run",'Emission tracker'!$D$3:$D1001,"4")</f>
        <v>0</v>
      </c>
      <c r="AQ31" s="1">
        <f t="shared" si="7"/>
        <v>0</v>
      </c>
      <c r="AR31" s="1">
        <f t="shared" si="19"/>
        <v>0</v>
      </c>
      <c r="AS31" s="1">
        <f t="shared" si="15"/>
        <v>0</v>
      </c>
    </row>
    <row r="32" spans="3:46" x14ac:dyDescent="0.25">
      <c r="C32" s="40"/>
      <c r="D32" s="5" t="s">
        <v>15</v>
      </c>
      <c r="E32" s="1">
        <f>SUMIFS('Emission tracker'!$E$3:$E1001,'Emission tracker'!$B$3:$B1001,"=May 2029",'Emission tracker'!$C$3:$C1001, "=Offload Run",'Emission tracker'!$D$3:$D1001,"1")</f>
        <v>0</v>
      </c>
      <c r="F32" s="1">
        <f t="shared" si="8"/>
        <v>0</v>
      </c>
      <c r="G32" s="1">
        <f>SUMIFS('Emission tracker'!$F$3:$F1001,'Emission tracker'!$B$3:$B1001,"=May 2029",'Emission tracker'!$C$3:$C1001, "=Offload Run",'Emission tracker'!$D$3:$D1001,"1")</f>
        <v>0</v>
      </c>
      <c r="H32" s="1">
        <f t="shared" si="0"/>
        <v>0</v>
      </c>
      <c r="I32" s="1">
        <f>SUMIFS('Emission tracker'!$G$3:$G1001,'Emission tracker'!$B$3:$B1001,"=May 2029",'Emission tracker'!$C$3:$C1001, "=Offload Run",'Emission tracker'!$D$3:$D1001,"1")</f>
        <v>0</v>
      </c>
      <c r="J32" s="1">
        <f t="shared" si="1"/>
        <v>0</v>
      </c>
      <c r="K32" s="1">
        <f t="shared" si="16"/>
        <v>0</v>
      </c>
      <c r="L32" s="1">
        <f t="shared" si="9"/>
        <v>0</v>
      </c>
      <c r="N32" s="40"/>
      <c r="O32" s="5" t="s">
        <v>15</v>
      </c>
      <c r="P32" s="1">
        <f>SUMIFS('Emission tracker'!$E$3:$E1001,'Emission tracker'!$B$3:$B1001,"=May 2029",'Emission tracker'!$C$3:$C1001, "=Offload Run",'Emission tracker'!$D$3:$D1001,"2")</f>
        <v>0</v>
      </c>
      <c r="Q32" s="1">
        <f t="shared" si="10"/>
        <v>0</v>
      </c>
      <c r="R32" s="1">
        <f>SUMIFS('Emission tracker'!$F$3:$F1001,'Emission tracker'!$B$3:$B1001,"=May 2029",'Emission tracker'!$C$3:$C1001, "=Offload Run",'Emission tracker'!$D$3:$D1001,"2")</f>
        <v>0</v>
      </c>
      <c r="S32" s="1">
        <f t="shared" si="2"/>
        <v>0</v>
      </c>
      <c r="T32" s="1">
        <f>SUMIFS('Emission tracker'!$G$3:$G1001,'Emission tracker'!$B$3:$B1001,"=May 2029",'Emission tracker'!$C$3:$C1001, "=Offload Run",'Emission tracker'!$D$3:$D1001,"2")</f>
        <v>0</v>
      </c>
      <c r="U32" s="1">
        <f t="shared" si="3"/>
        <v>0</v>
      </c>
      <c r="V32" s="1">
        <f t="shared" si="17"/>
        <v>0</v>
      </c>
      <c r="W32" s="1">
        <f t="shared" si="11"/>
        <v>0</v>
      </c>
      <c r="Y32" s="40"/>
      <c r="Z32" s="5" t="s">
        <v>15</v>
      </c>
      <c r="AA32" s="1">
        <f>SUMIFS('Emission tracker'!$E$3:$E1001,'Emission tracker'!$B$3:$B1001,"=May 2029",'Emission tracker'!$C$3:$C1001, "=Offload Run",'Emission tracker'!$D$3:$D1001,"3")</f>
        <v>0</v>
      </c>
      <c r="AB32" s="1">
        <f t="shared" si="12"/>
        <v>0</v>
      </c>
      <c r="AC32" s="1">
        <f>SUMIFS('Emission tracker'!$F$3:$F1001,'Emission tracker'!$B$3:$B1001,"=May 2029",'Emission tracker'!$C$3:$C1001, "=Offload Run",'Emission tracker'!$D$3:$D1001,"3")</f>
        <v>0</v>
      </c>
      <c r="AD32" s="1">
        <f t="shared" si="4"/>
        <v>0</v>
      </c>
      <c r="AE32" s="1">
        <f>SUMIFS('Emission tracker'!$G$3:$G1001,'Emission tracker'!$B$3:$B1001,"=May 2029",'Emission tracker'!$C$3:$C1001, "=Offload Run",'Emission tracker'!$D$3:$D1001,"3")</f>
        <v>0</v>
      </c>
      <c r="AF32" s="1">
        <f t="shared" si="5"/>
        <v>0</v>
      </c>
      <c r="AG32" s="1">
        <f t="shared" si="18"/>
        <v>0</v>
      </c>
      <c r="AH32" s="1">
        <f t="shared" si="13"/>
        <v>0</v>
      </c>
      <c r="AJ32" s="40"/>
      <c r="AK32" s="5" t="s">
        <v>15</v>
      </c>
      <c r="AL32" s="1">
        <f>SUMIFS('Emission tracker'!$E$3:$E1001,'Emission tracker'!$B$3:$B1001,"=May 2029",'Emission tracker'!$C$3:$C1001, "=Offload Run",'Emission tracker'!$D$3:$D1001,"4")</f>
        <v>0</v>
      </c>
      <c r="AM32" s="1">
        <f t="shared" si="14"/>
        <v>0</v>
      </c>
      <c r="AN32" s="1">
        <f>SUMIFS('Emission tracker'!$F$3:$F1001,'Emission tracker'!$B$3:$B1001,"=May 2029",'Emission tracker'!$C$3:$C1001, "=Offload Run",'Emission tracker'!$D$3:$D1001,"4")</f>
        <v>0</v>
      </c>
      <c r="AO32" s="1">
        <f t="shared" si="6"/>
        <v>0</v>
      </c>
      <c r="AP32" s="1">
        <f>SUMIFS('Emission tracker'!$G$3:$G1001,'Emission tracker'!$B$3:$B1001,"=May 2029",'Emission tracker'!$C$3:$C1001, "=Offload Run",'Emission tracker'!$D$3:$D1001,"4")</f>
        <v>0</v>
      </c>
      <c r="AQ32" s="1">
        <f t="shared" si="7"/>
        <v>0</v>
      </c>
      <c r="AR32" s="1">
        <f t="shared" si="19"/>
        <v>0</v>
      </c>
      <c r="AS32" s="1">
        <f t="shared" si="15"/>
        <v>0</v>
      </c>
    </row>
    <row r="33" spans="3:45" x14ac:dyDescent="0.25">
      <c r="C33" s="40"/>
      <c r="D33" s="5" t="s">
        <v>16</v>
      </c>
      <c r="E33" s="1">
        <f>SUMIFS('Emission tracker'!$E$3:$E1001,'Emission tracker'!$B$3:$B1001,"=Jun 2029",'Emission tracker'!$C$3:$C1001, "=Offload Run",'Emission tracker'!$D$3:$D1001,"1")</f>
        <v>0</v>
      </c>
      <c r="F33" s="1">
        <f t="shared" si="8"/>
        <v>0</v>
      </c>
      <c r="G33" s="1">
        <f>SUMIFS('Emission tracker'!$F$3:$F1001,'Emission tracker'!$B$3:$B1001,"=Jun 2029",'Emission tracker'!$C$3:$C1001, "=Offload Run",'Emission tracker'!$D$3:$D1001,"1")</f>
        <v>0</v>
      </c>
      <c r="H33" s="1">
        <f t="shared" si="0"/>
        <v>0</v>
      </c>
      <c r="I33" s="1">
        <f>SUMIFS('Emission tracker'!$G$3:$G1001,'Emission tracker'!$B$3:$B1001,"=Jun 2029",'Emission tracker'!$C$3:$C1001, "=Offload Run",'Emission tracker'!$D$3:$D1001,"1")</f>
        <v>0</v>
      </c>
      <c r="J33" s="1">
        <f t="shared" si="1"/>
        <v>0</v>
      </c>
      <c r="K33" s="1">
        <f t="shared" si="16"/>
        <v>0</v>
      </c>
      <c r="L33" s="1">
        <f t="shared" si="9"/>
        <v>0</v>
      </c>
      <c r="N33" s="40"/>
      <c r="O33" s="5" t="s">
        <v>16</v>
      </c>
      <c r="P33" s="1">
        <f>SUMIFS('Emission tracker'!$E$3:$E1001,'Emission tracker'!$B$3:$B1001,"=Jun 2029",'Emission tracker'!$C$3:$C1001, "=Offload Run",'Emission tracker'!$D$3:$D1001,"2")</f>
        <v>0</v>
      </c>
      <c r="Q33" s="1">
        <f t="shared" si="10"/>
        <v>0</v>
      </c>
      <c r="R33" s="1">
        <f>SUMIFS('Emission tracker'!$F$3:$F1001,'Emission tracker'!$B$3:$B1001,"=Jun 2029",'Emission tracker'!$C$3:$C1001, "=Offload Run",'Emission tracker'!$D$3:$D1001,"2")</f>
        <v>0</v>
      </c>
      <c r="S33" s="1">
        <f t="shared" si="2"/>
        <v>0</v>
      </c>
      <c r="T33" s="1">
        <f>SUMIFS('Emission tracker'!$G$3:$G1001,'Emission tracker'!$B$3:$B1001,"=Jun 2029",'Emission tracker'!$C$3:$C1001, "=Offload Run",'Emission tracker'!$D$3:$D1001,"2")</f>
        <v>0</v>
      </c>
      <c r="U33" s="1">
        <f t="shared" si="3"/>
        <v>0</v>
      </c>
      <c r="V33" s="1">
        <f t="shared" si="17"/>
        <v>0</v>
      </c>
      <c r="W33" s="1">
        <f t="shared" si="11"/>
        <v>0</v>
      </c>
      <c r="Y33" s="40"/>
      <c r="Z33" s="5" t="s">
        <v>16</v>
      </c>
      <c r="AA33" s="1">
        <f>SUMIFS('Emission tracker'!$E$3:$E1001,'Emission tracker'!$B$3:$B1001,"=Jun 2029",'Emission tracker'!$C$3:$C1001, "=Offload Run",'Emission tracker'!$D$3:$D1001,"3")</f>
        <v>0</v>
      </c>
      <c r="AB33" s="1">
        <f t="shared" si="12"/>
        <v>0</v>
      </c>
      <c r="AC33" s="1">
        <f>SUMIFS('Emission tracker'!$F$3:$F1001,'Emission tracker'!$B$3:$B1001,"=Jun 2029",'Emission tracker'!$C$3:$C1001, "=Offload Run",'Emission tracker'!$D$3:$D1001,"3")</f>
        <v>0</v>
      </c>
      <c r="AD33" s="1">
        <f t="shared" si="4"/>
        <v>0</v>
      </c>
      <c r="AE33" s="1">
        <f>SUMIFS('Emission tracker'!$G$3:$G1001,'Emission tracker'!$B$3:$B1001,"=Jun 2029",'Emission tracker'!$C$3:$C1001, "=Offload Run",'Emission tracker'!$D$3:$D1001,"3")</f>
        <v>0</v>
      </c>
      <c r="AF33" s="1">
        <f t="shared" si="5"/>
        <v>0</v>
      </c>
      <c r="AG33" s="1">
        <f t="shared" si="18"/>
        <v>0</v>
      </c>
      <c r="AH33" s="1">
        <f t="shared" si="13"/>
        <v>0</v>
      </c>
      <c r="AJ33" s="40"/>
      <c r="AK33" s="5" t="s">
        <v>16</v>
      </c>
      <c r="AL33" s="1">
        <f>SUMIFS('Emission tracker'!$E$3:$E1001,'Emission tracker'!$B$3:$B1001,"=Jun 2029",'Emission tracker'!$C$3:$C1001, "=Offload Run",'Emission tracker'!$D$3:$D1001,"4")</f>
        <v>0</v>
      </c>
      <c r="AM33" s="1">
        <f t="shared" si="14"/>
        <v>0</v>
      </c>
      <c r="AN33" s="1">
        <f>SUMIFS('Emission tracker'!$F$3:$F1001,'Emission tracker'!$B$3:$B1001,"=Jun 2029",'Emission tracker'!$C$3:$C1001, "=Offload Run",'Emission tracker'!$D$3:$D1001,"4")</f>
        <v>0</v>
      </c>
      <c r="AO33" s="1">
        <f t="shared" si="6"/>
        <v>0</v>
      </c>
      <c r="AP33" s="1">
        <f>SUMIFS('Emission tracker'!$G$3:$G1001,'Emission tracker'!$B$3:$B1001,"=Jun 2029",'Emission tracker'!$C$3:$C1001, "=Offload Run",'Emission tracker'!$D$3:$D1001,"4")</f>
        <v>0</v>
      </c>
      <c r="AQ33" s="1">
        <f t="shared" si="7"/>
        <v>0</v>
      </c>
      <c r="AR33" s="1">
        <f t="shared" si="19"/>
        <v>0</v>
      </c>
      <c r="AS33" s="1">
        <f t="shared" si="15"/>
        <v>0</v>
      </c>
    </row>
    <row r="34" spans="3:45" x14ac:dyDescent="0.25">
      <c r="C34" s="40"/>
      <c r="D34" s="5" t="s">
        <v>17</v>
      </c>
      <c r="E34" s="1">
        <f>SUMIFS('Emission tracker'!$E$3:$E1001,'Emission tracker'!$B$3:$B1001,"=Jul 2029",'Emission tracker'!$C$3:$C1001, "=Offload Run",'Emission tracker'!$D$3:$D1001,"1")</f>
        <v>0</v>
      </c>
      <c r="F34" s="1">
        <f t="shared" si="8"/>
        <v>0</v>
      </c>
      <c r="G34" s="1">
        <f>SUMIFS('Emission tracker'!$F$3:$F1001,'Emission tracker'!$B$3:$B1001,"=Jul 2029",'Emission tracker'!$C$3:$C1001, "=Offload Run",'Emission tracker'!$D$3:$D1001,"1")</f>
        <v>0</v>
      </c>
      <c r="H34" s="1">
        <f t="shared" si="0"/>
        <v>0</v>
      </c>
      <c r="I34" s="1">
        <f>SUMIFS('Emission tracker'!$G$3:$G1001,'Emission tracker'!$B$3:$B1001,"=Jul 2029",'Emission tracker'!$C$3:$C1001, "=Offload Run",'Emission tracker'!$D$3:$D1001,"1")</f>
        <v>0</v>
      </c>
      <c r="J34" s="1">
        <f t="shared" si="1"/>
        <v>0</v>
      </c>
      <c r="K34" s="1">
        <f t="shared" si="16"/>
        <v>0</v>
      </c>
      <c r="L34" s="1">
        <f t="shared" si="9"/>
        <v>0</v>
      </c>
      <c r="N34" s="40"/>
      <c r="O34" s="5" t="s">
        <v>17</v>
      </c>
      <c r="P34" s="1">
        <f>SUMIFS('Emission tracker'!$E$3:$E1001,'Emission tracker'!$B$3:$B1001,"=Jul 2029",'Emission tracker'!$C$3:$C1001, "=Offload Run",'Emission tracker'!$D$3:$D1001,"2")</f>
        <v>0</v>
      </c>
      <c r="Q34" s="1">
        <f t="shared" si="10"/>
        <v>0</v>
      </c>
      <c r="R34" s="1">
        <f>SUMIFS('Emission tracker'!$F$3:$F1001,'Emission tracker'!$B$3:$B1001,"=Jul 2029",'Emission tracker'!$C$3:$C1001, "=Offload Run",'Emission tracker'!$D$3:$D1001,"2")</f>
        <v>0</v>
      </c>
      <c r="S34" s="1">
        <f t="shared" si="2"/>
        <v>0</v>
      </c>
      <c r="T34" s="1">
        <f>SUMIFS('Emission tracker'!$G$3:$G1001,'Emission tracker'!$B$3:$B1001,"=Jul 2029",'Emission tracker'!$C$3:$C1001, "=Offload Run",'Emission tracker'!$D$3:$D1001,"2")</f>
        <v>0</v>
      </c>
      <c r="U34" s="1">
        <f t="shared" si="3"/>
        <v>0</v>
      </c>
      <c r="V34" s="1">
        <f t="shared" si="17"/>
        <v>0</v>
      </c>
      <c r="W34" s="1">
        <f t="shared" si="11"/>
        <v>0</v>
      </c>
      <c r="Y34" s="40"/>
      <c r="Z34" s="5" t="s">
        <v>17</v>
      </c>
      <c r="AA34" s="1">
        <f>SUMIFS('Emission tracker'!$E$3:$E1001,'Emission tracker'!$B$3:$B1001,"=Jul 2029",'Emission tracker'!$C$3:$C1001, "=Offload Run",'Emission tracker'!$D$3:$D1001,"3")</f>
        <v>0</v>
      </c>
      <c r="AB34" s="1">
        <f t="shared" si="12"/>
        <v>0</v>
      </c>
      <c r="AC34" s="1">
        <f>SUMIFS('Emission tracker'!$F$3:$F1001,'Emission tracker'!$B$3:$B1001,"=Jul 2029",'Emission tracker'!$C$3:$C1001, "=Offload Run",'Emission tracker'!$D$3:$D1001,"3")</f>
        <v>0</v>
      </c>
      <c r="AD34" s="1">
        <f t="shared" si="4"/>
        <v>0</v>
      </c>
      <c r="AE34" s="1">
        <f>SUMIFS('Emission tracker'!$G$3:$G1001,'Emission tracker'!$B$3:$B1001,"=Jul 2029",'Emission tracker'!$C$3:$C1001, "=Offload Run",'Emission tracker'!$D$3:$D1001,"3")</f>
        <v>0</v>
      </c>
      <c r="AF34" s="1">
        <f t="shared" si="5"/>
        <v>0</v>
      </c>
      <c r="AG34" s="1">
        <f t="shared" si="18"/>
        <v>0</v>
      </c>
      <c r="AH34" s="1">
        <f t="shared" si="13"/>
        <v>0</v>
      </c>
      <c r="AJ34" s="40"/>
      <c r="AK34" s="5" t="s">
        <v>17</v>
      </c>
      <c r="AL34" s="1">
        <f>SUMIFS('Emission tracker'!$E$3:$E1001,'Emission tracker'!$B$3:$B1001,"=Jul 2029",'Emission tracker'!$C$3:$C1001, "=Offload Run",'Emission tracker'!$D$3:$D1001,"4")</f>
        <v>0</v>
      </c>
      <c r="AM34" s="1">
        <f t="shared" si="14"/>
        <v>0</v>
      </c>
      <c r="AN34" s="1">
        <f>SUMIFS('Emission tracker'!$F$3:$F1001,'Emission tracker'!$B$3:$B1001,"=Jul 2029",'Emission tracker'!$C$3:$C1001, "=Offload Run",'Emission tracker'!$D$3:$D1001,"4")</f>
        <v>0</v>
      </c>
      <c r="AO34" s="1">
        <f t="shared" si="6"/>
        <v>0</v>
      </c>
      <c r="AP34" s="1">
        <f>SUMIFS('Emission tracker'!$G$3:$G1001,'Emission tracker'!$B$3:$B1001,"=Jul 2029",'Emission tracker'!$C$3:$C1001, "=Offload Run",'Emission tracker'!$D$3:$D1001,"4")</f>
        <v>0</v>
      </c>
      <c r="AQ34" s="1">
        <f t="shared" si="7"/>
        <v>0</v>
      </c>
      <c r="AR34" s="1">
        <f t="shared" si="19"/>
        <v>0</v>
      </c>
      <c r="AS34" s="1">
        <f t="shared" si="15"/>
        <v>0</v>
      </c>
    </row>
    <row r="35" spans="3:45" x14ac:dyDescent="0.25">
      <c r="C35" s="40"/>
      <c r="D35" s="5" t="s">
        <v>18</v>
      </c>
      <c r="E35" s="1">
        <f>SUMIFS('Emission tracker'!$E$3:$E1001,'Emission tracker'!$B$3:$B1001,"=Aug 2029",'Emission tracker'!$C$3:$C1001, "=Offload Run",'Emission tracker'!$D$3:$D1001,"1")</f>
        <v>0</v>
      </c>
      <c r="F35" s="1">
        <f t="shared" si="8"/>
        <v>0</v>
      </c>
      <c r="G35" s="1">
        <f>SUMIFS('Emission tracker'!$F$3:$F1001,'Emission tracker'!$B$3:$B1001,"=Aug 2029",'Emission tracker'!$C$3:$C1001, "=Offload Run",'Emission tracker'!$D$3:$D1001,"1")</f>
        <v>0</v>
      </c>
      <c r="H35" s="1">
        <f t="shared" si="0"/>
        <v>0</v>
      </c>
      <c r="I35" s="1">
        <f>SUMIFS('Emission tracker'!$G$3:$G1001,'Emission tracker'!$B$3:$B1001,"=Aug 2029",'Emission tracker'!$C$3:$C1001, "=Offload Run",'Emission tracker'!$D$3:$D1001,"1")</f>
        <v>0</v>
      </c>
      <c r="J35" s="1">
        <f t="shared" si="1"/>
        <v>0</v>
      </c>
      <c r="K35" s="1">
        <f t="shared" si="16"/>
        <v>0</v>
      </c>
      <c r="L35" s="1">
        <f t="shared" si="9"/>
        <v>0</v>
      </c>
      <c r="N35" s="40"/>
      <c r="O35" s="5" t="s">
        <v>18</v>
      </c>
      <c r="P35" s="1">
        <f>SUMIFS('Emission tracker'!$E$3:$E1001,'Emission tracker'!$B$3:$B1001,"=Aug 2029",'Emission tracker'!$C$3:$C1001, "=Offload Run",'Emission tracker'!$D$3:$D1001,"2")</f>
        <v>0</v>
      </c>
      <c r="Q35" s="1">
        <f t="shared" si="10"/>
        <v>0</v>
      </c>
      <c r="R35" s="1">
        <f>SUMIFS('Emission tracker'!$F$3:$F1001,'Emission tracker'!$B$3:$B1001,"=Aug 2029",'Emission tracker'!$C$3:$C1001, "=Offload Run",'Emission tracker'!$D$3:$D1001,"2")</f>
        <v>0</v>
      </c>
      <c r="S35" s="1">
        <f t="shared" si="2"/>
        <v>0</v>
      </c>
      <c r="T35" s="1">
        <f>SUMIFS('Emission tracker'!$G$3:$G1001,'Emission tracker'!$B$3:$B1001,"=Aug 2029",'Emission tracker'!$C$3:$C1001, "=Offload Run",'Emission tracker'!$D$3:$D1001,"2")</f>
        <v>0</v>
      </c>
      <c r="U35" s="1">
        <f t="shared" si="3"/>
        <v>0</v>
      </c>
      <c r="V35" s="1">
        <f t="shared" si="17"/>
        <v>0</v>
      </c>
      <c r="W35" s="1">
        <f t="shared" si="11"/>
        <v>0</v>
      </c>
      <c r="Y35" s="40"/>
      <c r="Z35" s="5" t="s">
        <v>18</v>
      </c>
      <c r="AA35" s="1">
        <f>SUMIFS('Emission tracker'!$E$3:$E1001,'Emission tracker'!$B$3:$B1001,"=Aug 2029",'Emission tracker'!$C$3:$C1001, "=Offload Run",'Emission tracker'!$D$3:$D1001,"3")</f>
        <v>0</v>
      </c>
      <c r="AB35" s="1">
        <f t="shared" si="12"/>
        <v>0</v>
      </c>
      <c r="AC35" s="1">
        <f>SUMIFS('Emission tracker'!$F$3:$F1001,'Emission tracker'!$B$3:$B1001,"=Aug 2029",'Emission tracker'!$C$3:$C1001, "=Offload Run",'Emission tracker'!$D$3:$D1001,"3")</f>
        <v>0</v>
      </c>
      <c r="AD35" s="1">
        <f t="shared" si="4"/>
        <v>0</v>
      </c>
      <c r="AE35" s="1">
        <f>SUMIFS('Emission tracker'!$G$3:$G1001,'Emission tracker'!$B$3:$B1001,"=Aug 2029",'Emission tracker'!$C$3:$C1001, "=Offload Run",'Emission tracker'!$D$3:$D1001,"3")</f>
        <v>0</v>
      </c>
      <c r="AF35" s="1">
        <f t="shared" si="5"/>
        <v>0</v>
      </c>
      <c r="AG35" s="1">
        <f t="shared" si="18"/>
        <v>0</v>
      </c>
      <c r="AH35" s="1">
        <f t="shared" si="13"/>
        <v>0</v>
      </c>
      <c r="AJ35" s="40"/>
      <c r="AK35" s="5" t="s">
        <v>18</v>
      </c>
      <c r="AL35" s="1">
        <f>SUMIFS('Emission tracker'!$E$3:$E1001,'Emission tracker'!$B$3:$B1001,"=Aug 2029",'Emission tracker'!$C$3:$C1001, "=Offload Run",'Emission tracker'!$D$3:$D1001,"4")</f>
        <v>0</v>
      </c>
      <c r="AM35" s="1">
        <f t="shared" si="14"/>
        <v>0</v>
      </c>
      <c r="AN35" s="1">
        <f>SUMIFS('Emission tracker'!$F$3:$F1001,'Emission tracker'!$B$3:$B1001,"=Aug 2029",'Emission tracker'!$C$3:$C1001, "=Offload Run",'Emission tracker'!$D$3:$D1001,"4")</f>
        <v>0</v>
      </c>
      <c r="AO35" s="1">
        <f t="shared" si="6"/>
        <v>0</v>
      </c>
      <c r="AP35" s="1">
        <f>SUMIFS('Emission tracker'!$G$3:$G1001,'Emission tracker'!$B$3:$B1001,"=Aug 2029",'Emission tracker'!$C$3:$C1001, "=Offload Run",'Emission tracker'!$D$3:$D1001,"4")</f>
        <v>0</v>
      </c>
      <c r="AQ35" s="1">
        <f t="shared" si="7"/>
        <v>0</v>
      </c>
      <c r="AR35" s="1">
        <f t="shared" si="19"/>
        <v>0</v>
      </c>
      <c r="AS35" s="1">
        <f t="shared" si="15"/>
        <v>0</v>
      </c>
    </row>
    <row r="36" spans="3:45" x14ac:dyDescent="0.25">
      <c r="C36" s="40"/>
      <c r="D36" s="5" t="s">
        <v>19</v>
      </c>
      <c r="E36" s="1">
        <f>SUMIFS('Emission tracker'!$E$3:$E1001,'Emission tracker'!$B$3:$B1001,"=Sep 2029",'Emission tracker'!$C$3:$C1001, "=Offload Run",'Emission tracker'!$D$3:$D1001,"1")</f>
        <v>0</v>
      </c>
      <c r="F36" s="1">
        <f t="shared" si="8"/>
        <v>0</v>
      </c>
      <c r="G36" s="1">
        <f>SUMIFS('Emission tracker'!$F$3:$F1001,'Emission tracker'!$B$3:$B1001,"=Sep 2029",'Emission tracker'!$C$3:$C1001, "=Offload Run",'Emission tracker'!$D$3:$D1001,"1")</f>
        <v>0</v>
      </c>
      <c r="H36" s="1">
        <f t="shared" si="0"/>
        <v>0</v>
      </c>
      <c r="I36" s="1">
        <f>SUMIFS('Emission tracker'!$G$3:$G1001,'Emission tracker'!$B$3:$B1001,"=Sep 2029",'Emission tracker'!$C$3:$C1001, "=Offload Run",'Emission tracker'!$D$3:$D1001,"1")</f>
        <v>0</v>
      </c>
      <c r="J36" s="1">
        <f t="shared" si="1"/>
        <v>0</v>
      </c>
      <c r="K36" s="1">
        <f t="shared" si="16"/>
        <v>0</v>
      </c>
      <c r="L36" s="1">
        <f t="shared" si="9"/>
        <v>0</v>
      </c>
      <c r="N36" s="40"/>
      <c r="O36" s="5" t="s">
        <v>19</v>
      </c>
      <c r="P36" s="1">
        <f>SUMIFS('Emission tracker'!$E$3:$E1001,'Emission tracker'!$B$3:$B1001,"=Sep 2029",'Emission tracker'!$C$3:$C1001, "=Offload Run",'Emission tracker'!$D$3:$D1001,"2")</f>
        <v>0</v>
      </c>
      <c r="Q36" s="1">
        <f t="shared" si="10"/>
        <v>0</v>
      </c>
      <c r="R36" s="1">
        <f>SUMIFS('Emission tracker'!$F$3:$F1001,'Emission tracker'!$B$3:$B1001,"=Sep 2029",'Emission tracker'!$C$3:$C1001, "=Offload Run",'Emission tracker'!$D$3:$D1001,"2")</f>
        <v>0</v>
      </c>
      <c r="S36" s="1">
        <f t="shared" si="2"/>
        <v>0</v>
      </c>
      <c r="T36" s="1">
        <f>SUMIFS('Emission tracker'!$G$3:$G1001,'Emission tracker'!$B$3:$B1001,"=Sep 2029",'Emission tracker'!$C$3:$C1001, "=Offload Run",'Emission tracker'!$D$3:$D1001,"2")</f>
        <v>0</v>
      </c>
      <c r="U36" s="1">
        <f t="shared" si="3"/>
        <v>0</v>
      </c>
      <c r="V36" s="1">
        <f t="shared" si="17"/>
        <v>0</v>
      </c>
      <c r="W36" s="1">
        <f t="shared" si="11"/>
        <v>0</v>
      </c>
      <c r="Y36" s="40"/>
      <c r="Z36" s="5" t="s">
        <v>19</v>
      </c>
      <c r="AA36" s="1">
        <f>SUMIFS('Emission tracker'!$E$3:$E1001,'Emission tracker'!$B$3:$B1001,"=Sep 2029",'Emission tracker'!$C$3:$C1001, "=Offload Run",'Emission tracker'!$D$3:$D1001,"3")</f>
        <v>0</v>
      </c>
      <c r="AB36" s="1">
        <f t="shared" si="12"/>
        <v>0</v>
      </c>
      <c r="AC36" s="1">
        <f>SUMIFS('Emission tracker'!$F$3:$F1001,'Emission tracker'!$B$3:$B1001,"=Sep 2029",'Emission tracker'!$C$3:$C1001, "=Offload Run",'Emission tracker'!$D$3:$D1001,"3")</f>
        <v>0</v>
      </c>
      <c r="AD36" s="1">
        <f t="shared" si="4"/>
        <v>0</v>
      </c>
      <c r="AE36" s="1">
        <f>SUMIFS('Emission tracker'!$G$3:$G1001,'Emission tracker'!$B$3:$B1001,"=Sep 2029",'Emission tracker'!$C$3:$C1001, "=Offload Run",'Emission tracker'!$D$3:$D1001,"3")</f>
        <v>0</v>
      </c>
      <c r="AF36" s="1">
        <f t="shared" si="5"/>
        <v>0</v>
      </c>
      <c r="AG36" s="1">
        <f t="shared" si="18"/>
        <v>0</v>
      </c>
      <c r="AH36" s="1">
        <f t="shared" si="13"/>
        <v>0</v>
      </c>
      <c r="AJ36" s="40"/>
      <c r="AK36" s="5" t="s">
        <v>19</v>
      </c>
      <c r="AL36" s="1">
        <f>SUMIFS('Emission tracker'!$E$3:$E1001,'Emission tracker'!$B$3:$B1001,"=Sep 2029",'Emission tracker'!$C$3:$C1001, "=Offload Run",'Emission tracker'!$D$3:$D1001,"4")</f>
        <v>0</v>
      </c>
      <c r="AM36" s="1">
        <f t="shared" si="14"/>
        <v>0</v>
      </c>
      <c r="AN36" s="1">
        <f>SUMIFS('Emission tracker'!$F$3:$F1001,'Emission tracker'!$B$3:$B1001,"=Sep 2029",'Emission tracker'!$C$3:$C1001, "=Offload Run",'Emission tracker'!$D$3:$D1001,"4")</f>
        <v>0</v>
      </c>
      <c r="AO36" s="1">
        <f t="shared" si="6"/>
        <v>0</v>
      </c>
      <c r="AP36" s="1">
        <f>SUMIFS('Emission tracker'!$G$3:$G1001,'Emission tracker'!$B$3:$B1001,"=Sep 2029",'Emission tracker'!$C$3:$C1001, "=Offload Run",'Emission tracker'!$D$3:$D1001,"4")</f>
        <v>0</v>
      </c>
      <c r="AQ36" s="1">
        <f t="shared" si="7"/>
        <v>0</v>
      </c>
      <c r="AR36" s="1">
        <f t="shared" si="19"/>
        <v>0</v>
      </c>
      <c r="AS36" s="1">
        <f t="shared" si="15"/>
        <v>0</v>
      </c>
    </row>
    <row r="37" spans="3:45" x14ac:dyDescent="0.25">
      <c r="C37" s="40"/>
      <c r="D37" s="5" t="s">
        <v>20</v>
      </c>
      <c r="E37" s="1">
        <f>SUMIFS('Emission tracker'!$E$3:$E1001,'Emission tracker'!$B$3:$B1001,"=Oct 2029",'Emission tracker'!$C$3:$C1001, "=Offload Run",'Emission tracker'!$D$3:$D1001,"1")</f>
        <v>0</v>
      </c>
      <c r="F37" s="1">
        <f t="shared" si="8"/>
        <v>0</v>
      </c>
      <c r="G37" s="1">
        <f>SUMIFS('Emission tracker'!$F$3:$F1001,'Emission tracker'!$B$3:$B1001,"=Oct 2029",'Emission tracker'!$C$3:$C1001, "=Offload Run",'Emission tracker'!$D$3:$D1001,"1")</f>
        <v>0</v>
      </c>
      <c r="H37" s="1">
        <f t="shared" si="0"/>
        <v>0</v>
      </c>
      <c r="I37" s="1">
        <f>SUMIFS('Emission tracker'!$G$3:$G1001,'Emission tracker'!$B$3:$B1001,"=Oct 2029",'Emission tracker'!$C$3:$C1001, "=Offload Run",'Emission tracker'!$D$3:$D1001,"1")</f>
        <v>0</v>
      </c>
      <c r="J37" s="1">
        <f t="shared" si="1"/>
        <v>0</v>
      </c>
      <c r="K37" s="1">
        <f t="shared" si="16"/>
        <v>0</v>
      </c>
      <c r="L37" s="1">
        <f t="shared" si="9"/>
        <v>0</v>
      </c>
      <c r="N37" s="40"/>
      <c r="O37" s="5" t="s">
        <v>20</v>
      </c>
      <c r="P37" s="1">
        <f>SUMIFS('Emission tracker'!$E$3:$E1001,'Emission tracker'!$B$3:$B1001,"=Oct 2029",'Emission tracker'!$C$3:$C1001, "=Offload Run",'Emission tracker'!$D$3:$D1001,"2")</f>
        <v>0</v>
      </c>
      <c r="Q37" s="1">
        <f t="shared" si="10"/>
        <v>0</v>
      </c>
      <c r="R37" s="1">
        <f>SUMIFS('Emission tracker'!$F$3:$F1001,'Emission tracker'!$B$3:$B1001,"=Oct 2029",'Emission tracker'!$C$3:$C1001, "=Offload Run",'Emission tracker'!$D$3:$D1001,"2")</f>
        <v>0</v>
      </c>
      <c r="S37" s="1">
        <f t="shared" si="2"/>
        <v>0</v>
      </c>
      <c r="T37" s="1">
        <f>SUMIFS('Emission tracker'!$G$3:$G1001,'Emission tracker'!$B$3:$B1001,"=Oct 2029",'Emission tracker'!$C$3:$C1001, "=Offload Run",'Emission tracker'!$D$3:$D1001,"2")</f>
        <v>0</v>
      </c>
      <c r="U37" s="1">
        <f t="shared" si="3"/>
        <v>0</v>
      </c>
      <c r="V37" s="1">
        <f t="shared" si="17"/>
        <v>0</v>
      </c>
      <c r="W37" s="1">
        <f t="shared" si="11"/>
        <v>0</v>
      </c>
      <c r="Y37" s="40"/>
      <c r="Z37" s="5" t="s">
        <v>20</v>
      </c>
      <c r="AA37" s="1">
        <f>SUMIFS('Emission tracker'!$E$3:$E1001,'Emission tracker'!$B$3:$B1001,"=Oct 2029",'Emission tracker'!$C$3:$C1001, "=Offload Run",'Emission tracker'!$D$3:$D1001,"3")</f>
        <v>0</v>
      </c>
      <c r="AB37" s="1">
        <f t="shared" si="12"/>
        <v>0</v>
      </c>
      <c r="AC37" s="1">
        <f>SUMIFS('Emission tracker'!$F$3:$F1001,'Emission tracker'!$B$3:$B1001,"=Oct 2029",'Emission tracker'!$C$3:$C1001, "=Offload Run",'Emission tracker'!$D$3:$D1001,"3")</f>
        <v>0</v>
      </c>
      <c r="AD37" s="1">
        <f t="shared" si="4"/>
        <v>0</v>
      </c>
      <c r="AE37" s="1">
        <f>SUMIFS('Emission tracker'!$G$3:$G1001,'Emission tracker'!$B$3:$B1001,"=Oct 2029",'Emission tracker'!$C$3:$C1001, "=Offload Run",'Emission tracker'!$D$3:$D1001,"3")</f>
        <v>0</v>
      </c>
      <c r="AF37" s="1">
        <f t="shared" si="5"/>
        <v>0</v>
      </c>
      <c r="AG37" s="1">
        <f t="shared" si="18"/>
        <v>0</v>
      </c>
      <c r="AH37" s="1">
        <f t="shared" si="13"/>
        <v>0</v>
      </c>
      <c r="AJ37" s="40"/>
      <c r="AK37" s="5" t="s">
        <v>20</v>
      </c>
      <c r="AL37" s="1">
        <f>SUMIFS('Emission tracker'!$E$3:$E1001,'Emission tracker'!$B$3:$B1001,"=Oct 2029",'Emission tracker'!$C$3:$C1001, "=Offload Run",'Emission tracker'!$D$3:$D1001,"4")</f>
        <v>0</v>
      </c>
      <c r="AM37" s="1">
        <f t="shared" si="14"/>
        <v>0</v>
      </c>
      <c r="AN37" s="1">
        <f>SUMIFS('Emission tracker'!$F$3:$F1001,'Emission tracker'!$B$3:$B1001,"=Oct 2029",'Emission tracker'!$C$3:$C1001, "=Offload Run",'Emission tracker'!$D$3:$D1001,"4")</f>
        <v>0</v>
      </c>
      <c r="AO37" s="1">
        <f t="shared" si="6"/>
        <v>0</v>
      </c>
      <c r="AP37" s="1">
        <f>SUMIFS('Emission tracker'!$G$3:$G1001,'Emission tracker'!$B$3:$B1001,"=Oct 2029",'Emission tracker'!$C$3:$C1001, "=Offload Run",'Emission tracker'!$D$3:$D1001,"4")</f>
        <v>0</v>
      </c>
      <c r="AQ37" s="1">
        <f t="shared" si="7"/>
        <v>0</v>
      </c>
      <c r="AR37" s="1">
        <f t="shared" si="19"/>
        <v>0</v>
      </c>
      <c r="AS37" s="1">
        <f t="shared" si="15"/>
        <v>0</v>
      </c>
    </row>
    <row r="38" spans="3:45" x14ac:dyDescent="0.25">
      <c r="C38" s="40"/>
      <c r="D38" s="5" t="s">
        <v>21</v>
      </c>
      <c r="E38" s="1">
        <f>SUMIFS('Emission tracker'!$E$3:$E1001,'Emission tracker'!$B$3:$B1001,"=Nov 2029",'Emission tracker'!$C$3:$C1001, "=Offload Run",'Emission tracker'!$D$3:$D1001,"1")</f>
        <v>0</v>
      </c>
      <c r="F38" s="1">
        <f t="shared" si="8"/>
        <v>0</v>
      </c>
      <c r="G38" s="1">
        <f>SUMIFS('Emission tracker'!$F$3:$F1001,'Emission tracker'!$B$3:$B1001,"=Nov 2029",'Emission tracker'!$C$3:$C1001, "=Offload Run",'Emission tracker'!$D$3:$D1001,"1")</f>
        <v>0</v>
      </c>
      <c r="H38" s="1">
        <f t="shared" si="0"/>
        <v>0</v>
      </c>
      <c r="I38" s="1">
        <f>SUMIFS('Emission tracker'!$G$3:$G1001,'Emission tracker'!$B$3:$B1001,"=Nov 2029",'Emission tracker'!$C$3:$C1001, "=Offload Run",'Emission tracker'!$D$3:$D1001,"1")</f>
        <v>0</v>
      </c>
      <c r="J38" s="1">
        <f t="shared" si="1"/>
        <v>0</v>
      </c>
      <c r="K38" s="1">
        <f t="shared" si="16"/>
        <v>0</v>
      </c>
      <c r="L38" s="1">
        <f t="shared" si="9"/>
        <v>0</v>
      </c>
      <c r="N38" s="40"/>
      <c r="O38" s="5" t="s">
        <v>21</v>
      </c>
      <c r="P38" s="1">
        <f>SUMIFS('Emission tracker'!$E$3:$E1001,'Emission tracker'!$B$3:$B1001,"=Nov 2029",'Emission tracker'!$C$3:$C1001, "=Offload Run",'Emission tracker'!$D$3:$D1001,"2")</f>
        <v>0</v>
      </c>
      <c r="Q38" s="1">
        <f t="shared" si="10"/>
        <v>0</v>
      </c>
      <c r="R38" s="1">
        <f>SUMIFS('Emission tracker'!$F$3:$F1001,'Emission tracker'!$B$3:$B1001,"=Nov 2029",'Emission tracker'!$C$3:$C1001, "=Offload Run",'Emission tracker'!$D$3:$D1001,"2")</f>
        <v>0</v>
      </c>
      <c r="S38" s="1">
        <f t="shared" si="2"/>
        <v>0</v>
      </c>
      <c r="T38" s="1">
        <f>SUMIFS('Emission tracker'!$G$3:$G1001,'Emission tracker'!$B$3:$B1001,"=Nov 2029",'Emission tracker'!$C$3:$C1001, "=Offload Run",'Emission tracker'!$D$3:$D1001,"2")</f>
        <v>0</v>
      </c>
      <c r="U38" s="1">
        <f t="shared" si="3"/>
        <v>0</v>
      </c>
      <c r="V38" s="1">
        <f t="shared" si="17"/>
        <v>0</v>
      </c>
      <c r="W38" s="1">
        <f t="shared" si="11"/>
        <v>0</v>
      </c>
      <c r="Y38" s="40"/>
      <c r="Z38" s="5" t="s">
        <v>21</v>
      </c>
      <c r="AA38" s="1">
        <f>SUMIFS('Emission tracker'!$E$3:$E1001,'Emission tracker'!$B$3:$B1001,"=Nov 2029",'Emission tracker'!$C$3:$C1001, "=Offload Run",'Emission tracker'!$D$3:$D1001,"3")</f>
        <v>0</v>
      </c>
      <c r="AB38" s="1">
        <f t="shared" si="12"/>
        <v>0</v>
      </c>
      <c r="AC38" s="1">
        <f>SUMIFS('Emission tracker'!$F$3:$F1001,'Emission tracker'!$B$3:$B1001,"=Nov 2029",'Emission tracker'!$C$3:$C1001, "=Offload Run",'Emission tracker'!$D$3:$D1001,"3")</f>
        <v>0</v>
      </c>
      <c r="AD38" s="1">
        <f t="shared" si="4"/>
        <v>0</v>
      </c>
      <c r="AE38" s="1">
        <f>SUMIFS('Emission tracker'!$G$3:$G1001,'Emission tracker'!$B$3:$B1001,"=Nov 2029",'Emission tracker'!$C$3:$C1001, "=Offload Run",'Emission tracker'!$D$3:$D1001,"3")</f>
        <v>0</v>
      </c>
      <c r="AF38" s="1">
        <f t="shared" si="5"/>
        <v>0</v>
      </c>
      <c r="AG38" s="1">
        <f t="shared" si="18"/>
        <v>0</v>
      </c>
      <c r="AH38" s="1">
        <f t="shared" si="13"/>
        <v>0</v>
      </c>
      <c r="AJ38" s="40"/>
      <c r="AK38" s="5" t="s">
        <v>21</v>
      </c>
      <c r="AL38" s="1">
        <f>SUMIFS('Emission tracker'!$E$3:$E1001,'Emission tracker'!$B$3:$B1001,"=Nov 2029",'Emission tracker'!$C$3:$C1001, "=Offload Run",'Emission tracker'!$D$3:$D1001,"4")</f>
        <v>0</v>
      </c>
      <c r="AM38" s="1">
        <f t="shared" si="14"/>
        <v>0</v>
      </c>
      <c r="AN38" s="1">
        <f>SUMIFS('Emission tracker'!$F$3:$F1001,'Emission tracker'!$B$3:$B1001,"=Nov 2029",'Emission tracker'!$C$3:$C1001, "=Offload Run",'Emission tracker'!$D$3:$D1001,"4")</f>
        <v>0</v>
      </c>
      <c r="AO38" s="1">
        <f t="shared" si="6"/>
        <v>0</v>
      </c>
      <c r="AP38" s="1">
        <f>SUMIFS('Emission tracker'!$G$3:$G1001,'Emission tracker'!$B$3:$B1001,"=Nov 2029",'Emission tracker'!$C$3:$C1001, "=Offload Run",'Emission tracker'!$D$3:$D1001,"4")</f>
        <v>0</v>
      </c>
      <c r="AQ38" s="1">
        <f t="shared" si="7"/>
        <v>0</v>
      </c>
      <c r="AR38" s="1">
        <f t="shared" si="19"/>
        <v>0</v>
      </c>
      <c r="AS38" s="1">
        <f t="shared" si="15"/>
        <v>0</v>
      </c>
    </row>
    <row r="39" spans="3:45" x14ac:dyDescent="0.25">
      <c r="C39" s="40"/>
      <c r="D39" s="5" t="s">
        <v>22</v>
      </c>
      <c r="E39" s="1">
        <f>SUMIFS('Emission tracker'!$E$3:$E1010,'Emission tracker'!$B$3:$B1010,"=Mar 2029",'Emission tracker'!$C$3:$C1010, "=Offload Run",'Emission tracker'!$D$3:$D1010,"1")</f>
        <v>0</v>
      </c>
      <c r="F39" s="1">
        <f t="shared" si="8"/>
        <v>0</v>
      </c>
      <c r="G39" s="1">
        <f>SUMIFS('Emission tracker'!$F$3:$F1001,'Emission tracker'!$B$3:$B1001,"=Dec 2029",'Emission tracker'!$C$3:$C1001, "=Offload Run",'Emission tracker'!$D$3:$D1001,"1")</f>
        <v>0</v>
      </c>
      <c r="H39" s="1">
        <f t="shared" si="0"/>
        <v>0</v>
      </c>
      <c r="I39" s="1">
        <f>SUMIFS('Emission tracker'!$G$3:$G1001,'Emission tracker'!$B$3:$B1001,"=Dec 2029",'Emission tracker'!$C$3:$C1001, "=Offload Run",'Emission tracker'!$D$3:$D1001,"1")</f>
        <v>0</v>
      </c>
      <c r="J39" s="1">
        <f t="shared" si="1"/>
        <v>0</v>
      </c>
      <c r="K39" s="1">
        <f t="shared" si="16"/>
        <v>0</v>
      </c>
      <c r="L39" s="1">
        <f t="shared" si="9"/>
        <v>0</v>
      </c>
      <c r="N39" s="40"/>
      <c r="O39" s="5" t="s">
        <v>22</v>
      </c>
      <c r="P39" s="1">
        <f>SUMIFS('Emission tracker'!$E$3:$E1010,'Emission tracker'!$B$3:$B1010,"=Mar 2029",'Emission tracker'!$C$3:$C1010, "=Offload Run",'Emission tracker'!$D$3:$D1010,"2")</f>
        <v>0</v>
      </c>
      <c r="Q39" s="1">
        <f t="shared" si="10"/>
        <v>0</v>
      </c>
      <c r="R39" s="1">
        <f>SUMIFS('Emission tracker'!$F$3:$F1001,'Emission tracker'!$B$3:$B1001,"=Dec 2029",'Emission tracker'!$C$3:$C1001, "=Offload Run",'Emission tracker'!$D$3:$D1001,"2")</f>
        <v>0</v>
      </c>
      <c r="S39" s="1">
        <f t="shared" si="2"/>
        <v>0</v>
      </c>
      <c r="T39" s="1">
        <f>SUMIFS('Emission tracker'!$G$3:$G1001,'Emission tracker'!$B$3:$B1001,"=Dec 2029",'Emission tracker'!$C$3:$C1001, "=Offload Run",'Emission tracker'!$D$3:$D1001,"2")</f>
        <v>0</v>
      </c>
      <c r="U39" s="1">
        <f t="shared" si="3"/>
        <v>0</v>
      </c>
      <c r="V39" s="1">
        <f t="shared" si="17"/>
        <v>0</v>
      </c>
      <c r="W39" s="1">
        <f t="shared" si="11"/>
        <v>0</v>
      </c>
      <c r="Y39" s="40"/>
      <c r="Z39" s="5" t="s">
        <v>22</v>
      </c>
      <c r="AA39" s="1">
        <f>SUMIFS('Emission tracker'!$E$3:$E1010,'Emission tracker'!$B$3:$B1010,"=Mar 2029",'Emission tracker'!$C$3:$C1010, "=Offload Run",'Emission tracker'!$D$3:$D1010,"3")</f>
        <v>0</v>
      </c>
      <c r="AB39" s="1">
        <f t="shared" si="12"/>
        <v>0</v>
      </c>
      <c r="AC39" s="1">
        <f>SUMIFS('Emission tracker'!$F$3:$F1001,'Emission tracker'!$B$3:$B1001,"=Dec 2029",'Emission tracker'!$C$3:$C1001, "=Offload Run",'Emission tracker'!$D$3:$D1001,"3")</f>
        <v>0</v>
      </c>
      <c r="AD39" s="1">
        <f t="shared" si="4"/>
        <v>0</v>
      </c>
      <c r="AE39" s="1">
        <f>SUMIFS('Emission tracker'!$G$3:$G1001,'Emission tracker'!$B$3:$B1001,"=Dec 2029",'Emission tracker'!$C$3:$C1001, "=Offload Run",'Emission tracker'!$D$3:$D1001,"3")</f>
        <v>0</v>
      </c>
      <c r="AF39" s="1">
        <f t="shared" si="5"/>
        <v>0</v>
      </c>
      <c r="AG39" s="1">
        <f t="shared" si="18"/>
        <v>0</v>
      </c>
      <c r="AH39" s="1">
        <f t="shared" si="13"/>
        <v>0</v>
      </c>
      <c r="AJ39" s="40"/>
      <c r="AK39" s="5" t="s">
        <v>22</v>
      </c>
      <c r="AL39" s="1">
        <f>SUMIFS('Emission tracker'!$E$3:$E1010,'Emission tracker'!$B$3:$B1010,"=Mar 2029",'Emission tracker'!$C$3:$C1010, "=Offload Run",'Emission tracker'!$D$3:$D1010,"4")</f>
        <v>0</v>
      </c>
      <c r="AM39" s="1">
        <f t="shared" si="14"/>
        <v>0</v>
      </c>
      <c r="AN39" s="1">
        <f>SUMIFS('Emission tracker'!$F$3:$F1001,'Emission tracker'!$B$3:$B1001,"=Dec 2029",'Emission tracker'!$C$3:$C1001, "=Offload Run",'Emission tracker'!$D$3:$D1001,"4")</f>
        <v>0</v>
      </c>
      <c r="AO39" s="1">
        <f t="shared" si="6"/>
        <v>0</v>
      </c>
      <c r="AP39" s="1">
        <f>SUMIFS('Emission tracker'!$G$3:$G1001,'Emission tracker'!$B$3:$B1001,"=Dec 2029",'Emission tracker'!$C$3:$C1001, "=Offload Run",'Emission tracker'!$D$3:$D1001,"4")</f>
        <v>0</v>
      </c>
      <c r="AQ39" s="1">
        <f t="shared" si="7"/>
        <v>0</v>
      </c>
      <c r="AR39" s="1">
        <f t="shared" si="19"/>
        <v>0</v>
      </c>
      <c r="AS39" s="1">
        <f t="shared" si="15"/>
        <v>0</v>
      </c>
    </row>
    <row r="40" spans="3:45" x14ac:dyDescent="0.25">
      <c r="AJ40" s="4" t="s">
        <v>31</v>
      </c>
    </row>
    <row r="41" spans="3:45" x14ac:dyDescent="0.25">
      <c r="C41" s="30" t="s">
        <v>46</v>
      </c>
      <c r="D41" s="31"/>
      <c r="E41" s="30" t="s">
        <v>5</v>
      </c>
      <c r="F41" s="31"/>
      <c r="G41" s="28" t="s">
        <v>6</v>
      </c>
      <c r="H41" s="29"/>
      <c r="I41" s="29"/>
      <c r="J41" s="29"/>
      <c r="K41" s="29"/>
      <c r="L41" s="29"/>
      <c r="N41" s="30" t="s">
        <v>30</v>
      </c>
      <c r="O41" s="31"/>
      <c r="P41" s="30" t="s">
        <v>5</v>
      </c>
      <c r="Q41" s="31"/>
      <c r="R41" s="28" t="s">
        <v>6</v>
      </c>
      <c r="S41" s="29"/>
      <c r="T41" s="29"/>
      <c r="U41" s="29"/>
      <c r="V41" s="29"/>
      <c r="W41" s="29"/>
      <c r="Y41" s="30" t="s">
        <v>30</v>
      </c>
      <c r="Z41" s="31"/>
      <c r="AA41" s="30" t="s">
        <v>5</v>
      </c>
      <c r="AB41" s="31"/>
      <c r="AC41" s="28" t="s">
        <v>6</v>
      </c>
      <c r="AD41" s="29"/>
      <c r="AE41" s="29"/>
      <c r="AF41" s="29"/>
      <c r="AG41" s="29"/>
      <c r="AH41" s="29"/>
      <c r="AJ41" s="30" t="s">
        <v>30</v>
      </c>
      <c r="AK41" s="31"/>
      <c r="AL41" s="30" t="s">
        <v>5</v>
      </c>
      <c r="AM41" s="31"/>
      <c r="AN41" s="28" t="s">
        <v>6</v>
      </c>
      <c r="AO41" s="29"/>
      <c r="AP41" s="29"/>
      <c r="AQ41" s="29"/>
      <c r="AR41" s="29"/>
      <c r="AS41" s="29"/>
    </row>
    <row r="42" spans="3:45" x14ac:dyDescent="0.25">
      <c r="C42" s="5" t="s">
        <v>0</v>
      </c>
      <c r="D42" s="5" t="s">
        <v>10</v>
      </c>
      <c r="E42" s="3" t="s">
        <v>36</v>
      </c>
      <c r="F42" s="3" t="s">
        <v>57</v>
      </c>
      <c r="G42" s="3" t="s">
        <v>58</v>
      </c>
      <c r="H42" s="3" t="s">
        <v>57</v>
      </c>
      <c r="I42" s="3" t="s">
        <v>59</v>
      </c>
      <c r="J42" s="3" t="s">
        <v>60</v>
      </c>
      <c r="K42" s="3" t="s">
        <v>36</v>
      </c>
      <c r="L42" s="3" t="s">
        <v>61</v>
      </c>
      <c r="N42" s="5" t="s">
        <v>0</v>
      </c>
      <c r="O42" s="5" t="s">
        <v>10</v>
      </c>
      <c r="P42" s="3" t="s">
        <v>36</v>
      </c>
      <c r="Q42" s="3" t="s">
        <v>57</v>
      </c>
      <c r="R42" s="3" t="s">
        <v>58</v>
      </c>
      <c r="S42" s="3" t="s">
        <v>57</v>
      </c>
      <c r="T42" s="3" t="s">
        <v>59</v>
      </c>
      <c r="U42" s="3" t="s">
        <v>60</v>
      </c>
      <c r="V42" s="3" t="s">
        <v>36</v>
      </c>
      <c r="W42" s="3" t="s">
        <v>61</v>
      </c>
      <c r="Y42" s="5" t="s">
        <v>0</v>
      </c>
      <c r="Z42" s="5" t="s">
        <v>10</v>
      </c>
      <c r="AA42" s="3" t="s">
        <v>36</v>
      </c>
      <c r="AB42" s="3" t="s">
        <v>57</v>
      </c>
      <c r="AC42" s="3" t="s">
        <v>58</v>
      </c>
      <c r="AD42" s="3" t="s">
        <v>57</v>
      </c>
      <c r="AE42" s="3" t="s">
        <v>59</v>
      </c>
      <c r="AF42" s="3" t="s">
        <v>60</v>
      </c>
      <c r="AG42" s="3" t="s">
        <v>36</v>
      </c>
      <c r="AH42" s="3" t="s">
        <v>61</v>
      </c>
      <c r="AJ42" s="5" t="s">
        <v>0</v>
      </c>
      <c r="AK42" s="5" t="s">
        <v>10</v>
      </c>
      <c r="AL42" s="3" t="s">
        <v>36</v>
      </c>
      <c r="AM42" s="3" t="s">
        <v>57</v>
      </c>
      <c r="AN42" s="3" t="s">
        <v>58</v>
      </c>
      <c r="AO42" s="3" t="s">
        <v>57</v>
      </c>
      <c r="AP42" s="3" t="s">
        <v>59</v>
      </c>
      <c r="AQ42" s="3" t="s">
        <v>60</v>
      </c>
      <c r="AR42" s="3" t="s">
        <v>36</v>
      </c>
      <c r="AS42" s="3" t="s">
        <v>61</v>
      </c>
    </row>
    <row r="43" spans="3:45" x14ac:dyDescent="0.25">
      <c r="C43" s="40">
        <v>1</v>
      </c>
      <c r="D43" s="5" t="s">
        <v>11</v>
      </c>
      <c r="E43" s="1">
        <f>SUMIFS('Emission tracker'!$E$3:$E$1001,'Emission tracker'!$B$3:$B$1001,"=Jan 2029",'Emission tracker'!$C$3:$C$1001, "=Load Bank Testing",'Emission tracker'!$D$3:$D$1001,"1")</f>
        <v>0</v>
      </c>
      <c r="F43" s="1">
        <f>I$10*(E43*60)</f>
        <v>0</v>
      </c>
      <c r="G43" s="1">
        <f>SUMIFS('Emission tracker'!$F$3:$F$1001,'Emission tracker'!$B$3:$B$1001,"=Jan 2029",'Emission tracker'!$C$3:$C$1001, "=Load Bank Testing",'Emission tracker'!$D$3:$D$1001,"1")</f>
        <v>0</v>
      </c>
      <c r="H43" s="1">
        <f t="shared" ref="H43:H54" si="20">J$10*(G43*60)</f>
        <v>0</v>
      </c>
      <c r="I43" s="1">
        <f>SUMIFS('Emission tracker'!$G$3:$G$1001,'Emission tracker'!$B$3:$B$1001,"=Jan 2029",'Emission tracker'!$C$3:$C$1001, "=Load Bank Testing",'Emission tracker'!$D$3:$D$1001,"1")</f>
        <v>0</v>
      </c>
      <c r="J43" s="1">
        <f t="shared" ref="J43:J54" si="21">K$10*(I43*60)</f>
        <v>0</v>
      </c>
      <c r="K43" s="1">
        <f>SUM(G43,I43)</f>
        <v>0</v>
      </c>
      <c r="L43" s="1">
        <f>SUM(H43,J43)</f>
        <v>0</v>
      </c>
      <c r="N43" s="40">
        <v>2</v>
      </c>
      <c r="O43" s="5" t="s">
        <v>11</v>
      </c>
      <c r="P43" s="1">
        <f>SUMIFS('Emission tracker'!$E$3:$E$1001,'Emission tracker'!$B$3:$B$1001,"=Jan 2029",'Emission tracker'!$C$3:$C$1001, "=Load Bank Testing",'Emission tracker'!$D$3:$D$1001,"2")</f>
        <v>0</v>
      </c>
      <c r="Q43" s="1">
        <f>T$10*(P43*60)</f>
        <v>0</v>
      </c>
      <c r="R43" s="1">
        <f>SUMIFS('Emission tracker'!$F$3:$F$1001,'Emission tracker'!$B$3:$B$1001,"=Jan 2029",'Emission tracker'!$C$3:$C$1001, "=Load Bank Testing",'Emission tracker'!$D$3:$D$1001,"2")</f>
        <v>0</v>
      </c>
      <c r="S43" s="1">
        <f t="shared" ref="S43:S54" si="22">U$10*(R43*60)</f>
        <v>0</v>
      </c>
      <c r="T43" s="1">
        <f>SUMIFS('Emission tracker'!$G$3:$G$1001,'Emission tracker'!$B$3:$B$1001,"=Jan 2029",'Emission tracker'!$C$3:$C$1001, "=Load Bank Testing",'Emission tracker'!$D$3:$D$1001,"2")</f>
        <v>0</v>
      </c>
      <c r="U43" s="1">
        <f t="shared" ref="U43:U54" si="23">V$10*(T43*60)</f>
        <v>0</v>
      </c>
      <c r="V43" s="1">
        <f>SUM(R43,T43)</f>
        <v>0</v>
      </c>
      <c r="W43" s="1">
        <f>SUM(S43,U43)</f>
        <v>0</v>
      </c>
      <c r="Y43" s="40">
        <v>3</v>
      </c>
      <c r="Z43" s="5" t="s">
        <v>11</v>
      </c>
      <c r="AA43" s="1">
        <f>SUMIFS('Emission tracker'!$E$3:$E$1001,'Emission tracker'!$B$3:$B$1001,"=Jan 2029",'Emission tracker'!$C$3:$C$1001, "=Load Bank Testing",'Emission tracker'!$D$3:$D$1001,"3")</f>
        <v>0</v>
      </c>
      <c r="AB43" s="1">
        <f>AE$10*(AA43*60)</f>
        <v>0</v>
      </c>
      <c r="AC43" s="1">
        <f>SUMIFS('Emission tracker'!$F$3:$F$1001,'Emission tracker'!$B$3:$B$1001,"=Jan 2029",'Emission tracker'!$C$3:$C$1001, "=Load Bank Testing",'Emission tracker'!$D$3:$D$1001,"3")</f>
        <v>0</v>
      </c>
      <c r="AD43" s="1">
        <f t="shared" ref="AD43:AD54" si="24">AF$10*(AC43*60)</f>
        <v>0</v>
      </c>
      <c r="AE43" s="1">
        <f>SUMIFS('Emission tracker'!$G$3:$G$1001,'Emission tracker'!$B$3:$B$1001,"=Jan 2029",'Emission tracker'!$C$3:$C$1001, "=Load Bank Testing",'Emission tracker'!$D$3:$D$1001,"3")</f>
        <v>0</v>
      </c>
      <c r="AF43" s="1">
        <f t="shared" ref="AF43:AF54" si="25">AG$10*(AE43*60)</f>
        <v>0</v>
      </c>
      <c r="AG43" s="1">
        <f>SUM(AC43,AE43)</f>
        <v>0</v>
      </c>
      <c r="AH43" s="1">
        <f>SUM(AD43,AF43)</f>
        <v>0</v>
      </c>
      <c r="AJ43" s="40">
        <v>4</v>
      </c>
      <c r="AK43" s="5" t="s">
        <v>11</v>
      </c>
      <c r="AL43" s="1">
        <f>SUMIFS('Emission tracker'!$E$3:$E$1001,'Emission tracker'!$B$3:$B$1001,"=Jan 2029",'Emission tracker'!$C$3:$C$1001, "=Load Bank Testing",'Emission tracker'!$D$3:$D$1001,"4")</f>
        <v>0</v>
      </c>
      <c r="AM43" s="1">
        <f>AP$10*(AL43*60)</f>
        <v>0</v>
      </c>
      <c r="AN43" s="1">
        <f>SUMIFS('Emission tracker'!$F$3:$F$1001,'Emission tracker'!$B$3:$B$1001,"=Jan 2029",'Emission tracker'!$C$3:$C$1001, "=Load Bank Testing",'Emission tracker'!$D$3:$D$1001,"4")</f>
        <v>0</v>
      </c>
      <c r="AO43" s="1">
        <f t="shared" ref="AO43:AO54" si="26">AQ$10*(AN43*60)</f>
        <v>0</v>
      </c>
      <c r="AP43" s="1">
        <f>SUMIFS('Emission tracker'!$G$3:$G$1001,'Emission tracker'!$B$3:$B$1001,"=Jan 2029",'Emission tracker'!$C$3:$C$1001, "=Load Bank Testing",'Emission tracker'!$D$3:$D$1001,"4")</f>
        <v>0</v>
      </c>
      <c r="AQ43" s="1">
        <f t="shared" ref="AQ43:AQ54" si="27">AR$10*(AP43*60)</f>
        <v>0</v>
      </c>
      <c r="AR43" s="1">
        <f>SUM(AN43,AP43)</f>
        <v>0</v>
      </c>
      <c r="AS43" s="1">
        <f>SUM(AO43,AQ43)</f>
        <v>0</v>
      </c>
    </row>
    <row r="44" spans="3:45" x14ac:dyDescent="0.25">
      <c r="C44" s="40"/>
      <c r="D44" s="5" t="s">
        <v>12</v>
      </c>
      <c r="E44" s="1">
        <f>SUMIFS('Emission tracker'!$E$3:$E$1001,'Emission tracker'!$B$3:$B$1001,"=Feb 2029",'Emission tracker'!$C$3:$C$1001, "=Load Bank Testing",'Emission tracker'!$D$3:$D$1001,"1")</f>
        <v>0</v>
      </c>
      <c r="F44" s="1">
        <f t="shared" ref="F44:F54" si="28">I$10*(E44*60)</f>
        <v>0</v>
      </c>
      <c r="G44" s="1">
        <f>SUMIFS('Emission tracker'!$F$3:$F$1001,'Emission tracker'!$B$3:$B$1001,"=Feb 2029",'Emission tracker'!$C$3:$C$1001, "=Load Bank Testing",'Emission tracker'!$D$3:$D$1001,"1")</f>
        <v>0</v>
      </c>
      <c r="H44" s="1">
        <f t="shared" si="20"/>
        <v>0</v>
      </c>
      <c r="I44" s="1">
        <f>SUMIFS('Emission tracker'!$G$3:$G$1001,'Emission tracker'!$B$3:$B$1001,"=Feb 2029",'Emission tracker'!$C$3:$C$1001, "=Load Bank Testing",'Emission tracker'!$D$3:$D$1001,"1")</f>
        <v>0</v>
      </c>
      <c r="J44" s="1">
        <f t="shared" si="21"/>
        <v>0</v>
      </c>
      <c r="K44" s="1">
        <f>SUM(G44,I44)</f>
        <v>0</v>
      </c>
      <c r="L44" s="1">
        <f t="shared" ref="L44:L54" si="29">SUM(H44,J44)</f>
        <v>0</v>
      </c>
      <c r="N44" s="40"/>
      <c r="O44" s="5" t="s">
        <v>12</v>
      </c>
      <c r="P44" s="1">
        <f>SUMIFS('Emission tracker'!$E$3:$E$1001,'Emission tracker'!$B$3:$B$1001,"=Feb 2029",'Emission tracker'!$C$3:$C$1001, "=Load Bank Testing",'Emission tracker'!$D$3:$D$1001,"2")</f>
        <v>0</v>
      </c>
      <c r="Q44" s="1">
        <f t="shared" ref="Q44:Q54" si="30">T$10*(P44*60)</f>
        <v>0</v>
      </c>
      <c r="R44" s="1">
        <f>SUMIFS('Emission tracker'!$F$3:$F$1001,'Emission tracker'!$B$3:$B$1001,"=Feb 2029",'Emission tracker'!$C$3:$C$1001, "=Load Bank Testing",'Emission tracker'!$D$3:$D$1001,"2")</f>
        <v>0</v>
      </c>
      <c r="S44" s="1">
        <f t="shared" si="22"/>
        <v>0</v>
      </c>
      <c r="T44" s="1">
        <f>SUMIFS('Emission tracker'!$G$3:$G$1001,'Emission tracker'!$B$3:$B$1001,"=Feb 2029",'Emission tracker'!$C$3:$C$1001, "=Load Bank Testing",'Emission tracker'!$D$3:$D$1001,"2")</f>
        <v>0</v>
      </c>
      <c r="U44" s="1">
        <f t="shared" si="23"/>
        <v>0</v>
      </c>
      <c r="V44" s="1">
        <f>SUM(R44,T44)</f>
        <v>0</v>
      </c>
      <c r="W44" s="1">
        <f t="shared" ref="W44:W54" si="31">SUM(S44,U44)</f>
        <v>0</v>
      </c>
      <c r="Y44" s="40"/>
      <c r="Z44" s="5" t="s">
        <v>12</v>
      </c>
      <c r="AA44" s="1">
        <f>SUMIFS('Emission tracker'!$E$3:$E$1001,'Emission tracker'!$B$3:$B$1001,"=Feb 2029",'Emission tracker'!$C$3:$C$1001, "=Load Bank Testing",'Emission tracker'!$D$3:$D$1001,"3")</f>
        <v>0</v>
      </c>
      <c r="AB44" s="1">
        <f t="shared" ref="AB44:AB54" si="32">AE$10*(AA44*60)</f>
        <v>0</v>
      </c>
      <c r="AC44" s="1">
        <f>SUMIFS('Emission tracker'!$F$3:$F$1001,'Emission tracker'!$B$3:$B$1001,"=Feb 2029",'Emission tracker'!$C$3:$C$1001, "=Load Bank Testing",'Emission tracker'!$D$3:$D$1001,"3")</f>
        <v>0</v>
      </c>
      <c r="AD44" s="1">
        <f t="shared" si="24"/>
        <v>0</v>
      </c>
      <c r="AE44" s="1">
        <f>SUMIFS('Emission tracker'!$G$3:$G$1001,'Emission tracker'!$B$3:$B$1001,"=Feb 2029",'Emission tracker'!$C$3:$C$1001, "=Load Bank Testing",'Emission tracker'!$D$3:$D$1001,"3")</f>
        <v>0</v>
      </c>
      <c r="AF44" s="1">
        <f t="shared" si="25"/>
        <v>0</v>
      </c>
      <c r="AG44" s="1">
        <f>SUM(AC44,AE44)</f>
        <v>0</v>
      </c>
      <c r="AH44" s="1">
        <f t="shared" ref="AH44:AH54" si="33">SUM(AD44,AF44)</f>
        <v>0</v>
      </c>
      <c r="AJ44" s="40"/>
      <c r="AK44" s="5" t="s">
        <v>12</v>
      </c>
      <c r="AL44" s="1">
        <f>SUMIFS('Emission tracker'!$E$3:$E$1001,'Emission tracker'!$B$3:$B$1001,"=Feb 2029",'Emission tracker'!$C$3:$C$1001, "=Load Bank Testing",'Emission tracker'!$D$3:$D$1001,"4")</f>
        <v>0</v>
      </c>
      <c r="AM44" s="1">
        <f t="shared" ref="AM44:AM54" si="34">AP$10*(AL44*60)</f>
        <v>0</v>
      </c>
      <c r="AN44" s="1">
        <f>SUMIFS('Emission tracker'!$F$3:$F$1001,'Emission tracker'!$B$3:$B$1001,"=Feb 2029",'Emission tracker'!$C$3:$C$1001, "=Load Bank Testing",'Emission tracker'!$D$3:$D$1001,"4")</f>
        <v>0</v>
      </c>
      <c r="AO44" s="1">
        <f t="shared" si="26"/>
        <v>0</v>
      </c>
      <c r="AP44" s="1">
        <f>SUMIFS('Emission tracker'!$G$3:$G$1001,'Emission tracker'!$B$3:$B$1001,"=Feb 2029",'Emission tracker'!$C$3:$C$1001, "=Load Bank Testing",'Emission tracker'!$D$3:$D$1001,"4")</f>
        <v>0</v>
      </c>
      <c r="AQ44" s="1">
        <f t="shared" si="27"/>
        <v>0</v>
      </c>
      <c r="AR44" s="1">
        <f>SUM(AN44,AP44)</f>
        <v>0</v>
      </c>
      <c r="AS44" s="1">
        <f t="shared" ref="AS44:AS54" si="35">SUM(AO44,AQ44)</f>
        <v>0</v>
      </c>
    </row>
    <row r="45" spans="3:45" x14ac:dyDescent="0.25">
      <c r="C45" s="40"/>
      <c r="D45" s="5" t="s">
        <v>13</v>
      </c>
      <c r="E45" s="1">
        <f>SUMIFS('Emission tracker'!$E$3:$E$1001,'Emission tracker'!$B$3:$B$1001,"=Mar 2029",'Emission tracker'!$C$3:$C$1001, "=Load Bank Testing",'Emission tracker'!$D$3:$D$1001,"1")</f>
        <v>0</v>
      </c>
      <c r="F45" s="1">
        <f t="shared" si="28"/>
        <v>0</v>
      </c>
      <c r="G45" s="1">
        <f>SUMIFS('Emission tracker'!$F$3:$F$1001,'Emission tracker'!$B$3:$B$1001,"=Mar 2029",'Emission tracker'!$C$3:$C$1001, "=Load Bank Testing",'Emission tracker'!$D$3:$D$1001,"1")</f>
        <v>0</v>
      </c>
      <c r="H45" s="1">
        <f t="shared" si="20"/>
        <v>0</v>
      </c>
      <c r="I45" s="1">
        <f>SUMIFS('Emission tracker'!$G$3:$G$1001,'Emission tracker'!$B$3:$B$1001,"=Mar 2029",'Emission tracker'!$C$3:$C$1001, "=Load Bank Testing",'Emission tracker'!$D$3:$D$1001,"1")</f>
        <v>0</v>
      </c>
      <c r="J45" s="1">
        <f t="shared" si="21"/>
        <v>0</v>
      </c>
      <c r="K45" s="1">
        <f t="shared" ref="K45:K54" si="36">SUM(G45,I45)</f>
        <v>0</v>
      </c>
      <c r="L45" s="1">
        <f t="shared" si="29"/>
        <v>0</v>
      </c>
      <c r="N45" s="40"/>
      <c r="O45" s="5" t="s">
        <v>13</v>
      </c>
      <c r="P45" s="1">
        <f>SUMIFS('Emission tracker'!$E$3:$E$1001,'Emission tracker'!$B$3:$B$1001,"=Mar 2029",'Emission tracker'!$C$3:$C$1001, "=Load Bank Testing",'Emission tracker'!$D$3:$D$1001,"2")</f>
        <v>0</v>
      </c>
      <c r="Q45" s="1">
        <f t="shared" si="30"/>
        <v>0</v>
      </c>
      <c r="R45" s="1">
        <f>SUMIFS('Emission tracker'!$F$3:$F$1001,'Emission tracker'!$B$3:$B$1001,"=Mar 2029",'Emission tracker'!$C$3:$C$1001, "=Load Bank Testing",'Emission tracker'!$D$3:$D$1001,"2")</f>
        <v>0</v>
      </c>
      <c r="S45" s="1">
        <f t="shared" si="22"/>
        <v>0</v>
      </c>
      <c r="T45" s="1">
        <f>SUMIFS('Emission tracker'!$G$3:$G$1001,'Emission tracker'!$B$3:$B$1001,"=Mar 2029",'Emission tracker'!$C$3:$C$1001, "=Load Bank Testing",'Emission tracker'!$D$3:$D$1001,"2")</f>
        <v>0</v>
      </c>
      <c r="U45" s="1">
        <f t="shared" si="23"/>
        <v>0</v>
      </c>
      <c r="V45" s="1">
        <f t="shared" ref="V45:V54" si="37">SUM(R45,T45)</f>
        <v>0</v>
      </c>
      <c r="W45" s="1">
        <f t="shared" si="31"/>
        <v>0</v>
      </c>
      <c r="Y45" s="40"/>
      <c r="Z45" s="5" t="s">
        <v>13</v>
      </c>
      <c r="AA45" s="1">
        <f>SUMIFS('Emission tracker'!$E$3:$E$1001,'Emission tracker'!$B$3:$B$1001,"=Mar 2029",'Emission tracker'!$C$3:$C$1001, "=Load Bank Testing",'Emission tracker'!$D$3:$D$1001,"3")</f>
        <v>0</v>
      </c>
      <c r="AB45" s="1">
        <f t="shared" si="32"/>
        <v>0</v>
      </c>
      <c r="AC45" s="1">
        <f>SUMIFS('Emission tracker'!$F$3:$F$1001,'Emission tracker'!$B$3:$B$1001,"=Mar 2029",'Emission tracker'!$C$3:$C$1001, "=Load Bank Testing",'Emission tracker'!$D$3:$D$1001,"3")</f>
        <v>0</v>
      </c>
      <c r="AD45" s="1">
        <f t="shared" si="24"/>
        <v>0</v>
      </c>
      <c r="AE45" s="1">
        <f>SUMIFS('Emission tracker'!$G$3:$G$1001,'Emission tracker'!$B$3:$B$1001,"=Mar 2029",'Emission tracker'!$C$3:$C$1001, "=Load Bank Testing",'Emission tracker'!$D$3:$D$1001,"3")</f>
        <v>0</v>
      </c>
      <c r="AF45" s="1">
        <f t="shared" si="25"/>
        <v>0</v>
      </c>
      <c r="AG45" s="1">
        <f t="shared" ref="AG45:AG54" si="38">SUM(AC45,AE45)</f>
        <v>0</v>
      </c>
      <c r="AH45" s="1">
        <f t="shared" si="33"/>
        <v>0</v>
      </c>
      <c r="AJ45" s="40"/>
      <c r="AK45" s="5" t="s">
        <v>13</v>
      </c>
      <c r="AL45" s="1">
        <f>SUMIFS('Emission tracker'!$E$3:$E$1001,'Emission tracker'!$B$3:$B$1001,"=Mar 2029",'Emission tracker'!$C$3:$C$1001, "=Load Bank Testing",'Emission tracker'!$D$3:$D$1001,"4")</f>
        <v>0</v>
      </c>
      <c r="AM45" s="1">
        <f t="shared" si="34"/>
        <v>0</v>
      </c>
      <c r="AN45" s="1">
        <f>SUMIFS('Emission tracker'!$F$3:$F$1001,'Emission tracker'!$B$3:$B$1001,"=Mar 2029",'Emission tracker'!$C$3:$C$1001, "=Load Bank Testing",'Emission tracker'!$D$3:$D$1001,"4")</f>
        <v>0</v>
      </c>
      <c r="AO45" s="1">
        <f t="shared" si="26"/>
        <v>0</v>
      </c>
      <c r="AP45" s="1">
        <f>SUMIFS('Emission tracker'!$G$3:$G$1001,'Emission tracker'!$B$3:$B$1001,"=Mar 2029",'Emission tracker'!$C$3:$C$1001, "=Load Bank Testing",'Emission tracker'!$D$3:$D$1001,"4")</f>
        <v>0</v>
      </c>
      <c r="AQ45" s="1">
        <f t="shared" si="27"/>
        <v>0</v>
      </c>
      <c r="AR45" s="1">
        <f t="shared" ref="AR45:AR54" si="39">SUM(AN45,AP45)</f>
        <v>0</v>
      </c>
      <c r="AS45" s="1">
        <f t="shared" si="35"/>
        <v>0</v>
      </c>
    </row>
    <row r="46" spans="3:45" x14ac:dyDescent="0.25">
      <c r="C46" s="40"/>
      <c r="D46" s="5" t="s">
        <v>14</v>
      </c>
      <c r="E46" s="1">
        <f>SUMIFS('Emission tracker'!$E$3:$E$1001,'Emission tracker'!$B$3:$B$1001,"=Apr 2029",'Emission tracker'!$C$3:$C$1001, "=Load Bank Testing",'Emission tracker'!$D$3:$D$1001,"1")</f>
        <v>0</v>
      </c>
      <c r="F46" s="1">
        <f t="shared" si="28"/>
        <v>0</v>
      </c>
      <c r="G46" s="1">
        <f>SUMIFS('Emission tracker'!$F$3:$F$1001,'Emission tracker'!$B$3:$B$1001,"=Apr 2029",'Emission tracker'!$C$3:$C$1001, "=Load Bank Testing",'Emission tracker'!$D$3:$D$1001,"1")</f>
        <v>0</v>
      </c>
      <c r="H46" s="1">
        <f t="shared" si="20"/>
        <v>0</v>
      </c>
      <c r="I46" s="1">
        <f>SUMIFS('Emission tracker'!$G$3:$G$1001,'Emission tracker'!$B$3:$B$1001,"=Apr 2029",'Emission tracker'!$C$3:$C$1001, "=Load Bank Testing",'Emission tracker'!$D$3:$D$1001,"1")</f>
        <v>0</v>
      </c>
      <c r="J46" s="1">
        <f t="shared" si="21"/>
        <v>0</v>
      </c>
      <c r="K46" s="1">
        <f t="shared" si="36"/>
        <v>0</v>
      </c>
      <c r="L46" s="1">
        <f t="shared" si="29"/>
        <v>0</v>
      </c>
      <c r="N46" s="40"/>
      <c r="O46" s="5" t="s">
        <v>14</v>
      </c>
      <c r="P46" s="1">
        <f>SUMIFS('Emission tracker'!$E$3:$E$1001,'Emission tracker'!$B$3:$B$1001,"=Apr 2029",'Emission tracker'!$C$3:$C$1001, "=Load Bank Testing",'Emission tracker'!$D$3:$D$1001,"2")</f>
        <v>0</v>
      </c>
      <c r="Q46" s="1">
        <f t="shared" si="30"/>
        <v>0</v>
      </c>
      <c r="R46" s="1">
        <f>SUMIFS('Emission tracker'!$F$3:$F$1001,'Emission tracker'!$B$3:$B$1001,"=Apr 2029",'Emission tracker'!$C$3:$C$1001, "=Load Bank Testing",'Emission tracker'!$D$3:$D$1001,"2")</f>
        <v>0</v>
      </c>
      <c r="S46" s="1">
        <f t="shared" si="22"/>
        <v>0</v>
      </c>
      <c r="T46" s="1">
        <f>SUMIFS('Emission tracker'!$G$3:$G$1001,'Emission tracker'!$B$3:$B$1001,"=Apr 2029",'Emission tracker'!$C$3:$C$1001, "=Load Bank Testing",'Emission tracker'!$D$3:$D$1001,"2")</f>
        <v>0</v>
      </c>
      <c r="U46" s="1">
        <f t="shared" si="23"/>
        <v>0</v>
      </c>
      <c r="V46" s="1">
        <f t="shared" si="37"/>
        <v>0</v>
      </c>
      <c r="W46" s="1">
        <f t="shared" si="31"/>
        <v>0</v>
      </c>
      <c r="Y46" s="40"/>
      <c r="Z46" s="5" t="s">
        <v>14</v>
      </c>
      <c r="AA46" s="1">
        <f>SUMIFS('Emission tracker'!$E$3:$E$1001,'Emission tracker'!$B$3:$B$1001,"=Apr 2029",'Emission tracker'!$C$3:$C$1001, "=Load Bank Testing",'Emission tracker'!$D$3:$D$1001,"3")</f>
        <v>0</v>
      </c>
      <c r="AB46" s="1">
        <f t="shared" si="32"/>
        <v>0</v>
      </c>
      <c r="AC46" s="1">
        <f>SUMIFS('Emission tracker'!$F$3:$F$1001,'Emission tracker'!$B$3:$B$1001,"=Apr 2029",'Emission tracker'!$C$3:$C$1001, "=Load Bank Testing",'Emission tracker'!$D$3:$D$1001,"3")</f>
        <v>0</v>
      </c>
      <c r="AD46" s="1">
        <f t="shared" si="24"/>
        <v>0</v>
      </c>
      <c r="AE46" s="1">
        <f>SUMIFS('Emission tracker'!$G$3:$G$1001,'Emission tracker'!$B$3:$B$1001,"=Apr 2029",'Emission tracker'!$C$3:$C$1001, "=Load Bank Testing",'Emission tracker'!$D$3:$D$1001,"3")</f>
        <v>0</v>
      </c>
      <c r="AF46" s="1">
        <f t="shared" si="25"/>
        <v>0</v>
      </c>
      <c r="AG46" s="1">
        <f t="shared" si="38"/>
        <v>0</v>
      </c>
      <c r="AH46" s="1">
        <f t="shared" si="33"/>
        <v>0</v>
      </c>
      <c r="AJ46" s="40"/>
      <c r="AK46" s="5" t="s">
        <v>14</v>
      </c>
      <c r="AL46" s="1">
        <f>SUMIFS('Emission tracker'!$E$3:$E$1001,'Emission tracker'!$B$3:$B$1001,"=Apr 2029",'Emission tracker'!$C$3:$C$1001, "=Load Bank Testing",'Emission tracker'!$D$3:$D$1001,"4")</f>
        <v>0</v>
      </c>
      <c r="AM46" s="1">
        <f t="shared" si="34"/>
        <v>0</v>
      </c>
      <c r="AN46" s="1">
        <f>SUMIFS('Emission tracker'!$F$3:$F$1001,'Emission tracker'!$B$3:$B$1001,"=Apr 2029",'Emission tracker'!$C$3:$C$1001, "=Load Bank Testing",'Emission tracker'!$D$3:$D$1001,"4")</f>
        <v>0</v>
      </c>
      <c r="AO46" s="1">
        <f t="shared" si="26"/>
        <v>0</v>
      </c>
      <c r="AP46" s="1">
        <f>SUMIFS('Emission tracker'!$G$3:$G$1001,'Emission tracker'!$B$3:$B$1001,"=Apr 2029",'Emission tracker'!$C$3:$C$1001, "=Load Bank Testing",'Emission tracker'!$D$3:$D$1001,"4")</f>
        <v>0</v>
      </c>
      <c r="AQ46" s="1">
        <f t="shared" si="27"/>
        <v>0</v>
      </c>
      <c r="AR46" s="1">
        <f t="shared" si="39"/>
        <v>0</v>
      </c>
      <c r="AS46" s="1">
        <f t="shared" si="35"/>
        <v>0</v>
      </c>
    </row>
    <row r="47" spans="3:45" x14ac:dyDescent="0.25">
      <c r="C47" s="40"/>
      <c r="D47" s="5" t="s">
        <v>15</v>
      </c>
      <c r="E47" s="1">
        <f>SUMIFS('Emission tracker'!$E$3:$E$1001,'Emission tracker'!$B$3:$B$1001,"=May 2029",'Emission tracker'!$C$3:$C$1001, "=Load Bank Testing",'Emission tracker'!$D$3:$D$1001,"1")</f>
        <v>0</v>
      </c>
      <c r="F47" s="1">
        <f t="shared" si="28"/>
        <v>0</v>
      </c>
      <c r="G47" s="1">
        <f>SUMIFS('Emission tracker'!$F$3:$F$1001,'Emission tracker'!$B$3:$B$1001,"=May 2029",'Emission tracker'!$C$3:$C$1001, "=Load Bank Testing",'Emission tracker'!$D$3:$D$1001,"1")</f>
        <v>0</v>
      </c>
      <c r="H47" s="1">
        <f t="shared" si="20"/>
        <v>0</v>
      </c>
      <c r="I47" s="1">
        <f>SUMIFS('Emission tracker'!$G$3:$G$1001,'Emission tracker'!$B$3:$B$1001,"=May 2029",'Emission tracker'!$C$3:$C$1001, "=Load Bank Testing",'Emission tracker'!$D$3:$D$1001,"1")</f>
        <v>0</v>
      </c>
      <c r="J47" s="1">
        <f t="shared" si="21"/>
        <v>0</v>
      </c>
      <c r="K47" s="1">
        <f t="shared" si="36"/>
        <v>0</v>
      </c>
      <c r="L47" s="1">
        <f t="shared" si="29"/>
        <v>0</v>
      </c>
      <c r="N47" s="40"/>
      <c r="O47" s="5" t="s">
        <v>15</v>
      </c>
      <c r="P47" s="1">
        <f>SUMIFS('Emission tracker'!$E$3:$E$1001,'Emission tracker'!$B$3:$B$1001,"=May 2029",'Emission tracker'!$C$3:$C$1001, "=Load Bank Testing",'Emission tracker'!$D$3:$D$1001,"2")</f>
        <v>0</v>
      </c>
      <c r="Q47" s="1">
        <f t="shared" si="30"/>
        <v>0</v>
      </c>
      <c r="R47" s="1">
        <f>SUMIFS('Emission tracker'!$F$3:$F$1001,'Emission tracker'!$B$3:$B$1001,"=May 2029",'Emission tracker'!$C$3:$C$1001, "=Load Bank Testing",'Emission tracker'!$D$3:$D$1001,"2")</f>
        <v>0</v>
      </c>
      <c r="S47" s="1">
        <f t="shared" si="22"/>
        <v>0</v>
      </c>
      <c r="T47" s="1">
        <f>SUMIFS('Emission tracker'!$G$3:$G$1001,'Emission tracker'!$B$3:$B$1001,"=May 2029",'Emission tracker'!$C$3:$C$1001, "=Load Bank Testing",'Emission tracker'!$D$3:$D$1001,"2")</f>
        <v>0</v>
      </c>
      <c r="U47" s="1">
        <f t="shared" si="23"/>
        <v>0</v>
      </c>
      <c r="V47" s="1">
        <f t="shared" si="37"/>
        <v>0</v>
      </c>
      <c r="W47" s="1">
        <f t="shared" si="31"/>
        <v>0</v>
      </c>
      <c r="Y47" s="40"/>
      <c r="Z47" s="5" t="s">
        <v>15</v>
      </c>
      <c r="AA47" s="1">
        <f>SUMIFS('Emission tracker'!$E$3:$E$1001,'Emission tracker'!$B$3:$B$1001,"=May 2029",'Emission tracker'!$C$3:$C$1001, "=Load Bank Testing",'Emission tracker'!$D$3:$D$1001,"3")</f>
        <v>0</v>
      </c>
      <c r="AB47" s="1">
        <f t="shared" si="32"/>
        <v>0</v>
      </c>
      <c r="AC47" s="1">
        <f>SUMIFS('Emission tracker'!$F$3:$F$1001,'Emission tracker'!$B$3:$B$1001,"=May 2029",'Emission tracker'!$C$3:$C$1001, "=Load Bank Testing",'Emission tracker'!$D$3:$D$1001,"3")</f>
        <v>0</v>
      </c>
      <c r="AD47" s="1">
        <f t="shared" si="24"/>
        <v>0</v>
      </c>
      <c r="AE47" s="1">
        <f>SUMIFS('Emission tracker'!$G$3:$G$1001,'Emission tracker'!$B$3:$B$1001,"=May 2029",'Emission tracker'!$C$3:$C$1001, "=Load Bank Testing",'Emission tracker'!$D$3:$D$1001,"3")</f>
        <v>0</v>
      </c>
      <c r="AF47" s="1">
        <f t="shared" si="25"/>
        <v>0</v>
      </c>
      <c r="AG47" s="1">
        <f t="shared" si="38"/>
        <v>0</v>
      </c>
      <c r="AH47" s="1">
        <f t="shared" si="33"/>
        <v>0</v>
      </c>
      <c r="AJ47" s="40"/>
      <c r="AK47" s="5" t="s">
        <v>15</v>
      </c>
      <c r="AL47" s="1">
        <f>SUMIFS('Emission tracker'!$E$3:$E$1001,'Emission tracker'!$B$3:$B$1001,"=May 2029",'Emission tracker'!$C$3:$C$1001, "=Load Bank Testing",'Emission tracker'!$D$3:$D$1001,"4")</f>
        <v>0</v>
      </c>
      <c r="AM47" s="1">
        <f t="shared" si="34"/>
        <v>0</v>
      </c>
      <c r="AN47" s="1">
        <f>SUMIFS('Emission tracker'!$F$3:$F$1001,'Emission tracker'!$B$3:$B$1001,"=May 2029",'Emission tracker'!$C$3:$C$1001, "=Load Bank Testing",'Emission tracker'!$D$3:$D$1001,"4")</f>
        <v>0</v>
      </c>
      <c r="AO47" s="1">
        <f t="shared" si="26"/>
        <v>0</v>
      </c>
      <c r="AP47" s="1">
        <f>SUMIFS('Emission tracker'!$G$3:$G$1001,'Emission tracker'!$B$3:$B$1001,"=May 2029",'Emission tracker'!$C$3:$C$1001, "=Load Bank Testing",'Emission tracker'!$D$3:$D$1001,"4")</f>
        <v>0</v>
      </c>
      <c r="AQ47" s="1">
        <f t="shared" si="27"/>
        <v>0</v>
      </c>
      <c r="AR47" s="1">
        <f t="shared" si="39"/>
        <v>0</v>
      </c>
      <c r="AS47" s="1">
        <f t="shared" si="35"/>
        <v>0</v>
      </c>
    </row>
    <row r="48" spans="3:45" x14ac:dyDescent="0.25">
      <c r="C48" s="40"/>
      <c r="D48" s="5" t="s">
        <v>16</v>
      </c>
      <c r="E48" s="1">
        <f>SUMIFS('Emission tracker'!$E$3:$E$1001,'Emission tracker'!$B$3:$B$1001,"=Jun 2029",'Emission tracker'!$C$3:$C$1001, "=Load Bank Testing",'Emission tracker'!$D$3:$D$1001,"1")</f>
        <v>0</v>
      </c>
      <c r="F48" s="1">
        <f t="shared" si="28"/>
        <v>0</v>
      </c>
      <c r="G48" s="1">
        <f>SUMIFS('Emission tracker'!$F$3:$F$1001,'Emission tracker'!$B$3:$B$1001,"=Jun 2029",'Emission tracker'!$C$3:$C$1001, "=Load Bank Testing",'Emission tracker'!$D$3:$D$1001,"1")</f>
        <v>0</v>
      </c>
      <c r="H48" s="1">
        <f t="shared" si="20"/>
        <v>0</v>
      </c>
      <c r="I48" s="1">
        <f>SUMIFS('Emission tracker'!$G$3:$G$1001,'Emission tracker'!$B$3:$B$1001,"=Jun 2029",'Emission tracker'!$C$3:$C$1001, "=Load Bank Testing",'Emission tracker'!$D$3:$D$1001,"1")</f>
        <v>0</v>
      </c>
      <c r="J48" s="1">
        <f t="shared" si="21"/>
        <v>0</v>
      </c>
      <c r="K48" s="1">
        <f t="shared" si="36"/>
        <v>0</v>
      </c>
      <c r="L48" s="1">
        <f t="shared" si="29"/>
        <v>0</v>
      </c>
      <c r="N48" s="40"/>
      <c r="O48" s="5" t="s">
        <v>16</v>
      </c>
      <c r="P48" s="1">
        <f>SUMIFS('Emission tracker'!$E$3:$E$1001,'Emission tracker'!$B$3:$B$1001,"=Jun 2029",'Emission tracker'!$C$3:$C$1001, "=Load Bank Testing",'Emission tracker'!$D$3:$D$1001,"2")</f>
        <v>0</v>
      </c>
      <c r="Q48" s="1">
        <f t="shared" si="30"/>
        <v>0</v>
      </c>
      <c r="R48" s="1">
        <f>SUMIFS('Emission tracker'!$F$3:$F$1001,'Emission tracker'!$B$3:$B$1001,"=Jun 2029",'Emission tracker'!$C$3:$C$1001, "=Load Bank Testing",'Emission tracker'!$D$3:$D$1001,"2")</f>
        <v>0</v>
      </c>
      <c r="S48" s="1">
        <f t="shared" si="22"/>
        <v>0</v>
      </c>
      <c r="T48" s="1">
        <f>SUMIFS('Emission tracker'!$G$3:$G$1001,'Emission tracker'!$B$3:$B$1001,"=Jun 2029",'Emission tracker'!$C$3:$C$1001, "=Load Bank Testing",'Emission tracker'!$D$3:$D$1001,"2")</f>
        <v>0</v>
      </c>
      <c r="U48" s="1">
        <f t="shared" si="23"/>
        <v>0</v>
      </c>
      <c r="V48" s="1">
        <f t="shared" si="37"/>
        <v>0</v>
      </c>
      <c r="W48" s="1">
        <f t="shared" si="31"/>
        <v>0</v>
      </c>
      <c r="Y48" s="40"/>
      <c r="Z48" s="5" t="s">
        <v>16</v>
      </c>
      <c r="AA48" s="1">
        <f>SUMIFS('Emission tracker'!$E$3:$E$1001,'Emission tracker'!$B$3:$B$1001,"=Jun 2029",'Emission tracker'!$C$3:$C$1001, "=Load Bank Testing",'Emission tracker'!$D$3:$D$1001,"3")</f>
        <v>0</v>
      </c>
      <c r="AB48" s="1">
        <f t="shared" si="32"/>
        <v>0</v>
      </c>
      <c r="AC48" s="1">
        <f>SUMIFS('Emission tracker'!$F$3:$F$1001,'Emission tracker'!$B$3:$B$1001,"=Jun 2029",'Emission tracker'!$C$3:$C$1001, "=Load Bank Testing",'Emission tracker'!$D$3:$D$1001,"3")</f>
        <v>0</v>
      </c>
      <c r="AD48" s="1">
        <f t="shared" si="24"/>
        <v>0</v>
      </c>
      <c r="AE48" s="1">
        <f>SUMIFS('Emission tracker'!$G$3:$G$1001,'Emission tracker'!$B$3:$B$1001,"=Jun 2029",'Emission tracker'!$C$3:$C$1001, "=Load Bank Testing",'Emission tracker'!$D$3:$D$1001,"3")</f>
        <v>0</v>
      </c>
      <c r="AF48" s="1">
        <f t="shared" si="25"/>
        <v>0</v>
      </c>
      <c r="AG48" s="1">
        <f t="shared" si="38"/>
        <v>0</v>
      </c>
      <c r="AH48" s="1">
        <f t="shared" si="33"/>
        <v>0</v>
      </c>
      <c r="AJ48" s="40"/>
      <c r="AK48" s="5" t="s">
        <v>16</v>
      </c>
      <c r="AL48" s="1">
        <f>SUMIFS('Emission tracker'!$E$3:$E$1001,'Emission tracker'!$B$3:$B$1001,"=Jun 2029",'Emission tracker'!$C$3:$C$1001, "=Load Bank Testing",'Emission tracker'!$D$3:$D$1001,"4")</f>
        <v>0</v>
      </c>
      <c r="AM48" s="1">
        <f t="shared" si="34"/>
        <v>0</v>
      </c>
      <c r="AN48" s="1">
        <f>SUMIFS('Emission tracker'!$F$3:$F$1001,'Emission tracker'!$B$3:$B$1001,"=Jun 2029",'Emission tracker'!$C$3:$C$1001, "=Load Bank Testing",'Emission tracker'!$D$3:$D$1001,"4")</f>
        <v>0</v>
      </c>
      <c r="AO48" s="1">
        <f t="shared" si="26"/>
        <v>0</v>
      </c>
      <c r="AP48" s="1">
        <f>SUMIFS('Emission tracker'!$G$3:$G$1001,'Emission tracker'!$B$3:$B$1001,"=Jun 2029",'Emission tracker'!$C$3:$C$1001, "=Load Bank Testing",'Emission tracker'!$D$3:$D$1001,"4")</f>
        <v>0</v>
      </c>
      <c r="AQ48" s="1">
        <f t="shared" si="27"/>
        <v>0</v>
      </c>
      <c r="AR48" s="1">
        <f t="shared" si="39"/>
        <v>0</v>
      </c>
      <c r="AS48" s="1">
        <f t="shared" si="35"/>
        <v>0</v>
      </c>
    </row>
    <row r="49" spans="3:45" x14ac:dyDescent="0.25">
      <c r="C49" s="40"/>
      <c r="D49" s="5" t="s">
        <v>17</v>
      </c>
      <c r="E49" s="1">
        <f>SUMIFS('Emission tracker'!$E$3:$E$1001,'Emission tracker'!$B$3:$B$1001,"=Jul 2029",'Emission tracker'!$C$3:$C$1001, "=Load Bank Testing",'Emission tracker'!$D$3:$D$1001,"1")</f>
        <v>0</v>
      </c>
      <c r="F49" s="1">
        <f t="shared" si="28"/>
        <v>0</v>
      </c>
      <c r="G49" s="1">
        <f>SUMIFS('Emission tracker'!$F$3:$F$1001,'Emission tracker'!$B$3:$B$1001,"=Jul 2029",'Emission tracker'!$C$3:$C$1001, "=Load Bank Testing",'Emission tracker'!$D$3:$D$1001,"1")</f>
        <v>0</v>
      </c>
      <c r="H49" s="1">
        <f t="shared" si="20"/>
        <v>0</v>
      </c>
      <c r="I49" s="1">
        <f>SUMIFS('Emission tracker'!$G$3:$G$1001,'Emission tracker'!$B$3:$B$1001,"=Jul 2029",'Emission tracker'!$C$3:$C$1001, "=Load Bank Testing",'Emission tracker'!$D$3:$D$1001,"1")</f>
        <v>0</v>
      </c>
      <c r="J49" s="1">
        <f t="shared" si="21"/>
        <v>0</v>
      </c>
      <c r="K49" s="1">
        <f t="shared" si="36"/>
        <v>0</v>
      </c>
      <c r="L49" s="1">
        <f t="shared" si="29"/>
        <v>0</v>
      </c>
      <c r="N49" s="40"/>
      <c r="O49" s="5" t="s">
        <v>17</v>
      </c>
      <c r="P49" s="1">
        <f>SUMIFS('Emission tracker'!$E$3:$E$1001,'Emission tracker'!$B$3:$B$1001,"=Jul 2029",'Emission tracker'!$C$3:$C$1001, "=Load Bank Testing",'Emission tracker'!$D$3:$D$1001,"2")</f>
        <v>0</v>
      </c>
      <c r="Q49" s="1">
        <f t="shared" si="30"/>
        <v>0</v>
      </c>
      <c r="R49" s="1">
        <f>SUMIFS('Emission tracker'!$F$3:$F$1001,'Emission tracker'!$B$3:$B$1001,"=Jul 2029",'Emission tracker'!$C$3:$C$1001, "=Load Bank Testing",'Emission tracker'!$D$3:$D$1001,"2")</f>
        <v>0</v>
      </c>
      <c r="S49" s="1">
        <f t="shared" si="22"/>
        <v>0</v>
      </c>
      <c r="T49" s="1">
        <f>SUMIFS('Emission tracker'!$G$3:$G$1001,'Emission tracker'!$B$3:$B$1001,"=Jul 2029",'Emission tracker'!$C$3:$C$1001, "=Load Bank Testing",'Emission tracker'!$D$3:$D$1001,"2")</f>
        <v>0</v>
      </c>
      <c r="U49" s="1">
        <f t="shared" si="23"/>
        <v>0</v>
      </c>
      <c r="V49" s="1">
        <f t="shared" si="37"/>
        <v>0</v>
      </c>
      <c r="W49" s="1">
        <f t="shared" si="31"/>
        <v>0</v>
      </c>
      <c r="Y49" s="40"/>
      <c r="Z49" s="5" t="s">
        <v>17</v>
      </c>
      <c r="AA49" s="1">
        <f>SUMIFS('Emission tracker'!$E$3:$E$1001,'Emission tracker'!$B$3:$B$1001,"=Jul 2029",'Emission tracker'!$C$3:$C$1001, "=Load Bank Testing",'Emission tracker'!$D$3:$D$1001,"3")</f>
        <v>0</v>
      </c>
      <c r="AB49" s="1">
        <f t="shared" si="32"/>
        <v>0</v>
      </c>
      <c r="AC49" s="1">
        <f>SUMIFS('Emission tracker'!$F$3:$F$1001,'Emission tracker'!$B$3:$B$1001,"=Jul 2029",'Emission tracker'!$C$3:$C$1001, "=Load Bank Testing",'Emission tracker'!$D$3:$D$1001,"3")</f>
        <v>0</v>
      </c>
      <c r="AD49" s="1">
        <f t="shared" si="24"/>
        <v>0</v>
      </c>
      <c r="AE49" s="1">
        <f>SUMIFS('Emission tracker'!$G$3:$G$1001,'Emission tracker'!$B$3:$B$1001,"=Jul 2029",'Emission tracker'!$C$3:$C$1001, "=Load Bank Testing",'Emission tracker'!$D$3:$D$1001,"3")</f>
        <v>0</v>
      </c>
      <c r="AF49" s="1">
        <f t="shared" si="25"/>
        <v>0</v>
      </c>
      <c r="AG49" s="1">
        <f t="shared" si="38"/>
        <v>0</v>
      </c>
      <c r="AH49" s="1">
        <f t="shared" si="33"/>
        <v>0</v>
      </c>
      <c r="AJ49" s="40"/>
      <c r="AK49" s="5" t="s">
        <v>17</v>
      </c>
      <c r="AL49" s="1">
        <f>SUMIFS('Emission tracker'!$E$3:$E$1001,'Emission tracker'!$B$3:$B$1001,"=Jul 2029",'Emission tracker'!$C$3:$C$1001, "=Load Bank Testing",'Emission tracker'!$D$3:$D$1001,"4")</f>
        <v>0</v>
      </c>
      <c r="AM49" s="1">
        <f t="shared" si="34"/>
        <v>0</v>
      </c>
      <c r="AN49" s="1">
        <f>SUMIFS('Emission tracker'!$F$3:$F$1001,'Emission tracker'!$B$3:$B$1001,"=Jul 2029",'Emission tracker'!$C$3:$C$1001, "=Load Bank Testing",'Emission tracker'!$D$3:$D$1001,"4")</f>
        <v>0</v>
      </c>
      <c r="AO49" s="1">
        <f t="shared" si="26"/>
        <v>0</v>
      </c>
      <c r="AP49" s="1">
        <f>SUMIFS('Emission tracker'!$G$3:$G$1001,'Emission tracker'!$B$3:$B$1001,"=Jul 2029",'Emission tracker'!$C$3:$C$1001, "=Load Bank Testing",'Emission tracker'!$D$3:$D$1001,"4")</f>
        <v>0</v>
      </c>
      <c r="AQ49" s="1">
        <f t="shared" si="27"/>
        <v>0</v>
      </c>
      <c r="AR49" s="1">
        <f t="shared" si="39"/>
        <v>0</v>
      </c>
      <c r="AS49" s="1">
        <f t="shared" si="35"/>
        <v>0</v>
      </c>
    </row>
    <row r="50" spans="3:45" x14ac:dyDescent="0.25">
      <c r="C50" s="40"/>
      <c r="D50" s="5" t="s">
        <v>18</v>
      </c>
      <c r="E50" s="1">
        <f>SUMIFS('Emission tracker'!$E$3:$E$1001,'Emission tracker'!$B$3:$B$1001,"=Aug 2029",'Emission tracker'!$C$3:$C$1001, "=Load Bank Testing",'Emission tracker'!$D$3:$D$1001,"1")</f>
        <v>0</v>
      </c>
      <c r="F50" s="1">
        <f t="shared" si="28"/>
        <v>0</v>
      </c>
      <c r="G50" s="1">
        <f>SUMIFS('Emission tracker'!$F$3:$F$1001,'Emission tracker'!$B$3:$B$1001,"=Aug 2029",'Emission tracker'!$C$3:$C$1001, "=Load Bank Testing",'Emission tracker'!$D$3:$D$1001,"1")</f>
        <v>0</v>
      </c>
      <c r="H50" s="1">
        <f t="shared" si="20"/>
        <v>0</v>
      </c>
      <c r="I50" s="1">
        <f>SUMIFS('Emission tracker'!$G$3:$G$1001,'Emission tracker'!$B$3:$B$1001,"=Aug 2029",'Emission tracker'!$C$3:$C$1001, "=Load Bank Testing",'Emission tracker'!$D$3:$D$1001,"1")</f>
        <v>0</v>
      </c>
      <c r="J50" s="1">
        <f t="shared" si="21"/>
        <v>0</v>
      </c>
      <c r="K50" s="1">
        <f t="shared" si="36"/>
        <v>0</v>
      </c>
      <c r="L50" s="1">
        <f t="shared" si="29"/>
        <v>0</v>
      </c>
      <c r="N50" s="40"/>
      <c r="O50" s="5" t="s">
        <v>18</v>
      </c>
      <c r="P50" s="1">
        <f>SUMIFS('Emission tracker'!$E$3:$E$1001,'Emission tracker'!$B$3:$B$1001,"=Aug 2029",'Emission tracker'!$C$3:$C$1001, "=Load Bank Testing",'Emission tracker'!$D$3:$D$1001,"2")</f>
        <v>0</v>
      </c>
      <c r="Q50" s="1">
        <f t="shared" si="30"/>
        <v>0</v>
      </c>
      <c r="R50" s="1">
        <f>SUMIFS('Emission tracker'!$F$3:$F$1001,'Emission tracker'!$B$3:$B$1001,"=Aug 2029",'Emission tracker'!$C$3:$C$1001, "=Load Bank Testing",'Emission tracker'!$D$3:$D$1001,"2")</f>
        <v>0</v>
      </c>
      <c r="S50" s="1">
        <f t="shared" si="22"/>
        <v>0</v>
      </c>
      <c r="T50" s="1">
        <f>SUMIFS('Emission tracker'!$G$3:$G$1001,'Emission tracker'!$B$3:$B$1001,"=Aug 2029",'Emission tracker'!$C$3:$C$1001, "=Load Bank Testing",'Emission tracker'!$D$3:$D$1001,"2")</f>
        <v>0</v>
      </c>
      <c r="U50" s="1">
        <f t="shared" si="23"/>
        <v>0</v>
      </c>
      <c r="V50" s="1">
        <f t="shared" si="37"/>
        <v>0</v>
      </c>
      <c r="W50" s="1">
        <f t="shared" si="31"/>
        <v>0</v>
      </c>
      <c r="Y50" s="40"/>
      <c r="Z50" s="5" t="s">
        <v>18</v>
      </c>
      <c r="AA50" s="1">
        <f>SUMIFS('Emission tracker'!$E$3:$E$1001,'Emission tracker'!$B$3:$B$1001,"=Aug 2029",'Emission tracker'!$C$3:$C$1001, "=Load Bank Testing",'Emission tracker'!$D$3:$D$1001,"3")</f>
        <v>0</v>
      </c>
      <c r="AB50" s="1">
        <f t="shared" si="32"/>
        <v>0</v>
      </c>
      <c r="AC50" s="1">
        <f>SUMIFS('Emission tracker'!$F$3:$F$1001,'Emission tracker'!$B$3:$B$1001,"=Aug 2029",'Emission tracker'!$C$3:$C$1001, "=Load Bank Testing",'Emission tracker'!$D$3:$D$1001,"3")</f>
        <v>0</v>
      </c>
      <c r="AD50" s="1">
        <f t="shared" si="24"/>
        <v>0</v>
      </c>
      <c r="AE50" s="1">
        <f>SUMIFS('Emission tracker'!$G$3:$G$1001,'Emission tracker'!$B$3:$B$1001,"=Aug 2029",'Emission tracker'!$C$3:$C$1001, "=Load Bank Testing",'Emission tracker'!$D$3:$D$1001,"3")</f>
        <v>0</v>
      </c>
      <c r="AF50" s="1">
        <f t="shared" si="25"/>
        <v>0</v>
      </c>
      <c r="AG50" s="1">
        <f t="shared" si="38"/>
        <v>0</v>
      </c>
      <c r="AH50" s="1">
        <f t="shared" si="33"/>
        <v>0</v>
      </c>
      <c r="AJ50" s="40"/>
      <c r="AK50" s="5" t="s">
        <v>18</v>
      </c>
      <c r="AL50" s="1">
        <f>SUMIFS('Emission tracker'!$E$3:$E$1001,'Emission tracker'!$B$3:$B$1001,"=Aug 2029",'Emission tracker'!$C$3:$C$1001, "=Load Bank Testing",'Emission tracker'!$D$3:$D$1001,"4")</f>
        <v>0</v>
      </c>
      <c r="AM50" s="1">
        <f t="shared" si="34"/>
        <v>0</v>
      </c>
      <c r="AN50" s="1">
        <f>SUMIFS('Emission tracker'!$F$3:$F$1001,'Emission tracker'!$B$3:$B$1001,"=Aug 2029",'Emission tracker'!$C$3:$C$1001, "=Load Bank Testing",'Emission tracker'!$D$3:$D$1001,"4")</f>
        <v>0</v>
      </c>
      <c r="AO50" s="1">
        <f t="shared" si="26"/>
        <v>0</v>
      </c>
      <c r="AP50" s="1">
        <f>SUMIFS('Emission tracker'!$G$3:$G$1001,'Emission tracker'!$B$3:$B$1001,"=Aug 2029",'Emission tracker'!$C$3:$C$1001, "=Load Bank Testing",'Emission tracker'!$D$3:$D$1001,"4")</f>
        <v>0</v>
      </c>
      <c r="AQ50" s="1">
        <f t="shared" si="27"/>
        <v>0</v>
      </c>
      <c r="AR50" s="1">
        <f t="shared" si="39"/>
        <v>0</v>
      </c>
      <c r="AS50" s="1">
        <f t="shared" si="35"/>
        <v>0</v>
      </c>
    </row>
    <row r="51" spans="3:45" x14ac:dyDescent="0.25">
      <c r="C51" s="40"/>
      <c r="D51" s="5" t="s">
        <v>19</v>
      </c>
      <c r="E51" s="1">
        <f>SUMIFS('Emission tracker'!$E$3:$E$1001,'Emission tracker'!$B$3:$B$1001,"=Sep 2029",'Emission tracker'!$C$3:$C$1001, "=Load Bank Testing",'Emission tracker'!$D$3:$D$1001,"1")</f>
        <v>0</v>
      </c>
      <c r="F51" s="1">
        <f t="shared" si="28"/>
        <v>0</v>
      </c>
      <c r="G51" s="1">
        <f>SUMIFS('Emission tracker'!$F$3:$F$1001,'Emission tracker'!$B$3:$B$1001,"=Sep 2029",'Emission tracker'!$C$3:$C$1001, "=Load Bank Testing",'Emission tracker'!$D$3:$D$1001,"1")</f>
        <v>0</v>
      </c>
      <c r="H51" s="1">
        <f t="shared" si="20"/>
        <v>0</v>
      </c>
      <c r="I51" s="1">
        <f>SUMIFS('Emission tracker'!$G$3:$G$1001,'Emission tracker'!$B$3:$B$1001,"=Sep 2029",'Emission tracker'!$C$3:$C$1001, "=Load Bank Testing",'Emission tracker'!$D$3:$D$1001,"1")</f>
        <v>0</v>
      </c>
      <c r="J51" s="1">
        <f t="shared" si="21"/>
        <v>0</v>
      </c>
      <c r="K51" s="1">
        <f t="shared" si="36"/>
        <v>0</v>
      </c>
      <c r="L51" s="1">
        <f t="shared" si="29"/>
        <v>0</v>
      </c>
      <c r="N51" s="40"/>
      <c r="O51" s="5" t="s">
        <v>19</v>
      </c>
      <c r="P51" s="1">
        <f>SUMIFS('Emission tracker'!$E$3:$E$1001,'Emission tracker'!$B$3:$B$1001,"=Sep 2029",'Emission tracker'!$C$3:$C$1001, "=Load Bank Testing",'Emission tracker'!$D$3:$D$1001,"2")</f>
        <v>0</v>
      </c>
      <c r="Q51" s="1">
        <f t="shared" si="30"/>
        <v>0</v>
      </c>
      <c r="R51" s="1">
        <f>SUMIFS('Emission tracker'!$F$3:$F$1001,'Emission tracker'!$B$3:$B$1001,"=Sep 2029",'Emission tracker'!$C$3:$C$1001, "=Load Bank Testing",'Emission tracker'!$D$3:$D$1001,"2")</f>
        <v>0</v>
      </c>
      <c r="S51" s="1">
        <f t="shared" si="22"/>
        <v>0</v>
      </c>
      <c r="T51" s="1">
        <f>SUMIFS('Emission tracker'!$G$3:$G$1001,'Emission tracker'!$B$3:$B$1001,"=Sep 2029",'Emission tracker'!$C$3:$C$1001, "=Load Bank Testing",'Emission tracker'!$D$3:$D$1001,"2")</f>
        <v>0</v>
      </c>
      <c r="U51" s="1">
        <f t="shared" si="23"/>
        <v>0</v>
      </c>
      <c r="V51" s="1">
        <f t="shared" si="37"/>
        <v>0</v>
      </c>
      <c r="W51" s="1">
        <f t="shared" si="31"/>
        <v>0</v>
      </c>
      <c r="Y51" s="40"/>
      <c r="Z51" s="5" t="s">
        <v>19</v>
      </c>
      <c r="AA51" s="1">
        <f>SUMIFS('Emission tracker'!$E$3:$E$1001,'Emission tracker'!$B$3:$B$1001,"=Sep 2029",'Emission tracker'!$C$3:$C$1001, "=Load Bank Testing",'Emission tracker'!$D$3:$D$1001,"3")</f>
        <v>0</v>
      </c>
      <c r="AB51" s="1">
        <f t="shared" si="32"/>
        <v>0</v>
      </c>
      <c r="AC51" s="1">
        <f>SUMIFS('Emission tracker'!$F$3:$F$1001,'Emission tracker'!$B$3:$B$1001,"=Sep 2029",'Emission tracker'!$C$3:$C$1001, "=Load Bank Testing",'Emission tracker'!$D$3:$D$1001,"3")</f>
        <v>0</v>
      </c>
      <c r="AD51" s="1">
        <f t="shared" si="24"/>
        <v>0</v>
      </c>
      <c r="AE51" s="1">
        <f>SUMIFS('Emission tracker'!$G$3:$G$1001,'Emission tracker'!$B$3:$B$1001,"=Sep 2029",'Emission tracker'!$C$3:$C$1001, "=Load Bank Testing",'Emission tracker'!$D$3:$D$1001,"3")</f>
        <v>0</v>
      </c>
      <c r="AF51" s="1">
        <f t="shared" si="25"/>
        <v>0</v>
      </c>
      <c r="AG51" s="1">
        <f t="shared" si="38"/>
        <v>0</v>
      </c>
      <c r="AH51" s="1">
        <f t="shared" si="33"/>
        <v>0</v>
      </c>
      <c r="AJ51" s="40"/>
      <c r="AK51" s="5" t="s">
        <v>19</v>
      </c>
      <c r="AL51" s="1">
        <f>SUMIFS('Emission tracker'!$E$3:$E$1001,'Emission tracker'!$B$3:$B$1001,"=Sep 2029",'Emission tracker'!$C$3:$C$1001, "=Load Bank Testing",'Emission tracker'!$D$3:$D$1001,"4")</f>
        <v>0</v>
      </c>
      <c r="AM51" s="1">
        <f t="shared" si="34"/>
        <v>0</v>
      </c>
      <c r="AN51" s="1">
        <f>SUMIFS('Emission tracker'!$F$3:$F$1001,'Emission tracker'!$B$3:$B$1001,"=Sep 2029",'Emission tracker'!$C$3:$C$1001, "=Load Bank Testing",'Emission tracker'!$D$3:$D$1001,"4")</f>
        <v>0</v>
      </c>
      <c r="AO51" s="1">
        <f t="shared" si="26"/>
        <v>0</v>
      </c>
      <c r="AP51" s="1">
        <f>SUMIFS('Emission tracker'!$G$3:$G$1001,'Emission tracker'!$B$3:$B$1001,"=Sep 2029",'Emission tracker'!$C$3:$C$1001, "=Load Bank Testing",'Emission tracker'!$D$3:$D$1001,"4")</f>
        <v>0</v>
      </c>
      <c r="AQ51" s="1">
        <f t="shared" si="27"/>
        <v>0</v>
      </c>
      <c r="AR51" s="1">
        <f t="shared" si="39"/>
        <v>0</v>
      </c>
      <c r="AS51" s="1">
        <f t="shared" si="35"/>
        <v>0</v>
      </c>
    </row>
    <row r="52" spans="3:45" x14ac:dyDescent="0.25">
      <c r="C52" s="40"/>
      <c r="D52" s="5" t="s">
        <v>20</v>
      </c>
      <c r="E52" s="1">
        <f>SUMIFS('Emission tracker'!$E$3:$E$1001,'Emission tracker'!$B$3:$B$1001,"=Oct 2029",'Emission tracker'!$C$3:$C$1001, "=Load Bank Testing",'Emission tracker'!$D$3:$D$1001,"1")</f>
        <v>0</v>
      </c>
      <c r="F52" s="1">
        <f t="shared" si="28"/>
        <v>0</v>
      </c>
      <c r="G52" s="1">
        <f>SUMIFS('Emission tracker'!$F$3:$F$1001,'Emission tracker'!$B$3:$B$1001,"=Oct 2029",'Emission tracker'!$C$3:$C$1001, "=Load Bank Testing",'Emission tracker'!$D$3:$D$1001,"1")</f>
        <v>0</v>
      </c>
      <c r="H52" s="1">
        <f t="shared" si="20"/>
        <v>0</v>
      </c>
      <c r="I52" s="1">
        <f>SUMIFS('Emission tracker'!$G$3:$G$1001,'Emission tracker'!$B$3:$B$1001,"=Oct 2029",'Emission tracker'!$C$3:$C$1001, "=Load Bank Testing",'Emission tracker'!$D$3:$D$1001,"1")</f>
        <v>0</v>
      </c>
      <c r="J52" s="1">
        <f t="shared" si="21"/>
        <v>0</v>
      </c>
      <c r="K52" s="1">
        <f t="shared" si="36"/>
        <v>0</v>
      </c>
      <c r="L52" s="1">
        <f t="shared" si="29"/>
        <v>0</v>
      </c>
      <c r="N52" s="40"/>
      <c r="O52" s="5" t="s">
        <v>20</v>
      </c>
      <c r="P52" s="1">
        <f>SUMIFS('Emission tracker'!$E$3:$E$1001,'Emission tracker'!$B$3:$B$1001,"=Oct 2029",'Emission tracker'!$C$3:$C$1001, "=Load Bank Testing",'Emission tracker'!$D$3:$D$1001,"2")</f>
        <v>0</v>
      </c>
      <c r="Q52" s="1">
        <f t="shared" si="30"/>
        <v>0</v>
      </c>
      <c r="R52" s="1">
        <f>SUMIFS('Emission tracker'!$F$3:$F$1001,'Emission tracker'!$B$3:$B$1001,"=Oct 2029",'Emission tracker'!$C$3:$C$1001, "=Load Bank Testing",'Emission tracker'!$D$3:$D$1001,"2")</f>
        <v>0</v>
      </c>
      <c r="S52" s="1">
        <f t="shared" si="22"/>
        <v>0</v>
      </c>
      <c r="T52" s="1">
        <f>SUMIFS('Emission tracker'!$G$3:$G$1001,'Emission tracker'!$B$3:$B$1001,"=Oct 2029",'Emission tracker'!$C$3:$C$1001, "=Load Bank Testing",'Emission tracker'!$D$3:$D$1001,"2")</f>
        <v>0</v>
      </c>
      <c r="U52" s="1">
        <f t="shared" si="23"/>
        <v>0</v>
      </c>
      <c r="V52" s="1">
        <f t="shared" si="37"/>
        <v>0</v>
      </c>
      <c r="W52" s="1">
        <f t="shared" si="31"/>
        <v>0</v>
      </c>
      <c r="Y52" s="40"/>
      <c r="Z52" s="5" t="s">
        <v>20</v>
      </c>
      <c r="AA52" s="1">
        <f>SUMIFS('Emission tracker'!$E$3:$E$1001,'Emission tracker'!$B$3:$B$1001,"=Oct 2029",'Emission tracker'!$C$3:$C$1001, "=Load Bank Testing",'Emission tracker'!$D$3:$D$1001,"3")</f>
        <v>0</v>
      </c>
      <c r="AB52" s="1">
        <f t="shared" si="32"/>
        <v>0</v>
      </c>
      <c r="AC52" s="1">
        <f>SUMIFS('Emission tracker'!$F$3:$F$1001,'Emission tracker'!$B$3:$B$1001,"=Oct 2029",'Emission tracker'!$C$3:$C$1001, "=Load Bank Testing",'Emission tracker'!$D$3:$D$1001,"3")</f>
        <v>0</v>
      </c>
      <c r="AD52" s="1">
        <f t="shared" si="24"/>
        <v>0</v>
      </c>
      <c r="AE52" s="1">
        <f>SUMIFS('Emission tracker'!$G$3:$G$1001,'Emission tracker'!$B$3:$B$1001,"=Oct 2029",'Emission tracker'!$C$3:$C$1001, "=Load Bank Testing",'Emission tracker'!$D$3:$D$1001,"3")</f>
        <v>0</v>
      </c>
      <c r="AF52" s="1">
        <f t="shared" si="25"/>
        <v>0</v>
      </c>
      <c r="AG52" s="1">
        <f t="shared" si="38"/>
        <v>0</v>
      </c>
      <c r="AH52" s="1">
        <f t="shared" si="33"/>
        <v>0</v>
      </c>
      <c r="AJ52" s="40"/>
      <c r="AK52" s="5" t="s">
        <v>20</v>
      </c>
      <c r="AL52" s="1">
        <f>SUMIFS('Emission tracker'!$E$3:$E$1001,'Emission tracker'!$B$3:$B$1001,"=Oct 2029",'Emission tracker'!$C$3:$C$1001, "=Load Bank Testing",'Emission tracker'!$D$3:$D$1001,"4")</f>
        <v>0</v>
      </c>
      <c r="AM52" s="1">
        <f t="shared" si="34"/>
        <v>0</v>
      </c>
      <c r="AN52" s="1">
        <f>SUMIFS('Emission tracker'!$F$3:$F$1001,'Emission tracker'!$B$3:$B$1001,"=Oct 2029",'Emission tracker'!$C$3:$C$1001, "=Load Bank Testing",'Emission tracker'!$D$3:$D$1001,"4")</f>
        <v>0</v>
      </c>
      <c r="AO52" s="1">
        <f t="shared" si="26"/>
        <v>0</v>
      </c>
      <c r="AP52" s="1">
        <f>SUMIFS('Emission tracker'!$G$3:$G$1001,'Emission tracker'!$B$3:$B$1001,"=Oct 2029",'Emission tracker'!$C$3:$C$1001, "=Load Bank Testing",'Emission tracker'!$D$3:$D$1001,"4")</f>
        <v>0</v>
      </c>
      <c r="AQ52" s="1">
        <f t="shared" si="27"/>
        <v>0</v>
      </c>
      <c r="AR52" s="1">
        <f t="shared" si="39"/>
        <v>0</v>
      </c>
      <c r="AS52" s="1">
        <f t="shared" si="35"/>
        <v>0</v>
      </c>
    </row>
    <row r="53" spans="3:45" x14ac:dyDescent="0.25">
      <c r="C53" s="40"/>
      <c r="D53" s="5" t="s">
        <v>21</v>
      </c>
      <c r="E53" s="1">
        <f>SUMIFS('Emission tracker'!$E$3:$E$1001,'Emission tracker'!$B$3:$B$1001,"=Nov 2029",'Emission tracker'!$C$3:$C$1001, "=Load Bank Testing",'Emission tracker'!$D$3:$D$1001,"1")</f>
        <v>0</v>
      </c>
      <c r="F53" s="1">
        <f t="shared" si="28"/>
        <v>0</v>
      </c>
      <c r="G53" s="1">
        <f>SUMIFS('Emission tracker'!$F$3:$F$1001,'Emission tracker'!$B$3:$B$1001,"=Nov 2029",'Emission tracker'!$C$3:$C$1001, "=Load Bank Testing",'Emission tracker'!$D$3:$D$1001,"1")</f>
        <v>0</v>
      </c>
      <c r="H53" s="1">
        <f t="shared" si="20"/>
        <v>0</v>
      </c>
      <c r="I53" s="1">
        <f>SUMIFS('Emission tracker'!$G$3:$G$1001,'Emission tracker'!$B$3:$B$1001,"=Nov 2029",'Emission tracker'!$C$3:$C$1001, "=Load Bank Testing",'Emission tracker'!$D$3:$D$1001,"1")</f>
        <v>0</v>
      </c>
      <c r="J53" s="1">
        <f t="shared" si="21"/>
        <v>0</v>
      </c>
      <c r="K53" s="1">
        <f t="shared" si="36"/>
        <v>0</v>
      </c>
      <c r="L53" s="1">
        <f t="shared" si="29"/>
        <v>0</v>
      </c>
      <c r="N53" s="40"/>
      <c r="O53" s="5" t="s">
        <v>21</v>
      </c>
      <c r="P53" s="1">
        <f>SUMIFS('Emission tracker'!$E$3:$E$1001,'Emission tracker'!$B$3:$B$1001,"=Nov 2029",'Emission tracker'!$C$3:$C$1001, "=Load Bank Testing",'Emission tracker'!$D$3:$D$1001,"2")</f>
        <v>0</v>
      </c>
      <c r="Q53" s="1">
        <f t="shared" si="30"/>
        <v>0</v>
      </c>
      <c r="R53" s="1">
        <f>SUMIFS('Emission tracker'!$F$3:$F$1001,'Emission tracker'!$B$3:$B$1001,"=Nov 2029",'Emission tracker'!$C$3:$C$1001, "=Load Bank Testing",'Emission tracker'!$D$3:$D$1001,"2")</f>
        <v>0</v>
      </c>
      <c r="S53" s="1">
        <f t="shared" si="22"/>
        <v>0</v>
      </c>
      <c r="T53" s="1">
        <f>SUMIFS('Emission tracker'!$G$3:$G$1001,'Emission tracker'!$B$3:$B$1001,"=Nov 2029",'Emission tracker'!$C$3:$C$1001, "=Load Bank Testing",'Emission tracker'!$D$3:$D$1001,"2")</f>
        <v>0</v>
      </c>
      <c r="U53" s="1">
        <f t="shared" si="23"/>
        <v>0</v>
      </c>
      <c r="V53" s="1">
        <f t="shared" si="37"/>
        <v>0</v>
      </c>
      <c r="W53" s="1">
        <f t="shared" si="31"/>
        <v>0</v>
      </c>
      <c r="Y53" s="40"/>
      <c r="Z53" s="5" t="s">
        <v>21</v>
      </c>
      <c r="AA53" s="1">
        <f>SUMIFS('Emission tracker'!$E$3:$E$1001,'Emission tracker'!$B$3:$B$1001,"=Nov 2029",'Emission tracker'!$C$3:$C$1001, "=Load Bank Testing",'Emission tracker'!$D$3:$D$1001,"3")</f>
        <v>0</v>
      </c>
      <c r="AB53" s="1">
        <f t="shared" si="32"/>
        <v>0</v>
      </c>
      <c r="AC53" s="1">
        <f>SUMIFS('Emission tracker'!$F$3:$F$1001,'Emission tracker'!$B$3:$B$1001,"=Nov 2029",'Emission tracker'!$C$3:$C$1001, "=Load Bank Testing",'Emission tracker'!$D$3:$D$1001,"3")</f>
        <v>0</v>
      </c>
      <c r="AD53" s="1">
        <f t="shared" si="24"/>
        <v>0</v>
      </c>
      <c r="AE53" s="1">
        <f>SUMIFS('Emission tracker'!$G$3:$G$1001,'Emission tracker'!$B$3:$B$1001,"=Nov 2029",'Emission tracker'!$C$3:$C$1001, "=Load Bank Testing",'Emission tracker'!$D$3:$D$1001,"3")</f>
        <v>0</v>
      </c>
      <c r="AF53" s="1">
        <f t="shared" si="25"/>
        <v>0</v>
      </c>
      <c r="AG53" s="1">
        <f t="shared" si="38"/>
        <v>0</v>
      </c>
      <c r="AH53" s="1">
        <f t="shared" si="33"/>
        <v>0</v>
      </c>
      <c r="AJ53" s="40"/>
      <c r="AK53" s="5" t="s">
        <v>21</v>
      </c>
      <c r="AL53" s="1">
        <f>SUMIFS('Emission tracker'!$E$3:$E$1001,'Emission tracker'!$B$3:$B$1001,"=Nov 2029",'Emission tracker'!$C$3:$C$1001, "=Load Bank Testing",'Emission tracker'!$D$3:$D$1001,"4")</f>
        <v>0</v>
      </c>
      <c r="AM53" s="1">
        <f t="shared" si="34"/>
        <v>0</v>
      </c>
      <c r="AN53" s="1">
        <f>SUMIFS('Emission tracker'!$F$3:$F$1001,'Emission tracker'!$B$3:$B$1001,"=Nov 2029",'Emission tracker'!$C$3:$C$1001, "=Load Bank Testing",'Emission tracker'!$D$3:$D$1001,"4")</f>
        <v>0</v>
      </c>
      <c r="AO53" s="1">
        <f t="shared" si="26"/>
        <v>0</v>
      </c>
      <c r="AP53" s="1">
        <f>SUMIFS('Emission tracker'!$G$3:$G$1001,'Emission tracker'!$B$3:$B$1001,"=Nov 2029",'Emission tracker'!$C$3:$C$1001, "=Load Bank Testing",'Emission tracker'!$D$3:$D$1001,"4")</f>
        <v>0</v>
      </c>
      <c r="AQ53" s="1">
        <f t="shared" si="27"/>
        <v>0</v>
      </c>
      <c r="AR53" s="1">
        <f t="shared" si="39"/>
        <v>0</v>
      </c>
      <c r="AS53" s="1">
        <f t="shared" si="35"/>
        <v>0</v>
      </c>
    </row>
    <row r="54" spans="3:45" x14ac:dyDescent="0.25">
      <c r="C54" s="40"/>
      <c r="D54" s="5" t="s">
        <v>22</v>
      </c>
      <c r="E54" s="1">
        <f>SUMIFS('Emission tracker'!$E$3:$E$1001,'Emission tracker'!$B$3:$B$1001,"=Dec 2029",'Emission tracker'!$C$3:$C$1001, "=Load Bank Testing",'Emission tracker'!$D$3:$D$1001,"1")</f>
        <v>0</v>
      </c>
      <c r="F54" s="1">
        <f t="shared" si="28"/>
        <v>0</v>
      </c>
      <c r="G54" s="1">
        <f>SUMIFS('Emission tracker'!$F$3:$F$1001,'Emission tracker'!$B$3:$B$1001,"=Dec 2029",'Emission tracker'!$C$3:$C$1001, "=Load Bank Testing",'Emission tracker'!$D$3:$D$1001,"1")</f>
        <v>0</v>
      </c>
      <c r="H54" s="1">
        <f t="shared" si="20"/>
        <v>0</v>
      </c>
      <c r="I54" s="1">
        <f>SUMIFS('Emission tracker'!$G$3:$G$1001,'Emission tracker'!$B$3:$B$1001,"=Dec 2029",'Emission tracker'!$C$3:$C$1001, "=Load Bank Testing",'Emission tracker'!$D$3:$D$1001,"1")</f>
        <v>0</v>
      </c>
      <c r="J54" s="1">
        <f t="shared" si="21"/>
        <v>0</v>
      </c>
      <c r="K54" s="1">
        <f t="shared" si="36"/>
        <v>0</v>
      </c>
      <c r="L54" s="1">
        <f t="shared" si="29"/>
        <v>0</v>
      </c>
      <c r="N54" s="40"/>
      <c r="O54" s="5" t="s">
        <v>22</v>
      </c>
      <c r="P54" s="1">
        <f>SUMIFS('Emission tracker'!$E$3:$E$1001,'Emission tracker'!$B$3:$B$1001,"=Dec 2029",'Emission tracker'!$C$3:$C$1001, "=Load Bank Testing",'Emission tracker'!$D$3:$D$1001,"2")</f>
        <v>0</v>
      </c>
      <c r="Q54" s="1">
        <f t="shared" si="30"/>
        <v>0</v>
      </c>
      <c r="R54" s="1">
        <f>SUMIFS('Emission tracker'!$F$3:$F$1001,'Emission tracker'!$B$3:$B$1001,"=Dec 2029",'Emission tracker'!$C$3:$C$1001, "=Load Bank Testing",'Emission tracker'!$D$3:$D$1001,"2")</f>
        <v>0</v>
      </c>
      <c r="S54" s="1">
        <f t="shared" si="22"/>
        <v>0</v>
      </c>
      <c r="T54" s="1">
        <f>SUMIFS('Emission tracker'!$G$3:$G$1001,'Emission tracker'!$B$3:$B$1001,"=Dec 2029",'Emission tracker'!$C$3:$C$1001, "=Load Bank Testing",'Emission tracker'!$D$3:$D$1001,"2")</f>
        <v>0</v>
      </c>
      <c r="U54" s="1">
        <f t="shared" si="23"/>
        <v>0</v>
      </c>
      <c r="V54" s="1">
        <f t="shared" si="37"/>
        <v>0</v>
      </c>
      <c r="W54" s="1">
        <f t="shared" si="31"/>
        <v>0</v>
      </c>
      <c r="Y54" s="40"/>
      <c r="Z54" s="5" t="s">
        <v>22</v>
      </c>
      <c r="AA54" s="1">
        <f>SUMIFS('Emission tracker'!$E$3:$E$1001,'Emission tracker'!$B$3:$B$1001,"=Dec 2029",'Emission tracker'!$C$3:$C$1001, "=Load Bank Testing",'Emission tracker'!$D$3:$D$1001,"3")</f>
        <v>0</v>
      </c>
      <c r="AB54" s="1">
        <f t="shared" si="32"/>
        <v>0</v>
      </c>
      <c r="AC54" s="1">
        <f>SUMIFS('Emission tracker'!$F$3:$F$1001,'Emission tracker'!$B$3:$B$1001,"=Dec 2029",'Emission tracker'!$C$3:$C$1001, "=Load Bank Testing",'Emission tracker'!$D$3:$D$1001,"3")</f>
        <v>0</v>
      </c>
      <c r="AD54" s="1">
        <f t="shared" si="24"/>
        <v>0</v>
      </c>
      <c r="AE54" s="1">
        <f>SUMIFS('Emission tracker'!$G$3:$G$1001,'Emission tracker'!$B$3:$B$1001,"=Dec 2029",'Emission tracker'!$C$3:$C$1001, "=Load Bank Testing",'Emission tracker'!$D$3:$D$1001,"3")</f>
        <v>0</v>
      </c>
      <c r="AF54" s="1">
        <f t="shared" si="25"/>
        <v>0</v>
      </c>
      <c r="AG54" s="1">
        <f t="shared" si="38"/>
        <v>0</v>
      </c>
      <c r="AH54" s="1">
        <f t="shared" si="33"/>
        <v>0</v>
      </c>
      <c r="AJ54" s="40"/>
      <c r="AK54" s="5" t="s">
        <v>22</v>
      </c>
      <c r="AL54" s="1">
        <f>SUMIFS('Emission tracker'!$E$3:$E$1001,'Emission tracker'!$B$3:$B$1001,"=Dec 2029",'Emission tracker'!$C$3:$C$1001, "=Load Bank Testing",'Emission tracker'!$D$3:$D$1001,"4")</f>
        <v>0</v>
      </c>
      <c r="AM54" s="1">
        <f t="shared" si="34"/>
        <v>0</v>
      </c>
      <c r="AN54" s="1">
        <f>SUMIFS('Emission tracker'!$F$3:$F$1001,'Emission tracker'!$B$3:$B$1001,"=Dec 2029",'Emission tracker'!$C$3:$C$1001, "=Load Bank Testing",'Emission tracker'!$D$3:$D$1001,"4")</f>
        <v>0</v>
      </c>
      <c r="AO54" s="1">
        <f t="shared" si="26"/>
        <v>0</v>
      </c>
      <c r="AP54" s="1">
        <f>SUMIFS('Emission tracker'!$G$3:$G$1001,'Emission tracker'!$B$3:$B$1001,"=Dec 2029",'Emission tracker'!$C$3:$C$1001, "=Load Bank Testing",'Emission tracker'!$D$3:$D$1001,"4")</f>
        <v>0</v>
      </c>
      <c r="AQ54" s="1">
        <f t="shared" si="27"/>
        <v>0</v>
      </c>
      <c r="AR54" s="1">
        <f t="shared" si="39"/>
        <v>0</v>
      </c>
      <c r="AS54" s="1">
        <f t="shared" si="35"/>
        <v>0</v>
      </c>
    </row>
    <row r="56" spans="3:45" x14ac:dyDescent="0.25">
      <c r="C56" s="30" t="s">
        <v>47</v>
      </c>
      <c r="D56" s="31"/>
      <c r="E56" s="46" t="s">
        <v>5</v>
      </c>
      <c r="F56" s="46"/>
      <c r="G56" s="28" t="s">
        <v>6</v>
      </c>
      <c r="H56" s="29"/>
      <c r="I56" s="29"/>
      <c r="J56" s="29"/>
      <c r="K56" s="29"/>
      <c r="L56" s="29"/>
      <c r="N56" s="30" t="s">
        <v>33</v>
      </c>
      <c r="O56" s="31"/>
      <c r="P56" s="46" t="s">
        <v>5</v>
      </c>
      <c r="Q56" s="46"/>
      <c r="R56" s="28" t="s">
        <v>6</v>
      </c>
      <c r="S56" s="29"/>
      <c r="T56" s="29"/>
      <c r="U56" s="29"/>
      <c r="V56" s="29"/>
      <c r="W56" s="29"/>
      <c r="Y56" s="30" t="s">
        <v>33</v>
      </c>
      <c r="Z56" s="31"/>
      <c r="AA56" s="46" t="s">
        <v>5</v>
      </c>
      <c r="AB56" s="46"/>
      <c r="AC56" s="28" t="s">
        <v>6</v>
      </c>
      <c r="AD56" s="29"/>
      <c r="AE56" s="29"/>
      <c r="AF56" s="29"/>
      <c r="AG56" s="29"/>
      <c r="AH56" s="29"/>
      <c r="AJ56" s="30" t="s">
        <v>33</v>
      </c>
      <c r="AK56" s="31"/>
      <c r="AL56" s="46" t="s">
        <v>5</v>
      </c>
      <c r="AM56" s="46"/>
      <c r="AN56" s="28" t="s">
        <v>6</v>
      </c>
      <c r="AO56" s="29"/>
      <c r="AP56" s="29"/>
      <c r="AQ56" s="29"/>
      <c r="AR56" s="29"/>
      <c r="AS56" s="29"/>
    </row>
    <row r="57" spans="3:45" x14ac:dyDescent="0.25">
      <c r="C57" s="5" t="s">
        <v>0</v>
      </c>
      <c r="D57" s="5" t="s">
        <v>10</v>
      </c>
      <c r="E57" s="3" t="s">
        <v>23</v>
      </c>
      <c r="F57" s="3" t="s">
        <v>28</v>
      </c>
      <c r="G57" s="3" t="s">
        <v>29</v>
      </c>
      <c r="H57" s="3" t="s">
        <v>28</v>
      </c>
      <c r="I57" s="3" t="s">
        <v>59</v>
      </c>
      <c r="J57" s="3" t="s">
        <v>60</v>
      </c>
      <c r="K57" s="3" t="s">
        <v>36</v>
      </c>
      <c r="L57" s="3" t="s">
        <v>61</v>
      </c>
      <c r="N57" s="5" t="s">
        <v>0</v>
      </c>
      <c r="O57" s="5" t="s">
        <v>10</v>
      </c>
      <c r="P57" s="3" t="s">
        <v>23</v>
      </c>
      <c r="Q57" s="3" t="s">
        <v>28</v>
      </c>
      <c r="R57" s="3" t="s">
        <v>29</v>
      </c>
      <c r="S57" s="3" t="s">
        <v>28</v>
      </c>
      <c r="T57" s="3" t="s">
        <v>59</v>
      </c>
      <c r="U57" s="3" t="s">
        <v>60</v>
      </c>
      <c r="V57" s="3" t="s">
        <v>36</v>
      </c>
      <c r="W57" s="3" t="s">
        <v>61</v>
      </c>
      <c r="Y57" s="5" t="s">
        <v>0</v>
      </c>
      <c r="Z57" s="5" t="s">
        <v>10</v>
      </c>
      <c r="AA57" s="3" t="s">
        <v>23</v>
      </c>
      <c r="AB57" s="3" t="s">
        <v>28</v>
      </c>
      <c r="AC57" s="3" t="s">
        <v>29</v>
      </c>
      <c r="AD57" s="3" t="s">
        <v>28</v>
      </c>
      <c r="AE57" s="3" t="s">
        <v>59</v>
      </c>
      <c r="AF57" s="3" t="s">
        <v>60</v>
      </c>
      <c r="AG57" s="3" t="s">
        <v>36</v>
      </c>
      <c r="AH57" s="3" t="s">
        <v>61</v>
      </c>
      <c r="AJ57" s="5" t="s">
        <v>0</v>
      </c>
      <c r="AK57" s="5" t="s">
        <v>10</v>
      </c>
      <c r="AL57" s="3" t="s">
        <v>23</v>
      </c>
      <c r="AM57" s="3" t="s">
        <v>28</v>
      </c>
      <c r="AN57" s="3" t="s">
        <v>29</v>
      </c>
      <c r="AO57" s="3" t="s">
        <v>28</v>
      </c>
      <c r="AP57" s="3" t="s">
        <v>59</v>
      </c>
      <c r="AQ57" s="3" t="s">
        <v>60</v>
      </c>
      <c r="AR57" s="3" t="s">
        <v>36</v>
      </c>
      <c r="AS57" s="3" t="s">
        <v>61</v>
      </c>
    </row>
    <row r="58" spans="3:45" x14ac:dyDescent="0.25">
      <c r="C58" s="40">
        <v>1</v>
      </c>
      <c r="D58" s="5" t="s">
        <v>11</v>
      </c>
      <c r="E58" s="1">
        <f>SUMIFS('Emission tracker'!$E$3:$E$1001,'Emission tracker'!$B$3:$B$1001,"=Jan 2029",'Emission tracker'!$C$3:$C$1001, "=Mains Failure Testing",'Emission tracker'!$D$3:$D$1001,"1")</f>
        <v>0</v>
      </c>
      <c r="F58" s="1">
        <f>I$10*(E58*60)</f>
        <v>0</v>
      </c>
      <c r="G58" s="1">
        <f>SUMIFS('Emission tracker'!$F$3:$F$1001,'Emission tracker'!$B$3:$B$1001,"=Jan 2029",'Emission tracker'!$C$3:$C$1001, "=Mains Failure Testing",'Emission tracker'!$D$3:$D$1001,"1")</f>
        <v>0</v>
      </c>
      <c r="H58" s="1">
        <f t="shared" ref="H58:H69" si="40">J$10*(G58*60)</f>
        <v>0</v>
      </c>
      <c r="I58" s="1">
        <f>SUMIFS('Emission tracker'!$G$3:$G$1001,'Emission tracker'!$B$3:$B$1001,"=Jan 2029",'Emission tracker'!$C$3:$C$1001, "=Mains Failure Testing",'Emission tracker'!$D$3:$D$1001,"1")</f>
        <v>0</v>
      </c>
      <c r="J58" s="1">
        <f t="shared" ref="J58:J69" si="41">K$10*(I58*60)</f>
        <v>0</v>
      </c>
      <c r="K58" s="1">
        <f>SUM(G58,I58)</f>
        <v>0</v>
      </c>
      <c r="L58" s="1">
        <f>SUM(H58,J58)</f>
        <v>0</v>
      </c>
      <c r="N58" s="40">
        <v>2</v>
      </c>
      <c r="O58" s="5" t="s">
        <v>11</v>
      </c>
      <c r="P58" s="1">
        <f>SUMIFS('Emission tracker'!$E$3:$E$1001,'Emission tracker'!$B$3:$B$1001,"=Jan 2029",'Emission tracker'!$C$3:$C$1001, "=Mains Failure Testing",'Emission tracker'!$D$3:$D$1001,"2")</f>
        <v>0</v>
      </c>
      <c r="Q58" s="1">
        <f>T$10*(P58*60)</f>
        <v>0</v>
      </c>
      <c r="R58" s="1">
        <f>SUMIFS('Emission tracker'!$F$3:$F$1001,'Emission tracker'!$B$3:$B$1001,"=Jan 2029",'Emission tracker'!$C$3:$C$1001, "=Mains Failure Testing",'Emission tracker'!$D$3:$D$1001,"2")</f>
        <v>0</v>
      </c>
      <c r="S58" s="1">
        <f t="shared" ref="S58:S69" si="42">U$10*(R58*60)</f>
        <v>0</v>
      </c>
      <c r="T58" s="1">
        <f>SUMIFS('Emission tracker'!$G$3:$G$1001,'Emission tracker'!$B$3:$B$1001,"=Jan 2029",'Emission tracker'!$C$3:$C$1001, "=Mains Failure Testing",'Emission tracker'!$D$3:$D$1001,"2")</f>
        <v>0</v>
      </c>
      <c r="U58" s="1">
        <f t="shared" ref="U58:U69" si="43">V$10*(T58*60)</f>
        <v>0</v>
      </c>
      <c r="V58" s="1">
        <f>SUM(R58,T58)</f>
        <v>0</v>
      </c>
      <c r="W58" s="1">
        <f>SUM(S58,U58)</f>
        <v>0</v>
      </c>
      <c r="Y58" s="40">
        <v>3</v>
      </c>
      <c r="Z58" s="5" t="s">
        <v>11</v>
      </c>
      <c r="AA58" s="1">
        <f>SUMIFS('Emission tracker'!$E$3:$E$1001,'Emission tracker'!$B$3:$B$1001,"=Jan 2029",'Emission tracker'!$C$3:$C$1001, "=Mains Failure Testing",'Emission tracker'!$D$3:$D$1001,"3")</f>
        <v>0</v>
      </c>
      <c r="AB58" s="1">
        <f>AE$10*(AA58*60)</f>
        <v>0</v>
      </c>
      <c r="AC58" s="1">
        <f>SUMIFS('Emission tracker'!$F$3:$F$1001,'Emission tracker'!$B$3:$B$1001,"=Jan 2029",'Emission tracker'!$C$3:$C$1001, "=Mains Failure Testing",'Emission tracker'!$D$3:$D$1001,"3")</f>
        <v>0</v>
      </c>
      <c r="AD58" s="1">
        <f t="shared" ref="AD58:AD69" si="44">AF$10*(AC58*60)</f>
        <v>0</v>
      </c>
      <c r="AE58" s="1">
        <f>SUMIFS('Emission tracker'!$G$3:$G$1001,'Emission tracker'!$B$3:$B$1001,"=Jan 2029",'Emission tracker'!$C$3:$C$1001, "=Mains Failure Testing",'Emission tracker'!$D$3:$D$1001,"3")</f>
        <v>0</v>
      </c>
      <c r="AF58" s="1">
        <f t="shared" ref="AF58:AF69" si="45">AG$10*(AE58*60)</f>
        <v>0</v>
      </c>
      <c r="AG58" s="1">
        <f>SUM(AC58,AE58)</f>
        <v>0</v>
      </c>
      <c r="AH58" s="1">
        <f>SUM(AD58,AF58)</f>
        <v>0</v>
      </c>
      <c r="AJ58" s="40">
        <v>4</v>
      </c>
      <c r="AK58" s="5" t="s">
        <v>11</v>
      </c>
      <c r="AL58" s="1">
        <f>SUMIFS('Emission tracker'!$E$3:$E$1001,'Emission tracker'!$B$3:$B$1001,"=Jan 2029",'Emission tracker'!$C$3:$C$1001, "=Mains Failure Testing",'Emission tracker'!$D$3:$D$1001,"4")</f>
        <v>0</v>
      </c>
      <c r="AM58" s="1">
        <f>AP$10*(AL58*60)</f>
        <v>0</v>
      </c>
      <c r="AN58" s="1">
        <f>SUMIFS('Emission tracker'!$F$3:$F$1001,'Emission tracker'!$B$3:$B$1001,"=Jan 2029",'Emission tracker'!$C$3:$C$1001, "=Mains Failure Testing",'Emission tracker'!$D$3:$D$1001,"4")</f>
        <v>0</v>
      </c>
      <c r="AO58" s="1">
        <f t="shared" ref="AO58:AO69" si="46">AQ$10*(AN58*60)</f>
        <v>0</v>
      </c>
      <c r="AP58" s="1">
        <f>SUMIFS('Emission tracker'!$G$3:$G$1001,'Emission tracker'!$B$3:$B$1001,"=Jan 2029",'Emission tracker'!$C$3:$C$1001, "=Mains Failure Testing",'Emission tracker'!$D$3:$D$1001,"4")</f>
        <v>0</v>
      </c>
      <c r="AQ58" s="1">
        <f t="shared" ref="AQ58:AQ69" si="47">AR$10*(AP58*60)</f>
        <v>0</v>
      </c>
      <c r="AR58" s="1">
        <f>SUM(AN58,AP58)</f>
        <v>0</v>
      </c>
      <c r="AS58" s="1">
        <f>SUM(AO58,AQ58)</f>
        <v>0</v>
      </c>
    </row>
    <row r="59" spans="3:45" x14ac:dyDescent="0.25">
      <c r="C59" s="40"/>
      <c r="D59" s="5" t="s">
        <v>12</v>
      </c>
      <c r="E59" s="1">
        <f>SUMIFS('Emission tracker'!$E$3:$E$1001,'Emission tracker'!$B$3:$B$1001,"=Feb 2029",'Emission tracker'!$C$3:$C$1001, "=Mains Failure Testing",'Emission tracker'!$D$3:$D$1001,"1")</f>
        <v>0</v>
      </c>
      <c r="F59" s="1">
        <f t="shared" ref="F59:F69" si="48">I$10*(E59*60)</f>
        <v>0</v>
      </c>
      <c r="G59" s="1">
        <f>SUMIFS('Emission tracker'!$F$3:$F$1001,'Emission tracker'!$B$3:$B$1001,"=Feb 2029",'Emission tracker'!$C$3:$C$1001, "=Mains Failure Testing",'Emission tracker'!$D$3:$D$1001,"1")</f>
        <v>0</v>
      </c>
      <c r="H59" s="1">
        <f t="shared" si="40"/>
        <v>0</v>
      </c>
      <c r="I59" s="1">
        <f>SUMIFS('Emission tracker'!$G$3:$G$1001,'Emission tracker'!$B$3:$B$1001,"=Feb 2029",'Emission tracker'!$C$3:$C$1001, "=Mains Failure Testing",'Emission tracker'!$D$3:$D$1001,"1")</f>
        <v>0</v>
      </c>
      <c r="J59" s="1">
        <f t="shared" si="41"/>
        <v>0</v>
      </c>
      <c r="K59" s="1">
        <f>SUM(G59,I59)</f>
        <v>0</v>
      </c>
      <c r="L59" s="1">
        <f t="shared" ref="L59:L69" si="49">SUM(H59,J59)</f>
        <v>0</v>
      </c>
      <c r="N59" s="40"/>
      <c r="O59" s="5" t="s">
        <v>12</v>
      </c>
      <c r="P59" s="1">
        <f>SUMIFS('Emission tracker'!$E$3:$E$1001,'Emission tracker'!$B$3:$B$1001,"=Feb 2029",'Emission tracker'!$C$3:$C$1001, "=Mains Failure Testing",'Emission tracker'!$D$3:$D$1001,"2")</f>
        <v>0</v>
      </c>
      <c r="Q59" s="1">
        <f t="shared" ref="Q59:Q69" si="50">T$10*(P59*60)</f>
        <v>0</v>
      </c>
      <c r="R59" s="1">
        <f>SUMIFS('Emission tracker'!$F$3:$F$1001,'Emission tracker'!$B$3:$B$1001,"=Feb 2029",'Emission tracker'!$C$3:$C$1001, "=Mains Failure Testing",'Emission tracker'!$D$3:$D$1001,"2")</f>
        <v>0</v>
      </c>
      <c r="S59" s="1">
        <f t="shared" si="42"/>
        <v>0</v>
      </c>
      <c r="T59" s="1">
        <f>SUMIFS('Emission tracker'!$G$3:$G$1001,'Emission tracker'!$B$3:$B$1001,"=Feb 2029",'Emission tracker'!$C$3:$C$1001, "=Mains Failure Testing",'Emission tracker'!$D$3:$D$1001,"2")</f>
        <v>0</v>
      </c>
      <c r="U59" s="1">
        <f t="shared" si="43"/>
        <v>0</v>
      </c>
      <c r="V59" s="1">
        <f>SUM(R59,T59)</f>
        <v>0</v>
      </c>
      <c r="W59" s="1">
        <f t="shared" ref="W59:W69" si="51">SUM(S59,U59)</f>
        <v>0</v>
      </c>
      <c r="Y59" s="40"/>
      <c r="Z59" s="5" t="s">
        <v>12</v>
      </c>
      <c r="AA59" s="1">
        <f>SUMIFS('Emission tracker'!$E$3:$E$1001,'Emission tracker'!$B$3:$B$1001,"=Feb 2029",'Emission tracker'!$C$3:$C$1001, "=Mains Failure Testing",'Emission tracker'!$D$3:$D$1001,"3")</f>
        <v>0</v>
      </c>
      <c r="AB59" s="1">
        <f t="shared" ref="AB59:AB69" si="52">AE$10*(AA59*60)</f>
        <v>0</v>
      </c>
      <c r="AC59" s="1">
        <f>SUMIFS('Emission tracker'!$F$3:$F$1001,'Emission tracker'!$B$3:$B$1001,"=Feb 2029",'Emission tracker'!$C$3:$C$1001, "=Mains Failure Testing",'Emission tracker'!$D$3:$D$1001,"3")</f>
        <v>0</v>
      </c>
      <c r="AD59" s="1">
        <f t="shared" si="44"/>
        <v>0</v>
      </c>
      <c r="AE59" s="1">
        <f>SUMIFS('Emission tracker'!$G$3:$G$1001,'Emission tracker'!$B$3:$B$1001,"=Feb 2029",'Emission tracker'!$C$3:$C$1001, "=Mains Failure Testing",'Emission tracker'!$D$3:$D$1001,"3")</f>
        <v>0</v>
      </c>
      <c r="AF59" s="1">
        <f t="shared" si="45"/>
        <v>0</v>
      </c>
      <c r="AG59" s="1">
        <f>SUM(AC59,AE59)</f>
        <v>0</v>
      </c>
      <c r="AH59" s="1">
        <f t="shared" ref="AH59:AH69" si="53">SUM(AD59,AF59)</f>
        <v>0</v>
      </c>
      <c r="AJ59" s="40"/>
      <c r="AK59" s="5" t="s">
        <v>12</v>
      </c>
      <c r="AL59" s="1">
        <f>SUMIFS('Emission tracker'!$E$3:$E$1001,'Emission tracker'!$B$3:$B$1001,"=Feb 2029",'Emission tracker'!$C$3:$C$1001, "=Mains Failure Testing",'Emission tracker'!$D$3:$D$1001,"4")</f>
        <v>0</v>
      </c>
      <c r="AM59" s="1">
        <f t="shared" ref="AM59:AM69" si="54">AP$10*(AL59*60)</f>
        <v>0</v>
      </c>
      <c r="AN59" s="1">
        <f>SUMIFS('Emission tracker'!$F$3:$F$1001,'Emission tracker'!$B$3:$B$1001,"=Feb 2029",'Emission tracker'!$C$3:$C$1001, "=Mains Failure Testing",'Emission tracker'!$D$3:$D$1001,"4")</f>
        <v>0</v>
      </c>
      <c r="AO59" s="1">
        <f t="shared" si="46"/>
        <v>0</v>
      </c>
      <c r="AP59" s="1">
        <f>SUMIFS('Emission tracker'!$G$3:$G$1001,'Emission tracker'!$B$3:$B$1001,"=Feb 2029",'Emission tracker'!$C$3:$C$1001, "=Mains Failure Testing",'Emission tracker'!$D$3:$D$1001,"4")</f>
        <v>0</v>
      </c>
      <c r="AQ59" s="1">
        <f t="shared" si="47"/>
        <v>0</v>
      </c>
      <c r="AR59" s="1">
        <f>SUM(AN59,AP59)</f>
        <v>0</v>
      </c>
      <c r="AS59" s="1">
        <f t="shared" ref="AS59:AS69" si="55">SUM(AO59,AQ59)</f>
        <v>0</v>
      </c>
    </row>
    <row r="60" spans="3:45" x14ac:dyDescent="0.25">
      <c r="C60" s="40"/>
      <c r="D60" s="5" t="s">
        <v>13</v>
      </c>
      <c r="E60" s="1">
        <f>SUMIFS('Emission tracker'!$E$3:$E$1001,'Emission tracker'!$B$3:$B$1001,"=Mar 2029",'Emission tracker'!$C$3:$C$1001, "=Mains Failure Testing",'Emission tracker'!$D$3:$D$1001,"1")</f>
        <v>0</v>
      </c>
      <c r="F60" s="1">
        <f t="shared" si="48"/>
        <v>0</v>
      </c>
      <c r="G60" s="1">
        <f>SUMIFS('Emission tracker'!$F$3:$F$1001,'Emission tracker'!$B$3:$B$1001,"=Mar 2029",'Emission tracker'!$C$3:$C$1001, "=Mains Failure Testing",'Emission tracker'!$D$3:$D$1001,"1")</f>
        <v>0</v>
      </c>
      <c r="H60" s="1">
        <f t="shared" si="40"/>
        <v>0</v>
      </c>
      <c r="I60" s="1">
        <f>SUMIFS('Emission tracker'!$G$3:$G$1001,'Emission tracker'!$B$3:$B$1001,"=Mar 2029",'Emission tracker'!$C$3:$C$1001, "=Mains Failure Testing",'Emission tracker'!$D$3:$D$1001,"1")</f>
        <v>0</v>
      </c>
      <c r="J60" s="1">
        <f t="shared" si="41"/>
        <v>0</v>
      </c>
      <c r="K60" s="1">
        <f t="shared" ref="K60:K69" si="56">SUM(G60,I60)</f>
        <v>0</v>
      </c>
      <c r="L60" s="1">
        <f t="shared" si="49"/>
        <v>0</v>
      </c>
      <c r="N60" s="40"/>
      <c r="O60" s="5" t="s">
        <v>13</v>
      </c>
      <c r="P60" s="1">
        <f>SUMIFS('Emission tracker'!$E$3:$E$1001,'Emission tracker'!$B$3:$B$1001,"=Mar 2029",'Emission tracker'!$C$3:$C$1001, "=Mains Failure Testing",'Emission tracker'!$D$3:$D$1001,"2")</f>
        <v>0</v>
      </c>
      <c r="Q60" s="1">
        <f t="shared" si="50"/>
        <v>0</v>
      </c>
      <c r="R60" s="1">
        <f>SUMIFS('Emission tracker'!$F$3:$F$1001,'Emission tracker'!$B$3:$B$1001,"=Mar 2029",'Emission tracker'!$C$3:$C$1001, "=Mains Failure Testing",'Emission tracker'!$D$3:$D$1001,"2")</f>
        <v>0</v>
      </c>
      <c r="S60" s="1">
        <f t="shared" si="42"/>
        <v>0</v>
      </c>
      <c r="T60" s="1">
        <f>SUMIFS('Emission tracker'!$G$3:$G$1001,'Emission tracker'!$B$3:$B$1001,"=Mar 2029",'Emission tracker'!$C$3:$C$1001, "=Mains Failure Testing",'Emission tracker'!$D$3:$D$1001,"2")</f>
        <v>0</v>
      </c>
      <c r="U60" s="1">
        <f t="shared" si="43"/>
        <v>0</v>
      </c>
      <c r="V60" s="1">
        <f t="shared" ref="V60:V69" si="57">SUM(R60,T60)</f>
        <v>0</v>
      </c>
      <c r="W60" s="1">
        <f t="shared" si="51"/>
        <v>0</v>
      </c>
      <c r="Y60" s="40"/>
      <c r="Z60" s="5" t="s">
        <v>13</v>
      </c>
      <c r="AA60" s="1">
        <f>SUMIFS('Emission tracker'!$E$3:$E$1001,'Emission tracker'!$B$3:$B$1001,"=Mar 2029",'Emission tracker'!$C$3:$C$1001, "=Mains Failure Testing",'Emission tracker'!$D$3:$D$1001,"3")</f>
        <v>0</v>
      </c>
      <c r="AB60" s="1">
        <f t="shared" si="52"/>
        <v>0</v>
      </c>
      <c r="AC60" s="1">
        <f>SUMIFS('Emission tracker'!$F$3:$F$1001,'Emission tracker'!$B$3:$B$1001,"=Mar 2029",'Emission tracker'!$C$3:$C$1001, "=Mains Failure Testing",'Emission tracker'!$D$3:$D$1001,"3")</f>
        <v>0</v>
      </c>
      <c r="AD60" s="1">
        <f t="shared" si="44"/>
        <v>0</v>
      </c>
      <c r="AE60" s="1">
        <f>SUMIFS('Emission tracker'!$G$3:$G$1001,'Emission tracker'!$B$3:$B$1001,"=Mar 2029",'Emission tracker'!$C$3:$C$1001, "=Mains Failure Testing",'Emission tracker'!$D$3:$D$1001,"3")</f>
        <v>0</v>
      </c>
      <c r="AF60" s="1">
        <f t="shared" si="45"/>
        <v>0</v>
      </c>
      <c r="AG60" s="1">
        <f t="shared" ref="AG60:AG69" si="58">SUM(AC60,AE60)</f>
        <v>0</v>
      </c>
      <c r="AH60" s="1">
        <f t="shared" si="53"/>
        <v>0</v>
      </c>
      <c r="AJ60" s="40"/>
      <c r="AK60" s="5" t="s">
        <v>13</v>
      </c>
      <c r="AL60" s="1">
        <f>SUMIFS('Emission tracker'!$E$3:$E$1001,'Emission tracker'!$B$3:$B$1001,"=Mar 2029",'Emission tracker'!$C$3:$C$1001, "=Mains Failure Testing",'Emission tracker'!$D$3:$D$1001,"4")</f>
        <v>0</v>
      </c>
      <c r="AM60" s="1">
        <f t="shared" si="54"/>
        <v>0</v>
      </c>
      <c r="AN60" s="1">
        <f>SUMIFS('Emission tracker'!$F$3:$F$1001,'Emission tracker'!$B$3:$B$1001,"=Mar 2029",'Emission tracker'!$C$3:$C$1001, "=Mains Failure Testing",'Emission tracker'!$D$3:$D$1001,"4")</f>
        <v>0</v>
      </c>
      <c r="AO60" s="1">
        <f t="shared" si="46"/>
        <v>0</v>
      </c>
      <c r="AP60" s="1">
        <f>SUMIFS('Emission tracker'!$G$3:$G$1001,'Emission tracker'!$B$3:$B$1001,"=Mar 2029",'Emission tracker'!$C$3:$C$1001, "=Mains Failure Testing",'Emission tracker'!$D$3:$D$1001,"4")</f>
        <v>0</v>
      </c>
      <c r="AQ60" s="1">
        <f t="shared" si="47"/>
        <v>0</v>
      </c>
      <c r="AR60" s="1">
        <f t="shared" ref="AR60:AR69" si="59">SUM(AN60,AP60)</f>
        <v>0</v>
      </c>
      <c r="AS60" s="1">
        <f t="shared" si="55"/>
        <v>0</v>
      </c>
    </row>
    <row r="61" spans="3:45" x14ac:dyDescent="0.25">
      <c r="C61" s="40"/>
      <c r="D61" s="5" t="s">
        <v>14</v>
      </c>
      <c r="E61" s="1">
        <f>SUMIFS('Emission tracker'!$E$3:$E$1001,'Emission tracker'!$B$3:$B$1001,"=Apr 2029",'Emission tracker'!$C$3:$C$1001, "=Mains Failure Testing",'Emission tracker'!$D$3:$D$1001,"1")</f>
        <v>0</v>
      </c>
      <c r="F61" s="1">
        <f t="shared" si="48"/>
        <v>0</v>
      </c>
      <c r="G61" s="1">
        <f>SUMIFS('Emission tracker'!$F$3:$F$1001,'Emission tracker'!$B$3:$B$1001,"=Apr 2029",'Emission tracker'!$C$3:$C$1001, "=Mains Failure Testing",'Emission tracker'!$D$3:$D$1001,"1")</f>
        <v>0</v>
      </c>
      <c r="H61" s="1">
        <f t="shared" si="40"/>
        <v>0</v>
      </c>
      <c r="I61" s="1">
        <f>SUMIFS('Emission tracker'!$G$3:$G$1001,'Emission tracker'!$B$3:$B$1001,"=Apr 2029",'Emission tracker'!$C$3:$C$1001, "=Mains Failure Testing",'Emission tracker'!$D$3:$D$1001,"1")</f>
        <v>0</v>
      </c>
      <c r="J61" s="1">
        <f t="shared" si="41"/>
        <v>0</v>
      </c>
      <c r="K61" s="1">
        <f t="shared" si="56"/>
        <v>0</v>
      </c>
      <c r="L61" s="1">
        <f t="shared" si="49"/>
        <v>0</v>
      </c>
      <c r="N61" s="40"/>
      <c r="O61" s="5" t="s">
        <v>14</v>
      </c>
      <c r="P61" s="1">
        <f>SUMIFS('Emission tracker'!$E$3:$E$1001,'Emission tracker'!$B$3:$B$1001,"=Apr 2029",'Emission tracker'!$C$3:$C$1001, "=Mains Failure Testing",'Emission tracker'!$D$3:$D$1001,"2")</f>
        <v>0</v>
      </c>
      <c r="Q61" s="1">
        <f t="shared" si="50"/>
        <v>0</v>
      </c>
      <c r="R61" s="1">
        <f>SUMIFS('Emission tracker'!$F$3:$F$1001,'Emission tracker'!$B$3:$B$1001,"=Apr 2029",'Emission tracker'!$C$3:$C$1001, "=Mains Failure Testing",'Emission tracker'!$D$3:$D$1001,"2")</f>
        <v>0</v>
      </c>
      <c r="S61" s="1">
        <f t="shared" si="42"/>
        <v>0</v>
      </c>
      <c r="T61" s="1">
        <f>SUMIFS('Emission tracker'!$G$3:$G$1001,'Emission tracker'!$B$3:$B$1001,"=Apr 2029",'Emission tracker'!$C$3:$C$1001, "=Mains Failure Testing",'Emission tracker'!$D$3:$D$1001,"2")</f>
        <v>0</v>
      </c>
      <c r="U61" s="1">
        <f t="shared" si="43"/>
        <v>0</v>
      </c>
      <c r="V61" s="1">
        <f t="shared" si="57"/>
        <v>0</v>
      </c>
      <c r="W61" s="1">
        <f t="shared" si="51"/>
        <v>0</v>
      </c>
      <c r="Y61" s="40"/>
      <c r="Z61" s="5" t="s">
        <v>14</v>
      </c>
      <c r="AA61" s="1">
        <f>SUMIFS('Emission tracker'!$E$3:$E$1001,'Emission tracker'!$B$3:$B$1001,"=Apr 2029",'Emission tracker'!$C$3:$C$1001, "=Mains Failure Testing",'Emission tracker'!$D$3:$D$1001,"3")</f>
        <v>0</v>
      </c>
      <c r="AB61" s="1">
        <f t="shared" si="52"/>
        <v>0</v>
      </c>
      <c r="AC61" s="1">
        <f>SUMIFS('Emission tracker'!$F$3:$F$1001,'Emission tracker'!$B$3:$B$1001,"=Apr 2029",'Emission tracker'!$C$3:$C$1001, "=Mains Failure Testing",'Emission tracker'!$D$3:$D$1001,"3")</f>
        <v>0</v>
      </c>
      <c r="AD61" s="1">
        <f t="shared" si="44"/>
        <v>0</v>
      </c>
      <c r="AE61" s="1">
        <f>SUMIFS('Emission tracker'!$G$3:$G$1001,'Emission tracker'!$B$3:$B$1001,"=Apr 2029",'Emission tracker'!$C$3:$C$1001, "=Mains Failure Testing",'Emission tracker'!$D$3:$D$1001,"3")</f>
        <v>0</v>
      </c>
      <c r="AF61" s="1">
        <f t="shared" si="45"/>
        <v>0</v>
      </c>
      <c r="AG61" s="1">
        <f t="shared" si="58"/>
        <v>0</v>
      </c>
      <c r="AH61" s="1">
        <f t="shared" si="53"/>
        <v>0</v>
      </c>
      <c r="AJ61" s="40"/>
      <c r="AK61" s="5" t="s">
        <v>14</v>
      </c>
      <c r="AL61" s="1">
        <f>SUMIFS('Emission tracker'!$E$3:$E$1001,'Emission tracker'!$B$3:$B$1001,"=Apr 2029",'Emission tracker'!$C$3:$C$1001, "=Mains Failure Testing",'Emission tracker'!$D$3:$D$1001,"4")</f>
        <v>0</v>
      </c>
      <c r="AM61" s="1">
        <f t="shared" si="54"/>
        <v>0</v>
      </c>
      <c r="AN61" s="1">
        <f>SUMIFS('Emission tracker'!$F$3:$F$1001,'Emission tracker'!$B$3:$B$1001,"=Apr 2029",'Emission tracker'!$C$3:$C$1001, "=Mains Failure Testing",'Emission tracker'!$D$3:$D$1001,"4")</f>
        <v>0</v>
      </c>
      <c r="AO61" s="1">
        <f t="shared" si="46"/>
        <v>0</v>
      </c>
      <c r="AP61" s="1">
        <f>SUMIFS('Emission tracker'!$G$3:$G$1001,'Emission tracker'!$B$3:$B$1001,"=Apr 2029",'Emission tracker'!$C$3:$C$1001, "=Mains Failure Testing",'Emission tracker'!$D$3:$D$1001,"4")</f>
        <v>0</v>
      </c>
      <c r="AQ61" s="1">
        <f t="shared" si="47"/>
        <v>0</v>
      </c>
      <c r="AR61" s="1">
        <f t="shared" si="59"/>
        <v>0</v>
      </c>
      <c r="AS61" s="1">
        <f t="shared" si="55"/>
        <v>0</v>
      </c>
    </row>
    <row r="62" spans="3:45" x14ac:dyDescent="0.25">
      <c r="C62" s="40"/>
      <c r="D62" s="5" t="s">
        <v>15</v>
      </c>
      <c r="E62" s="1">
        <f>SUMIFS('Emission tracker'!$E$3:$E$1001,'Emission tracker'!$B$3:$B$1001,"=May 2029",'Emission tracker'!$C$3:$C$1001, "=Mains Failure Testing",'Emission tracker'!$D$3:$D$1001,"1")</f>
        <v>0</v>
      </c>
      <c r="F62" s="1">
        <f t="shared" si="48"/>
        <v>0</v>
      </c>
      <c r="G62" s="1">
        <f>SUMIFS('Emission tracker'!$F$3:$F$1001,'Emission tracker'!$B$3:$B$1001,"=May 2029",'Emission tracker'!$C$3:$C$1001, "=Mains Failure Testing",'Emission tracker'!$D$3:$D$1001,"1")</f>
        <v>0</v>
      </c>
      <c r="H62" s="1">
        <f t="shared" si="40"/>
        <v>0</v>
      </c>
      <c r="I62" s="1">
        <f>SUMIFS('Emission tracker'!$G$3:$G$1001,'Emission tracker'!$B$3:$B$1001,"=May 2029",'Emission tracker'!$C$3:$C$1001, "=Mains Failure Testing",'Emission tracker'!$D$3:$D$1001,"1")</f>
        <v>0</v>
      </c>
      <c r="J62" s="1">
        <f t="shared" si="41"/>
        <v>0</v>
      </c>
      <c r="K62" s="1">
        <f t="shared" si="56"/>
        <v>0</v>
      </c>
      <c r="L62" s="1">
        <f t="shared" si="49"/>
        <v>0</v>
      </c>
      <c r="N62" s="40"/>
      <c r="O62" s="5" t="s">
        <v>15</v>
      </c>
      <c r="P62" s="1">
        <f>SUMIFS('Emission tracker'!$E$3:$E$1001,'Emission tracker'!$B$3:$B$1001,"=May 2029",'Emission tracker'!$C$3:$C$1001, "=Mains Failure Testing",'Emission tracker'!$D$3:$D$1001,"2")</f>
        <v>0</v>
      </c>
      <c r="Q62" s="1">
        <f t="shared" si="50"/>
        <v>0</v>
      </c>
      <c r="R62" s="1">
        <f>SUMIFS('Emission tracker'!$F$3:$F$1001,'Emission tracker'!$B$3:$B$1001,"=May 2029",'Emission tracker'!$C$3:$C$1001, "=Mains Failure Testing",'Emission tracker'!$D$3:$D$1001,"2")</f>
        <v>0</v>
      </c>
      <c r="S62" s="1">
        <f t="shared" si="42"/>
        <v>0</v>
      </c>
      <c r="T62" s="1">
        <f>SUMIFS('Emission tracker'!$G$3:$G$1001,'Emission tracker'!$B$3:$B$1001,"=May 2029",'Emission tracker'!$C$3:$C$1001, "=Mains Failure Testing",'Emission tracker'!$D$3:$D$1001,"2")</f>
        <v>0</v>
      </c>
      <c r="U62" s="1">
        <f t="shared" si="43"/>
        <v>0</v>
      </c>
      <c r="V62" s="1">
        <f t="shared" si="57"/>
        <v>0</v>
      </c>
      <c r="W62" s="1">
        <f t="shared" si="51"/>
        <v>0</v>
      </c>
      <c r="Y62" s="40"/>
      <c r="Z62" s="5" t="s">
        <v>15</v>
      </c>
      <c r="AA62" s="1">
        <f>SUMIFS('Emission tracker'!$E$3:$E$1001,'Emission tracker'!$B$3:$B$1001,"=May 2029",'Emission tracker'!$C$3:$C$1001, "=Mains Failure Testing",'Emission tracker'!$D$3:$D$1001,"3")</f>
        <v>0</v>
      </c>
      <c r="AB62" s="1">
        <f t="shared" si="52"/>
        <v>0</v>
      </c>
      <c r="AC62" s="1">
        <f>SUMIFS('Emission tracker'!$F$3:$F$1001,'Emission tracker'!$B$3:$B$1001,"=May 2029",'Emission tracker'!$C$3:$C$1001, "=Mains Failure Testing",'Emission tracker'!$D$3:$D$1001,"3")</f>
        <v>0</v>
      </c>
      <c r="AD62" s="1">
        <f t="shared" si="44"/>
        <v>0</v>
      </c>
      <c r="AE62" s="1">
        <f>SUMIFS('Emission tracker'!$G$3:$G$1001,'Emission tracker'!$B$3:$B$1001,"=May 2029",'Emission tracker'!$C$3:$C$1001, "=Mains Failure Testing",'Emission tracker'!$D$3:$D$1001,"3")</f>
        <v>0</v>
      </c>
      <c r="AF62" s="1">
        <f t="shared" si="45"/>
        <v>0</v>
      </c>
      <c r="AG62" s="1">
        <f t="shared" si="58"/>
        <v>0</v>
      </c>
      <c r="AH62" s="1">
        <f t="shared" si="53"/>
        <v>0</v>
      </c>
      <c r="AJ62" s="40"/>
      <c r="AK62" s="5" t="s">
        <v>15</v>
      </c>
      <c r="AL62" s="1">
        <f>SUMIFS('Emission tracker'!$E$3:$E$1001,'Emission tracker'!$B$3:$B$1001,"=May 2029",'Emission tracker'!$C$3:$C$1001, "=Mains Failure Testing",'Emission tracker'!$D$3:$D$1001,"4")</f>
        <v>0</v>
      </c>
      <c r="AM62" s="1">
        <f t="shared" si="54"/>
        <v>0</v>
      </c>
      <c r="AN62" s="1">
        <f>SUMIFS('Emission tracker'!$F$3:$F$1001,'Emission tracker'!$B$3:$B$1001,"=May 2029",'Emission tracker'!$C$3:$C$1001, "=Mains Failure Testing",'Emission tracker'!$D$3:$D$1001,"4")</f>
        <v>0</v>
      </c>
      <c r="AO62" s="1">
        <f t="shared" si="46"/>
        <v>0</v>
      </c>
      <c r="AP62" s="1">
        <f>SUMIFS('Emission tracker'!$G$3:$G$1001,'Emission tracker'!$B$3:$B$1001,"=May 2029",'Emission tracker'!$C$3:$C$1001, "=Mains Failure Testing",'Emission tracker'!$D$3:$D$1001,"4")</f>
        <v>0</v>
      </c>
      <c r="AQ62" s="1">
        <f t="shared" si="47"/>
        <v>0</v>
      </c>
      <c r="AR62" s="1">
        <f t="shared" si="59"/>
        <v>0</v>
      </c>
      <c r="AS62" s="1">
        <f t="shared" si="55"/>
        <v>0</v>
      </c>
    </row>
    <row r="63" spans="3:45" x14ac:dyDescent="0.25">
      <c r="C63" s="40"/>
      <c r="D63" s="5" t="s">
        <v>16</v>
      </c>
      <c r="E63" s="1">
        <f>SUMIFS('Emission tracker'!$E$3:$E$1001,'Emission tracker'!$B$3:$B$1001,"=Jun 2029",'Emission tracker'!$C$3:$C$1001, "=Mains Failure Testing",'Emission tracker'!$D$3:$D$1001,"1")</f>
        <v>0</v>
      </c>
      <c r="F63" s="1">
        <f t="shared" si="48"/>
        <v>0</v>
      </c>
      <c r="G63" s="1">
        <f>SUMIFS('Emission tracker'!$F$3:$F$1001,'Emission tracker'!$B$3:$B$1001,"=Jun 2029",'Emission tracker'!$C$3:$C$1001, "=Mains Failure Testing",'Emission tracker'!$D$3:$D$1001,"1")</f>
        <v>0</v>
      </c>
      <c r="H63" s="1">
        <f t="shared" si="40"/>
        <v>0</v>
      </c>
      <c r="I63" s="1">
        <f>SUMIFS('Emission tracker'!$G$3:$G$1001,'Emission tracker'!$B$3:$B$1001,"=Jun 2029",'Emission tracker'!$C$3:$C$1001, "=Mains Failure Testing",'Emission tracker'!$D$3:$D$1001,"1")</f>
        <v>0</v>
      </c>
      <c r="J63" s="1">
        <f t="shared" si="41"/>
        <v>0</v>
      </c>
      <c r="K63" s="1">
        <f t="shared" si="56"/>
        <v>0</v>
      </c>
      <c r="L63" s="1">
        <f t="shared" si="49"/>
        <v>0</v>
      </c>
      <c r="N63" s="40"/>
      <c r="O63" s="5" t="s">
        <v>16</v>
      </c>
      <c r="P63" s="1">
        <f>SUMIFS('Emission tracker'!$E$3:$E$1001,'Emission tracker'!$B$3:$B$1001,"=Jun 2029",'Emission tracker'!$C$3:$C$1001, "=Mains Failure Testing",'Emission tracker'!$D$3:$D$1001,"2")</f>
        <v>0</v>
      </c>
      <c r="Q63" s="1">
        <f t="shared" si="50"/>
        <v>0</v>
      </c>
      <c r="R63" s="1">
        <f>SUMIFS('Emission tracker'!$F$3:$F$1001,'Emission tracker'!$B$3:$B$1001,"=Jun 2029",'Emission tracker'!$C$3:$C$1001, "=Mains Failure Testing",'Emission tracker'!$D$3:$D$1001,"2")</f>
        <v>0</v>
      </c>
      <c r="S63" s="1">
        <f t="shared" si="42"/>
        <v>0</v>
      </c>
      <c r="T63" s="1">
        <f>SUMIFS('Emission tracker'!$G$3:$G$1001,'Emission tracker'!$B$3:$B$1001,"=Jun 2029",'Emission tracker'!$C$3:$C$1001, "=Mains Failure Testing",'Emission tracker'!$D$3:$D$1001,"2")</f>
        <v>0</v>
      </c>
      <c r="U63" s="1">
        <f t="shared" si="43"/>
        <v>0</v>
      </c>
      <c r="V63" s="1">
        <f t="shared" si="57"/>
        <v>0</v>
      </c>
      <c r="W63" s="1">
        <f t="shared" si="51"/>
        <v>0</v>
      </c>
      <c r="Y63" s="40"/>
      <c r="Z63" s="5" t="s">
        <v>16</v>
      </c>
      <c r="AA63" s="1">
        <f>SUMIFS('Emission tracker'!$E$3:$E$1001,'Emission tracker'!$B$3:$B$1001,"=Jun 2029",'Emission tracker'!$C$3:$C$1001, "=Mains Failure Testing",'Emission tracker'!$D$3:$D$1001,"3")</f>
        <v>0</v>
      </c>
      <c r="AB63" s="1">
        <f t="shared" si="52"/>
        <v>0</v>
      </c>
      <c r="AC63" s="1">
        <f>SUMIFS('Emission tracker'!$F$3:$F$1001,'Emission tracker'!$B$3:$B$1001,"=Jun 2029",'Emission tracker'!$C$3:$C$1001, "=Mains Failure Testing",'Emission tracker'!$D$3:$D$1001,"3")</f>
        <v>0</v>
      </c>
      <c r="AD63" s="1">
        <f t="shared" si="44"/>
        <v>0</v>
      </c>
      <c r="AE63" s="1">
        <f>SUMIFS('Emission tracker'!$G$3:$G$1001,'Emission tracker'!$B$3:$B$1001,"=Jun 2029",'Emission tracker'!$C$3:$C$1001, "=Mains Failure Testing",'Emission tracker'!$D$3:$D$1001,"3")</f>
        <v>0</v>
      </c>
      <c r="AF63" s="1">
        <f t="shared" si="45"/>
        <v>0</v>
      </c>
      <c r="AG63" s="1">
        <f t="shared" si="58"/>
        <v>0</v>
      </c>
      <c r="AH63" s="1">
        <f t="shared" si="53"/>
        <v>0</v>
      </c>
      <c r="AJ63" s="40"/>
      <c r="AK63" s="5" t="s">
        <v>16</v>
      </c>
      <c r="AL63" s="1">
        <f>SUMIFS('Emission tracker'!$E$3:$E$1001,'Emission tracker'!$B$3:$B$1001,"=Jun 2029",'Emission tracker'!$C$3:$C$1001, "=Mains Failure Testing",'Emission tracker'!$D$3:$D$1001,"4")</f>
        <v>0</v>
      </c>
      <c r="AM63" s="1">
        <f t="shared" si="54"/>
        <v>0</v>
      </c>
      <c r="AN63" s="1">
        <f>SUMIFS('Emission tracker'!$F$3:$F$1001,'Emission tracker'!$B$3:$B$1001,"=Jun 2029",'Emission tracker'!$C$3:$C$1001, "=Mains Failure Testing",'Emission tracker'!$D$3:$D$1001,"4")</f>
        <v>0</v>
      </c>
      <c r="AO63" s="1">
        <f t="shared" si="46"/>
        <v>0</v>
      </c>
      <c r="AP63" s="1">
        <f>SUMIFS('Emission tracker'!$G$3:$G$1001,'Emission tracker'!$B$3:$B$1001,"=Jun 2029",'Emission tracker'!$C$3:$C$1001, "=Mains Failure Testing",'Emission tracker'!$D$3:$D$1001,"4")</f>
        <v>0</v>
      </c>
      <c r="AQ63" s="1">
        <f t="shared" si="47"/>
        <v>0</v>
      </c>
      <c r="AR63" s="1">
        <f t="shared" si="59"/>
        <v>0</v>
      </c>
      <c r="AS63" s="1">
        <f t="shared" si="55"/>
        <v>0</v>
      </c>
    </row>
    <row r="64" spans="3:45" x14ac:dyDescent="0.25">
      <c r="C64" s="40"/>
      <c r="D64" s="5" t="s">
        <v>17</v>
      </c>
      <c r="E64" s="1">
        <f>SUMIFS('Emission tracker'!$E$3:$E$1001,'Emission tracker'!$B$3:$B$1001,"=Jul 2029",'Emission tracker'!$C$3:$C$1001, "=Mains Failure Testing",'Emission tracker'!$D$3:$D$1001,"1")</f>
        <v>0</v>
      </c>
      <c r="F64" s="1">
        <f t="shared" si="48"/>
        <v>0</v>
      </c>
      <c r="G64" s="1">
        <f>SUMIFS('Emission tracker'!$F$3:$F$1001,'Emission tracker'!$B$3:$B$1001,"=Jul 2029",'Emission tracker'!$C$3:$C$1001, "=Mains Failure Testing",'Emission tracker'!$D$3:$D$1001,"1")</f>
        <v>0</v>
      </c>
      <c r="H64" s="1">
        <f t="shared" si="40"/>
        <v>0</v>
      </c>
      <c r="I64" s="1">
        <f>SUMIFS('Emission tracker'!$G$3:$G$1001,'Emission tracker'!$B$3:$B$1001,"=Jul 2029",'Emission tracker'!$C$3:$C$1001, "=Mains Failure Testing",'Emission tracker'!$D$3:$D$1001,"1")</f>
        <v>0</v>
      </c>
      <c r="J64" s="1">
        <f t="shared" si="41"/>
        <v>0</v>
      </c>
      <c r="K64" s="1">
        <f t="shared" si="56"/>
        <v>0</v>
      </c>
      <c r="L64" s="1">
        <f t="shared" si="49"/>
        <v>0</v>
      </c>
      <c r="N64" s="40"/>
      <c r="O64" s="5" t="s">
        <v>17</v>
      </c>
      <c r="P64" s="1">
        <f>SUMIFS('Emission tracker'!$E$3:$E$1001,'Emission tracker'!$B$3:$B$1001,"=Jul 2029",'Emission tracker'!$C$3:$C$1001, "=Mains Failure Testing",'Emission tracker'!$D$3:$D$1001,"2")</f>
        <v>0</v>
      </c>
      <c r="Q64" s="1">
        <f t="shared" si="50"/>
        <v>0</v>
      </c>
      <c r="R64" s="1">
        <f>SUMIFS('Emission tracker'!$F$3:$F$1001,'Emission tracker'!$B$3:$B$1001,"=Jul 2029",'Emission tracker'!$C$3:$C$1001, "=Mains Failure Testing",'Emission tracker'!$D$3:$D$1001,"2")</f>
        <v>0</v>
      </c>
      <c r="S64" s="1">
        <f t="shared" si="42"/>
        <v>0</v>
      </c>
      <c r="T64" s="1">
        <f>SUMIFS('Emission tracker'!$G$3:$G$1001,'Emission tracker'!$B$3:$B$1001,"=Jul 2029",'Emission tracker'!$C$3:$C$1001, "=Mains Failure Testing",'Emission tracker'!$D$3:$D$1001,"2")</f>
        <v>0</v>
      </c>
      <c r="U64" s="1">
        <f t="shared" si="43"/>
        <v>0</v>
      </c>
      <c r="V64" s="1">
        <f t="shared" si="57"/>
        <v>0</v>
      </c>
      <c r="W64" s="1">
        <f t="shared" si="51"/>
        <v>0</v>
      </c>
      <c r="Y64" s="40"/>
      <c r="Z64" s="5" t="s">
        <v>17</v>
      </c>
      <c r="AA64" s="1">
        <f>SUMIFS('Emission tracker'!$E$3:$E$1001,'Emission tracker'!$B$3:$B$1001,"=Jul 2029",'Emission tracker'!$C$3:$C$1001, "=Mains Failure Testing",'Emission tracker'!$D$3:$D$1001,"3")</f>
        <v>0</v>
      </c>
      <c r="AB64" s="1">
        <f t="shared" si="52"/>
        <v>0</v>
      </c>
      <c r="AC64" s="1">
        <f>SUMIFS('Emission tracker'!$F$3:$F$1001,'Emission tracker'!$B$3:$B$1001,"=Jul 2029",'Emission tracker'!$C$3:$C$1001, "=Mains Failure Testing",'Emission tracker'!$D$3:$D$1001,"3")</f>
        <v>0</v>
      </c>
      <c r="AD64" s="1">
        <f t="shared" si="44"/>
        <v>0</v>
      </c>
      <c r="AE64" s="1">
        <f>SUMIFS('Emission tracker'!$G$3:$G$1001,'Emission tracker'!$B$3:$B$1001,"=Jul 2029",'Emission tracker'!$C$3:$C$1001, "=Mains Failure Testing",'Emission tracker'!$D$3:$D$1001,"3")</f>
        <v>0</v>
      </c>
      <c r="AF64" s="1">
        <f t="shared" si="45"/>
        <v>0</v>
      </c>
      <c r="AG64" s="1">
        <f t="shared" si="58"/>
        <v>0</v>
      </c>
      <c r="AH64" s="1">
        <f t="shared" si="53"/>
        <v>0</v>
      </c>
      <c r="AJ64" s="40"/>
      <c r="AK64" s="5" t="s">
        <v>17</v>
      </c>
      <c r="AL64" s="1">
        <f>SUMIFS('Emission tracker'!$E$3:$E$1001,'Emission tracker'!$B$3:$B$1001,"=Jul 2029",'Emission tracker'!$C$3:$C$1001, "=Mains Failure Testing",'Emission tracker'!$D$3:$D$1001,"4")</f>
        <v>0</v>
      </c>
      <c r="AM64" s="1">
        <f t="shared" si="54"/>
        <v>0</v>
      </c>
      <c r="AN64" s="1">
        <f>SUMIFS('Emission tracker'!$F$3:$F$1001,'Emission tracker'!$B$3:$B$1001,"=Jul 2029",'Emission tracker'!$C$3:$C$1001, "=Mains Failure Testing",'Emission tracker'!$D$3:$D$1001,"4")</f>
        <v>0</v>
      </c>
      <c r="AO64" s="1">
        <f t="shared" si="46"/>
        <v>0</v>
      </c>
      <c r="AP64" s="1">
        <f>SUMIFS('Emission tracker'!$G$3:$G$1001,'Emission tracker'!$B$3:$B$1001,"=Jul 2029",'Emission tracker'!$C$3:$C$1001, "=Mains Failure Testing",'Emission tracker'!$D$3:$D$1001,"4")</f>
        <v>0</v>
      </c>
      <c r="AQ64" s="1">
        <f t="shared" si="47"/>
        <v>0</v>
      </c>
      <c r="AR64" s="1">
        <f t="shared" si="59"/>
        <v>0</v>
      </c>
      <c r="AS64" s="1">
        <f t="shared" si="55"/>
        <v>0</v>
      </c>
    </row>
    <row r="65" spans="3:45" x14ac:dyDescent="0.25">
      <c r="C65" s="40"/>
      <c r="D65" s="5" t="s">
        <v>18</v>
      </c>
      <c r="E65" s="1">
        <f>SUMIFS('Emission tracker'!$E$3:$E$1001,'Emission tracker'!$B$3:$B$1001,"=Aug 2029",'Emission tracker'!$C$3:$C$1001, "=Mains Failure Testing",'Emission tracker'!$D$3:$D$1001,"1")</f>
        <v>0</v>
      </c>
      <c r="F65" s="1">
        <f t="shared" si="48"/>
        <v>0</v>
      </c>
      <c r="G65" s="1">
        <f>SUMIFS('Emission tracker'!$F$3:$F$1001,'Emission tracker'!$B$3:$B$1001,"=Aug 2029",'Emission tracker'!$C$3:$C$1001, "=Mains Failure Testing",'Emission tracker'!$D$3:$D$1001,"1")</f>
        <v>0</v>
      </c>
      <c r="H65" s="1">
        <f t="shared" si="40"/>
        <v>0</v>
      </c>
      <c r="I65" s="1">
        <f>SUMIFS('Emission tracker'!$G$3:$G$1001,'Emission tracker'!$B$3:$B$1001,"=Aug 2029",'Emission tracker'!$C$3:$C$1001, "=Mains Failure Testing",'Emission tracker'!$D$3:$D$1001,"1")</f>
        <v>0</v>
      </c>
      <c r="J65" s="1">
        <f t="shared" si="41"/>
        <v>0</v>
      </c>
      <c r="K65" s="1">
        <f t="shared" si="56"/>
        <v>0</v>
      </c>
      <c r="L65" s="1">
        <f t="shared" si="49"/>
        <v>0</v>
      </c>
      <c r="N65" s="40"/>
      <c r="O65" s="5" t="s">
        <v>18</v>
      </c>
      <c r="P65" s="1">
        <f>SUMIFS('Emission tracker'!$E$3:$E$1001,'Emission tracker'!$B$3:$B$1001,"=Aug 2029",'Emission tracker'!$C$3:$C$1001, "=Mains Failure Testing",'Emission tracker'!$D$3:$D$1001,"2")</f>
        <v>0</v>
      </c>
      <c r="Q65" s="1">
        <f t="shared" si="50"/>
        <v>0</v>
      </c>
      <c r="R65" s="1">
        <f>SUMIFS('Emission tracker'!$F$3:$F$1001,'Emission tracker'!$B$3:$B$1001,"=Aug 2029",'Emission tracker'!$C$3:$C$1001, "=Mains Failure Testing",'Emission tracker'!$D$3:$D$1001,"2")</f>
        <v>0</v>
      </c>
      <c r="S65" s="1">
        <f t="shared" si="42"/>
        <v>0</v>
      </c>
      <c r="T65" s="1">
        <f>SUMIFS('Emission tracker'!$G$3:$G$1001,'Emission tracker'!$B$3:$B$1001,"=Aug 2029",'Emission tracker'!$C$3:$C$1001, "=Mains Failure Testing",'Emission tracker'!$D$3:$D$1001,"2")</f>
        <v>0</v>
      </c>
      <c r="U65" s="1">
        <f t="shared" si="43"/>
        <v>0</v>
      </c>
      <c r="V65" s="1">
        <f t="shared" si="57"/>
        <v>0</v>
      </c>
      <c r="W65" s="1">
        <f t="shared" si="51"/>
        <v>0</v>
      </c>
      <c r="Y65" s="40"/>
      <c r="Z65" s="5" t="s">
        <v>18</v>
      </c>
      <c r="AA65" s="1">
        <f>SUMIFS('Emission tracker'!$E$3:$E$1001,'Emission tracker'!$B$3:$B$1001,"=Aug 2029",'Emission tracker'!$C$3:$C$1001, "=Mains Failure Testing",'Emission tracker'!$D$3:$D$1001,"3")</f>
        <v>0</v>
      </c>
      <c r="AB65" s="1">
        <f t="shared" si="52"/>
        <v>0</v>
      </c>
      <c r="AC65" s="1">
        <f>SUMIFS('Emission tracker'!$F$3:$F$1001,'Emission tracker'!$B$3:$B$1001,"=Aug 2029",'Emission tracker'!$C$3:$C$1001, "=Mains Failure Testing",'Emission tracker'!$D$3:$D$1001,"3")</f>
        <v>0</v>
      </c>
      <c r="AD65" s="1">
        <f t="shared" si="44"/>
        <v>0</v>
      </c>
      <c r="AE65" s="1">
        <f>SUMIFS('Emission tracker'!$G$3:$G$1001,'Emission tracker'!$B$3:$B$1001,"=Aug 2029",'Emission tracker'!$C$3:$C$1001, "=Mains Failure Testing",'Emission tracker'!$D$3:$D$1001,"3")</f>
        <v>0</v>
      </c>
      <c r="AF65" s="1">
        <f t="shared" si="45"/>
        <v>0</v>
      </c>
      <c r="AG65" s="1">
        <f t="shared" si="58"/>
        <v>0</v>
      </c>
      <c r="AH65" s="1">
        <f t="shared" si="53"/>
        <v>0</v>
      </c>
      <c r="AJ65" s="40"/>
      <c r="AK65" s="5" t="s">
        <v>18</v>
      </c>
      <c r="AL65" s="1">
        <f>SUMIFS('Emission tracker'!$E$3:$E$1001,'Emission tracker'!$B$3:$B$1001,"=Aug 2029",'Emission tracker'!$C$3:$C$1001, "=Mains Failure Testing",'Emission tracker'!$D$3:$D$1001,"4")</f>
        <v>0</v>
      </c>
      <c r="AM65" s="1">
        <f t="shared" si="54"/>
        <v>0</v>
      </c>
      <c r="AN65" s="1">
        <f>SUMIFS('Emission tracker'!$F$3:$F$1001,'Emission tracker'!$B$3:$B$1001,"=Aug 2029",'Emission tracker'!$C$3:$C$1001, "=Mains Failure Testing",'Emission tracker'!$D$3:$D$1001,"4")</f>
        <v>0</v>
      </c>
      <c r="AO65" s="1">
        <f t="shared" si="46"/>
        <v>0</v>
      </c>
      <c r="AP65" s="1">
        <f>SUMIFS('Emission tracker'!$G$3:$G$1001,'Emission tracker'!$B$3:$B$1001,"=Aug 2029",'Emission tracker'!$C$3:$C$1001, "=Mains Failure Testing",'Emission tracker'!$D$3:$D$1001,"4")</f>
        <v>0</v>
      </c>
      <c r="AQ65" s="1">
        <f t="shared" si="47"/>
        <v>0</v>
      </c>
      <c r="AR65" s="1">
        <f t="shared" si="59"/>
        <v>0</v>
      </c>
      <c r="AS65" s="1">
        <f t="shared" si="55"/>
        <v>0</v>
      </c>
    </row>
    <row r="66" spans="3:45" x14ac:dyDescent="0.25">
      <c r="C66" s="40"/>
      <c r="D66" s="5" t="s">
        <v>19</v>
      </c>
      <c r="E66" s="1">
        <f>SUMIFS('Emission tracker'!$E$3:$E$1001,'Emission tracker'!$B$3:$B$1001,"=Sep 2029",'Emission tracker'!$C$3:$C$1001, "=Mains Failure Testing",'Emission tracker'!$D$3:$D$1001,"1")</f>
        <v>0</v>
      </c>
      <c r="F66" s="1">
        <f t="shared" si="48"/>
        <v>0</v>
      </c>
      <c r="G66" s="1">
        <f>SUMIFS('Emission tracker'!$F$3:$F$1001,'Emission tracker'!$B$3:$B$1001,"=Sep 2029",'Emission tracker'!$C$3:$C$1001, "=Mains Failure Testing",'Emission tracker'!$D$3:$D$1001,"1")</f>
        <v>0</v>
      </c>
      <c r="H66" s="1">
        <f t="shared" si="40"/>
        <v>0</v>
      </c>
      <c r="I66" s="1">
        <f>SUMIFS('Emission tracker'!$G$3:$G$1001,'Emission tracker'!$B$3:$B$1001,"=Sep 2029",'Emission tracker'!$C$3:$C$1001, "=Mains Failure Testing",'Emission tracker'!$D$3:$D$1001,"1")</f>
        <v>0</v>
      </c>
      <c r="J66" s="1">
        <f t="shared" si="41"/>
        <v>0</v>
      </c>
      <c r="K66" s="1">
        <f t="shared" si="56"/>
        <v>0</v>
      </c>
      <c r="L66" s="1">
        <f t="shared" si="49"/>
        <v>0</v>
      </c>
      <c r="N66" s="40"/>
      <c r="O66" s="5" t="s">
        <v>19</v>
      </c>
      <c r="P66" s="1">
        <f>SUMIFS('Emission tracker'!$E$3:$E$1001,'Emission tracker'!$B$3:$B$1001,"=Sep 2029",'Emission tracker'!$C$3:$C$1001, "=Mains Failure Testing",'Emission tracker'!$D$3:$D$1001,"2")</f>
        <v>0</v>
      </c>
      <c r="Q66" s="1">
        <f t="shared" si="50"/>
        <v>0</v>
      </c>
      <c r="R66" s="1">
        <f>SUMIFS('Emission tracker'!$F$3:$F$1001,'Emission tracker'!$B$3:$B$1001,"=Sep 2029",'Emission tracker'!$C$3:$C$1001, "=Mains Failure Testing",'Emission tracker'!$D$3:$D$1001,"2")</f>
        <v>0</v>
      </c>
      <c r="S66" s="1">
        <f t="shared" si="42"/>
        <v>0</v>
      </c>
      <c r="T66" s="1">
        <f>SUMIFS('Emission tracker'!$G$3:$G$1001,'Emission tracker'!$B$3:$B$1001,"=Sep 2029",'Emission tracker'!$C$3:$C$1001, "=Mains Failure Testing",'Emission tracker'!$D$3:$D$1001,"2")</f>
        <v>0</v>
      </c>
      <c r="U66" s="1">
        <f t="shared" si="43"/>
        <v>0</v>
      </c>
      <c r="V66" s="1">
        <f t="shared" si="57"/>
        <v>0</v>
      </c>
      <c r="W66" s="1">
        <f t="shared" si="51"/>
        <v>0</v>
      </c>
      <c r="Y66" s="40"/>
      <c r="Z66" s="5" t="s">
        <v>19</v>
      </c>
      <c r="AA66" s="1">
        <f>SUMIFS('Emission tracker'!$E$3:$E$1001,'Emission tracker'!$B$3:$B$1001,"=Sep 2029",'Emission tracker'!$C$3:$C$1001, "=Mains Failure Testing",'Emission tracker'!$D$3:$D$1001,"3")</f>
        <v>0</v>
      </c>
      <c r="AB66" s="1">
        <f t="shared" si="52"/>
        <v>0</v>
      </c>
      <c r="AC66" s="1">
        <f>SUMIFS('Emission tracker'!$F$3:$F$1001,'Emission tracker'!$B$3:$B$1001,"=Sep 2029",'Emission tracker'!$C$3:$C$1001, "=Mains Failure Testing",'Emission tracker'!$D$3:$D$1001,"3")</f>
        <v>0</v>
      </c>
      <c r="AD66" s="1">
        <f t="shared" si="44"/>
        <v>0</v>
      </c>
      <c r="AE66" s="1">
        <f>SUMIFS('Emission tracker'!$G$3:$G$1001,'Emission tracker'!$B$3:$B$1001,"=Sep 2029",'Emission tracker'!$C$3:$C$1001, "=Mains Failure Testing",'Emission tracker'!$D$3:$D$1001,"3")</f>
        <v>0</v>
      </c>
      <c r="AF66" s="1">
        <f t="shared" si="45"/>
        <v>0</v>
      </c>
      <c r="AG66" s="1">
        <f t="shared" si="58"/>
        <v>0</v>
      </c>
      <c r="AH66" s="1">
        <f t="shared" si="53"/>
        <v>0</v>
      </c>
      <c r="AJ66" s="40"/>
      <c r="AK66" s="5" t="s">
        <v>19</v>
      </c>
      <c r="AL66" s="1">
        <f>SUMIFS('Emission tracker'!$E$3:$E$1001,'Emission tracker'!$B$3:$B$1001,"=Sep 2029",'Emission tracker'!$C$3:$C$1001, "=Mains Failure Testing",'Emission tracker'!$D$3:$D$1001,"4")</f>
        <v>0</v>
      </c>
      <c r="AM66" s="1">
        <f t="shared" si="54"/>
        <v>0</v>
      </c>
      <c r="AN66" s="1">
        <f>SUMIFS('Emission tracker'!$F$3:$F$1001,'Emission tracker'!$B$3:$B$1001,"=Sep 2029",'Emission tracker'!$C$3:$C$1001, "=Mains Failure Testing",'Emission tracker'!$D$3:$D$1001,"4")</f>
        <v>0</v>
      </c>
      <c r="AO66" s="1">
        <f t="shared" si="46"/>
        <v>0</v>
      </c>
      <c r="AP66" s="1">
        <f>SUMIFS('Emission tracker'!$G$3:$G$1001,'Emission tracker'!$B$3:$B$1001,"=Sep 2029",'Emission tracker'!$C$3:$C$1001, "=Mains Failure Testing",'Emission tracker'!$D$3:$D$1001,"4")</f>
        <v>0</v>
      </c>
      <c r="AQ66" s="1">
        <f t="shared" si="47"/>
        <v>0</v>
      </c>
      <c r="AR66" s="1">
        <f t="shared" si="59"/>
        <v>0</v>
      </c>
      <c r="AS66" s="1">
        <f t="shared" si="55"/>
        <v>0</v>
      </c>
    </row>
    <row r="67" spans="3:45" x14ac:dyDescent="0.25">
      <c r="C67" s="40"/>
      <c r="D67" s="5" t="s">
        <v>20</v>
      </c>
      <c r="E67" s="1">
        <f>SUMIFS('Emission tracker'!$E$3:$E$1001,'Emission tracker'!$B$3:$B$1001,"=Oct 2029",'Emission tracker'!$C$3:$C$1001, "=Mains Failure Testing",'Emission tracker'!$D$3:$D$1001,"1")</f>
        <v>0</v>
      </c>
      <c r="F67" s="1">
        <f t="shared" si="48"/>
        <v>0</v>
      </c>
      <c r="G67" s="1">
        <f>SUMIFS('Emission tracker'!$F$3:$F$1001,'Emission tracker'!$B$3:$B$1001,"=Oct 2029",'Emission tracker'!$C$3:$C$1001, "=Mains Failure Testing",'Emission tracker'!$D$3:$D$1001,"1")</f>
        <v>0</v>
      </c>
      <c r="H67" s="1">
        <f t="shared" si="40"/>
        <v>0</v>
      </c>
      <c r="I67" s="1">
        <f>SUMIFS('Emission tracker'!$G$3:$G$1001,'Emission tracker'!$B$3:$B$1001,"=Oct 2029",'Emission tracker'!$C$3:$C$1001, "=Mains Failure Testing",'Emission tracker'!$D$3:$D$1001,"1")</f>
        <v>0</v>
      </c>
      <c r="J67" s="1">
        <f t="shared" si="41"/>
        <v>0</v>
      </c>
      <c r="K67" s="1">
        <f t="shared" si="56"/>
        <v>0</v>
      </c>
      <c r="L67" s="1">
        <f t="shared" si="49"/>
        <v>0</v>
      </c>
      <c r="N67" s="40"/>
      <c r="O67" s="5" t="s">
        <v>20</v>
      </c>
      <c r="P67" s="1">
        <f>SUMIFS('Emission tracker'!$E$3:$E$1001,'Emission tracker'!$B$3:$B$1001,"=Oct 2029",'Emission tracker'!$C$3:$C$1001, "=Mains Failure Testing",'Emission tracker'!$D$3:$D$1001,"2")</f>
        <v>0</v>
      </c>
      <c r="Q67" s="1">
        <f t="shared" si="50"/>
        <v>0</v>
      </c>
      <c r="R67" s="1">
        <f>SUMIFS('Emission tracker'!$F$3:$F$1001,'Emission tracker'!$B$3:$B$1001,"=Oct 2029",'Emission tracker'!$C$3:$C$1001, "=Mains Failure Testing",'Emission tracker'!$D$3:$D$1001,"2")</f>
        <v>0</v>
      </c>
      <c r="S67" s="1">
        <f t="shared" si="42"/>
        <v>0</v>
      </c>
      <c r="T67" s="1">
        <f>SUMIFS('Emission tracker'!$G$3:$G$1001,'Emission tracker'!$B$3:$B$1001,"=Oct 2029",'Emission tracker'!$C$3:$C$1001, "=Mains Failure Testing",'Emission tracker'!$D$3:$D$1001,"2")</f>
        <v>0</v>
      </c>
      <c r="U67" s="1">
        <f t="shared" si="43"/>
        <v>0</v>
      </c>
      <c r="V67" s="1">
        <f t="shared" si="57"/>
        <v>0</v>
      </c>
      <c r="W67" s="1">
        <f t="shared" si="51"/>
        <v>0</v>
      </c>
      <c r="Y67" s="40"/>
      <c r="Z67" s="5" t="s">
        <v>20</v>
      </c>
      <c r="AA67" s="1">
        <f>SUMIFS('Emission tracker'!$E$3:$E$1001,'Emission tracker'!$B$3:$B$1001,"=Oct 2029",'Emission tracker'!$C$3:$C$1001, "=Mains Failure Testing",'Emission tracker'!$D$3:$D$1001,"3")</f>
        <v>0</v>
      </c>
      <c r="AB67" s="1">
        <f t="shared" si="52"/>
        <v>0</v>
      </c>
      <c r="AC67" s="1">
        <f>SUMIFS('Emission tracker'!$F$3:$F$1001,'Emission tracker'!$B$3:$B$1001,"=Oct 2029",'Emission tracker'!$C$3:$C$1001, "=Mains Failure Testing",'Emission tracker'!$D$3:$D$1001,"3")</f>
        <v>0</v>
      </c>
      <c r="AD67" s="1">
        <f t="shared" si="44"/>
        <v>0</v>
      </c>
      <c r="AE67" s="1">
        <f>SUMIFS('Emission tracker'!$G$3:$G$1001,'Emission tracker'!$B$3:$B$1001,"=Oct 2029",'Emission tracker'!$C$3:$C$1001, "=Mains Failure Testing",'Emission tracker'!$D$3:$D$1001,"3")</f>
        <v>0</v>
      </c>
      <c r="AF67" s="1">
        <f t="shared" si="45"/>
        <v>0</v>
      </c>
      <c r="AG67" s="1">
        <f t="shared" si="58"/>
        <v>0</v>
      </c>
      <c r="AH67" s="1">
        <f t="shared" si="53"/>
        <v>0</v>
      </c>
      <c r="AJ67" s="40"/>
      <c r="AK67" s="5" t="s">
        <v>20</v>
      </c>
      <c r="AL67" s="1">
        <f>SUMIFS('Emission tracker'!$E$3:$E$1001,'Emission tracker'!$B$3:$B$1001,"=Oct 2029",'Emission tracker'!$C$3:$C$1001, "=Mains Failure Testing",'Emission tracker'!$D$3:$D$1001,"4")</f>
        <v>0</v>
      </c>
      <c r="AM67" s="1">
        <f t="shared" si="54"/>
        <v>0</v>
      </c>
      <c r="AN67" s="1">
        <f>SUMIFS('Emission tracker'!$F$3:$F$1001,'Emission tracker'!$B$3:$B$1001,"=Oct 2029",'Emission tracker'!$C$3:$C$1001, "=Mains Failure Testing",'Emission tracker'!$D$3:$D$1001,"4")</f>
        <v>0</v>
      </c>
      <c r="AO67" s="1">
        <f t="shared" si="46"/>
        <v>0</v>
      </c>
      <c r="AP67" s="1">
        <f>SUMIFS('Emission tracker'!$G$3:$G$1001,'Emission tracker'!$B$3:$B$1001,"=Oct 2029",'Emission tracker'!$C$3:$C$1001, "=Mains Failure Testing",'Emission tracker'!$D$3:$D$1001,"4")</f>
        <v>0</v>
      </c>
      <c r="AQ67" s="1">
        <f t="shared" si="47"/>
        <v>0</v>
      </c>
      <c r="AR67" s="1">
        <f t="shared" si="59"/>
        <v>0</v>
      </c>
      <c r="AS67" s="1">
        <f t="shared" si="55"/>
        <v>0</v>
      </c>
    </row>
    <row r="68" spans="3:45" x14ac:dyDescent="0.25">
      <c r="C68" s="40"/>
      <c r="D68" s="5" t="s">
        <v>21</v>
      </c>
      <c r="E68" s="1">
        <f>SUMIFS('Emission tracker'!$E$3:$E$1001,'Emission tracker'!$B$3:$B$1001,"=Nov 2029",'Emission tracker'!$C$3:$C$1001, "=Mains Failure Testing",'Emission tracker'!$D$3:$D$1001,"1")</f>
        <v>0</v>
      </c>
      <c r="F68" s="1">
        <f t="shared" si="48"/>
        <v>0</v>
      </c>
      <c r="G68" s="1">
        <f>SUMIFS('Emission tracker'!$F$3:$F$1001,'Emission tracker'!$B$3:$B$1001,"=Nov 2029",'Emission tracker'!$C$3:$C$1001, "=Mains Failure Testing",'Emission tracker'!$D$3:$D$1001,"1")</f>
        <v>0</v>
      </c>
      <c r="H68" s="1">
        <f t="shared" si="40"/>
        <v>0</v>
      </c>
      <c r="I68" s="1">
        <f>SUMIFS('Emission tracker'!$G$3:$G$1001,'Emission tracker'!$B$3:$B$1001,"=Nov 2029",'Emission tracker'!$C$3:$C$1001, "=Mains Failure Testing",'Emission tracker'!$D$3:$D$1001,"1")</f>
        <v>0</v>
      </c>
      <c r="J68" s="1">
        <f t="shared" si="41"/>
        <v>0</v>
      </c>
      <c r="K68" s="1">
        <f t="shared" si="56"/>
        <v>0</v>
      </c>
      <c r="L68" s="1">
        <f t="shared" si="49"/>
        <v>0</v>
      </c>
      <c r="N68" s="40"/>
      <c r="O68" s="5" t="s">
        <v>21</v>
      </c>
      <c r="P68" s="1">
        <f>SUMIFS('Emission tracker'!$E$3:$E$1001,'Emission tracker'!$B$3:$B$1001,"=Nov 2029",'Emission tracker'!$C$3:$C$1001, "=Mains Failure Testing",'Emission tracker'!$D$3:$D$1001,"2")</f>
        <v>0</v>
      </c>
      <c r="Q68" s="1">
        <f t="shared" si="50"/>
        <v>0</v>
      </c>
      <c r="R68" s="1">
        <f>SUMIFS('Emission tracker'!$F$3:$F$1001,'Emission tracker'!$B$3:$B$1001,"=Nov 2029",'Emission tracker'!$C$3:$C$1001, "=Mains Failure Testing",'Emission tracker'!$D$3:$D$1001,"2")</f>
        <v>0</v>
      </c>
      <c r="S68" s="1">
        <f t="shared" si="42"/>
        <v>0</v>
      </c>
      <c r="T68" s="1">
        <f>SUMIFS('Emission tracker'!$G$3:$G$1001,'Emission tracker'!$B$3:$B$1001,"=Nov 2029",'Emission tracker'!$C$3:$C$1001, "=Mains Failure Testing",'Emission tracker'!$D$3:$D$1001,"2")</f>
        <v>0</v>
      </c>
      <c r="U68" s="1">
        <f t="shared" si="43"/>
        <v>0</v>
      </c>
      <c r="V68" s="1">
        <f t="shared" si="57"/>
        <v>0</v>
      </c>
      <c r="W68" s="1">
        <f t="shared" si="51"/>
        <v>0</v>
      </c>
      <c r="Y68" s="40"/>
      <c r="Z68" s="5" t="s">
        <v>21</v>
      </c>
      <c r="AA68" s="1">
        <f>SUMIFS('Emission tracker'!$E$3:$E$1001,'Emission tracker'!$B$3:$B$1001,"=Nov 2029",'Emission tracker'!$C$3:$C$1001, "=Mains Failure Testing",'Emission tracker'!$D$3:$D$1001,"3")</f>
        <v>0</v>
      </c>
      <c r="AB68" s="1">
        <f t="shared" si="52"/>
        <v>0</v>
      </c>
      <c r="AC68" s="1">
        <f>SUMIFS('Emission tracker'!$F$3:$F$1001,'Emission tracker'!$B$3:$B$1001,"=Nov 2029",'Emission tracker'!$C$3:$C$1001, "=Mains Failure Testing",'Emission tracker'!$D$3:$D$1001,"3")</f>
        <v>0</v>
      </c>
      <c r="AD68" s="1">
        <f t="shared" si="44"/>
        <v>0</v>
      </c>
      <c r="AE68" s="1">
        <f>SUMIFS('Emission tracker'!$G$3:$G$1001,'Emission tracker'!$B$3:$B$1001,"=Nov 2029",'Emission tracker'!$C$3:$C$1001, "=Mains Failure Testing",'Emission tracker'!$D$3:$D$1001,"3")</f>
        <v>0</v>
      </c>
      <c r="AF68" s="1">
        <f t="shared" si="45"/>
        <v>0</v>
      </c>
      <c r="AG68" s="1">
        <f t="shared" si="58"/>
        <v>0</v>
      </c>
      <c r="AH68" s="1">
        <f t="shared" si="53"/>
        <v>0</v>
      </c>
      <c r="AJ68" s="40"/>
      <c r="AK68" s="5" t="s">
        <v>21</v>
      </c>
      <c r="AL68" s="1">
        <f>SUMIFS('Emission tracker'!$E$3:$E$1001,'Emission tracker'!$B$3:$B$1001,"=Nov 2029",'Emission tracker'!$C$3:$C$1001, "=Mains Failure Testing",'Emission tracker'!$D$3:$D$1001,"4")</f>
        <v>0</v>
      </c>
      <c r="AM68" s="1">
        <f t="shared" si="54"/>
        <v>0</v>
      </c>
      <c r="AN68" s="1">
        <f>SUMIFS('Emission tracker'!$F$3:$F$1001,'Emission tracker'!$B$3:$B$1001,"=Nov 2029",'Emission tracker'!$C$3:$C$1001, "=Mains Failure Testing",'Emission tracker'!$D$3:$D$1001,"4")</f>
        <v>0</v>
      </c>
      <c r="AO68" s="1">
        <f t="shared" si="46"/>
        <v>0</v>
      </c>
      <c r="AP68" s="1">
        <f>SUMIFS('Emission tracker'!$G$3:$G$1001,'Emission tracker'!$B$3:$B$1001,"=Nov 2029",'Emission tracker'!$C$3:$C$1001, "=Mains Failure Testing",'Emission tracker'!$D$3:$D$1001,"4")</f>
        <v>0</v>
      </c>
      <c r="AQ68" s="1">
        <f t="shared" si="47"/>
        <v>0</v>
      </c>
      <c r="AR68" s="1">
        <f t="shared" si="59"/>
        <v>0</v>
      </c>
      <c r="AS68" s="1">
        <f t="shared" si="55"/>
        <v>0</v>
      </c>
    </row>
    <row r="69" spans="3:45" x14ac:dyDescent="0.25">
      <c r="C69" s="40"/>
      <c r="D69" s="5" t="s">
        <v>22</v>
      </c>
      <c r="E69" s="1">
        <f>SUMIFS('Emission tracker'!$E$3:$E$1001,'Emission tracker'!$B$3:$B$1001,"=Dec 2029",'Emission tracker'!$C$3:$C$1001, "=Mains Failure Testing",'Emission tracker'!$D$3:$D$1001,"1")</f>
        <v>0</v>
      </c>
      <c r="F69" s="1">
        <f t="shared" si="48"/>
        <v>0</v>
      </c>
      <c r="G69" s="1">
        <f>SUMIFS('Emission tracker'!$F$3:$F$1001,'Emission tracker'!$B$3:$B$1001,"=Dec 2029",'Emission tracker'!$C$3:$C$1001, "=Mains Failure Testing",'Emission tracker'!$D$3:$D$1001,"1")</f>
        <v>0</v>
      </c>
      <c r="H69" s="1">
        <f t="shared" si="40"/>
        <v>0</v>
      </c>
      <c r="I69" s="1">
        <f>SUMIFS('Emission tracker'!$G$3:$G$1001,'Emission tracker'!$B$3:$B$1001,"=Dec 2029",'Emission tracker'!$C$3:$C$1001, "=Mains Failure Testing",'Emission tracker'!$D$3:$D$1001,"1")</f>
        <v>0</v>
      </c>
      <c r="J69" s="1">
        <f t="shared" si="41"/>
        <v>0</v>
      </c>
      <c r="K69" s="1">
        <f t="shared" si="56"/>
        <v>0</v>
      </c>
      <c r="L69" s="1">
        <f t="shared" si="49"/>
        <v>0</v>
      </c>
      <c r="N69" s="40"/>
      <c r="O69" s="5" t="s">
        <v>22</v>
      </c>
      <c r="P69" s="1">
        <f>SUMIFS('Emission tracker'!$E$3:$E$1001,'Emission tracker'!$B$3:$B$1001,"=Dec 2029",'Emission tracker'!$C$3:$C$1001, "=Mains Failure Testing",'Emission tracker'!$D$3:$D$1001,"2")</f>
        <v>0</v>
      </c>
      <c r="Q69" s="1">
        <f t="shared" si="50"/>
        <v>0</v>
      </c>
      <c r="R69" s="1">
        <f>SUMIFS('Emission tracker'!$F$3:$F$1001,'Emission tracker'!$B$3:$B$1001,"=Dec 2029",'Emission tracker'!$C$3:$C$1001, "=Mains Failure Testing",'Emission tracker'!$D$3:$D$1001,"2")</f>
        <v>0</v>
      </c>
      <c r="S69" s="1">
        <f t="shared" si="42"/>
        <v>0</v>
      </c>
      <c r="T69" s="1">
        <f>SUMIFS('Emission tracker'!$G$3:$G$1001,'Emission tracker'!$B$3:$B$1001,"=Dec 2029",'Emission tracker'!$C$3:$C$1001, "=Mains Failure Testing",'Emission tracker'!$D$3:$D$1001,"2")</f>
        <v>0</v>
      </c>
      <c r="U69" s="1">
        <f t="shared" si="43"/>
        <v>0</v>
      </c>
      <c r="V69" s="1">
        <f t="shared" si="57"/>
        <v>0</v>
      </c>
      <c r="W69" s="1">
        <f t="shared" si="51"/>
        <v>0</v>
      </c>
      <c r="Y69" s="40"/>
      <c r="Z69" s="5" t="s">
        <v>22</v>
      </c>
      <c r="AA69" s="1">
        <f>SUMIFS('Emission tracker'!$E$3:$E$1001,'Emission tracker'!$B$3:$B$1001,"=Dec 2029",'Emission tracker'!$C$3:$C$1001, "=Mains Failure Testing",'Emission tracker'!$D$3:$D$1001,"3")</f>
        <v>0</v>
      </c>
      <c r="AB69" s="1">
        <f t="shared" si="52"/>
        <v>0</v>
      </c>
      <c r="AC69" s="1">
        <f>SUMIFS('Emission tracker'!$F$3:$F$1001,'Emission tracker'!$B$3:$B$1001,"=Dec 2029",'Emission tracker'!$C$3:$C$1001, "=Mains Failure Testing",'Emission tracker'!$D$3:$D$1001,"3")</f>
        <v>0</v>
      </c>
      <c r="AD69" s="1">
        <f t="shared" si="44"/>
        <v>0</v>
      </c>
      <c r="AE69" s="1">
        <f>SUMIFS('Emission tracker'!$G$3:$G$1001,'Emission tracker'!$B$3:$B$1001,"=Dec 2029",'Emission tracker'!$C$3:$C$1001, "=Mains Failure Testing",'Emission tracker'!$D$3:$D$1001,"3")</f>
        <v>0</v>
      </c>
      <c r="AF69" s="1">
        <f t="shared" si="45"/>
        <v>0</v>
      </c>
      <c r="AG69" s="1">
        <f t="shared" si="58"/>
        <v>0</v>
      </c>
      <c r="AH69" s="1">
        <f t="shared" si="53"/>
        <v>0</v>
      </c>
      <c r="AJ69" s="40"/>
      <c r="AK69" s="5" t="s">
        <v>22</v>
      </c>
      <c r="AL69" s="1">
        <f>SUMIFS('Emission tracker'!$E$3:$E$1001,'Emission tracker'!$B$3:$B$1001,"=Dec 2029",'Emission tracker'!$C$3:$C$1001, "=Mains Failure Testing",'Emission tracker'!$D$3:$D$1001,"4")</f>
        <v>0</v>
      </c>
      <c r="AM69" s="1">
        <f t="shared" si="54"/>
        <v>0</v>
      </c>
      <c r="AN69" s="1">
        <f>SUMIFS('Emission tracker'!$F$3:$F$1001,'Emission tracker'!$B$3:$B$1001,"=Dec 2029",'Emission tracker'!$C$3:$C$1001, "=Mains Failure Testing",'Emission tracker'!$D$3:$D$1001,"4")</f>
        <v>0</v>
      </c>
      <c r="AO69" s="1">
        <f t="shared" si="46"/>
        <v>0</v>
      </c>
      <c r="AP69" s="1">
        <f>SUMIFS('Emission tracker'!$G$3:$G$1001,'Emission tracker'!$B$3:$B$1001,"=Dec 2029",'Emission tracker'!$C$3:$C$1001, "=Mains Failure Testing",'Emission tracker'!$D$3:$D$1001,"4")</f>
        <v>0</v>
      </c>
      <c r="AQ69" s="1">
        <f t="shared" si="47"/>
        <v>0</v>
      </c>
      <c r="AR69" s="1">
        <f t="shared" si="59"/>
        <v>0</v>
      </c>
      <c r="AS69" s="1">
        <f t="shared" si="55"/>
        <v>0</v>
      </c>
    </row>
    <row r="71" spans="3:45" x14ac:dyDescent="0.25">
      <c r="C71" s="30" t="s">
        <v>48</v>
      </c>
      <c r="D71" s="31"/>
      <c r="E71" s="46" t="s">
        <v>5</v>
      </c>
      <c r="F71" s="46"/>
      <c r="G71" s="28" t="s">
        <v>6</v>
      </c>
      <c r="H71" s="29"/>
      <c r="I71" s="29"/>
      <c r="J71" s="29"/>
      <c r="K71" s="29"/>
      <c r="L71" s="29"/>
      <c r="N71" s="30" t="s">
        <v>34</v>
      </c>
      <c r="O71" s="31"/>
      <c r="P71" s="46" t="s">
        <v>5</v>
      </c>
      <c r="Q71" s="46"/>
      <c r="R71" s="28" t="s">
        <v>6</v>
      </c>
      <c r="S71" s="29"/>
      <c r="T71" s="29"/>
      <c r="U71" s="29"/>
      <c r="V71" s="29"/>
      <c r="W71" s="29"/>
      <c r="Y71" s="30" t="s">
        <v>34</v>
      </c>
      <c r="Z71" s="31"/>
      <c r="AA71" s="46" t="s">
        <v>5</v>
      </c>
      <c r="AB71" s="46"/>
      <c r="AC71" s="28" t="s">
        <v>6</v>
      </c>
      <c r="AD71" s="29"/>
      <c r="AE71" s="29"/>
      <c r="AF71" s="29"/>
      <c r="AG71" s="29"/>
      <c r="AH71" s="29"/>
      <c r="AJ71" s="30" t="s">
        <v>34</v>
      </c>
      <c r="AK71" s="31"/>
      <c r="AL71" s="46" t="s">
        <v>5</v>
      </c>
      <c r="AM71" s="46"/>
      <c r="AN71" s="28" t="s">
        <v>6</v>
      </c>
      <c r="AO71" s="29"/>
      <c r="AP71" s="29"/>
      <c r="AQ71" s="29"/>
      <c r="AR71" s="29"/>
      <c r="AS71" s="29"/>
    </row>
    <row r="72" spans="3:45" x14ac:dyDescent="0.25">
      <c r="C72" s="5" t="s">
        <v>0</v>
      </c>
      <c r="D72" s="5" t="s">
        <v>10</v>
      </c>
      <c r="E72" s="3" t="s">
        <v>23</v>
      </c>
      <c r="F72" s="3" t="s">
        <v>28</v>
      </c>
      <c r="G72" s="3" t="s">
        <v>29</v>
      </c>
      <c r="H72" s="3" t="s">
        <v>28</v>
      </c>
      <c r="I72" s="3" t="s">
        <v>59</v>
      </c>
      <c r="J72" s="3" t="s">
        <v>60</v>
      </c>
      <c r="K72" s="3" t="s">
        <v>36</v>
      </c>
      <c r="L72" s="3" t="s">
        <v>61</v>
      </c>
      <c r="N72" s="5" t="s">
        <v>0</v>
      </c>
      <c r="O72" s="5" t="s">
        <v>10</v>
      </c>
      <c r="P72" s="3" t="s">
        <v>23</v>
      </c>
      <c r="Q72" s="3" t="s">
        <v>28</v>
      </c>
      <c r="R72" s="3" t="s">
        <v>29</v>
      </c>
      <c r="S72" s="3" t="s">
        <v>28</v>
      </c>
      <c r="T72" s="3" t="s">
        <v>59</v>
      </c>
      <c r="U72" s="3" t="s">
        <v>60</v>
      </c>
      <c r="V72" s="3" t="s">
        <v>36</v>
      </c>
      <c r="W72" s="3" t="s">
        <v>61</v>
      </c>
      <c r="Y72" s="5" t="s">
        <v>0</v>
      </c>
      <c r="Z72" s="5" t="s">
        <v>10</v>
      </c>
      <c r="AA72" s="3" t="s">
        <v>23</v>
      </c>
      <c r="AB72" s="3" t="s">
        <v>28</v>
      </c>
      <c r="AC72" s="3" t="s">
        <v>29</v>
      </c>
      <c r="AD72" s="3" t="s">
        <v>28</v>
      </c>
      <c r="AE72" s="3" t="s">
        <v>59</v>
      </c>
      <c r="AF72" s="3" t="s">
        <v>60</v>
      </c>
      <c r="AG72" s="3" t="s">
        <v>36</v>
      </c>
      <c r="AH72" s="3" t="s">
        <v>61</v>
      </c>
      <c r="AJ72" s="5" t="s">
        <v>0</v>
      </c>
      <c r="AK72" s="5" t="s">
        <v>10</v>
      </c>
      <c r="AL72" s="3" t="s">
        <v>23</v>
      </c>
      <c r="AM72" s="3" t="s">
        <v>28</v>
      </c>
      <c r="AN72" s="3" t="s">
        <v>29</v>
      </c>
      <c r="AO72" s="3" t="s">
        <v>28</v>
      </c>
      <c r="AP72" s="3" t="s">
        <v>59</v>
      </c>
      <c r="AQ72" s="3" t="s">
        <v>60</v>
      </c>
      <c r="AR72" s="3" t="s">
        <v>36</v>
      </c>
      <c r="AS72" s="3" t="s">
        <v>61</v>
      </c>
    </row>
    <row r="73" spans="3:45" x14ac:dyDescent="0.25">
      <c r="C73" s="40">
        <v>1</v>
      </c>
      <c r="D73" s="5" t="s">
        <v>11</v>
      </c>
      <c r="E73" s="1">
        <f>SUMIFS('Emission tracker'!$E$3:$E$1001,'Emission tracker'!$B$3:$B$1001,"=Jan 2029",'Emission tracker'!$C$3:$C$1001, "=Mains Failure Outage",'Emission tracker'!$D$3:$D$1001,"1")</f>
        <v>0</v>
      </c>
      <c r="F73" s="1">
        <f>I$10*(E73*60)</f>
        <v>0</v>
      </c>
      <c r="G73" s="1">
        <f>SUMIFS('Emission tracker'!$F$3:$F$1001,'Emission tracker'!$B$3:$B$1001,"=Jan 2029",'Emission tracker'!$C$3:$C$1001, "=Mains Failure Outage",'Emission tracker'!$D$3:$D$1001,"1")</f>
        <v>0</v>
      </c>
      <c r="H73" s="1">
        <f t="shared" ref="H73:H84" si="60">J$10*(G73*60)</f>
        <v>0</v>
      </c>
      <c r="I73" s="1">
        <f>SUMIFS('Emission tracker'!$G$3:$G$1001,'Emission tracker'!$B$3:$B$1001,"=Jan 2029",'Emission tracker'!$C$3:$C$1001, "=Mains Failure Outage",'Emission tracker'!$D$3:$D$1001,"1")</f>
        <v>0</v>
      </c>
      <c r="J73" s="1">
        <f t="shared" ref="J73:J84" si="61">K$10*(I73*60)</f>
        <v>0</v>
      </c>
      <c r="K73" s="1">
        <f>SUM(G73,I73)</f>
        <v>0</v>
      </c>
      <c r="L73" s="1">
        <f>SUM(H73,J73)</f>
        <v>0</v>
      </c>
      <c r="N73" s="40">
        <v>2</v>
      </c>
      <c r="O73" s="5" t="s">
        <v>11</v>
      </c>
      <c r="P73" s="1">
        <f>SUMIFS('Emission tracker'!$E$3:$E$1001,'Emission tracker'!$B$3:$B$1001,"=Jan 2029",'Emission tracker'!$C$3:$C$1001, "=Mains Failure Outage",'Emission tracker'!$D$3:$D$1001,"2")</f>
        <v>0</v>
      </c>
      <c r="Q73" s="1">
        <f>T$10*(P73*60)</f>
        <v>0</v>
      </c>
      <c r="R73" s="1">
        <f>SUMIFS('Emission tracker'!$F$3:$F$1001,'Emission tracker'!$B$3:$B$1001,"=Jan 2029",'Emission tracker'!$C$3:$C$1001, "=Mains Failure Outage",'Emission tracker'!$D$3:$D$1001,"2")</f>
        <v>0</v>
      </c>
      <c r="S73" s="1">
        <f t="shared" ref="S73:S84" si="62">U$10*(R73*60)</f>
        <v>0</v>
      </c>
      <c r="T73" s="1">
        <f>SUMIFS('Emission tracker'!$G$3:$G$1001,'Emission tracker'!$B$3:$B$1001,"=Jan 2029",'Emission tracker'!$C$3:$C$1001, "=Mains Failure Outage",'Emission tracker'!$D$3:$D$1001,"2")</f>
        <v>0</v>
      </c>
      <c r="U73" s="1">
        <f t="shared" ref="U73:U84" si="63">V$10*(T73*60)</f>
        <v>0</v>
      </c>
      <c r="V73" s="1">
        <f>SUM(R73,T73)</f>
        <v>0</v>
      </c>
      <c r="W73" s="1">
        <f>SUM(S73,U73)</f>
        <v>0</v>
      </c>
      <c r="Y73" s="40">
        <v>3</v>
      </c>
      <c r="Z73" s="5" t="s">
        <v>11</v>
      </c>
      <c r="AA73" s="1">
        <f>SUMIFS('Emission tracker'!$E$3:$E$1001,'Emission tracker'!$B$3:$B$1001,"=Jan 2029",'Emission tracker'!$C$3:$C$1001, "=Mains Failure Outage",'Emission tracker'!$D$3:$D$1001,"3")</f>
        <v>0</v>
      </c>
      <c r="AB73" s="1">
        <f>AE$10*(AA73*60)</f>
        <v>0</v>
      </c>
      <c r="AC73" s="1">
        <f>SUMIFS('Emission tracker'!$F$3:$F$1001,'Emission tracker'!$B$3:$B$1001,"=Jan 2029",'Emission tracker'!$C$3:$C$1001, "=Mains Failure Outage",'Emission tracker'!$D$3:$D$1001,"3")</f>
        <v>0</v>
      </c>
      <c r="AD73" s="1">
        <f t="shared" ref="AD73:AD84" si="64">AF$10*(AC73*60)</f>
        <v>0</v>
      </c>
      <c r="AE73" s="1">
        <f>SUMIFS('Emission tracker'!$G$3:$G$1001,'Emission tracker'!$B$3:$B$1001,"=Jan 2029",'Emission tracker'!$C$3:$C$1001, "=Mains Failure Outage",'Emission tracker'!$D$3:$D$1001,"3")</f>
        <v>0</v>
      </c>
      <c r="AF73" s="1">
        <f t="shared" ref="AF73:AF84" si="65">AG$10*(AE73*60)</f>
        <v>0</v>
      </c>
      <c r="AG73" s="1">
        <f>SUM(AC73,AE73)</f>
        <v>0</v>
      </c>
      <c r="AH73" s="1">
        <f>SUM(AD73,AF73)</f>
        <v>0</v>
      </c>
      <c r="AJ73" s="40">
        <v>4</v>
      </c>
      <c r="AK73" s="5" t="s">
        <v>11</v>
      </c>
      <c r="AL73" s="1">
        <f>SUMIFS('Emission tracker'!$E$3:$E$1001,'Emission tracker'!$B$3:$B$1001,"=Jan 2029",'Emission tracker'!$C$3:$C$1001, "=Mains Failure Outage",'Emission tracker'!$D$3:$D$1001,"4")</f>
        <v>0</v>
      </c>
      <c r="AM73" s="1">
        <f>AP$10*(AL73*60)</f>
        <v>0</v>
      </c>
      <c r="AN73" s="1">
        <f>SUMIFS('Emission tracker'!$F$3:$F$1001,'Emission tracker'!$B$3:$B$1001,"=Jan 2029",'Emission tracker'!$C$3:$C$1001, "=Mains Failure Outage",'Emission tracker'!$D$3:$D$1001,"4")</f>
        <v>0</v>
      </c>
      <c r="AO73" s="1">
        <f t="shared" ref="AO73:AO84" si="66">AQ$10*(AN73*60)</f>
        <v>0</v>
      </c>
      <c r="AP73" s="1">
        <f>SUMIFS('Emission tracker'!$G$3:$G$1001,'Emission tracker'!$B$3:$B$1001,"=Jan 2029",'Emission tracker'!$C$3:$C$1001, "=Mains Failure Outage",'Emission tracker'!$D$3:$D$1001,"4")</f>
        <v>0</v>
      </c>
      <c r="AQ73" s="1">
        <f t="shared" ref="AQ73:AQ84" si="67">AR$10*(AP73*60)</f>
        <v>0</v>
      </c>
      <c r="AR73" s="1">
        <f>SUM(AN73,AP73)</f>
        <v>0</v>
      </c>
      <c r="AS73" s="1">
        <f>SUM(AO73,AQ73)</f>
        <v>0</v>
      </c>
    </row>
    <row r="74" spans="3:45" x14ac:dyDescent="0.25">
      <c r="C74" s="40"/>
      <c r="D74" s="5" t="s">
        <v>12</v>
      </c>
      <c r="E74" s="1">
        <f>SUMIFS('Emission tracker'!$E$3:$E$1001,'Emission tracker'!$B$3:$B$1001,"=Feb 2029",'Emission tracker'!$C$3:$C$1001, "=Mains Failure Outage",'Emission tracker'!$D$3:$D$1001,"1")</f>
        <v>0</v>
      </c>
      <c r="F74" s="1">
        <f t="shared" ref="F74:F84" si="68">I$10*(E74*60)</f>
        <v>0</v>
      </c>
      <c r="G74" s="1">
        <f>SUMIFS('Emission tracker'!$F$3:$F$1001,'Emission tracker'!$B$3:$B$1001,"=Feb 2029",'Emission tracker'!$C$3:$C$1001, "=Mains Failure Outage",'Emission tracker'!$D$3:$D$1001,"1")</f>
        <v>0</v>
      </c>
      <c r="H74" s="1">
        <f t="shared" si="60"/>
        <v>0</v>
      </c>
      <c r="I74" s="1">
        <f>SUMIFS('Emission tracker'!$G$3:$G$1001,'Emission tracker'!$B$3:$B$1001,"=Feb 2029",'Emission tracker'!$C$3:$C$1001, "=Mains Failure Outage",'Emission tracker'!$D$3:$D$1001,"1")</f>
        <v>0</v>
      </c>
      <c r="J74" s="1">
        <f t="shared" si="61"/>
        <v>0</v>
      </c>
      <c r="K74" s="1">
        <f>SUM(G74,I74)</f>
        <v>0</v>
      </c>
      <c r="L74" s="1">
        <f t="shared" ref="L74:L84" si="69">SUM(H74,J74)</f>
        <v>0</v>
      </c>
      <c r="N74" s="40"/>
      <c r="O74" s="5" t="s">
        <v>12</v>
      </c>
      <c r="P74" s="1">
        <f>SUMIFS('Emission tracker'!$E$3:$E$1001,'Emission tracker'!$B$3:$B$1001,"=Feb 2029",'Emission tracker'!$C$3:$C$1001, "=Mains Failure Outage",'Emission tracker'!$D$3:$D$1001,"2")</f>
        <v>0</v>
      </c>
      <c r="Q74" s="1">
        <f t="shared" ref="Q74:Q84" si="70">T$10*(P74*60)</f>
        <v>0</v>
      </c>
      <c r="R74" s="1">
        <f>SUMIFS('Emission tracker'!$F$3:$F$1001,'Emission tracker'!$B$3:$B$1001,"=Feb 2029",'Emission tracker'!$C$3:$C$1001, "=Mains Failure Outage",'Emission tracker'!$D$3:$D$1001,"2")</f>
        <v>0</v>
      </c>
      <c r="S74" s="1">
        <f t="shared" si="62"/>
        <v>0</v>
      </c>
      <c r="T74" s="1">
        <f>SUMIFS('Emission tracker'!$G$3:$G$1001,'Emission tracker'!$B$3:$B$1001,"=Feb 2029",'Emission tracker'!$C$3:$C$1001, "=Mains Failure Outage",'Emission tracker'!$D$3:$D$1001,"2")</f>
        <v>0</v>
      </c>
      <c r="U74" s="1">
        <f t="shared" si="63"/>
        <v>0</v>
      </c>
      <c r="V74" s="1">
        <f>SUM(R74,T74)</f>
        <v>0</v>
      </c>
      <c r="W74" s="1">
        <f t="shared" ref="W74:W84" si="71">SUM(S74,U74)</f>
        <v>0</v>
      </c>
      <c r="Y74" s="40"/>
      <c r="Z74" s="5" t="s">
        <v>12</v>
      </c>
      <c r="AA74" s="1">
        <f>SUMIFS('Emission tracker'!$E$3:$E$1001,'Emission tracker'!$B$3:$B$1001,"=Feb 2029",'Emission tracker'!$C$3:$C$1001, "=Mains Failure Outage",'Emission tracker'!$D$3:$D$1001,"3")</f>
        <v>0</v>
      </c>
      <c r="AB74" s="1">
        <f t="shared" ref="AB74:AB84" si="72">AE$10*(AA74*60)</f>
        <v>0</v>
      </c>
      <c r="AC74" s="1">
        <f>SUMIFS('Emission tracker'!$F$3:$F$1001,'Emission tracker'!$B$3:$B$1001,"=Feb 2029",'Emission tracker'!$C$3:$C$1001, "=Mains Failure Outage",'Emission tracker'!$D$3:$D$1001,"3")</f>
        <v>0</v>
      </c>
      <c r="AD74" s="1">
        <f t="shared" si="64"/>
        <v>0</v>
      </c>
      <c r="AE74" s="1">
        <f>SUMIFS('Emission tracker'!$G$3:$G$1001,'Emission tracker'!$B$3:$B$1001,"=Feb 2029",'Emission tracker'!$C$3:$C$1001, "=Mains Failure Outage",'Emission tracker'!$D$3:$D$1001,"3")</f>
        <v>0</v>
      </c>
      <c r="AF74" s="1">
        <f t="shared" si="65"/>
        <v>0</v>
      </c>
      <c r="AG74" s="1">
        <f>SUM(AC74,AE74)</f>
        <v>0</v>
      </c>
      <c r="AH74" s="1">
        <f t="shared" ref="AH74:AH84" si="73">SUM(AD74,AF74)</f>
        <v>0</v>
      </c>
      <c r="AJ74" s="40"/>
      <c r="AK74" s="5" t="s">
        <v>12</v>
      </c>
      <c r="AL74" s="1">
        <f>SUMIFS('Emission tracker'!$E$3:$E$1001,'Emission tracker'!$B$3:$B$1001,"=Feb 2029",'Emission tracker'!$C$3:$C$1001, "=Mains Failure Outage",'Emission tracker'!$D$3:$D$1001,"4")</f>
        <v>0</v>
      </c>
      <c r="AM74" s="1">
        <f t="shared" ref="AM74:AM84" si="74">AP$10*(AL74*60)</f>
        <v>0</v>
      </c>
      <c r="AN74" s="1">
        <f>SUMIFS('Emission tracker'!$F$3:$F$1001,'Emission tracker'!$B$3:$B$1001,"=Feb 2029",'Emission tracker'!$C$3:$C$1001, "=Mains Failure Outage",'Emission tracker'!$D$3:$D$1001,"4")</f>
        <v>0</v>
      </c>
      <c r="AO74" s="1">
        <f t="shared" si="66"/>
        <v>0</v>
      </c>
      <c r="AP74" s="1">
        <f>SUMIFS('Emission tracker'!$G$3:$G$1001,'Emission tracker'!$B$3:$B$1001,"=Feb 2029",'Emission tracker'!$C$3:$C$1001, "=Mains Failure Outage",'Emission tracker'!$D$3:$D$1001,"4")</f>
        <v>0</v>
      </c>
      <c r="AQ74" s="1">
        <f t="shared" si="67"/>
        <v>0</v>
      </c>
      <c r="AR74" s="1">
        <f>SUM(AN74,AP74)</f>
        <v>0</v>
      </c>
      <c r="AS74" s="1">
        <f t="shared" ref="AS74:AS84" si="75">SUM(AO74,AQ74)</f>
        <v>0</v>
      </c>
    </row>
    <row r="75" spans="3:45" x14ac:dyDescent="0.25">
      <c r="C75" s="40"/>
      <c r="D75" s="5" t="s">
        <v>13</v>
      </c>
      <c r="E75" s="1">
        <f>SUMIFS('Emission tracker'!$E$3:$E$1001,'Emission tracker'!$B$3:$B$1001,"=Mar 2029",'Emission tracker'!$C$3:$C$1001, "=Mains Failure Outage",'Emission tracker'!$D$3:$D$1001,"1")</f>
        <v>0</v>
      </c>
      <c r="F75" s="1">
        <f t="shared" si="68"/>
        <v>0</v>
      </c>
      <c r="G75" s="1">
        <f>SUMIFS('Emission tracker'!$F$3:$F$1001,'Emission tracker'!$B$3:$B$1001,"=Mar 2029",'Emission tracker'!$C$3:$C$1001, "=Mains Failure Outage",'Emission tracker'!$D$3:$D$1001,"1")</f>
        <v>0</v>
      </c>
      <c r="H75" s="1">
        <f t="shared" si="60"/>
        <v>0</v>
      </c>
      <c r="I75" s="1">
        <f>SUMIFS('Emission tracker'!$G$3:$G$1001,'Emission tracker'!$B$3:$B$1001,"=Mar 2029",'Emission tracker'!$C$3:$C$1001, "=Mains Failure Outage",'Emission tracker'!$D$3:$D$1001,"1")</f>
        <v>0</v>
      </c>
      <c r="J75" s="1">
        <f t="shared" si="61"/>
        <v>0</v>
      </c>
      <c r="K75" s="1">
        <f t="shared" ref="K75:K84" si="76">SUM(G75,I75)</f>
        <v>0</v>
      </c>
      <c r="L75" s="1">
        <f t="shared" si="69"/>
        <v>0</v>
      </c>
      <c r="N75" s="40"/>
      <c r="O75" s="5" t="s">
        <v>13</v>
      </c>
      <c r="P75" s="1">
        <f>SUMIFS('Emission tracker'!$E$3:$E$1001,'Emission tracker'!$B$3:$B$1001,"=Mar 2029",'Emission tracker'!$C$3:$C$1001, "=Mains Failure Outage",'Emission tracker'!$D$3:$D$1001,"2")</f>
        <v>0</v>
      </c>
      <c r="Q75" s="1">
        <f t="shared" si="70"/>
        <v>0</v>
      </c>
      <c r="R75" s="1">
        <f>SUMIFS('Emission tracker'!$F$3:$F$1001,'Emission tracker'!$B$3:$B$1001,"=Mar 2029",'Emission tracker'!$C$3:$C$1001, "=Mains Failure Outage",'Emission tracker'!$D$3:$D$1001,"2")</f>
        <v>0</v>
      </c>
      <c r="S75" s="1">
        <f t="shared" si="62"/>
        <v>0</v>
      </c>
      <c r="T75" s="1">
        <f>SUMIFS('Emission tracker'!$G$3:$G$1001,'Emission tracker'!$B$3:$B$1001,"=Mar 2029",'Emission tracker'!$C$3:$C$1001, "=Mains Failure Outage",'Emission tracker'!$D$3:$D$1001,"2")</f>
        <v>0</v>
      </c>
      <c r="U75" s="1">
        <f t="shared" si="63"/>
        <v>0</v>
      </c>
      <c r="V75" s="1">
        <f t="shared" ref="V75:V84" si="77">SUM(R75,T75)</f>
        <v>0</v>
      </c>
      <c r="W75" s="1">
        <f t="shared" si="71"/>
        <v>0</v>
      </c>
      <c r="Y75" s="40"/>
      <c r="Z75" s="5" t="s">
        <v>13</v>
      </c>
      <c r="AA75" s="1">
        <f>SUMIFS('Emission tracker'!$E$3:$E$1001,'Emission tracker'!$B$3:$B$1001,"=Mar 2029",'Emission tracker'!$C$3:$C$1001, "=Mains Failure Outage",'Emission tracker'!$D$3:$D$1001,"3")</f>
        <v>0</v>
      </c>
      <c r="AB75" s="1">
        <f t="shared" si="72"/>
        <v>0</v>
      </c>
      <c r="AC75" s="1">
        <f>SUMIFS('Emission tracker'!$F$3:$F$1001,'Emission tracker'!$B$3:$B$1001,"=Mar 2029",'Emission tracker'!$C$3:$C$1001, "=Mains Failure Outage",'Emission tracker'!$D$3:$D$1001,"3")</f>
        <v>0</v>
      </c>
      <c r="AD75" s="1">
        <f t="shared" si="64"/>
        <v>0</v>
      </c>
      <c r="AE75" s="1">
        <f>SUMIFS('Emission tracker'!$G$3:$G$1001,'Emission tracker'!$B$3:$B$1001,"=Mar 2029",'Emission tracker'!$C$3:$C$1001, "=Mains Failure Outage",'Emission tracker'!$D$3:$D$1001,"3")</f>
        <v>0</v>
      </c>
      <c r="AF75" s="1">
        <f t="shared" si="65"/>
        <v>0</v>
      </c>
      <c r="AG75" s="1">
        <f t="shared" ref="AG75:AG84" si="78">SUM(AC75,AE75)</f>
        <v>0</v>
      </c>
      <c r="AH75" s="1">
        <f t="shared" si="73"/>
        <v>0</v>
      </c>
      <c r="AJ75" s="40"/>
      <c r="AK75" s="5" t="s">
        <v>13</v>
      </c>
      <c r="AL75" s="1">
        <f>SUMIFS('Emission tracker'!$E$3:$E$1001,'Emission tracker'!$B$3:$B$1001,"=Mar 2029",'Emission tracker'!$C$3:$C$1001, "=Mains Failure Outage",'Emission tracker'!$D$3:$D$1001,"4")</f>
        <v>0</v>
      </c>
      <c r="AM75" s="1">
        <f t="shared" si="74"/>
        <v>0</v>
      </c>
      <c r="AN75" s="1">
        <f>SUMIFS('Emission tracker'!$F$3:$F$1001,'Emission tracker'!$B$3:$B$1001,"=Mar 2029",'Emission tracker'!$C$3:$C$1001, "=Mains Failure Outage",'Emission tracker'!$D$3:$D$1001,"4")</f>
        <v>0</v>
      </c>
      <c r="AO75" s="1">
        <f t="shared" si="66"/>
        <v>0</v>
      </c>
      <c r="AP75" s="1">
        <f>SUMIFS('Emission tracker'!$G$3:$G$1001,'Emission tracker'!$B$3:$B$1001,"=Mar 2029",'Emission tracker'!$C$3:$C$1001, "=Mains Failure Outage",'Emission tracker'!$D$3:$D$1001,"4")</f>
        <v>0</v>
      </c>
      <c r="AQ75" s="1">
        <f t="shared" si="67"/>
        <v>0</v>
      </c>
      <c r="AR75" s="1">
        <f t="shared" ref="AR75:AR84" si="79">SUM(AN75,AP75)</f>
        <v>0</v>
      </c>
      <c r="AS75" s="1">
        <f t="shared" si="75"/>
        <v>0</v>
      </c>
    </row>
    <row r="76" spans="3:45" x14ac:dyDescent="0.25">
      <c r="C76" s="40"/>
      <c r="D76" s="5" t="s">
        <v>14</v>
      </c>
      <c r="E76" s="1">
        <f>SUMIFS('Emission tracker'!$E$3:$E$1001,'Emission tracker'!$B$3:$B$1001,"=Apr 2029",'Emission tracker'!$C$3:$C$1001, "=Mains Failure Outage",'Emission tracker'!$D$3:$D$1001,"1")</f>
        <v>0</v>
      </c>
      <c r="F76" s="1">
        <f t="shared" si="68"/>
        <v>0</v>
      </c>
      <c r="G76" s="1">
        <f>SUMIFS('Emission tracker'!$F$3:$F$1001,'Emission tracker'!$B$3:$B$1001,"=Apr 2029",'Emission tracker'!$C$3:$C$1001, "=Mains Failure Outage",'Emission tracker'!$D$3:$D$1001,"1")</f>
        <v>0</v>
      </c>
      <c r="H76" s="1">
        <f t="shared" si="60"/>
        <v>0</v>
      </c>
      <c r="I76" s="1">
        <f>SUMIFS('Emission tracker'!$G$3:$G$1001,'Emission tracker'!$B$3:$B$1001,"=Apr 2029",'Emission tracker'!$C$3:$C$1001, "=Mains Failure Outage",'Emission tracker'!$D$3:$D$1001,"1")</f>
        <v>0</v>
      </c>
      <c r="J76" s="1">
        <f t="shared" si="61"/>
        <v>0</v>
      </c>
      <c r="K76" s="1">
        <f t="shared" si="76"/>
        <v>0</v>
      </c>
      <c r="L76" s="1">
        <f t="shared" si="69"/>
        <v>0</v>
      </c>
      <c r="N76" s="40"/>
      <c r="O76" s="5" t="s">
        <v>14</v>
      </c>
      <c r="P76" s="1">
        <f>SUMIFS('Emission tracker'!$E$3:$E$1001,'Emission tracker'!$B$3:$B$1001,"=Apr 2029",'Emission tracker'!$C$3:$C$1001, "=Mains Failure Outage",'Emission tracker'!$D$3:$D$1001,"2")</f>
        <v>0</v>
      </c>
      <c r="Q76" s="1">
        <f t="shared" si="70"/>
        <v>0</v>
      </c>
      <c r="R76" s="1">
        <f>SUMIFS('Emission tracker'!$F$3:$F$1001,'Emission tracker'!$B$3:$B$1001,"=Apr 2029",'Emission tracker'!$C$3:$C$1001, "=Mains Failure Outage",'Emission tracker'!$D$3:$D$1001,"2")</f>
        <v>0</v>
      </c>
      <c r="S76" s="1">
        <f t="shared" si="62"/>
        <v>0</v>
      </c>
      <c r="T76" s="1">
        <f>SUMIFS('Emission tracker'!$G$3:$G$1001,'Emission tracker'!$B$3:$B$1001,"=Apr 2029",'Emission tracker'!$C$3:$C$1001, "=Mains Failure Outage",'Emission tracker'!$D$3:$D$1001,"2")</f>
        <v>0</v>
      </c>
      <c r="U76" s="1">
        <f t="shared" si="63"/>
        <v>0</v>
      </c>
      <c r="V76" s="1">
        <f t="shared" si="77"/>
        <v>0</v>
      </c>
      <c r="W76" s="1">
        <f t="shared" si="71"/>
        <v>0</v>
      </c>
      <c r="Y76" s="40"/>
      <c r="Z76" s="5" t="s">
        <v>14</v>
      </c>
      <c r="AA76" s="1">
        <f>SUMIFS('Emission tracker'!$E$3:$E$1001,'Emission tracker'!$B$3:$B$1001,"=Apr 2029",'Emission tracker'!$C$3:$C$1001, "=Mains Failure Outage",'Emission tracker'!$D$3:$D$1001,"3")</f>
        <v>0</v>
      </c>
      <c r="AB76" s="1">
        <f t="shared" si="72"/>
        <v>0</v>
      </c>
      <c r="AC76" s="1">
        <f>SUMIFS('Emission tracker'!$F$3:$F$1001,'Emission tracker'!$B$3:$B$1001,"=Apr 2029",'Emission tracker'!$C$3:$C$1001, "=Mains Failure Outage",'Emission tracker'!$D$3:$D$1001,"3")</f>
        <v>0</v>
      </c>
      <c r="AD76" s="1">
        <f t="shared" si="64"/>
        <v>0</v>
      </c>
      <c r="AE76" s="1">
        <f>SUMIFS('Emission tracker'!$G$3:$G$1001,'Emission tracker'!$B$3:$B$1001,"=Apr 2029",'Emission tracker'!$C$3:$C$1001, "=Mains Failure Outage",'Emission tracker'!$D$3:$D$1001,"3")</f>
        <v>0</v>
      </c>
      <c r="AF76" s="1">
        <f t="shared" si="65"/>
        <v>0</v>
      </c>
      <c r="AG76" s="1">
        <f t="shared" si="78"/>
        <v>0</v>
      </c>
      <c r="AH76" s="1">
        <f t="shared" si="73"/>
        <v>0</v>
      </c>
      <c r="AJ76" s="40"/>
      <c r="AK76" s="5" t="s">
        <v>14</v>
      </c>
      <c r="AL76" s="1">
        <f>SUMIFS('Emission tracker'!$E$3:$E$1001,'Emission tracker'!$B$3:$B$1001,"=Apr 2029",'Emission tracker'!$C$3:$C$1001, "=Mains Failure Outage",'Emission tracker'!$D$3:$D$1001,"4")</f>
        <v>0</v>
      </c>
      <c r="AM76" s="1">
        <f t="shared" si="74"/>
        <v>0</v>
      </c>
      <c r="AN76" s="1">
        <f>SUMIFS('Emission tracker'!$F$3:$F$1001,'Emission tracker'!$B$3:$B$1001,"=Apr 2029",'Emission tracker'!$C$3:$C$1001, "=Mains Failure Outage",'Emission tracker'!$D$3:$D$1001,"4")</f>
        <v>0</v>
      </c>
      <c r="AO76" s="1">
        <f t="shared" si="66"/>
        <v>0</v>
      </c>
      <c r="AP76" s="1">
        <f>SUMIFS('Emission tracker'!$G$3:$G$1001,'Emission tracker'!$B$3:$B$1001,"=Apr 2029",'Emission tracker'!$C$3:$C$1001, "=Mains Failure Outage",'Emission tracker'!$D$3:$D$1001,"4")</f>
        <v>0</v>
      </c>
      <c r="AQ76" s="1">
        <f t="shared" si="67"/>
        <v>0</v>
      </c>
      <c r="AR76" s="1">
        <f t="shared" si="79"/>
        <v>0</v>
      </c>
      <c r="AS76" s="1">
        <f t="shared" si="75"/>
        <v>0</v>
      </c>
    </row>
    <row r="77" spans="3:45" x14ac:dyDescent="0.25">
      <c r="C77" s="40"/>
      <c r="D77" s="5" t="s">
        <v>15</v>
      </c>
      <c r="E77" s="1">
        <f>SUMIFS('Emission tracker'!$E$3:$E$1001,'Emission tracker'!$B$3:$B$1001,"=May 2029",'Emission tracker'!$C$3:$C$1001, "=Mains Failure Outage",'Emission tracker'!$D$3:$D$1001,"1")</f>
        <v>0</v>
      </c>
      <c r="F77" s="1">
        <f t="shared" si="68"/>
        <v>0</v>
      </c>
      <c r="G77" s="1">
        <f>SUMIFS('Emission tracker'!$F$3:$F$1001,'Emission tracker'!$B$3:$B$1001,"=May 2029",'Emission tracker'!$C$3:$C$1001, "=Mains Failure Outage",'Emission tracker'!$D$3:$D$1001,"1")</f>
        <v>0</v>
      </c>
      <c r="H77" s="1">
        <f t="shared" si="60"/>
        <v>0</v>
      </c>
      <c r="I77" s="1">
        <f>SUMIFS('Emission tracker'!$G$3:$G$1001,'Emission tracker'!$B$3:$B$1001,"=May 2029",'Emission tracker'!$C$3:$C$1001, "=Mains Failure Outage",'Emission tracker'!$D$3:$D$1001,"1")</f>
        <v>0</v>
      </c>
      <c r="J77" s="1">
        <f t="shared" si="61"/>
        <v>0</v>
      </c>
      <c r="K77" s="1">
        <f t="shared" si="76"/>
        <v>0</v>
      </c>
      <c r="L77" s="1">
        <f t="shared" si="69"/>
        <v>0</v>
      </c>
      <c r="N77" s="40"/>
      <c r="O77" s="5" t="s">
        <v>15</v>
      </c>
      <c r="P77" s="1">
        <f>SUMIFS('Emission tracker'!$E$3:$E$1001,'Emission tracker'!$B$3:$B$1001,"=May 2029",'Emission tracker'!$C$3:$C$1001, "=Mains Failure Outage",'Emission tracker'!$D$3:$D$1001,"2")</f>
        <v>0</v>
      </c>
      <c r="Q77" s="1">
        <f t="shared" si="70"/>
        <v>0</v>
      </c>
      <c r="R77" s="1">
        <f>SUMIFS('Emission tracker'!$F$3:$F$1001,'Emission tracker'!$B$3:$B$1001,"=May 2029",'Emission tracker'!$C$3:$C$1001, "=Mains Failure Outage",'Emission tracker'!$D$3:$D$1001,"2")</f>
        <v>0</v>
      </c>
      <c r="S77" s="1">
        <f t="shared" si="62"/>
        <v>0</v>
      </c>
      <c r="T77" s="1">
        <f>SUMIFS('Emission tracker'!$G$3:$G$1001,'Emission tracker'!$B$3:$B$1001,"=May 2029",'Emission tracker'!$C$3:$C$1001, "=Mains Failure Outage",'Emission tracker'!$D$3:$D$1001,"2")</f>
        <v>0</v>
      </c>
      <c r="U77" s="1">
        <f t="shared" si="63"/>
        <v>0</v>
      </c>
      <c r="V77" s="1">
        <f t="shared" si="77"/>
        <v>0</v>
      </c>
      <c r="W77" s="1">
        <f t="shared" si="71"/>
        <v>0</v>
      </c>
      <c r="Y77" s="40"/>
      <c r="Z77" s="5" t="s">
        <v>15</v>
      </c>
      <c r="AA77" s="1">
        <f>SUMIFS('Emission tracker'!$E$3:$E$1001,'Emission tracker'!$B$3:$B$1001,"=May 2029",'Emission tracker'!$C$3:$C$1001, "=Mains Failure Outage",'Emission tracker'!$D$3:$D$1001,"3")</f>
        <v>0</v>
      </c>
      <c r="AB77" s="1">
        <f t="shared" si="72"/>
        <v>0</v>
      </c>
      <c r="AC77" s="1">
        <f>SUMIFS('Emission tracker'!$F$3:$F$1001,'Emission tracker'!$B$3:$B$1001,"=May 2029",'Emission tracker'!$C$3:$C$1001, "=Mains Failure Outage",'Emission tracker'!$D$3:$D$1001,"3")</f>
        <v>0</v>
      </c>
      <c r="AD77" s="1">
        <f t="shared" si="64"/>
        <v>0</v>
      </c>
      <c r="AE77" s="1">
        <f>SUMIFS('Emission tracker'!$G$3:$G$1001,'Emission tracker'!$B$3:$B$1001,"=May 2029",'Emission tracker'!$C$3:$C$1001, "=Mains Failure Outage",'Emission tracker'!$D$3:$D$1001,"3")</f>
        <v>0</v>
      </c>
      <c r="AF77" s="1">
        <f t="shared" si="65"/>
        <v>0</v>
      </c>
      <c r="AG77" s="1">
        <f t="shared" si="78"/>
        <v>0</v>
      </c>
      <c r="AH77" s="1">
        <f t="shared" si="73"/>
        <v>0</v>
      </c>
      <c r="AJ77" s="40"/>
      <c r="AK77" s="5" t="s">
        <v>15</v>
      </c>
      <c r="AL77" s="1">
        <f>SUMIFS('Emission tracker'!$E$3:$E$1001,'Emission tracker'!$B$3:$B$1001,"=May 2029",'Emission tracker'!$C$3:$C$1001, "=Mains Failure Outage",'Emission tracker'!$D$3:$D$1001,"4")</f>
        <v>0</v>
      </c>
      <c r="AM77" s="1">
        <f t="shared" si="74"/>
        <v>0</v>
      </c>
      <c r="AN77" s="1">
        <f>SUMIFS('Emission tracker'!$F$3:$F$1001,'Emission tracker'!$B$3:$B$1001,"=May 2029",'Emission tracker'!$C$3:$C$1001, "=Mains Failure Outage",'Emission tracker'!$D$3:$D$1001,"4")</f>
        <v>0</v>
      </c>
      <c r="AO77" s="1">
        <f t="shared" si="66"/>
        <v>0</v>
      </c>
      <c r="AP77" s="1">
        <f>SUMIFS('Emission tracker'!$G$3:$G$1001,'Emission tracker'!$B$3:$B$1001,"=May 2029",'Emission tracker'!$C$3:$C$1001, "=Mains Failure Outage",'Emission tracker'!$D$3:$D$1001,"4")</f>
        <v>0</v>
      </c>
      <c r="AQ77" s="1">
        <f t="shared" si="67"/>
        <v>0</v>
      </c>
      <c r="AR77" s="1">
        <f t="shared" si="79"/>
        <v>0</v>
      </c>
      <c r="AS77" s="1">
        <f t="shared" si="75"/>
        <v>0</v>
      </c>
    </row>
    <row r="78" spans="3:45" x14ac:dyDescent="0.25">
      <c r="C78" s="40"/>
      <c r="D78" s="5" t="s">
        <v>16</v>
      </c>
      <c r="E78" s="1">
        <f>SUMIFS('Emission tracker'!$E$3:$E$1001,'Emission tracker'!$B$3:$B$1001,"=Jun 2029",'Emission tracker'!$C$3:$C$1001, "=Mains Failure Outage",'Emission tracker'!$D$3:$D$1001,"1")</f>
        <v>0</v>
      </c>
      <c r="F78" s="1">
        <f t="shared" si="68"/>
        <v>0</v>
      </c>
      <c r="G78" s="1">
        <f>SUMIFS('Emission tracker'!$F$3:$F$1001,'Emission tracker'!$B$3:$B$1001,"=Jun 2029",'Emission tracker'!$C$3:$C$1001, "=Mains Failure Outage",'Emission tracker'!$D$3:$D$1001,"1")</f>
        <v>0</v>
      </c>
      <c r="H78" s="1">
        <f t="shared" si="60"/>
        <v>0</v>
      </c>
      <c r="I78" s="1">
        <f>SUMIFS('Emission tracker'!$G$3:$G$1001,'Emission tracker'!$B$3:$B$1001,"=Jun 2029",'Emission tracker'!$C$3:$C$1001, "=Mains Failure Outage",'Emission tracker'!$D$3:$D$1001,"1")</f>
        <v>0</v>
      </c>
      <c r="J78" s="1">
        <f t="shared" si="61"/>
        <v>0</v>
      </c>
      <c r="K78" s="1">
        <f t="shared" si="76"/>
        <v>0</v>
      </c>
      <c r="L78" s="1">
        <f t="shared" si="69"/>
        <v>0</v>
      </c>
      <c r="N78" s="40"/>
      <c r="O78" s="5" t="s">
        <v>16</v>
      </c>
      <c r="P78" s="1">
        <f>SUMIFS('Emission tracker'!$E$3:$E$1001,'Emission tracker'!$B$3:$B$1001,"=Jun 2029",'Emission tracker'!$C$3:$C$1001, "=Mains Failure Outage",'Emission tracker'!$D$3:$D$1001,"2")</f>
        <v>0</v>
      </c>
      <c r="Q78" s="1">
        <f t="shared" si="70"/>
        <v>0</v>
      </c>
      <c r="R78" s="1">
        <f>SUMIFS('Emission tracker'!$F$3:$F$1001,'Emission tracker'!$B$3:$B$1001,"=Jun 2029",'Emission tracker'!$C$3:$C$1001, "=Mains Failure Outage",'Emission tracker'!$D$3:$D$1001,"2")</f>
        <v>0</v>
      </c>
      <c r="S78" s="1">
        <f t="shared" si="62"/>
        <v>0</v>
      </c>
      <c r="T78" s="1">
        <f>SUMIFS('Emission tracker'!$G$3:$G$1001,'Emission tracker'!$B$3:$B$1001,"=Jun 2029",'Emission tracker'!$C$3:$C$1001, "=Mains Failure Outage",'Emission tracker'!$D$3:$D$1001,"2")</f>
        <v>0</v>
      </c>
      <c r="U78" s="1">
        <f t="shared" si="63"/>
        <v>0</v>
      </c>
      <c r="V78" s="1">
        <f t="shared" si="77"/>
        <v>0</v>
      </c>
      <c r="W78" s="1">
        <f t="shared" si="71"/>
        <v>0</v>
      </c>
      <c r="Y78" s="40"/>
      <c r="Z78" s="5" t="s">
        <v>16</v>
      </c>
      <c r="AA78" s="1">
        <f>SUMIFS('Emission tracker'!$E$3:$E$1001,'Emission tracker'!$B$3:$B$1001,"=Jun 2029",'Emission tracker'!$C$3:$C$1001, "=Mains Failure Outage",'Emission tracker'!$D$3:$D$1001,"3")</f>
        <v>0</v>
      </c>
      <c r="AB78" s="1">
        <f t="shared" si="72"/>
        <v>0</v>
      </c>
      <c r="AC78" s="1">
        <f>SUMIFS('Emission tracker'!$F$3:$F$1001,'Emission tracker'!$B$3:$B$1001,"=Jun 2029",'Emission tracker'!$C$3:$C$1001, "=Mains Failure Outage",'Emission tracker'!$D$3:$D$1001,"3")</f>
        <v>0</v>
      </c>
      <c r="AD78" s="1">
        <f t="shared" si="64"/>
        <v>0</v>
      </c>
      <c r="AE78" s="1">
        <f>SUMIFS('Emission tracker'!$G$3:$G$1001,'Emission tracker'!$B$3:$B$1001,"=Jun 2029",'Emission tracker'!$C$3:$C$1001, "=Mains Failure Outage",'Emission tracker'!$D$3:$D$1001,"3")</f>
        <v>0</v>
      </c>
      <c r="AF78" s="1">
        <f t="shared" si="65"/>
        <v>0</v>
      </c>
      <c r="AG78" s="1">
        <f t="shared" si="78"/>
        <v>0</v>
      </c>
      <c r="AH78" s="1">
        <f t="shared" si="73"/>
        <v>0</v>
      </c>
      <c r="AJ78" s="40"/>
      <c r="AK78" s="5" t="s">
        <v>16</v>
      </c>
      <c r="AL78" s="1">
        <f>SUMIFS('Emission tracker'!$E$3:$E$1001,'Emission tracker'!$B$3:$B$1001,"=Jun 2029",'Emission tracker'!$C$3:$C$1001, "=Mains Failure Outage",'Emission tracker'!$D$3:$D$1001,"4")</f>
        <v>0</v>
      </c>
      <c r="AM78" s="1">
        <f t="shared" si="74"/>
        <v>0</v>
      </c>
      <c r="AN78" s="1">
        <f>SUMIFS('Emission tracker'!$F$3:$F$1001,'Emission tracker'!$B$3:$B$1001,"=Jun 2029",'Emission tracker'!$C$3:$C$1001, "=Mains Failure Outage",'Emission tracker'!$D$3:$D$1001,"4")</f>
        <v>0</v>
      </c>
      <c r="AO78" s="1">
        <f t="shared" si="66"/>
        <v>0</v>
      </c>
      <c r="AP78" s="1">
        <f>SUMIFS('Emission tracker'!$G$3:$G$1001,'Emission tracker'!$B$3:$B$1001,"=Jun 2029",'Emission tracker'!$C$3:$C$1001, "=Mains Failure Outage",'Emission tracker'!$D$3:$D$1001,"4")</f>
        <v>0</v>
      </c>
      <c r="AQ78" s="1">
        <f t="shared" si="67"/>
        <v>0</v>
      </c>
      <c r="AR78" s="1">
        <f t="shared" si="79"/>
        <v>0</v>
      </c>
      <c r="AS78" s="1">
        <f t="shared" si="75"/>
        <v>0</v>
      </c>
    </row>
    <row r="79" spans="3:45" x14ac:dyDescent="0.25">
      <c r="C79" s="40"/>
      <c r="D79" s="5" t="s">
        <v>17</v>
      </c>
      <c r="E79" s="1">
        <f>SUMIFS('Emission tracker'!$E$3:$E$1001,'Emission tracker'!$B$3:$B$1001,"=Jul 2029",'Emission tracker'!$C$3:$C$1001, "=Mains Failure Outage",'Emission tracker'!$D$3:$D$1001,"1")</f>
        <v>0</v>
      </c>
      <c r="F79" s="1">
        <f t="shared" si="68"/>
        <v>0</v>
      </c>
      <c r="G79" s="1">
        <f>SUMIFS('Emission tracker'!$F$3:$F$1001,'Emission tracker'!$B$3:$B$1001,"=Jul 2029",'Emission tracker'!$C$3:$C$1001, "=Mains Failure Outage",'Emission tracker'!$D$3:$D$1001,"1")</f>
        <v>0</v>
      </c>
      <c r="H79" s="1">
        <f t="shared" si="60"/>
        <v>0</v>
      </c>
      <c r="I79" s="1">
        <f>SUMIFS('Emission tracker'!$G$3:$G$1001,'Emission tracker'!$B$3:$B$1001,"=Jul 2029",'Emission tracker'!$C$3:$C$1001, "=Mains Failure Outage",'Emission tracker'!$D$3:$D$1001,"1")</f>
        <v>0</v>
      </c>
      <c r="J79" s="1">
        <f t="shared" si="61"/>
        <v>0</v>
      </c>
      <c r="K79" s="1">
        <f t="shared" si="76"/>
        <v>0</v>
      </c>
      <c r="L79" s="1">
        <f t="shared" si="69"/>
        <v>0</v>
      </c>
      <c r="N79" s="40"/>
      <c r="O79" s="5" t="s">
        <v>17</v>
      </c>
      <c r="P79" s="1">
        <f>SUMIFS('Emission tracker'!$E$3:$E$1001,'Emission tracker'!$B$3:$B$1001,"=Jul 2029",'Emission tracker'!$C$3:$C$1001, "=Mains Failure Outage",'Emission tracker'!$D$3:$D$1001,"2")</f>
        <v>0</v>
      </c>
      <c r="Q79" s="1">
        <f t="shared" si="70"/>
        <v>0</v>
      </c>
      <c r="R79" s="1">
        <f>SUMIFS('Emission tracker'!$F$3:$F$1001,'Emission tracker'!$B$3:$B$1001,"=Jul 2029",'Emission tracker'!$C$3:$C$1001, "=Mains Failure Outage",'Emission tracker'!$D$3:$D$1001,"2")</f>
        <v>0</v>
      </c>
      <c r="S79" s="1">
        <f t="shared" si="62"/>
        <v>0</v>
      </c>
      <c r="T79" s="1">
        <f>SUMIFS('Emission tracker'!$G$3:$G$1001,'Emission tracker'!$B$3:$B$1001,"=Jul 2029",'Emission tracker'!$C$3:$C$1001, "=Mains Failure Outage",'Emission tracker'!$D$3:$D$1001,"2")</f>
        <v>0</v>
      </c>
      <c r="U79" s="1">
        <f t="shared" si="63"/>
        <v>0</v>
      </c>
      <c r="V79" s="1">
        <f t="shared" si="77"/>
        <v>0</v>
      </c>
      <c r="W79" s="1">
        <f t="shared" si="71"/>
        <v>0</v>
      </c>
      <c r="Y79" s="40"/>
      <c r="Z79" s="5" t="s">
        <v>17</v>
      </c>
      <c r="AA79" s="1">
        <f>SUMIFS('Emission tracker'!$E$3:$E$1001,'Emission tracker'!$B$3:$B$1001,"=Jul 2029",'Emission tracker'!$C$3:$C$1001, "=Mains Failure Outage",'Emission tracker'!$D$3:$D$1001,"3")</f>
        <v>0</v>
      </c>
      <c r="AB79" s="1">
        <f t="shared" si="72"/>
        <v>0</v>
      </c>
      <c r="AC79" s="1">
        <f>SUMIFS('Emission tracker'!$F$3:$F$1001,'Emission tracker'!$B$3:$B$1001,"=Jul 2029",'Emission tracker'!$C$3:$C$1001, "=Mains Failure Outage",'Emission tracker'!$D$3:$D$1001,"3")</f>
        <v>0</v>
      </c>
      <c r="AD79" s="1">
        <f t="shared" si="64"/>
        <v>0</v>
      </c>
      <c r="AE79" s="1">
        <f>SUMIFS('Emission tracker'!$G$3:$G$1001,'Emission tracker'!$B$3:$B$1001,"=Jul 2029",'Emission tracker'!$C$3:$C$1001, "=Mains Failure Outage",'Emission tracker'!$D$3:$D$1001,"3")</f>
        <v>0</v>
      </c>
      <c r="AF79" s="1">
        <f t="shared" si="65"/>
        <v>0</v>
      </c>
      <c r="AG79" s="1">
        <f t="shared" si="78"/>
        <v>0</v>
      </c>
      <c r="AH79" s="1">
        <f t="shared" si="73"/>
        <v>0</v>
      </c>
      <c r="AJ79" s="40"/>
      <c r="AK79" s="5" t="s">
        <v>17</v>
      </c>
      <c r="AL79" s="1">
        <f>SUMIFS('Emission tracker'!$E$3:$E$1001,'Emission tracker'!$B$3:$B$1001,"=Jul 2029",'Emission tracker'!$C$3:$C$1001, "=Mains Failure Outage",'Emission tracker'!$D$3:$D$1001,"4")</f>
        <v>0</v>
      </c>
      <c r="AM79" s="1">
        <f t="shared" si="74"/>
        <v>0</v>
      </c>
      <c r="AN79" s="1">
        <f>SUMIFS('Emission tracker'!$F$3:$F$1001,'Emission tracker'!$B$3:$B$1001,"=Jul 2029",'Emission tracker'!$C$3:$C$1001, "=Mains Failure Outage",'Emission tracker'!$D$3:$D$1001,"4")</f>
        <v>0</v>
      </c>
      <c r="AO79" s="1">
        <f t="shared" si="66"/>
        <v>0</v>
      </c>
      <c r="AP79" s="1">
        <f>SUMIFS('Emission tracker'!$G$3:$G$1001,'Emission tracker'!$B$3:$B$1001,"=Jul 2029",'Emission tracker'!$C$3:$C$1001, "=Mains Failure Outage",'Emission tracker'!$D$3:$D$1001,"4")</f>
        <v>0</v>
      </c>
      <c r="AQ79" s="1">
        <f t="shared" si="67"/>
        <v>0</v>
      </c>
      <c r="AR79" s="1">
        <f t="shared" si="79"/>
        <v>0</v>
      </c>
      <c r="AS79" s="1">
        <f t="shared" si="75"/>
        <v>0</v>
      </c>
    </row>
    <row r="80" spans="3:45" x14ac:dyDescent="0.25">
      <c r="C80" s="40"/>
      <c r="D80" s="5" t="s">
        <v>18</v>
      </c>
      <c r="E80" s="1">
        <f>SUMIFS('Emission tracker'!$E$3:$E$1001,'Emission tracker'!$B$3:$B$1001,"=Aug 2029",'Emission tracker'!$C$3:$C$1001, "=Mains Failure Outage",'Emission tracker'!$D$3:$D$1001,"1")</f>
        <v>0</v>
      </c>
      <c r="F80" s="1">
        <f t="shared" si="68"/>
        <v>0</v>
      </c>
      <c r="G80" s="1">
        <f>SUMIFS('Emission tracker'!$F$3:$F$1001,'Emission tracker'!$B$3:$B$1001,"=Aug 2029",'Emission tracker'!$C$3:$C$1001, "=Mains Failure Outage",'Emission tracker'!$D$3:$D$1001,"1")</f>
        <v>0</v>
      </c>
      <c r="H80" s="1">
        <f t="shared" si="60"/>
        <v>0</v>
      </c>
      <c r="I80" s="1">
        <f>SUMIFS('Emission tracker'!$G$3:$G$1001,'Emission tracker'!$B$3:$B$1001,"=Aug 2029",'Emission tracker'!$C$3:$C$1001, "=Mains Failure Outage",'Emission tracker'!$D$3:$D$1001,"1")</f>
        <v>0</v>
      </c>
      <c r="J80" s="1">
        <f t="shared" si="61"/>
        <v>0</v>
      </c>
      <c r="K80" s="1">
        <f t="shared" si="76"/>
        <v>0</v>
      </c>
      <c r="L80" s="1">
        <f t="shared" si="69"/>
        <v>0</v>
      </c>
      <c r="N80" s="40"/>
      <c r="O80" s="5" t="s">
        <v>18</v>
      </c>
      <c r="P80" s="1">
        <f>SUMIFS('Emission tracker'!$E$3:$E$1001,'Emission tracker'!$B$3:$B$1001,"=Aug 2029",'Emission tracker'!$C$3:$C$1001, "=Mains Failure Outage",'Emission tracker'!$D$3:$D$1001,"2")</f>
        <v>0</v>
      </c>
      <c r="Q80" s="1">
        <f t="shared" si="70"/>
        <v>0</v>
      </c>
      <c r="R80" s="1">
        <f>SUMIFS('Emission tracker'!$F$3:$F$1001,'Emission tracker'!$B$3:$B$1001,"=Aug 2029",'Emission tracker'!$C$3:$C$1001, "=Mains Failure Outage",'Emission tracker'!$D$3:$D$1001,"2")</f>
        <v>0</v>
      </c>
      <c r="S80" s="1">
        <f t="shared" si="62"/>
        <v>0</v>
      </c>
      <c r="T80" s="1">
        <f>SUMIFS('Emission tracker'!$G$3:$G$1001,'Emission tracker'!$B$3:$B$1001,"=Aug 2029",'Emission tracker'!$C$3:$C$1001, "=Mains Failure Outage",'Emission tracker'!$D$3:$D$1001,"2")</f>
        <v>0</v>
      </c>
      <c r="U80" s="1">
        <f t="shared" si="63"/>
        <v>0</v>
      </c>
      <c r="V80" s="1">
        <f t="shared" si="77"/>
        <v>0</v>
      </c>
      <c r="W80" s="1">
        <f t="shared" si="71"/>
        <v>0</v>
      </c>
      <c r="Y80" s="40"/>
      <c r="Z80" s="5" t="s">
        <v>18</v>
      </c>
      <c r="AA80" s="1">
        <f>SUMIFS('Emission tracker'!$E$3:$E$1001,'Emission tracker'!$B$3:$B$1001,"=Aug 2029",'Emission tracker'!$C$3:$C$1001, "=Mains Failure Outage",'Emission tracker'!$D$3:$D$1001,"3")</f>
        <v>0</v>
      </c>
      <c r="AB80" s="1">
        <f t="shared" si="72"/>
        <v>0</v>
      </c>
      <c r="AC80" s="1">
        <f>SUMIFS('Emission tracker'!$F$3:$F$1001,'Emission tracker'!$B$3:$B$1001,"=Aug 2029",'Emission tracker'!$C$3:$C$1001, "=Mains Failure Outage",'Emission tracker'!$D$3:$D$1001,"3")</f>
        <v>0</v>
      </c>
      <c r="AD80" s="1">
        <f t="shared" si="64"/>
        <v>0</v>
      </c>
      <c r="AE80" s="1">
        <f>SUMIFS('Emission tracker'!$G$3:$G$1001,'Emission tracker'!$B$3:$B$1001,"=Aug 2029",'Emission tracker'!$C$3:$C$1001, "=Mains Failure Outage",'Emission tracker'!$D$3:$D$1001,"3")</f>
        <v>0</v>
      </c>
      <c r="AF80" s="1">
        <f t="shared" si="65"/>
        <v>0</v>
      </c>
      <c r="AG80" s="1">
        <f t="shared" si="78"/>
        <v>0</v>
      </c>
      <c r="AH80" s="1">
        <f t="shared" si="73"/>
        <v>0</v>
      </c>
      <c r="AJ80" s="40"/>
      <c r="AK80" s="5" t="s">
        <v>18</v>
      </c>
      <c r="AL80" s="1">
        <f>SUMIFS('Emission tracker'!$E$3:$E$1001,'Emission tracker'!$B$3:$B$1001,"=Aug 2029",'Emission tracker'!$C$3:$C$1001, "=Mains Failure Outage",'Emission tracker'!$D$3:$D$1001,"4")</f>
        <v>0</v>
      </c>
      <c r="AM80" s="1">
        <f t="shared" si="74"/>
        <v>0</v>
      </c>
      <c r="AN80" s="1">
        <f>SUMIFS('Emission tracker'!$F$3:$F$1001,'Emission tracker'!$B$3:$B$1001,"=Aug 2029",'Emission tracker'!$C$3:$C$1001, "=Mains Failure Outage",'Emission tracker'!$D$3:$D$1001,"4")</f>
        <v>0</v>
      </c>
      <c r="AO80" s="1">
        <f t="shared" si="66"/>
        <v>0</v>
      </c>
      <c r="AP80" s="1">
        <f>SUMIFS('Emission tracker'!$G$3:$G$1001,'Emission tracker'!$B$3:$B$1001,"=Aug 2029",'Emission tracker'!$C$3:$C$1001, "=Mains Failure Outage",'Emission tracker'!$D$3:$D$1001,"4")</f>
        <v>0</v>
      </c>
      <c r="AQ80" s="1">
        <f t="shared" si="67"/>
        <v>0</v>
      </c>
      <c r="AR80" s="1">
        <f t="shared" si="79"/>
        <v>0</v>
      </c>
      <c r="AS80" s="1">
        <f t="shared" si="75"/>
        <v>0</v>
      </c>
    </row>
    <row r="81" spans="3:45" x14ac:dyDescent="0.25">
      <c r="C81" s="40"/>
      <c r="D81" s="5" t="s">
        <v>19</v>
      </c>
      <c r="E81" s="1">
        <f>SUMIFS('Emission tracker'!$E$3:$E$1001,'Emission tracker'!$B$3:$B$1001,"=Sep 2029",'Emission tracker'!$C$3:$C$1001, "=Mains Failure Outage",'Emission tracker'!$D$3:$D$1001,"1")</f>
        <v>0</v>
      </c>
      <c r="F81" s="1">
        <f t="shared" si="68"/>
        <v>0</v>
      </c>
      <c r="G81" s="1">
        <f>SUMIFS('Emission tracker'!$F$3:$F$1001,'Emission tracker'!$B$3:$B$1001,"=Sep 2029",'Emission tracker'!$C$3:$C$1001, "=Mains Failure Outage",'Emission tracker'!$D$3:$D$1001,"1")</f>
        <v>0</v>
      </c>
      <c r="H81" s="1">
        <f t="shared" si="60"/>
        <v>0</v>
      </c>
      <c r="I81" s="1">
        <f>SUMIFS('Emission tracker'!$G$3:$G$1001,'Emission tracker'!$B$3:$B$1001,"=Sep 2029",'Emission tracker'!$C$3:$C$1001, "=Mains Failure Outage",'Emission tracker'!$D$3:$D$1001,"1")</f>
        <v>0</v>
      </c>
      <c r="J81" s="1">
        <f t="shared" si="61"/>
        <v>0</v>
      </c>
      <c r="K81" s="1">
        <f t="shared" si="76"/>
        <v>0</v>
      </c>
      <c r="L81" s="1">
        <f t="shared" si="69"/>
        <v>0</v>
      </c>
      <c r="N81" s="40"/>
      <c r="O81" s="5" t="s">
        <v>19</v>
      </c>
      <c r="P81" s="1">
        <f>SUMIFS('Emission tracker'!$E$3:$E$1001,'Emission tracker'!$B$3:$B$1001,"=Sep 2029",'Emission tracker'!$C$3:$C$1001, "=Mains Failure Outage",'Emission tracker'!$D$3:$D$1001,"2")</f>
        <v>0</v>
      </c>
      <c r="Q81" s="1">
        <f t="shared" si="70"/>
        <v>0</v>
      </c>
      <c r="R81" s="1">
        <f>SUMIFS('Emission tracker'!$F$3:$F$1001,'Emission tracker'!$B$3:$B$1001,"=Sep 2029",'Emission tracker'!$C$3:$C$1001, "=Mains Failure Outage",'Emission tracker'!$D$3:$D$1001,"2")</f>
        <v>0</v>
      </c>
      <c r="S81" s="1">
        <f t="shared" si="62"/>
        <v>0</v>
      </c>
      <c r="T81" s="1">
        <f>SUMIFS('Emission tracker'!$G$3:$G$1001,'Emission tracker'!$B$3:$B$1001,"=Sep 2029",'Emission tracker'!$C$3:$C$1001, "=Mains Failure Outage",'Emission tracker'!$D$3:$D$1001,"2")</f>
        <v>0</v>
      </c>
      <c r="U81" s="1">
        <f t="shared" si="63"/>
        <v>0</v>
      </c>
      <c r="V81" s="1">
        <f t="shared" si="77"/>
        <v>0</v>
      </c>
      <c r="W81" s="1">
        <f t="shared" si="71"/>
        <v>0</v>
      </c>
      <c r="Y81" s="40"/>
      <c r="Z81" s="5" t="s">
        <v>19</v>
      </c>
      <c r="AA81" s="1">
        <f>SUMIFS('Emission tracker'!$E$3:$E$1001,'Emission tracker'!$B$3:$B$1001,"=Sep 2029",'Emission tracker'!$C$3:$C$1001, "=Mains Failure Outage",'Emission tracker'!$D$3:$D$1001,"3")</f>
        <v>0</v>
      </c>
      <c r="AB81" s="1">
        <f t="shared" si="72"/>
        <v>0</v>
      </c>
      <c r="AC81" s="1">
        <f>SUMIFS('Emission tracker'!$F$3:$F$1001,'Emission tracker'!$B$3:$B$1001,"=Sep 2029",'Emission tracker'!$C$3:$C$1001, "=Mains Failure Outage",'Emission tracker'!$D$3:$D$1001,"3")</f>
        <v>0</v>
      </c>
      <c r="AD81" s="1">
        <f t="shared" si="64"/>
        <v>0</v>
      </c>
      <c r="AE81" s="1">
        <f>SUMIFS('Emission tracker'!$G$3:$G$1001,'Emission tracker'!$B$3:$B$1001,"=Sep 2029",'Emission tracker'!$C$3:$C$1001, "=Mains Failure Outage",'Emission tracker'!$D$3:$D$1001,"3")</f>
        <v>0</v>
      </c>
      <c r="AF81" s="1">
        <f t="shared" si="65"/>
        <v>0</v>
      </c>
      <c r="AG81" s="1">
        <f t="shared" si="78"/>
        <v>0</v>
      </c>
      <c r="AH81" s="1">
        <f t="shared" si="73"/>
        <v>0</v>
      </c>
      <c r="AJ81" s="40"/>
      <c r="AK81" s="5" t="s">
        <v>19</v>
      </c>
      <c r="AL81" s="1">
        <f>SUMIFS('Emission tracker'!$E$3:$E$1001,'Emission tracker'!$B$3:$B$1001,"=Sep 2029",'Emission tracker'!$C$3:$C$1001, "=Mains Failure Outage",'Emission tracker'!$D$3:$D$1001,"4")</f>
        <v>0</v>
      </c>
      <c r="AM81" s="1">
        <f t="shared" si="74"/>
        <v>0</v>
      </c>
      <c r="AN81" s="1">
        <f>SUMIFS('Emission tracker'!$F$3:$F$1001,'Emission tracker'!$B$3:$B$1001,"=Sep 2029",'Emission tracker'!$C$3:$C$1001, "=Mains Failure Outage",'Emission tracker'!$D$3:$D$1001,"4")</f>
        <v>0</v>
      </c>
      <c r="AO81" s="1">
        <f t="shared" si="66"/>
        <v>0</v>
      </c>
      <c r="AP81" s="1">
        <f>SUMIFS('Emission tracker'!$G$3:$G$1001,'Emission tracker'!$B$3:$B$1001,"=Sep 2029",'Emission tracker'!$C$3:$C$1001, "=Mains Failure Outage",'Emission tracker'!$D$3:$D$1001,"4")</f>
        <v>0</v>
      </c>
      <c r="AQ81" s="1">
        <f t="shared" si="67"/>
        <v>0</v>
      </c>
      <c r="AR81" s="1">
        <f t="shared" si="79"/>
        <v>0</v>
      </c>
      <c r="AS81" s="1">
        <f t="shared" si="75"/>
        <v>0</v>
      </c>
    </row>
    <row r="82" spans="3:45" x14ac:dyDescent="0.25">
      <c r="C82" s="40"/>
      <c r="D82" s="5" t="s">
        <v>20</v>
      </c>
      <c r="E82" s="1">
        <f>SUMIFS('Emission tracker'!$E$3:$E$1001,'Emission tracker'!$B$3:$B$1001,"=Oct 2029",'Emission tracker'!$C$3:$C$1001, "=Mains Failure Outage",'Emission tracker'!$D$3:$D$1001,"1")</f>
        <v>0</v>
      </c>
      <c r="F82" s="1">
        <f t="shared" si="68"/>
        <v>0</v>
      </c>
      <c r="G82" s="1">
        <f>SUMIFS('Emission tracker'!$F$3:$F$1001,'Emission tracker'!$B$3:$B$1001,"=Oct 2029",'Emission tracker'!$C$3:$C$1001, "=Mains Failure Outage",'Emission tracker'!$D$3:$D$1001,"1")</f>
        <v>0</v>
      </c>
      <c r="H82" s="1">
        <f t="shared" si="60"/>
        <v>0</v>
      </c>
      <c r="I82" s="1">
        <f>SUMIFS('Emission tracker'!$G$3:$G$1001,'Emission tracker'!$B$3:$B$1001,"=Oct 2029",'Emission tracker'!$C$3:$C$1001, "=Mains Failure Outage",'Emission tracker'!$D$3:$D$1001,"1")</f>
        <v>0</v>
      </c>
      <c r="J82" s="1">
        <f t="shared" si="61"/>
        <v>0</v>
      </c>
      <c r="K82" s="1">
        <f t="shared" si="76"/>
        <v>0</v>
      </c>
      <c r="L82" s="1">
        <f t="shared" si="69"/>
        <v>0</v>
      </c>
      <c r="N82" s="40"/>
      <c r="O82" s="5" t="s">
        <v>20</v>
      </c>
      <c r="P82" s="1">
        <f>SUMIFS('Emission tracker'!$E$3:$E$1001,'Emission tracker'!$B$3:$B$1001,"=Oct 2029",'Emission tracker'!$C$3:$C$1001, "=Mains Failure Outage",'Emission tracker'!$D$3:$D$1001,"2")</f>
        <v>0</v>
      </c>
      <c r="Q82" s="1">
        <f t="shared" si="70"/>
        <v>0</v>
      </c>
      <c r="R82" s="1">
        <f>SUMIFS('Emission tracker'!$F$3:$F$1001,'Emission tracker'!$B$3:$B$1001,"=Oct 2029",'Emission tracker'!$C$3:$C$1001, "=Mains Failure Outage",'Emission tracker'!$D$3:$D$1001,"2")</f>
        <v>0</v>
      </c>
      <c r="S82" s="1">
        <f t="shared" si="62"/>
        <v>0</v>
      </c>
      <c r="T82" s="1">
        <f>SUMIFS('Emission tracker'!$G$3:$G$1001,'Emission tracker'!$B$3:$B$1001,"=Oct 2029",'Emission tracker'!$C$3:$C$1001, "=Mains Failure Outage",'Emission tracker'!$D$3:$D$1001,"2")</f>
        <v>0</v>
      </c>
      <c r="U82" s="1">
        <f t="shared" si="63"/>
        <v>0</v>
      </c>
      <c r="V82" s="1">
        <f t="shared" si="77"/>
        <v>0</v>
      </c>
      <c r="W82" s="1">
        <f t="shared" si="71"/>
        <v>0</v>
      </c>
      <c r="Y82" s="40"/>
      <c r="Z82" s="5" t="s">
        <v>20</v>
      </c>
      <c r="AA82" s="1">
        <f>SUMIFS('Emission tracker'!$E$3:$E$1001,'Emission tracker'!$B$3:$B$1001,"=Oct 2029",'Emission tracker'!$C$3:$C$1001, "=Mains Failure Outage",'Emission tracker'!$D$3:$D$1001,"3")</f>
        <v>0</v>
      </c>
      <c r="AB82" s="1">
        <f t="shared" si="72"/>
        <v>0</v>
      </c>
      <c r="AC82" s="1">
        <f>SUMIFS('Emission tracker'!$F$3:$F$1001,'Emission tracker'!$B$3:$B$1001,"=Oct 2029",'Emission tracker'!$C$3:$C$1001, "=Mains Failure Outage",'Emission tracker'!$D$3:$D$1001,"3")</f>
        <v>0</v>
      </c>
      <c r="AD82" s="1">
        <f t="shared" si="64"/>
        <v>0</v>
      </c>
      <c r="AE82" s="1">
        <f>SUMIFS('Emission tracker'!$G$3:$G$1001,'Emission tracker'!$B$3:$B$1001,"=Oct 2029",'Emission tracker'!$C$3:$C$1001, "=Mains Failure Outage",'Emission tracker'!$D$3:$D$1001,"3")</f>
        <v>0</v>
      </c>
      <c r="AF82" s="1">
        <f t="shared" si="65"/>
        <v>0</v>
      </c>
      <c r="AG82" s="1">
        <f t="shared" si="78"/>
        <v>0</v>
      </c>
      <c r="AH82" s="1">
        <f t="shared" si="73"/>
        <v>0</v>
      </c>
      <c r="AJ82" s="40"/>
      <c r="AK82" s="5" t="s">
        <v>20</v>
      </c>
      <c r="AL82" s="1">
        <f>SUMIFS('Emission tracker'!$E$3:$E$1001,'Emission tracker'!$B$3:$B$1001,"=Oct 2029",'Emission tracker'!$C$3:$C$1001, "=Mains Failure Outage",'Emission tracker'!$D$3:$D$1001,"4")</f>
        <v>0</v>
      </c>
      <c r="AM82" s="1">
        <f t="shared" si="74"/>
        <v>0</v>
      </c>
      <c r="AN82" s="1">
        <f>SUMIFS('Emission tracker'!$F$3:$F$1001,'Emission tracker'!$B$3:$B$1001,"=Oct 2029",'Emission tracker'!$C$3:$C$1001, "=Mains Failure Outage",'Emission tracker'!$D$3:$D$1001,"4")</f>
        <v>0</v>
      </c>
      <c r="AO82" s="1">
        <f t="shared" si="66"/>
        <v>0</v>
      </c>
      <c r="AP82" s="1">
        <f>SUMIFS('Emission tracker'!$G$3:$G$1001,'Emission tracker'!$B$3:$B$1001,"=Oct 2029",'Emission tracker'!$C$3:$C$1001, "=Mains Failure Outage",'Emission tracker'!$D$3:$D$1001,"4")</f>
        <v>0</v>
      </c>
      <c r="AQ82" s="1">
        <f t="shared" si="67"/>
        <v>0</v>
      </c>
      <c r="AR82" s="1">
        <f t="shared" si="79"/>
        <v>0</v>
      </c>
      <c r="AS82" s="1">
        <f t="shared" si="75"/>
        <v>0</v>
      </c>
    </row>
    <row r="83" spans="3:45" x14ac:dyDescent="0.25">
      <c r="C83" s="40"/>
      <c r="D83" s="5" t="s">
        <v>21</v>
      </c>
      <c r="E83" s="1">
        <f>SUMIFS('Emission tracker'!$E$3:$E$1001,'Emission tracker'!$B$3:$B$1001,"=Nov 2029",'Emission tracker'!$C$3:$C$1001, "=Mains Failure Outage",'Emission tracker'!$D$3:$D$1001,"1")</f>
        <v>0</v>
      </c>
      <c r="F83" s="1">
        <f t="shared" si="68"/>
        <v>0</v>
      </c>
      <c r="G83" s="1">
        <f>SUMIFS('Emission tracker'!$F$3:$F$1001,'Emission tracker'!$B$3:$B$1001,"=Nov 2029",'Emission tracker'!$C$3:$C$1001, "=Mains Failure Outage",'Emission tracker'!$D$3:$D$1001,"1")</f>
        <v>0</v>
      </c>
      <c r="H83" s="1">
        <f t="shared" si="60"/>
        <v>0</v>
      </c>
      <c r="I83" s="1">
        <f>SUMIFS('Emission tracker'!$G$3:$G$1001,'Emission tracker'!$B$3:$B$1001,"=Nov 2029",'Emission tracker'!$C$3:$C$1001, "=Mains Failure Outage",'Emission tracker'!$D$3:$D$1001,"1")</f>
        <v>0</v>
      </c>
      <c r="J83" s="1">
        <f t="shared" si="61"/>
        <v>0</v>
      </c>
      <c r="K83" s="1">
        <f t="shared" si="76"/>
        <v>0</v>
      </c>
      <c r="L83" s="1">
        <f t="shared" si="69"/>
        <v>0</v>
      </c>
      <c r="N83" s="40"/>
      <c r="O83" s="5" t="s">
        <v>21</v>
      </c>
      <c r="P83" s="1">
        <f>SUMIFS('Emission tracker'!$E$3:$E$1001,'Emission tracker'!$B$3:$B$1001,"=Nov 2029",'Emission tracker'!$C$3:$C$1001, "=Mains Failure Outage",'Emission tracker'!$D$3:$D$1001,"2")</f>
        <v>0</v>
      </c>
      <c r="Q83" s="1">
        <f t="shared" si="70"/>
        <v>0</v>
      </c>
      <c r="R83" s="1">
        <f>SUMIFS('Emission tracker'!$F$3:$F$1001,'Emission tracker'!$B$3:$B$1001,"=Nov 2029",'Emission tracker'!$C$3:$C$1001, "=Mains Failure Outage",'Emission tracker'!$D$3:$D$1001,"2")</f>
        <v>0</v>
      </c>
      <c r="S83" s="1">
        <f t="shared" si="62"/>
        <v>0</v>
      </c>
      <c r="T83" s="1">
        <f>SUMIFS('Emission tracker'!$G$3:$G$1001,'Emission tracker'!$B$3:$B$1001,"=Nov 2029",'Emission tracker'!$C$3:$C$1001, "=Mains Failure Outage",'Emission tracker'!$D$3:$D$1001,"2")</f>
        <v>0</v>
      </c>
      <c r="U83" s="1">
        <f t="shared" si="63"/>
        <v>0</v>
      </c>
      <c r="V83" s="1">
        <f t="shared" si="77"/>
        <v>0</v>
      </c>
      <c r="W83" s="1">
        <f t="shared" si="71"/>
        <v>0</v>
      </c>
      <c r="Y83" s="40"/>
      <c r="Z83" s="5" t="s">
        <v>21</v>
      </c>
      <c r="AA83" s="1">
        <f>SUMIFS('Emission tracker'!$E$3:$E$1001,'Emission tracker'!$B$3:$B$1001,"=Nov 2029",'Emission tracker'!$C$3:$C$1001, "=Mains Failure Outage",'Emission tracker'!$D$3:$D$1001,"3")</f>
        <v>0</v>
      </c>
      <c r="AB83" s="1">
        <f t="shared" si="72"/>
        <v>0</v>
      </c>
      <c r="AC83" s="1">
        <f>SUMIFS('Emission tracker'!$F$3:$F$1001,'Emission tracker'!$B$3:$B$1001,"=Nov 2029",'Emission tracker'!$C$3:$C$1001, "=Mains Failure Outage",'Emission tracker'!$D$3:$D$1001,"3")</f>
        <v>0</v>
      </c>
      <c r="AD83" s="1">
        <f t="shared" si="64"/>
        <v>0</v>
      </c>
      <c r="AE83" s="1">
        <f>SUMIFS('Emission tracker'!$G$3:$G$1001,'Emission tracker'!$B$3:$B$1001,"=Nov 2029",'Emission tracker'!$C$3:$C$1001, "=Mains Failure Outage",'Emission tracker'!$D$3:$D$1001,"3")</f>
        <v>0</v>
      </c>
      <c r="AF83" s="1">
        <f t="shared" si="65"/>
        <v>0</v>
      </c>
      <c r="AG83" s="1">
        <f t="shared" si="78"/>
        <v>0</v>
      </c>
      <c r="AH83" s="1">
        <f t="shared" si="73"/>
        <v>0</v>
      </c>
      <c r="AJ83" s="40"/>
      <c r="AK83" s="5" t="s">
        <v>21</v>
      </c>
      <c r="AL83" s="1">
        <f>SUMIFS('Emission tracker'!$E$3:$E$1001,'Emission tracker'!$B$3:$B$1001,"=Nov 2029",'Emission tracker'!$C$3:$C$1001, "=Mains Failure Outage",'Emission tracker'!$D$3:$D$1001,"4")</f>
        <v>0</v>
      </c>
      <c r="AM83" s="1">
        <f t="shared" si="74"/>
        <v>0</v>
      </c>
      <c r="AN83" s="1">
        <f>SUMIFS('Emission tracker'!$F$3:$F$1001,'Emission tracker'!$B$3:$B$1001,"=Nov 2029",'Emission tracker'!$C$3:$C$1001, "=Mains Failure Outage",'Emission tracker'!$D$3:$D$1001,"4")</f>
        <v>0</v>
      </c>
      <c r="AO83" s="1">
        <f t="shared" si="66"/>
        <v>0</v>
      </c>
      <c r="AP83" s="1">
        <f>SUMIFS('Emission tracker'!$G$3:$G$1001,'Emission tracker'!$B$3:$B$1001,"=Nov 2029",'Emission tracker'!$C$3:$C$1001, "=Mains Failure Outage",'Emission tracker'!$D$3:$D$1001,"4")</f>
        <v>0</v>
      </c>
      <c r="AQ83" s="1">
        <f t="shared" si="67"/>
        <v>0</v>
      </c>
      <c r="AR83" s="1">
        <f t="shared" si="79"/>
        <v>0</v>
      </c>
      <c r="AS83" s="1">
        <f t="shared" si="75"/>
        <v>0</v>
      </c>
    </row>
    <row r="84" spans="3:45" x14ac:dyDescent="0.25">
      <c r="C84" s="40"/>
      <c r="D84" s="5" t="s">
        <v>22</v>
      </c>
      <c r="E84" s="1">
        <f>SUMIFS('Emission tracker'!$E$3:$E$1001,'Emission tracker'!$B$3:$B$1001,"=Dec 2029",'Emission tracker'!$C$3:$C$1001, "=Mains Failure Outage",'Emission tracker'!$D$3:$D$1001,"1")</f>
        <v>0</v>
      </c>
      <c r="F84" s="1">
        <f t="shared" si="68"/>
        <v>0</v>
      </c>
      <c r="G84" s="1">
        <f>SUMIFS('Emission tracker'!$F$3:$F$1001,'Emission tracker'!$B$3:$B$1001,"=Dec 2029",'Emission tracker'!$C$3:$C$1001, "=Mains Failure Outage",'Emission tracker'!$D$3:$D$1001,"1")</f>
        <v>0</v>
      </c>
      <c r="H84" s="1">
        <f t="shared" si="60"/>
        <v>0</v>
      </c>
      <c r="I84" s="1">
        <f>SUMIFS('Emission tracker'!$G$3:$G$1001,'Emission tracker'!$B$3:$B$1001,"=Dec 2029",'Emission tracker'!$C$3:$C$1001, "=Mains Failure Outage",'Emission tracker'!$D$3:$D$1001,"1")</f>
        <v>0</v>
      </c>
      <c r="J84" s="1">
        <f t="shared" si="61"/>
        <v>0</v>
      </c>
      <c r="K84" s="1">
        <f t="shared" si="76"/>
        <v>0</v>
      </c>
      <c r="L84" s="1">
        <f t="shared" si="69"/>
        <v>0</v>
      </c>
      <c r="N84" s="40"/>
      <c r="O84" s="5" t="s">
        <v>22</v>
      </c>
      <c r="P84" s="1">
        <f>SUMIFS('Emission tracker'!$E$3:$E$1001,'Emission tracker'!$B$3:$B$1001,"=Dec 2029",'Emission tracker'!$C$3:$C$1001, "=Mains Failure Outage",'Emission tracker'!$D$3:$D$1001,"2")</f>
        <v>0</v>
      </c>
      <c r="Q84" s="1">
        <f t="shared" si="70"/>
        <v>0</v>
      </c>
      <c r="R84" s="1">
        <f>SUMIFS('Emission tracker'!$F$3:$F$1001,'Emission tracker'!$B$3:$B$1001,"=Dec 2029",'Emission tracker'!$C$3:$C$1001, "=Mains Failure Outage",'Emission tracker'!$D$3:$D$1001,"2")</f>
        <v>0</v>
      </c>
      <c r="S84" s="1">
        <f t="shared" si="62"/>
        <v>0</v>
      </c>
      <c r="T84" s="1">
        <f>SUMIFS('Emission tracker'!$G$3:$G$1001,'Emission tracker'!$B$3:$B$1001,"=Dec 2029",'Emission tracker'!$C$3:$C$1001, "=Mains Failure Outage",'Emission tracker'!$D$3:$D$1001,"2")</f>
        <v>0</v>
      </c>
      <c r="U84" s="1">
        <f t="shared" si="63"/>
        <v>0</v>
      </c>
      <c r="V84" s="1">
        <f t="shared" si="77"/>
        <v>0</v>
      </c>
      <c r="W84" s="1">
        <f t="shared" si="71"/>
        <v>0</v>
      </c>
      <c r="Y84" s="40"/>
      <c r="Z84" s="5" t="s">
        <v>22</v>
      </c>
      <c r="AA84" s="1">
        <f>SUMIFS('Emission tracker'!$E$3:$E$1001,'Emission tracker'!$B$3:$B$1001,"=Dec 2029",'Emission tracker'!$C$3:$C$1001, "=Mains Failure Outage",'Emission tracker'!$D$3:$D$1001,"3")</f>
        <v>0</v>
      </c>
      <c r="AB84" s="1">
        <f t="shared" si="72"/>
        <v>0</v>
      </c>
      <c r="AC84" s="1">
        <f>SUMIFS('Emission tracker'!$F$3:$F$1001,'Emission tracker'!$B$3:$B$1001,"=Dec 2029",'Emission tracker'!$C$3:$C$1001, "=Mains Failure Outage",'Emission tracker'!$D$3:$D$1001,"3")</f>
        <v>0</v>
      </c>
      <c r="AD84" s="1">
        <f t="shared" si="64"/>
        <v>0</v>
      </c>
      <c r="AE84" s="1">
        <f>SUMIFS('Emission tracker'!$G$3:$G$1001,'Emission tracker'!$B$3:$B$1001,"=Dec 2029",'Emission tracker'!$C$3:$C$1001, "=Mains Failure Outage",'Emission tracker'!$D$3:$D$1001,"3")</f>
        <v>0</v>
      </c>
      <c r="AF84" s="1">
        <f t="shared" si="65"/>
        <v>0</v>
      </c>
      <c r="AG84" s="1">
        <f t="shared" si="78"/>
        <v>0</v>
      </c>
      <c r="AH84" s="1">
        <f t="shared" si="73"/>
        <v>0</v>
      </c>
      <c r="AJ84" s="40"/>
      <c r="AK84" s="5" t="s">
        <v>22</v>
      </c>
      <c r="AL84" s="1">
        <f>SUMIFS('Emission tracker'!$E$3:$E$1001,'Emission tracker'!$B$3:$B$1001,"=Dec 2029",'Emission tracker'!$C$3:$C$1001, "=Mains Failure Outage",'Emission tracker'!$D$3:$D$1001,"4")</f>
        <v>0</v>
      </c>
      <c r="AM84" s="1">
        <f t="shared" si="74"/>
        <v>0</v>
      </c>
      <c r="AN84" s="1">
        <f>SUMIFS('Emission tracker'!$F$3:$F$1001,'Emission tracker'!$B$3:$B$1001,"=Dec 2029",'Emission tracker'!$C$3:$C$1001, "=Mains Failure Outage",'Emission tracker'!$D$3:$D$1001,"4")</f>
        <v>0</v>
      </c>
      <c r="AO84" s="1">
        <f t="shared" si="66"/>
        <v>0</v>
      </c>
      <c r="AP84" s="1">
        <f>SUMIFS('Emission tracker'!$G$3:$G$1001,'Emission tracker'!$B$3:$B$1001,"=Dec 2029",'Emission tracker'!$C$3:$C$1001, "=Mains Failure Outage",'Emission tracker'!$D$3:$D$1001,"4")</f>
        <v>0</v>
      </c>
      <c r="AQ84" s="1">
        <f t="shared" si="67"/>
        <v>0</v>
      </c>
      <c r="AR84" s="1">
        <f t="shared" si="79"/>
        <v>0</v>
      </c>
      <c r="AS84" s="1">
        <f t="shared" si="75"/>
        <v>0</v>
      </c>
    </row>
    <row r="86" spans="3:45" x14ac:dyDescent="0.25">
      <c r="C86" s="30" t="s">
        <v>35</v>
      </c>
      <c r="D86" s="31"/>
      <c r="E86" s="46" t="s">
        <v>5</v>
      </c>
      <c r="F86" s="46"/>
      <c r="G86" s="28" t="s">
        <v>6</v>
      </c>
      <c r="H86" s="29"/>
      <c r="I86" s="29"/>
      <c r="J86" s="29"/>
      <c r="K86" s="29"/>
      <c r="L86" s="29"/>
      <c r="N86" s="30" t="s">
        <v>35</v>
      </c>
      <c r="O86" s="31"/>
      <c r="P86" s="46" t="s">
        <v>5</v>
      </c>
      <c r="Q86" s="46"/>
      <c r="R86" s="28" t="s">
        <v>6</v>
      </c>
      <c r="S86" s="29"/>
      <c r="T86" s="29"/>
      <c r="U86" s="29"/>
      <c r="V86" s="29"/>
      <c r="W86" s="29"/>
      <c r="Y86" s="30" t="s">
        <v>35</v>
      </c>
      <c r="Z86" s="31"/>
      <c r="AA86" s="46" t="s">
        <v>5</v>
      </c>
      <c r="AB86" s="46"/>
      <c r="AC86" s="28" t="s">
        <v>6</v>
      </c>
      <c r="AD86" s="29"/>
      <c r="AE86" s="29"/>
      <c r="AF86" s="29"/>
      <c r="AG86" s="29"/>
      <c r="AH86" s="29"/>
      <c r="AJ86" s="30" t="s">
        <v>35</v>
      </c>
      <c r="AK86" s="31"/>
      <c r="AL86" s="46" t="s">
        <v>5</v>
      </c>
      <c r="AM86" s="46"/>
      <c r="AN86" s="28" t="s">
        <v>6</v>
      </c>
      <c r="AO86" s="29"/>
      <c r="AP86" s="29"/>
      <c r="AQ86" s="29"/>
      <c r="AR86" s="29"/>
      <c r="AS86" s="29"/>
    </row>
    <row r="87" spans="3:45" x14ac:dyDescent="0.25">
      <c r="C87" s="5" t="s">
        <v>0</v>
      </c>
      <c r="D87" s="5" t="s">
        <v>10</v>
      </c>
      <c r="E87" s="3" t="s">
        <v>23</v>
      </c>
      <c r="F87" s="3" t="s">
        <v>28</v>
      </c>
      <c r="G87" s="3" t="s">
        <v>29</v>
      </c>
      <c r="H87" s="3" t="s">
        <v>28</v>
      </c>
      <c r="I87" s="3" t="s">
        <v>59</v>
      </c>
      <c r="J87" s="3" t="s">
        <v>60</v>
      </c>
      <c r="K87" s="3" t="s">
        <v>36</v>
      </c>
      <c r="L87" s="3" t="s">
        <v>61</v>
      </c>
      <c r="N87" s="5" t="s">
        <v>0</v>
      </c>
      <c r="O87" s="5" t="s">
        <v>10</v>
      </c>
      <c r="P87" s="3" t="s">
        <v>23</v>
      </c>
      <c r="Q87" s="3" t="s">
        <v>28</v>
      </c>
      <c r="R87" s="3" t="s">
        <v>29</v>
      </c>
      <c r="S87" s="3" t="s">
        <v>28</v>
      </c>
      <c r="T87" s="3" t="s">
        <v>59</v>
      </c>
      <c r="U87" s="3" t="s">
        <v>60</v>
      </c>
      <c r="V87" s="3" t="s">
        <v>36</v>
      </c>
      <c r="W87" s="3" t="s">
        <v>61</v>
      </c>
      <c r="Y87" s="5" t="s">
        <v>0</v>
      </c>
      <c r="Z87" s="5" t="s">
        <v>10</v>
      </c>
      <c r="AA87" s="3" t="s">
        <v>23</v>
      </c>
      <c r="AB87" s="3" t="s">
        <v>28</v>
      </c>
      <c r="AC87" s="3" t="s">
        <v>29</v>
      </c>
      <c r="AD87" s="3" t="s">
        <v>28</v>
      </c>
      <c r="AE87" s="3" t="s">
        <v>59</v>
      </c>
      <c r="AF87" s="3" t="s">
        <v>60</v>
      </c>
      <c r="AG87" s="3" t="s">
        <v>36</v>
      </c>
      <c r="AH87" s="3" t="s">
        <v>61</v>
      </c>
      <c r="AJ87" s="5" t="s">
        <v>0</v>
      </c>
      <c r="AK87" s="5" t="s">
        <v>10</v>
      </c>
      <c r="AL87" s="3" t="s">
        <v>23</v>
      </c>
      <c r="AM87" s="3" t="s">
        <v>28</v>
      </c>
      <c r="AN87" s="3" t="s">
        <v>29</v>
      </c>
      <c r="AO87" s="3" t="s">
        <v>28</v>
      </c>
      <c r="AP87" s="3" t="s">
        <v>59</v>
      </c>
      <c r="AQ87" s="3" t="s">
        <v>60</v>
      </c>
      <c r="AR87" s="3" t="s">
        <v>36</v>
      </c>
      <c r="AS87" s="3" t="s">
        <v>61</v>
      </c>
    </row>
    <row r="88" spans="3:45" x14ac:dyDescent="0.25">
      <c r="C88" s="40">
        <v>1</v>
      </c>
      <c r="D88" s="5" t="s">
        <v>11</v>
      </c>
      <c r="E88" s="1">
        <f>SUMIFS('Emission tracker'!$E$3:$E$1001,'Emission tracker'!$B$3:$B$1001,"=Jan 2029",'Emission tracker'!$C$3:$C$1001, "=Other",'Emission tracker'!$D$3:$D$1001,"1")</f>
        <v>0</v>
      </c>
      <c r="F88" s="1">
        <f>I$10*(E88*60)</f>
        <v>0</v>
      </c>
      <c r="G88" s="1">
        <f>SUMIFS('Emission tracker'!$F$3:$F$1001,'Emission tracker'!$B$3:$B$1001,"=Jan 2029",'Emission tracker'!$C$3:$C$1001, "=Other",'Emission tracker'!$D$3:$D$1001,"1")</f>
        <v>0</v>
      </c>
      <c r="H88" s="1">
        <f t="shared" ref="H88:H99" si="80">J$10*(G88*60)</f>
        <v>0</v>
      </c>
      <c r="I88" s="1">
        <f>SUMIFS('Emission tracker'!$G$3:$G$1001,'Emission tracker'!$B$3:$B$1001,"=Jan 2029",'Emission tracker'!$C$3:$C$1001, "=Other",'Emission tracker'!$D$3:$D$1001,"1")</f>
        <v>0</v>
      </c>
      <c r="J88" s="1">
        <f t="shared" ref="J88:J99" si="81">K$10*(I88*60)</f>
        <v>0</v>
      </c>
      <c r="K88" s="1">
        <f>SUM(G88,I88)</f>
        <v>0</v>
      </c>
      <c r="L88" s="1">
        <f>SUM(H88,J88)</f>
        <v>0</v>
      </c>
      <c r="N88" s="40">
        <v>2</v>
      </c>
      <c r="O88" s="5" t="s">
        <v>11</v>
      </c>
      <c r="P88" s="1">
        <f>SUMIFS('Emission tracker'!$E$3:$E$1001,'Emission tracker'!$B$3:$B$1001,"=Jan 2029",'Emission tracker'!$C$3:$C$1001, "=Other",'Emission tracker'!$D$3:$D$1001,"2")</f>
        <v>0</v>
      </c>
      <c r="Q88" s="1">
        <f>T$10*(P88*60)</f>
        <v>0</v>
      </c>
      <c r="R88" s="1">
        <f>SUMIFS('Emission tracker'!$F$3:$F$1001,'Emission tracker'!$B$3:$B$1001,"=Jan 2029",'Emission tracker'!$C$3:$C$1001, "=Other",'Emission tracker'!$D$3:$D$1001,"2")</f>
        <v>0</v>
      </c>
      <c r="S88" s="1">
        <f t="shared" ref="S88:S99" si="82">U$10*(R88*60)</f>
        <v>0</v>
      </c>
      <c r="T88" s="1">
        <f>SUMIFS('Emission tracker'!$G$3:$G$1001,'Emission tracker'!$B$3:$B$1001,"=Jan 2029",'Emission tracker'!$C$3:$C$1001, "=Other",'Emission tracker'!$D$3:$D$1001,"2")</f>
        <v>0</v>
      </c>
      <c r="U88" s="1">
        <f t="shared" ref="U88:U99" si="83">V$10*(T88*60)</f>
        <v>0</v>
      </c>
      <c r="V88" s="1">
        <f>SUM(R88,T88)</f>
        <v>0</v>
      </c>
      <c r="W88" s="1">
        <f>SUM(S88,U88)</f>
        <v>0</v>
      </c>
      <c r="Y88" s="40">
        <v>3</v>
      </c>
      <c r="Z88" s="5" t="s">
        <v>11</v>
      </c>
      <c r="AA88" s="1">
        <f>SUMIFS('Emission tracker'!$E$3:$E$1001,'Emission tracker'!$B$3:$B$1001,"=Jan 2029",'Emission tracker'!$C$3:$C$1001, "=Other",'Emission tracker'!$D$3:$D$1001,"3")</f>
        <v>0</v>
      </c>
      <c r="AB88" s="1">
        <f>AE$10*(AA88*60)</f>
        <v>0</v>
      </c>
      <c r="AC88" s="1">
        <f>SUMIFS('Emission tracker'!$F$3:$F$1001,'Emission tracker'!$B$3:$B$1001,"=Jan 2029",'Emission tracker'!$C$3:$C$1001, "=Other",'Emission tracker'!$D$3:$D$1001,"3")</f>
        <v>0</v>
      </c>
      <c r="AD88" s="1">
        <f t="shared" ref="AD88:AD99" si="84">AF$10*(AC88*60)</f>
        <v>0</v>
      </c>
      <c r="AE88" s="1">
        <f>SUMIFS('Emission tracker'!$G$3:$G$1001,'Emission tracker'!$B$3:$B$1001,"=Jan 2029",'Emission tracker'!$C$3:$C$1001, "=Other",'Emission tracker'!$D$3:$D$1001,"3")</f>
        <v>0</v>
      </c>
      <c r="AF88" s="1">
        <f t="shared" ref="AF88:AF99" si="85">AG$10*(AE88*60)</f>
        <v>0</v>
      </c>
      <c r="AG88" s="1">
        <f>SUM(AC88,AE88)</f>
        <v>0</v>
      </c>
      <c r="AH88" s="1">
        <f>SUM(AD88,AF88)</f>
        <v>0</v>
      </c>
      <c r="AJ88" s="40">
        <v>4</v>
      </c>
      <c r="AK88" s="5" t="s">
        <v>11</v>
      </c>
      <c r="AL88" s="1">
        <f>SUMIFS('Emission tracker'!$E$3:$E$1001,'Emission tracker'!$B$3:$B$1001,"=Jan 2029",'Emission tracker'!$C$3:$C$1001, "=Other",'Emission tracker'!$D$3:$D$1001,"4")</f>
        <v>0</v>
      </c>
      <c r="AM88" s="1">
        <f>AP$10*(AL88*60)</f>
        <v>0</v>
      </c>
      <c r="AN88" s="1">
        <f>SUMIFS('Emission tracker'!$F$3:$F$1001,'Emission tracker'!$B$3:$B$1001,"=Jan 2029",'Emission tracker'!$C$3:$C$1001, "=Other",'Emission tracker'!$D$3:$D$1001,"4")</f>
        <v>0</v>
      </c>
      <c r="AO88" s="1">
        <f t="shared" ref="AO88:AO99" si="86">AQ$10*(AN88*60)</f>
        <v>0</v>
      </c>
      <c r="AP88" s="1">
        <f>SUMIFS('Emission tracker'!$G$3:$G$1001,'Emission tracker'!$B$3:$B$1001,"=Jan 2029",'Emission tracker'!$C$3:$C$1001, "=Other",'Emission tracker'!$D$3:$D$1001,"4")</f>
        <v>0</v>
      </c>
      <c r="AQ88" s="1">
        <f t="shared" ref="AQ88:AQ99" si="87">AR$10*(AP88*60)</f>
        <v>0</v>
      </c>
      <c r="AR88" s="1">
        <f>SUM(AN88,AP88)</f>
        <v>0</v>
      </c>
      <c r="AS88" s="1">
        <f>SUM(AO88,AQ88)</f>
        <v>0</v>
      </c>
    </row>
    <row r="89" spans="3:45" x14ac:dyDescent="0.25">
      <c r="C89" s="40"/>
      <c r="D89" s="5" t="s">
        <v>12</v>
      </c>
      <c r="E89" s="1">
        <f>SUMIFS('Emission tracker'!$E$3:$E$1001,'Emission tracker'!$B$3:$B$1001,"=Feb 2029",'Emission tracker'!$C$3:$C$1001, "=Other",'Emission tracker'!$D$3:$D$1001,"1")</f>
        <v>0</v>
      </c>
      <c r="F89" s="1">
        <f t="shared" ref="F89:F99" si="88">I$10*(E89*60)</f>
        <v>0</v>
      </c>
      <c r="G89" s="1">
        <f>SUMIFS('Emission tracker'!$F$3:$F$1001,'Emission tracker'!$B$3:$B$1001,"=Feb 2029",'Emission tracker'!$C$3:$C$1001, "=Other",'Emission tracker'!$D$3:$D$1001,"1")</f>
        <v>0</v>
      </c>
      <c r="H89" s="1">
        <f t="shared" si="80"/>
        <v>0</v>
      </c>
      <c r="I89" s="1">
        <f>SUMIFS('Emission tracker'!$G$3:$G$1001,'Emission tracker'!$B$3:$B$1001,"=Feb 2029",'Emission tracker'!$C$3:$C$1001, "=Other",'Emission tracker'!$D$3:$D$1001,"1")</f>
        <v>0</v>
      </c>
      <c r="J89" s="1">
        <f t="shared" si="81"/>
        <v>0</v>
      </c>
      <c r="K89" s="1">
        <f>SUM(G89,I89)</f>
        <v>0</v>
      </c>
      <c r="L89" s="1">
        <f t="shared" ref="L89:L99" si="89">SUM(H89,J89)</f>
        <v>0</v>
      </c>
      <c r="N89" s="40"/>
      <c r="O89" s="5" t="s">
        <v>12</v>
      </c>
      <c r="P89" s="1">
        <f>SUMIFS('Emission tracker'!$E$3:$E$1001,'Emission tracker'!$B$3:$B$1001,"=Feb 2029",'Emission tracker'!$C$3:$C$1001, "=Other",'Emission tracker'!$D$3:$D$1001,"2")</f>
        <v>0</v>
      </c>
      <c r="Q89" s="1">
        <f t="shared" ref="Q89:Q99" si="90">T$10*(P89*60)</f>
        <v>0</v>
      </c>
      <c r="R89" s="1">
        <f>SUMIFS('Emission tracker'!$F$3:$F$1001,'Emission tracker'!$B$3:$B$1001,"=Feb 2029",'Emission tracker'!$C$3:$C$1001, "=Other",'Emission tracker'!$D$3:$D$1001,"2")</f>
        <v>0</v>
      </c>
      <c r="S89" s="1">
        <f t="shared" si="82"/>
        <v>0</v>
      </c>
      <c r="T89" s="1">
        <f>SUMIFS('Emission tracker'!$G$3:$G$1001,'Emission tracker'!$B$3:$B$1001,"=Feb 2029",'Emission tracker'!$C$3:$C$1001, "=Other",'Emission tracker'!$D$3:$D$1001,"2")</f>
        <v>0</v>
      </c>
      <c r="U89" s="1">
        <f t="shared" si="83"/>
        <v>0</v>
      </c>
      <c r="V89" s="1">
        <f>SUM(R89,T89)</f>
        <v>0</v>
      </c>
      <c r="W89" s="1">
        <f t="shared" ref="W89:W99" si="91">SUM(S89,U89)</f>
        <v>0</v>
      </c>
      <c r="Y89" s="40"/>
      <c r="Z89" s="5" t="s">
        <v>12</v>
      </c>
      <c r="AA89" s="1">
        <f>SUMIFS('Emission tracker'!$E$3:$E$1001,'Emission tracker'!$B$3:$B$1001,"=Feb 2029",'Emission tracker'!$C$3:$C$1001, "=Other",'Emission tracker'!$D$3:$D$1001,"3")</f>
        <v>0</v>
      </c>
      <c r="AB89" s="1">
        <f t="shared" ref="AB89:AB99" si="92">AE$10*(AA89*60)</f>
        <v>0</v>
      </c>
      <c r="AC89" s="1">
        <f>SUMIFS('Emission tracker'!$F$3:$F$1001,'Emission tracker'!$B$3:$B$1001,"=Feb 2029",'Emission tracker'!$C$3:$C$1001, "=Other",'Emission tracker'!$D$3:$D$1001,"3")</f>
        <v>0</v>
      </c>
      <c r="AD89" s="1">
        <f t="shared" si="84"/>
        <v>0</v>
      </c>
      <c r="AE89" s="1">
        <f>SUMIFS('Emission tracker'!$G$3:$G$1001,'Emission tracker'!$B$3:$B$1001,"=Feb 2029",'Emission tracker'!$C$3:$C$1001, "=Other",'Emission tracker'!$D$3:$D$1001,"3")</f>
        <v>0</v>
      </c>
      <c r="AF89" s="1">
        <f t="shared" si="85"/>
        <v>0</v>
      </c>
      <c r="AG89" s="1">
        <f>SUM(AC89,AE89)</f>
        <v>0</v>
      </c>
      <c r="AH89" s="1">
        <f t="shared" ref="AH89:AH99" si="93">SUM(AD89,AF89)</f>
        <v>0</v>
      </c>
      <c r="AJ89" s="40"/>
      <c r="AK89" s="5" t="s">
        <v>12</v>
      </c>
      <c r="AL89" s="1">
        <f>SUMIFS('Emission tracker'!$E$3:$E$1001,'Emission tracker'!$B$3:$B$1001,"=Feb 2029",'Emission tracker'!$C$3:$C$1001, "=Other",'Emission tracker'!$D$3:$D$1001,"4")</f>
        <v>0</v>
      </c>
      <c r="AM89" s="1">
        <f t="shared" ref="AM89:AM99" si="94">AP$10*(AL89*60)</f>
        <v>0</v>
      </c>
      <c r="AN89" s="1">
        <f>SUMIFS('Emission tracker'!$F$3:$F$1001,'Emission tracker'!$B$3:$B$1001,"=Feb 2029",'Emission tracker'!$C$3:$C$1001, "=Other",'Emission tracker'!$D$3:$D$1001,"4")</f>
        <v>0</v>
      </c>
      <c r="AO89" s="1">
        <f t="shared" si="86"/>
        <v>0</v>
      </c>
      <c r="AP89" s="1">
        <f>SUMIFS('Emission tracker'!$G$3:$G$1001,'Emission tracker'!$B$3:$B$1001,"=Feb 2029",'Emission tracker'!$C$3:$C$1001, "=Other",'Emission tracker'!$D$3:$D$1001,"4")</f>
        <v>0</v>
      </c>
      <c r="AQ89" s="1">
        <f t="shared" si="87"/>
        <v>0</v>
      </c>
      <c r="AR89" s="1">
        <f>SUM(AN89,AP89)</f>
        <v>0</v>
      </c>
      <c r="AS89" s="1">
        <f t="shared" ref="AS89:AS99" si="95">SUM(AO89,AQ89)</f>
        <v>0</v>
      </c>
    </row>
    <row r="90" spans="3:45" x14ac:dyDescent="0.25">
      <c r="C90" s="40"/>
      <c r="D90" s="5" t="s">
        <v>13</v>
      </c>
      <c r="E90" s="1">
        <f>SUMIFS('Emission tracker'!$E$3:$E$1001,'Emission tracker'!$B$3:$B$1001,"=Mar 2029",'Emission tracker'!$C$3:$C$1001, "=Other",'Emission tracker'!$D$3:$D$1001,"1")</f>
        <v>0</v>
      </c>
      <c r="F90" s="1">
        <f t="shared" si="88"/>
        <v>0</v>
      </c>
      <c r="G90" s="1">
        <f>SUMIFS('Emission tracker'!$F$3:$F$1001,'Emission tracker'!$B$3:$B$1001,"=Mar 2029",'Emission tracker'!$C$3:$C$1001, "=Other",'Emission tracker'!$D$3:$D$1001,"1")</f>
        <v>0</v>
      </c>
      <c r="H90" s="1">
        <f t="shared" si="80"/>
        <v>0</v>
      </c>
      <c r="I90" s="1">
        <f>SUMIFS('Emission tracker'!$G$3:$G$1001,'Emission tracker'!$B$3:$B$1001,"=Mar 2029",'Emission tracker'!$C$3:$C$1001, "=Other",'Emission tracker'!$D$3:$D$1001,"1")</f>
        <v>0</v>
      </c>
      <c r="J90" s="1">
        <f t="shared" si="81"/>
        <v>0</v>
      </c>
      <c r="K90" s="1">
        <f t="shared" ref="K90:K99" si="96">SUM(G90,I90)</f>
        <v>0</v>
      </c>
      <c r="L90" s="1">
        <f t="shared" si="89"/>
        <v>0</v>
      </c>
      <c r="N90" s="40"/>
      <c r="O90" s="5" t="s">
        <v>13</v>
      </c>
      <c r="P90" s="1">
        <f>SUMIFS('Emission tracker'!$E$3:$E$1001,'Emission tracker'!$B$3:$B$1001,"=Mar 2029",'Emission tracker'!$C$3:$C$1001, "=Other",'Emission tracker'!$D$3:$D$1001,"2")</f>
        <v>0</v>
      </c>
      <c r="Q90" s="1">
        <f t="shared" si="90"/>
        <v>0</v>
      </c>
      <c r="R90" s="1">
        <f>SUMIFS('Emission tracker'!$F$3:$F$1001,'Emission tracker'!$B$3:$B$1001,"=Mar 2029",'Emission tracker'!$C$3:$C$1001, "=Other",'Emission tracker'!$D$3:$D$1001,"2")</f>
        <v>0</v>
      </c>
      <c r="S90" s="1">
        <f t="shared" si="82"/>
        <v>0</v>
      </c>
      <c r="T90" s="1">
        <f>SUMIFS('Emission tracker'!$G$3:$G$1001,'Emission tracker'!$B$3:$B$1001,"=Mar 2029",'Emission tracker'!$C$3:$C$1001, "=Other",'Emission tracker'!$D$3:$D$1001,"2")</f>
        <v>0</v>
      </c>
      <c r="U90" s="1">
        <f t="shared" si="83"/>
        <v>0</v>
      </c>
      <c r="V90" s="1">
        <f t="shared" ref="V90:V99" si="97">SUM(R90,T90)</f>
        <v>0</v>
      </c>
      <c r="W90" s="1">
        <f t="shared" si="91"/>
        <v>0</v>
      </c>
      <c r="Y90" s="40"/>
      <c r="Z90" s="5" t="s">
        <v>13</v>
      </c>
      <c r="AA90" s="1">
        <f>SUMIFS('Emission tracker'!$E$3:$E$1001,'Emission tracker'!$B$3:$B$1001,"=Mar 2029",'Emission tracker'!$C$3:$C$1001, "=Other",'Emission tracker'!$D$3:$D$1001,"3")</f>
        <v>0</v>
      </c>
      <c r="AB90" s="1">
        <f t="shared" si="92"/>
        <v>0</v>
      </c>
      <c r="AC90" s="1">
        <f>SUMIFS('Emission tracker'!$F$3:$F$1001,'Emission tracker'!$B$3:$B$1001,"=Mar 2029",'Emission tracker'!$C$3:$C$1001, "=Other",'Emission tracker'!$D$3:$D$1001,"3")</f>
        <v>0</v>
      </c>
      <c r="AD90" s="1">
        <f t="shared" si="84"/>
        <v>0</v>
      </c>
      <c r="AE90" s="1">
        <f>SUMIFS('Emission tracker'!$G$3:$G$1001,'Emission tracker'!$B$3:$B$1001,"=Mar 2029",'Emission tracker'!$C$3:$C$1001, "=Other",'Emission tracker'!$D$3:$D$1001,"3")</f>
        <v>0</v>
      </c>
      <c r="AF90" s="1">
        <f t="shared" si="85"/>
        <v>0</v>
      </c>
      <c r="AG90" s="1">
        <f t="shared" ref="AG90:AG99" si="98">SUM(AC90,AE90)</f>
        <v>0</v>
      </c>
      <c r="AH90" s="1">
        <f t="shared" si="93"/>
        <v>0</v>
      </c>
      <c r="AJ90" s="40"/>
      <c r="AK90" s="5" t="s">
        <v>13</v>
      </c>
      <c r="AL90" s="1">
        <f>SUMIFS('Emission tracker'!$E$3:$E$1001,'Emission tracker'!$B$3:$B$1001,"=Mar 2029",'Emission tracker'!$C$3:$C$1001, "=Other",'Emission tracker'!$D$3:$D$1001,"4")</f>
        <v>0</v>
      </c>
      <c r="AM90" s="1">
        <f t="shared" si="94"/>
        <v>0</v>
      </c>
      <c r="AN90" s="1">
        <f>SUMIFS('Emission tracker'!$F$3:$F$1001,'Emission tracker'!$B$3:$B$1001,"=Mar 2029",'Emission tracker'!$C$3:$C$1001, "=Other",'Emission tracker'!$D$3:$D$1001,"4")</f>
        <v>0</v>
      </c>
      <c r="AO90" s="1">
        <f t="shared" si="86"/>
        <v>0</v>
      </c>
      <c r="AP90" s="1">
        <f>SUMIFS('Emission tracker'!$G$3:$G$1001,'Emission tracker'!$B$3:$B$1001,"=Mar 2029",'Emission tracker'!$C$3:$C$1001, "=Other",'Emission tracker'!$D$3:$D$1001,"4")</f>
        <v>0</v>
      </c>
      <c r="AQ90" s="1">
        <f t="shared" si="87"/>
        <v>0</v>
      </c>
      <c r="AR90" s="1">
        <f t="shared" ref="AR90:AR99" si="99">SUM(AN90,AP90)</f>
        <v>0</v>
      </c>
      <c r="AS90" s="1">
        <f t="shared" si="95"/>
        <v>0</v>
      </c>
    </row>
    <row r="91" spans="3:45" x14ac:dyDescent="0.25">
      <c r="C91" s="40"/>
      <c r="D91" s="5" t="s">
        <v>14</v>
      </c>
      <c r="E91" s="1">
        <f>SUMIFS('Emission tracker'!$E$3:$E$1001,'Emission tracker'!$B$3:$B$1001,"=Apr 2029",'Emission tracker'!$C$3:$C$1001, "=Other",'Emission tracker'!$D$3:$D$1001,"1")</f>
        <v>0</v>
      </c>
      <c r="F91" s="1">
        <f t="shared" si="88"/>
        <v>0</v>
      </c>
      <c r="G91" s="1">
        <f>SUMIFS('Emission tracker'!$F$3:$F$1001,'Emission tracker'!$B$3:$B$1001,"=Apr 2029",'Emission tracker'!$C$3:$C$1001, "=Other",'Emission tracker'!$D$3:$D$1001,"1")</f>
        <v>0</v>
      </c>
      <c r="H91" s="1">
        <f t="shared" si="80"/>
        <v>0</v>
      </c>
      <c r="I91" s="1">
        <f>SUMIFS('Emission tracker'!$G$3:$G$1001,'Emission tracker'!$B$3:$B$1001,"=Apr 2029",'Emission tracker'!$C$3:$C$1001, "=Other",'Emission tracker'!$D$3:$D$1001,"1")</f>
        <v>0</v>
      </c>
      <c r="J91" s="1">
        <f t="shared" si="81"/>
        <v>0</v>
      </c>
      <c r="K91" s="1">
        <f t="shared" si="96"/>
        <v>0</v>
      </c>
      <c r="L91" s="1">
        <f t="shared" si="89"/>
        <v>0</v>
      </c>
      <c r="N91" s="40"/>
      <c r="O91" s="5" t="s">
        <v>14</v>
      </c>
      <c r="P91" s="1">
        <f>SUMIFS('Emission tracker'!$E$3:$E$1001,'Emission tracker'!$B$3:$B$1001,"=Apr 2029",'Emission tracker'!$C$3:$C$1001, "=Other",'Emission tracker'!$D$3:$D$1001,"2")</f>
        <v>0</v>
      </c>
      <c r="Q91" s="1">
        <f t="shared" si="90"/>
        <v>0</v>
      </c>
      <c r="R91" s="1">
        <f>SUMIFS('Emission tracker'!$F$3:$F$1001,'Emission tracker'!$B$3:$B$1001,"=Apr 2029",'Emission tracker'!$C$3:$C$1001, "=Other",'Emission tracker'!$D$3:$D$1001,"2")</f>
        <v>0</v>
      </c>
      <c r="S91" s="1">
        <f t="shared" si="82"/>
        <v>0</v>
      </c>
      <c r="T91" s="1">
        <f>SUMIFS('Emission tracker'!$G$3:$G$1001,'Emission tracker'!$B$3:$B$1001,"=Apr 2029",'Emission tracker'!$C$3:$C$1001, "=Other",'Emission tracker'!$D$3:$D$1001,"2")</f>
        <v>0</v>
      </c>
      <c r="U91" s="1">
        <f t="shared" si="83"/>
        <v>0</v>
      </c>
      <c r="V91" s="1">
        <f t="shared" si="97"/>
        <v>0</v>
      </c>
      <c r="W91" s="1">
        <f t="shared" si="91"/>
        <v>0</v>
      </c>
      <c r="Y91" s="40"/>
      <c r="Z91" s="5" t="s">
        <v>14</v>
      </c>
      <c r="AA91" s="1">
        <f>SUMIFS('Emission tracker'!$E$3:$E$1001,'Emission tracker'!$B$3:$B$1001,"=Apr 2029",'Emission tracker'!$C$3:$C$1001, "=Other",'Emission tracker'!$D$3:$D$1001,"3")</f>
        <v>0</v>
      </c>
      <c r="AB91" s="1">
        <f t="shared" si="92"/>
        <v>0</v>
      </c>
      <c r="AC91" s="1">
        <f>SUMIFS('Emission tracker'!$F$3:$F$1001,'Emission tracker'!$B$3:$B$1001,"=Apr 2029",'Emission tracker'!$C$3:$C$1001, "=Other",'Emission tracker'!$D$3:$D$1001,"3")</f>
        <v>0</v>
      </c>
      <c r="AD91" s="1">
        <f t="shared" si="84"/>
        <v>0</v>
      </c>
      <c r="AE91" s="1">
        <f>SUMIFS('Emission tracker'!$G$3:$G$1001,'Emission tracker'!$B$3:$B$1001,"=Apr 2029",'Emission tracker'!$C$3:$C$1001, "=Other",'Emission tracker'!$D$3:$D$1001,"3")</f>
        <v>0</v>
      </c>
      <c r="AF91" s="1">
        <f t="shared" si="85"/>
        <v>0</v>
      </c>
      <c r="AG91" s="1">
        <f t="shared" si="98"/>
        <v>0</v>
      </c>
      <c r="AH91" s="1">
        <f t="shared" si="93"/>
        <v>0</v>
      </c>
      <c r="AJ91" s="40"/>
      <c r="AK91" s="5" t="s">
        <v>14</v>
      </c>
      <c r="AL91" s="1">
        <f>SUMIFS('Emission tracker'!$E$3:$E$1001,'Emission tracker'!$B$3:$B$1001,"=Apr 2029",'Emission tracker'!$C$3:$C$1001, "=Other",'Emission tracker'!$D$3:$D$1001,"4")</f>
        <v>0</v>
      </c>
      <c r="AM91" s="1">
        <f t="shared" si="94"/>
        <v>0</v>
      </c>
      <c r="AN91" s="1">
        <f>SUMIFS('Emission tracker'!$F$3:$F$1001,'Emission tracker'!$B$3:$B$1001,"=Apr 2029",'Emission tracker'!$C$3:$C$1001, "=Other",'Emission tracker'!$D$3:$D$1001,"4")</f>
        <v>0</v>
      </c>
      <c r="AO91" s="1">
        <f t="shared" si="86"/>
        <v>0</v>
      </c>
      <c r="AP91" s="1">
        <f>SUMIFS('Emission tracker'!$G$3:$G$1001,'Emission tracker'!$B$3:$B$1001,"=Apr 2029",'Emission tracker'!$C$3:$C$1001, "=Other",'Emission tracker'!$D$3:$D$1001,"4")</f>
        <v>0</v>
      </c>
      <c r="AQ91" s="1">
        <f t="shared" si="87"/>
        <v>0</v>
      </c>
      <c r="AR91" s="1">
        <f t="shared" si="99"/>
        <v>0</v>
      </c>
      <c r="AS91" s="1">
        <f t="shared" si="95"/>
        <v>0</v>
      </c>
    </row>
    <row r="92" spans="3:45" x14ac:dyDescent="0.25">
      <c r="C92" s="40"/>
      <c r="D92" s="5" t="s">
        <v>15</v>
      </c>
      <c r="E92" s="1">
        <f>SUMIFS('Emission tracker'!$E$3:$E$1001,'Emission tracker'!$B$3:$B$1001,"=May 2029",'Emission tracker'!$C$3:$C$1001, "=Other",'Emission tracker'!$D$3:$D$1001,"1")</f>
        <v>0</v>
      </c>
      <c r="F92" s="1">
        <f t="shared" si="88"/>
        <v>0</v>
      </c>
      <c r="G92" s="1">
        <f>SUMIFS('Emission tracker'!$F$3:$F$1001,'Emission tracker'!$B$3:$B$1001,"=May 2029",'Emission tracker'!$C$3:$C$1001, "=Other",'Emission tracker'!$D$3:$D$1001,"1")</f>
        <v>0</v>
      </c>
      <c r="H92" s="1">
        <f t="shared" si="80"/>
        <v>0</v>
      </c>
      <c r="I92" s="1">
        <f>SUMIFS('Emission tracker'!$G$3:$G$1001,'Emission tracker'!$B$3:$B$1001,"=May 2029",'Emission tracker'!$C$3:$C$1001, "=Other",'Emission tracker'!$D$3:$D$1001,"1")</f>
        <v>0</v>
      </c>
      <c r="J92" s="1">
        <f t="shared" si="81"/>
        <v>0</v>
      </c>
      <c r="K92" s="1">
        <f t="shared" si="96"/>
        <v>0</v>
      </c>
      <c r="L92" s="1">
        <f t="shared" si="89"/>
        <v>0</v>
      </c>
      <c r="N92" s="40"/>
      <c r="O92" s="5" t="s">
        <v>15</v>
      </c>
      <c r="P92" s="1">
        <f>SUMIFS('Emission tracker'!$E$3:$E$1001,'Emission tracker'!$B$3:$B$1001,"=May 2029",'Emission tracker'!$C$3:$C$1001, "=Other",'Emission tracker'!$D$3:$D$1001,"2")</f>
        <v>0</v>
      </c>
      <c r="Q92" s="1">
        <f t="shared" si="90"/>
        <v>0</v>
      </c>
      <c r="R92" s="1">
        <f>SUMIFS('Emission tracker'!$F$3:$F$1001,'Emission tracker'!$B$3:$B$1001,"=May 2029",'Emission tracker'!$C$3:$C$1001, "=Other",'Emission tracker'!$D$3:$D$1001,"2")</f>
        <v>0</v>
      </c>
      <c r="S92" s="1">
        <f t="shared" si="82"/>
        <v>0</v>
      </c>
      <c r="T92" s="1">
        <f>SUMIFS('Emission tracker'!$G$3:$G$1001,'Emission tracker'!$B$3:$B$1001,"=May 2029",'Emission tracker'!$C$3:$C$1001, "=Other",'Emission tracker'!$D$3:$D$1001,"2")</f>
        <v>0</v>
      </c>
      <c r="U92" s="1">
        <f t="shared" si="83"/>
        <v>0</v>
      </c>
      <c r="V92" s="1">
        <f t="shared" si="97"/>
        <v>0</v>
      </c>
      <c r="W92" s="1">
        <f t="shared" si="91"/>
        <v>0</v>
      </c>
      <c r="Y92" s="40"/>
      <c r="Z92" s="5" t="s">
        <v>15</v>
      </c>
      <c r="AA92" s="1">
        <f>SUMIFS('Emission tracker'!$E$3:$E$1001,'Emission tracker'!$B$3:$B$1001,"=May 2029",'Emission tracker'!$C$3:$C$1001, "=Other",'Emission tracker'!$D$3:$D$1001,"3")</f>
        <v>0</v>
      </c>
      <c r="AB92" s="1">
        <f t="shared" si="92"/>
        <v>0</v>
      </c>
      <c r="AC92" s="1">
        <f>SUMIFS('Emission tracker'!$F$3:$F$1001,'Emission tracker'!$B$3:$B$1001,"=May 2029",'Emission tracker'!$C$3:$C$1001, "=Other",'Emission tracker'!$D$3:$D$1001,"3")</f>
        <v>0</v>
      </c>
      <c r="AD92" s="1">
        <f t="shared" si="84"/>
        <v>0</v>
      </c>
      <c r="AE92" s="1">
        <f>SUMIFS('Emission tracker'!$G$3:$G$1001,'Emission tracker'!$B$3:$B$1001,"=May 2029",'Emission tracker'!$C$3:$C$1001, "=Other",'Emission tracker'!$D$3:$D$1001,"3")</f>
        <v>0</v>
      </c>
      <c r="AF92" s="1">
        <f t="shared" si="85"/>
        <v>0</v>
      </c>
      <c r="AG92" s="1">
        <f t="shared" si="98"/>
        <v>0</v>
      </c>
      <c r="AH92" s="1">
        <f t="shared" si="93"/>
        <v>0</v>
      </c>
      <c r="AJ92" s="40"/>
      <c r="AK92" s="5" t="s">
        <v>15</v>
      </c>
      <c r="AL92" s="1">
        <f>SUMIFS('Emission tracker'!$E$3:$E$1001,'Emission tracker'!$B$3:$B$1001,"=May 2029",'Emission tracker'!$C$3:$C$1001, "=Other",'Emission tracker'!$D$3:$D$1001,"4")</f>
        <v>0</v>
      </c>
      <c r="AM92" s="1">
        <f t="shared" si="94"/>
        <v>0</v>
      </c>
      <c r="AN92" s="1">
        <f>SUMIFS('Emission tracker'!$F$3:$F$1001,'Emission tracker'!$B$3:$B$1001,"=May 2029",'Emission tracker'!$C$3:$C$1001, "=Other",'Emission tracker'!$D$3:$D$1001,"4")</f>
        <v>0</v>
      </c>
      <c r="AO92" s="1">
        <f t="shared" si="86"/>
        <v>0</v>
      </c>
      <c r="AP92" s="1">
        <f>SUMIFS('Emission tracker'!$G$3:$G$1001,'Emission tracker'!$B$3:$B$1001,"=May 2029",'Emission tracker'!$C$3:$C$1001, "=Other",'Emission tracker'!$D$3:$D$1001,"4")</f>
        <v>0</v>
      </c>
      <c r="AQ92" s="1">
        <f t="shared" si="87"/>
        <v>0</v>
      </c>
      <c r="AR92" s="1">
        <f t="shared" si="99"/>
        <v>0</v>
      </c>
      <c r="AS92" s="1">
        <f t="shared" si="95"/>
        <v>0</v>
      </c>
    </row>
    <row r="93" spans="3:45" x14ac:dyDescent="0.25">
      <c r="C93" s="40"/>
      <c r="D93" s="5" t="s">
        <v>16</v>
      </c>
      <c r="E93" s="1">
        <f>SUMIFS('Emission tracker'!$E$3:$E$1001,'Emission tracker'!$B$3:$B$1001,"=Jun 2029",'Emission tracker'!$C$3:$C$1001, "=Other",'Emission tracker'!$D$3:$D$1001,"1")</f>
        <v>0</v>
      </c>
      <c r="F93" s="1">
        <f t="shared" si="88"/>
        <v>0</v>
      </c>
      <c r="G93" s="1">
        <f>SUMIFS('Emission tracker'!$F$3:$F$1001,'Emission tracker'!$B$3:$B$1001,"=Jun 2029",'Emission tracker'!$C$3:$C$1001, "=Other",'Emission tracker'!$D$3:$D$1001,"1")</f>
        <v>0</v>
      </c>
      <c r="H93" s="1">
        <f t="shared" si="80"/>
        <v>0</v>
      </c>
      <c r="I93" s="1">
        <f>SUMIFS('Emission tracker'!$G$3:$G$1001,'Emission tracker'!$B$3:$B$1001,"=Jun 2029",'Emission tracker'!$C$3:$C$1001, "=Other",'Emission tracker'!$D$3:$D$1001,"1")</f>
        <v>0</v>
      </c>
      <c r="J93" s="1">
        <f t="shared" si="81"/>
        <v>0</v>
      </c>
      <c r="K93" s="1">
        <f t="shared" si="96"/>
        <v>0</v>
      </c>
      <c r="L93" s="1">
        <f t="shared" si="89"/>
        <v>0</v>
      </c>
      <c r="N93" s="40"/>
      <c r="O93" s="5" t="s">
        <v>16</v>
      </c>
      <c r="P93" s="1">
        <f>SUMIFS('Emission tracker'!$E$3:$E$1001,'Emission tracker'!$B$3:$B$1001,"=Jun 2029",'Emission tracker'!$C$3:$C$1001, "=Other",'Emission tracker'!$D$3:$D$1001,"2")</f>
        <v>0</v>
      </c>
      <c r="Q93" s="1">
        <f t="shared" si="90"/>
        <v>0</v>
      </c>
      <c r="R93" s="1">
        <f>SUMIFS('Emission tracker'!$F$3:$F$1001,'Emission tracker'!$B$3:$B$1001,"=Jun 2029",'Emission tracker'!$C$3:$C$1001, "=Other",'Emission tracker'!$D$3:$D$1001,"2")</f>
        <v>0</v>
      </c>
      <c r="S93" s="1">
        <f t="shared" si="82"/>
        <v>0</v>
      </c>
      <c r="T93" s="1">
        <f>SUMIFS('Emission tracker'!$G$3:$G$1001,'Emission tracker'!$B$3:$B$1001,"=Jun 2029",'Emission tracker'!$C$3:$C$1001, "=Other",'Emission tracker'!$D$3:$D$1001,"2")</f>
        <v>0</v>
      </c>
      <c r="U93" s="1">
        <f t="shared" si="83"/>
        <v>0</v>
      </c>
      <c r="V93" s="1">
        <f t="shared" si="97"/>
        <v>0</v>
      </c>
      <c r="W93" s="1">
        <f t="shared" si="91"/>
        <v>0</v>
      </c>
      <c r="Y93" s="40"/>
      <c r="Z93" s="5" t="s">
        <v>16</v>
      </c>
      <c r="AA93" s="1">
        <f>SUMIFS('Emission tracker'!$E$3:$E$1001,'Emission tracker'!$B$3:$B$1001,"=Jun 2029",'Emission tracker'!$C$3:$C$1001, "=Other",'Emission tracker'!$D$3:$D$1001,"3")</f>
        <v>0</v>
      </c>
      <c r="AB93" s="1">
        <f t="shared" si="92"/>
        <v>0</v>
      </c>
      <c r="AC93" s="1">
        <f>SUMIFS('Emission tracker'!$F$3:$F$1001,'Emission tracker'!$B$3:$B$1001,"=Jun 2029",'Emission tracker'!$C$3:$C$1001, "=Other",'Emission tracker'!$D$3:$D$1001,"3")</f>
        <v>0</v>
      </c>
      <c r="AD93" s="1">
        <f t="shared" si="84"/>
        <v>0</v>
      </c>
      <c r="AE93" s="1">
        <f>SUMIFS('Emission tracker'!$G$3:$G$1001,'Emission tracker'!$B$3:$B$1001,"=Jun 2029",'Emission tracker'!$C$3:$C$1001, "=Other",'Emission tracker'!$D$3:$D$1001,"3")</f>
        <v>0</v>
      </c>
      <c r="AF93" s="1">
        <f t="shared" si="85"/>
        <v>0</v>
      </c>
      <c r="AG93" s="1">
        <f t="shared" si="98"/>
        <v>0</v>
      </c>
      <c r="AH93" s="1">
        <f t="shared" si="93"/>
        <v>0</v>
      </c>
      <c r="AJ93" s="40"/>
      <c r="AK93" s="5" t="s">
        <v>16</v>
      </c>
      <c r="AL93" s="1">
        <f>SUMIFS('Emission tracker'!$E$3:$E$1001,'Emission tracker'!$B$3:$B$1001,"=Jun 2029",'Emission tracker'!$C$3:$C$1001, "=Other",'Emission tracker'!$D$3:$D$1001,"4")</f>
        <v>0</v>
      </c>
      <c r="AM93" s="1">
        <f t="shared" si="94"/>
        <v>0</v>
      </c>
      <c r="AN93" s="1">
        <f>SUMIFS('Emission tracker'!$F$3:$F$1001,'Emission tracker'!$B$3:$B$1001,"=Jun 2029",'Emission tracker'!$C$3:$C$1001, "=Other",'Emission tracker'!$D$3:$D$1001,"4")</f>
        <v>0</v>
      </c>
      <c r="AO93" s="1">
        <f t="shared" si="86"/>
        <v>0</v>
      </c>
      <c r="AP93" s="1">
        <f>SUMIFS('Emission tracker'!$G$3:$G$1001,'Emission tracker'!$B$3:$B$1001,"=Jun 2029",'Emission tracker'!$C$3:$C$1001, "=Other",'Emission tracker'!$D$3:$D$1001,"4")</f>
        <v>0</v>
      </c>
      <c r="AQ93" s="1">
        <f t="shared" si="87"/>
        <v>0</v>
      </c>
      <c r="AR93" s="1">
        <f t="shared" si="99"/>
        <v>0</v>
      </c>
      <c r="AS93" s="1">
        <f t="shared" si="95"/>
        <v>0</v>
      </c>
    </row>
    <row r="94" spans="3:45" x14ac:dyDescent="0.25">
      <c r="C94" s="40"/>
      <c r="D94" s="5" t="s">
        <v>17</v>
      </c>
      <c r="E94" s="1">
        <f>SUMIFS('Emission tracker'!$E$3:$E$1001,'Emission tracker'!$B$3:$B$1001,"=Jul 2029",'Emission tracker'!$C$3:$C$1001, "=Other",'Emission tracker'!$D$3:$D$1001,"1")</f>
        <v>0</v>
      </c>
      <c r="F94" s="1">
        <f t="shared" si="88"/>
        <v>0</v>
      </c>
      <c r="G94" s="1">
        <f>SUMIFS('Emission tracker'!$F$3:$F$1001,'Emission tracker'!$B$3:$B$1001,"=Jul 2029",'Emission tracker'!$C$3:$C$1001, "=Other",'Emission tracker'!$D$3:$D$1001,"1")</f>
        <v>0</v>
      </c>
      <c r="H94" s="1">
        <f t="shared" si="80"/>
        <v>0</v>
      </c>
      <c r="I94" s="1">
        <f>SUMIFS('Emission tracker'!$G$3:$G$1001,'Emission tracker'!$B$3:$B$1001,"=Jul 2029",'Emission tracker'!$C$3:$C$1001, "=Other",'Emission tracker'!$D$3:$D$1001,"1")</f>
        <v>0</v>
      </c>
      <c r="J94" s="1">
        <f t="shared" si="81"/>
        <v>0</v>
      </c>
      <c r="K94" s="1">
        <f t="shared" si="96"/>
        <v>0</v>
      </c>
      <c r="L94" s="1">
        <f t="shared" si="89"/>
        <v>0</v>
      </c>
      <c r="N94" s="40"/>
      <c r="O94" s="5" t="s">
        <v>17</v>
      </c>
      <c r="P94" s="1">
        <f>SUMIFS('Emission tracker'!$E$3:$E$1001,'Emission tracker'!$B$3:$B$1001,"=Jul 2029",'Emission tracker'!$C$3:$C$1001, "=Other",'Emission tracker'!$D$3:$D$1001,"2")</f>
        <v>0</v>
      </c>
      <c r="Q94" s="1">
        <f t="shared" si="90"/>
        <v>0</v>
      </c>
      <c r="R94" s="1">
        <f>SUMIFS('Emission tracker'!$F$3:$F$1001,'Emission tracker'!$B$3:$B$1001,"=Jul 2029",'Emission tracker'!$C$3:$C$1001, "=Other",'Emission tracker'!$D$3:$D$1001,"2")</f>
        <v>0</v>
      </c>
      <c r="S94" s="1">
        <f t="shared" si="82"/>
        <v>0</v>
      </c>
      <c r="T94" s="1">
        <f>SUMIFS('Emission tracker'!$G$3:$G$1001,'Emission tracker'!$B$3:$B$1001,"=Jul 2029",'Emission tracker'!$C$3:$C$1001, "=Other",'Emission tracker'!$D$3:$D$1001,"2")</f>
        <v>0</v>
      </c>
      <c r="U94" s="1">
        <f t="shared" si="83"/>
        <v>0</v>
      </c>
      <c r="V94" s="1">
        <f t="shared" si="97"/>
        <v>0</v>
      </c>
      <c r="W94" s="1">
        <f t="shared" si="91"/>
        <v>0</v>
      </c>
      <c r="Y94" s="40"/>
      <c r="Z94" s="5" t="s">
        <v>17</v>
      </c>
      <c r="AA94" s="1">
        <f>SUMIFS('Emission tracker'!$E$3:$E$1001,'Emission tracker'!$B$3:$B$1001,"=Jul 2029",'Emission tracker'!$C$3:$C$1001, "=Other",'Emission tracker'!$D$3:$D$1001,"3")</f>
        <v>0</v>
      </c>
      <c r="AB94" s="1">
        <f t="shared" si="92"/>
        <v>0</v>
      </c>
      <c r="AC94" s="1">
        <f>SUMIFS('Emission tracker'!$F$3:$F$1001,'Emission tracker'!$B$3:$B$1001,"=Jul 2029",'Emission tracker'!$C$3:$C$1001, "=Other",'Emission tracker'!$D$3:$D$1001,"3")</f>
        <v>0</v>
      </c>
      <c r="AD94" s="1">
        <f t="shared" si="84"/>
        <v>0</v>
      </c>
      <c r="AE94" s="1">
        <f>SUMIFS('Emission tracker'!$G$3:$G$1001,'Emission tracker'!$B$3:$B$1001,"=Jul 2029",'Emission tracker'!$C$3:$C$1001, "=Other",'Emission tracker'!$D$3:$D$1001,"3")</f>
        <v>0</v>
      </c>
      <c r="AF94" s="1">
        <f t="shared" si="85"/>
        <v>0</v>
      </c>
      <c r="AG94" s="1">
        <f t="shared" si="98"/>
        <v>0</v>
      </c>
      <c r="AH94" s="1">
        <f t="shared" si="93"/>
        <v>0</v>
      </c>
      <c r="AJ94" s="40"/>
      <c r="AK94" s="5" t="s">
        <v>17</v>
      </c>
      <c r="AL94" s="1">
        <f>SUMIFS('Emission tracker'!$E$3:$E$1001,'Emission tracker'!$B$3:$B$1001,"=Jul 2029",'Emission tracker'!$C$3:$C$1001, "=Other",'Emission tracker'!$D$3:$D$1001,"4")</f>
        <v>0</v>
      </c>
      <c r="AM94" s="1">
        <f t="shared" si="94"/>
        <v>0</v>
      </c>
      <c r="AN94" s="1">
        <f>SUMIFS('Emission tracker'!$F$3:$F$1001,'Emission tracker'!$B$3:$B$1001,"=Jul 2029",'Emission tracker'!$C$3:$C$1001, "=Other",'Emission tracker'!$D$3:$D$1001,"4")</f>
        <v>0</v>
      </c>
      <c r="AO94" s="1">
        <f t="shared" si="86"/>
        <v>0</v>
      </c>
      <c r="AP94" s="1">
        <f>SUMIFS('Emission tracker'!$G$3:$G$1001,'Emission tracker'!$B$3:$B$1001,"=Jul 2029",'Emission tracker'!$C$3:$C$1001, "=Other",'Emission tracker'!$D$3:$D$1001,"4")</f>
        <v>0</v>
      </c>
      <c r="AQ94" s="1">
        <f t="shared" si="87"/>
        <v>0</v>
      </c>
      <c r="AR94" s="1">
        <f t="shared" si="99"/>
        <v>0</v>
      </c>
      <c r="AS94" s="1">
        <f t="shared" si="95"/>
        <v>0</v>
      </c>
    </row>
    <row r="95" spans="3:45" x14ac:dyDescent="0.25">
      <c r="C95" s="40"/>
      <c r="D95" s="5" t="s">
        <v>18</v>
      </c>
      <c r="E95" s="1">
        <f>SUMIFS('Emission tracker'!$E$3:$E$1001,'Emission tracker'!$B$3:$B$1001,"=Aug 2029",'Emission tracker'!$C$3:$C$1001, "=Other",'Emission tracker'!$D$3:$D$1001,"1")</f>
        <v>0</v>
      </c>
      <c r="F95" s="1">
        <f t="shared" si="88"/>
        <v>0</v>
      </c>
      <c r="G95" s="1">
        <f>SUMIFS('Emission tracker'!$F$3:$F$1001,'Emission tracker'!$B$3:$B$1001,"=Aug 2029",'Emission tracker'!$C$3:$C$1001, "=Other",'Emission tracker'!$D$3:$D$1001,"1")</f>
        <v>0</v>
      </c>
      <c r="H95" s="1">
        <f t="shared" si="80"/>
        <v>0</v>
      </c>
      <c r="I95" s="1">
        <f>SUMIFS('Emission tracker'!$G$3:$G$1001,'Emission tracker'!$B$3:$B$1001,"=Aug 2029",'Emission tracker'!$C$3:$C$1001, "=Other",'Emission tracker'!$D$3:$D$1001,"1")</f>
        <v>0</v>
      </c>
      <c r="J95" s="1">
        <f t="shared" si="81"/>
        <v>0</v>
      </c>
      <c r="K95" s="1">
        <f t="shared" si="96"/>
        <v>0</v>
      </c>
      <c r="L95" s="1">
        <f t="shared" si="89"/>
        <v>0</v>
      </c>
      <c r="N95" s="40"/>
      <c r="O95" s="5" t="s">
        <v>18</v>
      </c>
      <c r="P95" s="1">
        <f>SUMIFS('Emission tracker'!$E$3:$E$1001,'Emission tracker'!$B$3:$B$1001,"=Aug 2029",'Emission tracker'!$C$3:$C$1001, "=Other",'Emission tracker'!$D$3:$D$1001,"2")</f>
        <v>0</v>
      </c>
      <c r="Q95" s="1">
        <f t="shared" si="90"/>
        <v>0</v>
      </c>
      <c r="R95" s="1">
        <f>SUMIFS('Emission tracker'!$F$3:$F$1001,'Emission tracker'!$B$3:$B$1001,"=Aug 2029",'Emission tracker'!$C$3:$C$1001, "=Other",'Emission tracker'!$D$3:$D$1001,"2")</f>
        <v>0</v>
      </c>
      <c r="S95" s="1">
        <f t="shared" si="82"/>
        <v>0</v>
      </c>
      <c r="T95" s="1">
        <f>SUMIFS('Emission tracker'!$G$3:$G$1001,'Emission tracker'!$B$3:$B$1001,"=Aug 2029",'Emission tracker'!$C$3:$C$1001, "=Other",'Emission tracker'!$D$3:$D$1001,"2")</f>
        <v>0</v>
      </c>
      <c r="U95" s="1">
        <f t="shared" si="83"/>
        <v>0</v>
      </c>
      <c r="V95" s="1">
        <f t="shared" si="97"/>
        <v>0</v>
      </c>
      <c r="W95" s="1">
        <f t="shared" si="91"/>
        <v>0</v>
      </c>
      <c r="Y95" s="40"/>
      <c r="Z95" s="5" t="s">
        <v>18</v>
      </c>
      <c r="AA95" s="1">
        <f>SUMIFS('Emission tracker'!$E$3:$E$1001,'Emission tracker'!$B$3:$B$1001,"=Aug 2029",'Emission tracker'!$C$3:$C$1001, "=Other",'Emission tracker'!$D$3:$D$1001,"3")</f>
        <v>0</v>
      </c>
      <c r="AB95" s="1">
        <f t="shared" si="92"/>
        <v>0</v>
      </c>
      <c r="AC95" s="1">
        <f>SUMIFS('Emission tracker'!$F$3:$F$1001,'Emission tracker'!$B$3:$B$1001,"=Aug 2029",'Emission tracker'!$C$3:$C$1001, "=Other",'Emission tracker'!$D$3:$D$1001,"3")</f>
        <v>0</v>
      </c>
      <c r="AD95" s="1">
        <f t="shared" si="84"/>
        <v>0</v>
      </c>
      <c r="AE95" s="1">
        <f>SUMIFS('Emission tracker'!$G$3:$G$1001,'Emission tracker'!$B$3:$B$1001,"=Aug 2029",'Emission tracker'!$C$3:$C$1001, "=Other",'Emission tracker'!$D$3:$D$1001,"3")</f>
        <v>0</v>
      </c>
      <c r="AF95" s="1">
        <f t="shared" si="85"/>
        <v>0</v>
      </c>
      <c r="AG95" s="1">
        <f t="shared" si="98"/>
        <v>0</v>
      </c>
      <c r="AH95" s="1">
        <f t="shared" si="93"/>
        <v>0</v>
      </c>
      <c r="AJ95" s="40"/>
      <c r="AK95" s="5" t="s">
        <v>18</v>
      </c>
      <c r="AL95" s="1">
        <f>SUMIFS('Emission tracker'!$E$3:$E$1001,'Emission tracker'!$B$3:$B$1001,"=Aug 2029",'Emission tracker'!$C$3:$C$1001, "=Other",'Emission tracker'!$D$3:$D$1001,"4")</f>
        <v>0</v>
      </c>
      <c r="AM95" s="1">
        <f t="shared" si="94"/>
        <v>0</v>
      </c>
      <c r="AN95" s="1">
        <f>SUMIFS('Emission tracker'!$F$3:$F$1001,'Emission tracker'!$B$3:$B$1001,"=Aug 2029",'Emission tracker'!$C$3:$C$1001, "=Other",'Emission tracker'!$D$3:$D$1001,"4")</f>
        <v>0</v>
      </c>
      <c r="AO95" s="1">
        <f t="shared" si="86"/>
        <v>0</v>
      </c>
      <c r="AP95" s="1">
        <f>SUMIFS('Emission tracker'!$G$3:$G$1001,'Emission tracker'!$B$3:$B$1001,"=Aug 2029",'Emission tracker'!$C$3:$C$1001, "=Other",'Emission tracker'!$D$3:$D$1001,"4")</f>
        <v>0</v>
      </c>
      <c r="AQ95" s="1">
        <f t="shared" si="87"/>
        <v>0</v>
      </c>
      <c r="AR95" s="1">
        <f t="shared" si="99"/>
        <v>0</v>
      </c>
      <c r="AS95" s="1">
        <f t="shared" si="95"/>
        <v>0</v>
      </c>
    </row>
    <row r="96" spans="3:45" x14ac:dyDescent="0.25">
      <c r="C96" s="40"/>
      <c r="D96" s="5" t="s">
        <v>19</v>
      </c>
      <c r="E96" s="1">
        <f>SUMIFS('Emission tracker'!$E$3:$E$1001,'Emission tracker'!$B$3:$B$1001,"=Sep 2029",'Emission tracker'!$C$3:$C$1001, "=Other",'Emission tracker'!$D$3:$D$1001,"1")</f>
        <v>0</v>
      </c>
      <c r="F96" s="1">
        <f t="shared" si="88"/>
        <v>0</v>
      </c>
      <c r="G96" s="1">
        <f>SUMIFS('Emission tracker'!$F$3:$F$1001,'Emission tracker'!$B$3:$B$1001,"=Sep 2029",'Emission tracker'!$C$3:$C$1001, "=Other",'Emission tracker'!$D$3:$D$1001,"1")</f>
        <v>0</v>
      </c>
      <c r="H96" s="1">
        <f t="shared" si="80"/>
        <v>0</v>
      </c>
      <c r="I96" s="1">
        <f>SUMIFS('Emission tracker'!$G$3:$G$1001,'Emission tracker'!$B$3:$B$1001,"=Sep 2029",'Emission tracker'!$C$3:$C$1001, "=Other",'Emission tracker'!$D$3:$D$1001,"1")</f>
        <v>0</v>
      </c>
      <c r="J96" s="1">
        <f t="shared" si="81"/>
        <v>0</v>
      </c>
      <c r="K96" s="1">
        <f t="shared" si="96"/>
        <v>0</v>
      </c>
      <c r="L96" s="1">
        <f t="shared" si="89"/>
        <v>0</v>
      </c>
      <c r="N96" s="40"/>
      <c r="O96" s="5" t="s">
        <v>19</v>
      </c>
      <c r="P96" s="1">
        <f>SUMIFS('Emission tracker'!$E$3:$E$1001,'Emission tracker'!$B$3:$B$1001,"=Sep 2029",'Emission tracker'!$C$3:$C$1001, "=Other",'Emission tracker'!$D$3:$D$1001,"2")</f>
        <v>0</v>
      </c>
      <c r="Q96" s="1">
        <f t="shared" si="90"/>
        <v>0</v>
      </c>
      <c r="R96" s="1">
        <f>SUMIFS('Emission tracker'!$F$3:$F$1001,'Emission tracker'!$B$3:$B$1001,"=Sep 2029",'Emission tracker'!$C$3:$C$1001, "=Other",'Emission tracker'!$D$3:$D$1001,"2")</f>
        <v>0</v>
      </c>
      <c r="S96" s="1">
        <f t="shared" si="82"/>
        <v>0</v>
      </c>
      <c r="T96" s="1">
        <f>SUMIFS('Emission tracker'!$G$3:$G$1001,'Emission tracker'!$B$3:$B$1001,"=Sep 2029",'Emission tracker'!$C$3:$C$1001, "=Other",'Emission tracker'!$D$3:$D$1001,"2")</f>
        <v>0</v>
      </c>
      <c r="U96" s="1">
        <f t="shared" si="83"/>
        <v>0</v>
      </c>
      <c r="V96" s="1">
        <f t="shared" si="97"/>
        <v>0</v>
      </c>
      <c r="W96" s="1">
        <f t="shared" si="91"/>
        <v>0</v>
      </c>
      <c r="Y96" s="40"/>
      <c r="Z96" s="5" t="s">
        <v>19</v>
      </c>
      <c r="AA96" s="1">
        <f>SUMIFS('Emission tracker'!$E$3:$E$1001,'Emission tracker'!$B$3:$B$1001,"=Sep 2029",'Emission tracker'!$C$3:$C$1001, "=Other",'Emission tracker'!$D$3:$D$1001,"3")</f>
        <v>0</v>
      </c>
      <c r="AB96" s="1">
        <f t="shared" si="92"/>
        <v>0</v>
      </c>
      <c r="AC96" s="1">
        <f>SUMIFS('Emission tracker'!$F$3:$F$1001,'Emission tracker'!$B$3:$B$1001,"=Sep 2029",'Emission tracker'!$C$3:$C$1001, "=Other",'Emission tracker'!$D$3:$D$1001,"3")</f>
        <v>0</v>
      </c>
      <c r="AD96" s="1">
        <f t="shared" si="84"/>
        <v>0</v>
      </c>
      <c r="AE96" s="1">
        <f>SUMIFS('Emission tracker'!$G$3:$G$1001,'Emission tracker'!$B$3:$B$1001,"=Sep 2029",'Emission tracker'!$C$3:$C$1001, "=Other",'Emission tracker'!$D$3:$D$1001,"3")</f>
        <v>0</v>
      </c>
      <c r="AF96" s="1">
        <f t="shared" si="85"/>
        <v>0</v>
      </c>
      <c r="AG96" s="1">
        <f t="shared" si="98"/>
        <v>0</v>
      </c>
      <c r="AH96" s="1">
        <f t="shared" si="93"/>
        <v>0</v>
      </c>
      <c r="AJ96" s="40"/>
      <c r="AK96" s="5" t="s">
        <v>19</v>
      </c>
      <c r="AL96" s="1">
        <f>SUMIFS('Emission tracker'!$E$3:$E$1001,'Emission tracker'!$B$3:$B$1001,"=Sep 2029",'Emission tracker'!$C$3:$C$1001, "=Other",'Emission tracker'!$D$3:$D$1001,"4")</f>
        <v>0</v>
      </c>
      <c r="AM96" s="1">
        <f t="shared" si="94"/>
        <v>0</v>
      </c>
      <c r="AN96" s="1">
        <f>SUMIFS('Emission tracker'!$F$3:$F$1001,'Emission tracker'!$B$3:$B$1001,"=Sep 2029",'Emission tracker'!$C$3:$C$1001, "=Other",'Emission tracker'!$D$3:$D$1001,"4")</f>
        <v>0</v>
      </c>
      <c r="AO96" s="1">
        <f t="shared" si="86"/>
        <v>0</v>
      </c>
      <c r="AP96" s="1">
        <f>SUMIFS('Emission tracker'!$G$3:$G$1001,'Emission tracker'!$B$3:$B$1001,"=Sep 2029",'Emission tracker'!$C$3:$C$1001, "=Other",'Emission tracker'!$D$3:$D$1001,"4")</f>
        <v>0</v>
      </c>
      <c r="AQ96" s="1">
        <f t="shared" si="87"/>
        <v>0</v>
      </c>
      <c r="AR96" s="1">
        <f t="shared" si="99"/>
        <v>0</v>
      </c>
      <c r="AS96" s="1">
        <f t="shared" si="95"/>
        <v>0</v>
      </c>
    </row>
    <row r="97" spans="3:45" x14ac:dyDescent="0.25">
      <c r="C97" s="40"/>
      <c r="D97" s="5" t="s">
        <v>20</v>
      </c>
      <c r="E97" s="1">
        <f>SUMIFS('Emission tracker'!$E$3:$E$1001,'Emission tracker'!$B$3:$B$1001,"=Oct 2029",'Emission tracker'!$C$3:$C$1001, "=Other",'Emission tracker'!$D$3:$D$1001,"1")</f>
        <v>0</v>
      </c>
      <c r="F97" s="1">
        <f t="shared" si="88"/>
        <v>0</v>
      </c>
      <c r="G97" s="1">
        <f>SUMIFS('Emission tracker'!$F$3:$F$1001,'Emission tracker'!$B$3:$B$1001,"=Oct 2029",'Emission tracker'!$C$3:$C$1001, "=Other",'Emission tracker'!$D$3:$D$1001,"1")</f>
        <v>0</v>
      </c>
      <c r="H97" s="1">
        <f t="shared" si="80"/>
        <v>0</v>
      </c>
      <c r="I97" s="1">
        <f>SUMIFS('Emission tracker'!$G$3:$G$1001,'Emission tracker'!$B$3:$B$1001,"=Oct 2029",'Emission tracker'!$C$3:$C$1001, "=Other",'Emission tracker'!$D$3:$D$1001,"1")</f>
        <v>0</v>
      </c>
      <c r="J97" s="1">
        <f t="shared" si="81"/>
        <v>0</v>
      </c>
      <c r="K97" s="1">
        <f t="shared" si="96"/>
        <v>0</v>
      </c>
      <c r="L97" s="1">
        <f t="shared" si="89"/>
        <v>0</v>
      </c>
      <c r="N97" s="40"/>
      <c r="O97" s="5" t="s">
        <v>20</v>
      </c>
      <c r="P97" s="1">
        <f>SUMIFS('Emission tracker'!$E$3:$E$1001,'Emission tracker'!$B$3:$B$1001,"=Oct 2029",'Emission tracker'!$C$3:$C$1001, "=Other",'Emission tracker'!$D$3:$D$1001,"2")</f>
        <v>0</v>
      </c>
      <c r="Q97" s="1">
        <f t="shared" si="90"/>
        <v>0</v>
      </c>
      <c r="R97" s="1">
        <f>SUMIFS('Emission tracker'!$F$3:$F$1001,'Emission tracker'!$B$3:$B$1001,"=Oct 2029",'Emission tracker'!$C$3:$C$1001, "=Other",'Emission tracker'!$D$3:$D$1001,"2")</f>
        <v>0</v>
      </c>
      <c r="S97" s="1">
        <f t="shared" si="82"/>
        <v>0</v>
      </c>
      <c r="T97" s="1">
        <f>SUMIFS('Emission tracker'!$G$3:$G$1001,'Emission tracker'!$B$3:$B$1001,"=Oct 2029",'Emission tracker'!$C$3:$C$1001, "=Other",'Emission tracker'!$D$3:$D$1001,"2")</f>
        <v>0</v>
      </c>
      <c r="U97" s="1">
        <f t="shared" si="83"/>
        <v>0</v>
      </c>
      <c r="V97" s="1">
        <f t="shared" si="97"/>
        <v>0</v>
      </c>
      <c r="W97" s="1">
        <f t="shared" si="91"/>
        <v>0</v>
      </c>
      <c r="Y97" s="40"/>
      <c r="Z97" s="5" t="s">
        <v>20</v>
      </c>
      <c r="AA97" s="1">
        <f>SUMIFS('Emission tracker'!$E$3:$E$1001,'Emission tracker'!$B$3:$B$1001,"=Oct 2029",'Emission tracker'!$C$3:$C$1001, "=Other",'Emission tracker'!$D$3:$D$1001,"3")</f>
        <v>0</v>
      </c>
      <c r="AB97" s="1">
        <f t="shared" si="92"/>
        <v>0</v>
      </c>
      <c r="AC97" s="1">
        <f>SUMIFS('Emission tracker'!$F$3:$F$1001,'Emission tracker'!$B$3:$B$1001,"=Oct 2029",'Emission tracker'!$C$3:$C$1001, "=Other",'Emission tracker'!$D$3:$D$1001,"3")</f>
        <v>0</v>
      </c>
      <c r="AD97" s="1">
        <f t="shared" si="84"/>
        <v>0</v>
      </c>
      <c r="AE97" s="1">
        <f>SUMIFS('Emission tracker'!$G$3:$G$1001,'Emission tracker'!$B$3:$B$1001,"=Oct 2029",'Emission tracker'!$C$3:$C$1001, "=Other",'Emission tracker'!$D$3:$D$1001,"3")</f>
        <v>0</v>
      </c>
      <c r="AF97" s="1">
        <f t="shared" si="85"/>
        <v>0</v>
      </c>
      <c r="AG97" s="1">
        <f t="shared" si="98"/>
        <v>0</v>
      </c>
      <c r="AH97" s="1">
        <f t="shared" si="93"/>
        <v>0</v>
      </c>
      <c r="AJ97" s="40"/>
      <c r="AK97" s="5" t="s">
        <v>20</v>
      </c>
      <c r="AL97" s="1">
        <f>SUMIFS('Emission tracker'!$E$3:$E$1001,'Emission tracker'!$B$3:$B$1001,"=Oct 2029",'Emission tracker'!$C$3:$C$1001, "=Other",'Emission tracker'!$D$3:$D$1001,"4")</f>
        <v>0</v>
      </c>
      <c r="AM97" s="1">
        <f t="shared" si="94"/>
        <v>0</v>
      </c>
      <c r="AN97" s="1">
        <f>SUMIFS('Emission tracker'!$F$3:$F$1001,'Emission tracker'!$B$3:$B$1001,"=Oct 2029",'Emission tracker'!$C$3:$C$1001, "=Other",'Emission tracker'!$D$3:$D$1001,"4")</f>
        <v>0</v>
      </c>
      <c r="AO97" s="1">
        <f t="shared" si="86"/>
        <v>0</v>
      </c>
      <c r="AP97" s="1">
        <f>SUMIFS('Emission tracker'!$G$3:$G$1001,'Emission tracker'!$B$3:$B$1001,"=Oct 2029",'Emission tracker'!$C$3:$C$1001, "=Other",'Emission tracker'!$D$3:$D$1001,"4")</f>
        <v>0</v>
      </c>
      <c r="AQ97" s="1">
        <f t="shared" si="87"/>
        <v>0</v>
      </c>
      <c r="AR97" s="1">
        <f t="shared" si="99"/>
        <v>0</v>
      </c>
      <c r="AS97" s="1">
        <f t="shared" si="95"/>
        <v>0</v>
      </c>
    </row>
    <row r="98" spans="3:45" x14ac:dyDescent="0.25">
      <c r="C98" s="40"/>
      <c r="D98" s="5" t="s">
        <v>21</v>
      </c>
      <c r="E98" s="1">
        <f>SUMIFS('Emission tracker'!$E$3:$E$1001,'Emission tracker'!$B$3:$B$1001,"=Nov 2029",'Emission tracker'!$C$3:$C$1001, "=Other",'Emission tracker'!$D$3:$D$1001,"1")</f>
        <v>0</v>
      </c>
      <c r="F98" s="1">
        <f t="shared" si="88"/>
        <v>0</v>
      </c>
      <c r="G98" s="1">
        <f>SUMIFS('Emission tracker'!$F$3:$F$1001,'Emission tracker'!$B$3:$B$1001,"=Nov 2029",'Emission tracker'!$C$3:$C$1001, "=Other",'Emission tracker'!$D$3:$D$1001,"1")</f>
        <v>0</v>
      </c>
      <c r="H98" s="1">
        <f t="shared" si="80"/>
        <v>0</v>
      </c>
      <c r="I98" s="1">
        <f>SUMIFS('Emission tracker'!$G$3:$G$1001,'Emission tracker'!$B$3:$B$1001,"=Nov 2029",'Emission tracker'!$C$3:$C$1001, "=Other",'Emission tracker'!$D$3:$D$1001,"1")</f>
        <v>0</v>
      </c>
      <c r="J98" s="1">
        <f t="shared" si="81"/>
        <v>0</v>
      </c>
      <c r="K98" s="1">
        <f t="shared" si="96"/>
        <v>0</v>
      </c>
      <c r="L98" s="1">
        <f t="shared" si="89"/>
        <v>0</v>
      </c>
      <c r="N98" s="40"/>
      <c r="O98" s="5" t="s">
        <v>21</v>
      </c>
      <c r="P98" s="1">
        <f>SUMIFS('Emission tracker'!$E$3:$E$1001,'Emission tracker'!$B$3:$B$1001,"=Nov 2029",'Emission tracker'!$C$3:$C$1001, "=Other",'Emission tracker'!$D$3:$D$1001,"2")</f>
        <v>0</v>
      </c>
      <c r="Q98" s="1">
        <f t="shared" si="90"/>
        <v>0</v>
      </c>
      <c r="R98" s="1">
        <f>SUMIFS('Emission tracker'!$F$3:$F$1001,'Emission tracker'!$B$3:$B$1001,"=Nov 2029",'Emission tracker'!$C$3:$C$1001, "=Other",'Emission tracker'!$D$3:$D$1001,"2")</f>
        <v>0</v>
      </c>
      <c r="S98" s="1">
        <f t="shared" si="82"/>
        <v>0</v>
      </c>
      <c r="T98" s="1">
        <f>SUMIFS('Emission tracker'!$G$3:$G$1001,'Emission tracker'!$B$3:$B$1001,"=Nov 2029",'Emission tracker'!$C$3:$C$1001, "=Other",'Emission tracker'!$D$3:$D$1001,"2")</f>
        <v>0</v>
      </c>
      <c r="U98" s="1">
        <f t="shared" si="83"/>
        <v>0</v>
      </c>
      <c r="V98" s="1">
        <f t="shared" si="97"/>
        <v>0</v>
      </c>
      <c r="W98" s="1">
        <f t="shared" si="91"/>
        <v>0</v>
      </c>
      <c r="Y98" s="40"/>
      <c r="Z98" s="5" t="s">
        <v>21</v>
      </c>
      <c r="AA98" s="1">
        <f>SUMIFS('Emission tracker'!$E$3:$E$1001,'Emission tracker'!$B$3:$B$1001,"=Nov 2029",'Emission tracker'!$C$3:$C$1001, "=Other",'Emission tracker'!$D$3:$D$1001,"3")</f>
        <v>0</v>
      </c>
      <c r="AB98" s="1">
        <f t="shared" si="92"/>
        <v>0</v>
      </c>
      <c r="AC98" s="1">
        <f>SUMIFS('Emission tracker'!$F$3:$F$1001,'Emission tracker'!$B$3:$B$1001,"=Nov 2029",'Emission tracker'!$C$3:$C$1001, "=Other",'Emission tracker'!$D$3:$D$1001,"3")</f>
        <v>0</v>
      </c>
      <c r="AD98" s="1">
        <f t="shared" si="84"/>
        <v>0</v>
      </c>
      <c r="AE98" s="1">
        <f>SUMIFS('Emission tracker'!$G$3:$G$1001,'Emission tracker'!$B$3:$B$1001,"=Nov 2029",'Emission tracker'!$C$3:$C$1001, "=Other",'Emission tracker'!$D$3:$D$1001,"3")</f>
        <v>0</v>
      </c>
      <c r="AF98" s="1">
        <f t="shared" si="85"/>
        <v>0</v>
      </c>
      <c r="AG98" s="1">
        <f t="shared" si="98"/>
        <v>0</v>
      </c>
      <c r="AH98" s="1">
        <f t="shared" si="93"/>
        <v>0</v>
      </c>
      <c r="AJ98" s="40"/>
      <c r="AK98" s="5" t="s">
        <v>21</v>
      </c>
      <c r="AL98" s="1">
        <f>SUMIFS('Emission tracker'!$E$3:$E$1001,'Emission tracker'!$B$3:$B$1001,"=Nov 2029",'Emission tracker'!$C$3:$C$1001, "=Other",'Emission tracker'!$D$3:$D$1001,"4")</f>
        <v>0</v>
      </c>
      <c r="AM98" s="1">
        <f t="shared" si="94"/>
        <v>0</v>
      </c>
      <c r="AN98" s="1">
        <f>SUMIFS('Emission tracker'!$F$3:$F$1001,'Emission tracker'!$B$3:$B$1001,"=Nov 2029",'Emission tracker'!$C$3:$C$1001, "=Other",'Emission tracker'!$D$3:$D$1001,"4")</f>
        <v>0</v>
      </c>
      <c r="AO98" s="1">
        <f t="shared" si="86"/>
        <v>0</v>
      </c>
      <c r="AP98" s="1">
        <f>SUMIFS('Emission tracker'!$G$3:$G$1001,'Emission tracker'!$B$3:$B$1001,"=Nov 2029",'Emission tracker'!$C$3:$C$1001, "=Other",'Emission tracker'!$D$3:$D$1001,"4")</f>
        <v>0</v>
      </c>
      <c r="AQ98" s="1">
        <f t="shared" si="87"/>
        <v>0</v>
      </c>
      <c r="AR98" s="1">
        <f t="shared" si="99"/>
        <v>0</v>
      </c>
      <c r="AS98" s="1">
        <f t="shared" si="95"/>
        <v>0</v>
      </c>
    </row>
    <row r="99" spans="3:45" x14ac:dyDescent="0.25">
      <c r="C99" s="40"/>
      <c r="D99" s="5" t="s">
        <v>22</v>
      </c>
      <c r="E99" s="1">
        <f>SUMIFS('Emission tracker'!$E$3:$E$1001,'Emission tracker'!$B$3:$B$1001,"=Dec 2029",'Emission tracker'!$C$3:$C$1001, "=Other",'Emission tracker'!$D$3:$D$1001,"1")</f>
        <v>0</v>
      </c>
      <c r="F99" s="1">
        <f t="shared" si="88"/>
        <v>0</v>
      </c>
      <c r="G99" s="1">
        <f>SUMIFS('Emission tracker'!$F$3:$F$1001,'Emission tracker'!$B$3:$B$1001,"=Dec 2029",'Emission tracker'!$C$3:$C$1001, "=Other",'Emission tracker'!$D$3:$D$1001,"1")</f>
        <v>0</v>
      </c>
      <c r="H99" s="1">
        <f t="shared" si="80"/>
        <v>0</v>
      </c>
      <c r="I99" s="1">
        <f>SUMIFS('Emission tracker'!$G$3:$G$1001,'Emission tracker'!$B$3:$B$1001,"=Dec 2029",'Emission tracker'!$C$3:$C$1001, "=Other",'Emission tracker'!$D$3:$D$1001,"1")</f>
        <v>0</v>
      </c>
      <c r="J99" s="1">
        <f t="shared" si="81"/>
        <v>0</v>
      </c>
      <c r="K99" s="1">
        <f t="shared" si="96"/>
        <v>0</v>
      </c>
      <c r="L99" s="1">
        <f t="shared" si="89"/>
        <v>0</v>
      </c>
      <c r="N99" s="40"/>
      <c r="O99" s="5" t="s">
        <v>22</v>
      </c>
      <c r="P99" s="1">
        <f>SUMIFS('Emission tracker'!$E$3:$E$1001,'Emission tracker'!$B$3:$B$1001,"=Dec 2029",'Emission tracker'!$C$3:$C$1001, "=Other",'Emission tracker'!$D$3:$D$1001,"2")</f>
        <v>0</v>
      </c>
      <c r="Q99" s="1">
        <f t="shared" si="90"/>
        <v>0</v>
      </c>
      <c r="R99" s="1">
        <f>SUMIFS('Emission tracker'!$F$3:$F$1001,'Emission tracker'!$B$3:$B$1001,"=Dec 2029",'Emission tracker'!$C$3:$C$1001, "=Other",'Emission tracker'!$D$3:$D$1001,"2")</f>
        <v>0</v>
      </c>
      <c r="S99" s="1">
        <f t="shared" si="82"/>
        <v>0</v>
      </c>
      <c r="T99" s="1">
        <f>SUMIFS('Emission tracker'!$G$3:$G$1001,'Emission tracker'!$B$3:$B$1001,"=Dec 2029",'Emission tracker'!$C$3:$C$1001, "=Other",'Emission tracker'!$D$3:$D$1001,"2")</f>
        <v>0</v>
      </c>
      <c r="U99" s="1">
        <f t="shared" si="83"/>
        <v>0</v>
      </c>
      <c r="V99" s="1">
        <f t="shared" si="97"/>
        <v>0</v>
      </c>
      <c r="W99" s="1">
        <f t="shared" si="91"/>
        <v>0</v>
      </c>
      <c r="Y99" s="40"/>
      <c r="Z99" s="5" t="s">
        <v>22</v>
      </c>
      <c r="AA99" s="1">
        <f>SUMIFS('Emission tracker'!$E$3:$E$1001,'Emission tracker'!$B$3:$B$1001,"=Dec 2029",'Emission tracker'!$C$3:$C$1001, "=Other",'Emission tracker'!$D$3:$D$1001,"3")</f>
        <v>0</v>
      </c>
      <c r="AB99" s="1">
        <f t="shared" si="92"/>
        <v>0</v>
      </c>
      <c r="AC99" s="1">
        <f>SUMIFS('Emission tracker'!$F$3:$F$1001,'Emission tracker'!$B$3:$B$1001,"=Dec 2029",'Emission tracker'!$C$3:$C$1001, "=Other",'Emission tracker'!$D$3:$D$1001,"3")</f>
        <v>0</v>
      </c>
      <c r="AD99" s="1">
        <f t="shared" si="84"/>
        <v>0</v>
      </c>
      <c r="AE99" s="1">
        <f>SUMIFS('Emission tracker'!$G$3:$G$1001,'Emission tracker'!$B$3:$B$1001,"=Dec 2029",'Emission tracker'!$C$3:$C$1001, "=Other",'Emission tracker'!$D$3:$D$1001,"3")</f>
        <v>0</v>
      </c>
      <c r="AF99" s="1">
        <f t="shared" si="85"/>
        <v>0</v>
      </c>
      <c r="AG99" s="1">
        <f t="shared" si="98"/>
        <v>0</v>
      </c>
      <c r="AH99" s="1">
        <f t="shared" si="93"/>
        <v>0</v>
      </c>
      <c r="AJ99" s="40"/>
      <c r="AK99" s="5" t="s">
        <v>22</v>
      </c>
      <c r="AL99" s="1">
        <f>SUMIFS('Emission tracker'!$E$3:$E$1001,'Emission tracker'!$B$3:$B$1001,"=Dec 2029",'Emission tracker'!$C$3:$C$1001, "=Other",'Emission tracker'!$D$3:$D$1001,"4")</f>
        <v>0</v>
      </c>
      <c r="AM99" s="1">
        <f t="shared" si="94"/>
        <v>0</v>
      </c>
      <c r="AN99" s="1">
        <f>SUMIFS('Emission tracker'!$F$3:$F$1001,'Emission tracker'!$B$3:$B$1001,"=Dec 2029",'Emission tracker'!$C$3:$C$1001, "=Other",'Emission tracker'!$D$3:$D$1001,"4")</f>
        <v>0</v>
      </c>
      <c r="AO99" s="1">
        <f t="shared" si="86"/>
        <v>0</v>
      </c>
      <c r="AP99" s="1">
        <f>SUMIFS('Emission tracker'!$G$3:$G$1001,'Emission tracker'!$B$3:$B$1001,"=Dec 2029",'Emission tracker'!$C$3:$C$1001, "=Other",'Emission tracker'!$D$3:$D$1001,"4")</f>
        <v>0</v>
      </c>
      <c r="AQ99" s="1">
        <f t="shared" si="87"/>
        <v>0</v>
      </c>
      <c r="AR99" s="1">
        <f t="shared" si="99"/>
        <v>0</v>
      </c>
      <c r="AS99" s="1">
        <f t="shared" si="95"/>
        <v>0</v>
      </c>
    </row>
  </sheetData>
  <mergeCells count="105">
    <mergeCell ref="C88:C99"/>
    <mergeCell ref="N88:N99"/>
    <mergeCell ref="Y88:Y99"/>
    <mergeCell ref="AJ88:AJ99"/>
    <mergeCell ref="Y86:Z86"/>
    <mergeCell ref="AA86:AB86"/>
    <mergeCell ref="AC86:AH86"/>
    <mergeCell ref="AJ86:AK86"/>
    <mergeCell ref="AL86:AM86"/>
    <mergeCell ref="AN86:AS86"/>
    <mergeCell ref="C73:C84"/>
    <mergeCell ref="N73:N84"/>
    <mergeCell ref="Y73:Y84"/>
    <mergeCell ref="AJ73:AJ84"/>
    <mergeCell ref="C86:D86"/>
    <mergeCell ref="E86:F86"/>
    <mergeCell ref="G86:L86"/>
    <mergeCell ref="N86:O86"/>
    <mergeCell ref="P86:Q86"/>
    <mergeCell ref="R86:W86"/>
    <mergeCell ref="Y71:Z71"/>
    <mergeCell ref="AA71:AB71"/>
    <mergeCell ref="AC71:AH71"/>
    <mergeCell ref="AJ71:AK71"/>
    <mergeCell ref="AL71:AM71"/>
    <mergeCell ref="AN71:AS71"/>
    <mergeCell ref="C58:C69"/>
    <mergeCell ref="N58:N69"/>
    <mergeCell ref="Y58:Y69"/>
    <mergeCell ref="AJ58:AJ69"/>
    <mergeCell ref="C71:D71"/>
    <mergeCell ref="E71:F71"/>
    <mergeCell ref="G71:L71"/>
    <mergeCell ref="N71:O71"/>
    <mergeCell ref="P71:Q71"/>
    <mergeCell ref="R71:W71"/>
    <mergeCell ref="Y56:Z56"/>
    <mergeCell ref="AA56:AB56"/>
    <mergeCell ref="AC56:AH56"/>
    <mergeCell ref="AJ56:AK56"/>
    <mergeCell ref="AL56:AM56"/>
    <mergeCell ref="AN56:AS56"/>
    <mergeCell ref="C43:C54"/>
    <mergeCell ref="N43:N54"/>
    <mergeCell ref="Y43:Y54"/>
    <mergeCell ref="AJ43:AJ54"/>
    <mergeCell ref="C56:D56"/>
    <mergeCell ref="E56:F56"/>
    <mergeCell ref="G56:L56"/>
    <mergeCell ref="N56:O56"/>
    <mergeCell ref="P56:Q56"/>
    <mergeCell ref="R56:W56"/>
    <mergeCell ref="Y41:Z41"/>
    <mergeCell ref="AA41:AB41"/>
    <mergeCell ref="AC41:AH41"/>
    <mergeCell ref="AJ41:AK41"/>
    <mergeCell ref="AL41:AM41"/>
    <mergeCell ref="AN41:AS41"/>
    <mergeCell ref="C28:C39"/>
    <mergeCell ref="N28:N39"/>
    <mergeCell ref="Y28:Y39"/>
    <mergeCell ref="AJ28:AJ39"/>
    <mergeCell ref="C41:D41"/>
    <mergeCell ref="E41:F41"/>
    <mergeCell ref="G41:L41"/>
    <mergeCell ref="N41:O41"/>
    <mergeCell ref="P41:Q41"/>
    <mergeCell ref="R41:W41"/>
    <mergeCell ref="Y26:Z26"/>
    <mergeCell ref="AA26:AB26"/>
    <mergeCell ref="AC26:AH26"/>
    <mergeCell ref="AJ26:AK26"/>
    <mergeCell ref="AL26:AM26"/>
    <mergeCell ref="AN26:AS26"/>
    <mergeCell ref="C26:D26"/>
    <mergeCell ref="E26:F26"/>
    <mergeCell ref="G26:L26"/>
    <mergeCell ref="N26:O26"/>
    <mergeCell ref="P26:Q26"/>
    <mergeCell ref="R26:W26"/>
    <mergeCell ref="AJ22:AK22"/>
    <mergeCell ref="C23:D23"/>
    <mergeCell ref="N23:O23"/>
    <mergeCell ref="Y23:Z23"/>
    <mergeCell ref="AJ23:AK23"/>
    <mergeCell ref="C24:D24"/>
    <mergeCell ref="N24:O24"/>
    <mergeCell ref="Y24:Z24"/>
    <mergeCell ref="AJ24:AK24"/>
    <mergeCell ref="N9:N10"/>
    <mergeCell ref="O9:O10"/>
    <mergeCell ref="P9:Q10"/>
    <mergeCell ref="C22:D22"/>
    <mergeCell ref="N22:O22"/>
    <mergeCell ref="Y22:Z22"/>
    <mergeCell ref="A1:B5"/>
    <mergeCell ref="N5:N6"/>
    <mergeCell ref="O5:O6"/>
    <mergeCell ref="P5:Q6"/>
    <mergeCell ref="C6:D7"/>
    <mergeCell ref="E6:F6"/>
    <mergeCell ref="G6:H6"/>
    <mergeCell ref="J6:K6"/>
    <mergeCell ref="F7:G7"/>
    <mergeCell ref="J7:K7"/>
  </mergeCells>
  <pageMargins left="0.7" right="0.7" top="0.75" bottom="0.75" header="0.3" footer="0.3"/>
  <pageSetup paperSize="9"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74361d-1501-4725-ad43-7edb604a0028" xsi:nil="true"/>
    <lcf76f155ced4ddcb4097134ff3c332f xmlns="2672e04c-edb9-4606-ad13-bea7b86994b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3A80A1B11DA94EBFB649B2EFB96F95" ma:contentTypeVersion="18" ma:contentTypeDescription="Create a new document." ma:contentTypeScope="" ma:versionID="0563092a7f25699984b27ab38fe063e1">
  <xsd:schema xmlns:xsd="http://www.w3.org/2001/XMLSchema" xmlns:xs="http://www.w3.org/2001/XMLSchema" xmlns:p="http://schemas.microsoft.com/office/2006/metadata/properties" xmlns:ns2="2672e04c-edb9-4606-ad13-bea7b86994b2" xmlns:ns3="4574361d-1501-4725-ad43-7edb604a0028" targetNamespace="http://schemas.microsoft.com/office/2006/metadata/properties" ma:root="true" ma:fieldsID="4169f8626df76a494b6cc15bd2c0ac6a" ns2:_="" ns3:_="">
    <xsd:import namespace="2672e04c-edb9-4606-ad13-bea7b86994b2"/>
    <xsd:import namespace="4574361d-1501-4725-ad43-7edb604a00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2e04c-edb9-4606-ad13-bea7b8699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8ccdb86-497e-42e2-a4df-545f93e994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74361d-1501-4725-ad43-7edb604a002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fb832a7-84ef-4387-ba83-4a9fd9f3fe65}" ma:internalName="TaxCatchAll" ma:showField="CatchAllData" ma:web="4574361d-1501-4725-ad43-7edb604a00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CEC31-03CE-47DC-BFA8-0EF851AAFE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28939-C7FB-4A09-9BD2-2DCE12CDD124}">
  <ds:schemaRefs>
    <ds:schemaRef ds:uri="http://schemas.microsoft.com/office/2006/metadata/properties"/>
    <ds:schemaRef ds:uri="http://schemas.microsoft.com/office/infopath/2007/PartnerControls"/>
    <ds:schemaRef ds:uri="4574361d-1501-4725-ad43-7edb604a0028"/>
    <ds:schemaRef ds:uri="2672e04c-edb9-4606-ad13-bea7b86994b2"/>
  </ds:schemaRefs>
</ds:datastoreItem>
</file>

<file path=customXml/itemProps3.xml><?xml version="1.0" encoding="utf-8"?>
<ds:datastoreItem xmlns:ds="http://schemas.openxmlformats.org/officeDocument/2006/customXml" ds:itemID="{E77FF001-1A58-414F-AF27-46C1390BF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2e04c-edb9-4606-ad13-bea7b86994b2"/>
    <ds:schemaRef ds:uri="4574361d-1501-4725-ad43-7edb604a00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Procedures</vt:lpstr>
      <vt:lpstr>Emission tracker</vt:lpstr>
      <vt:lpstr>Sheet2</vt:lpstr>
      <vt:lpstr>2024</vt:lpstr>
      <vt:lpstr>2025</vt:lpstr>
      <vt:lpstr>2026</vt:lpstr>
      <vt:lpstr>2027</vt:lpstr>
      <vt:lpstr>2028</vt:lpstr>
      <vt:lpstr>2029</vt:lpstr>
      <vt:lpstr>2030</vt:lpstr>
      <vt:lpstr>2031</vt:lpstr>
      <vt:lpstr>2032</vt:lpstr>
      <vt:lpstr>2033</vt:lpstr>
      <vt:lpstr>2034</vt:lpstr>
      <vt:lpstr>2035</vt:lpstr>
      <vt:lpstr>2036</vt:lpstr>
      <vt:lpstr>2037</vt:lpstr>
      <vt:lpstr>2038</vt:lpstr>
      <vt:lpstr>2039</vt:lpstr>
      <vt:lpstr>2040</vt:lpstr>
      <vt:lpstr>2041</vt:lpstr>
      <vt:lpstr>2042</vt:lpstr>
      <vt:lpstr>2043</vt:lpstr>
      <vt:lpstr>2044</vt:lpstr>
      <vt:lpstr>2045</vt:lpstr>
      <vt:lpstr>2046</vt:lpstr>
      <vt:lpstr>2047</vt:lpstr>
      <vt:lpstr>2048</vt:lpstr>
      <vt:lpstr>2049</vt:lpstr>
      <vt:lpstr>2050</vt:lpstr>
      <vt:lpstr>2051</vt:lpstr>
      <vt:lpstr>2052</vt:lpstr>
      <vt:lpstr>2053</vt:lpstr>
      <vt:lpstr>2054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Betts</dc:creator>
  <cp:lastModifiedBy>Kirk-Lloyd, Flo</cp:lastModifiedBy>
  <dcterms:created xsi:type="dcterms:W3CDTF">2014-04-09T16:32:35Z</dcterms:created>
  <dcterms:modified xsi:type="dcterms:W3CDTF">2025-01-17T13:36:18Z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0x010100F03A80A1B11DA94EBFB649B2EFB96F95</vt:lpwstr>
  </property>
  <property fmtid="{D5CDD505-2E9C-101B-9397-08002B2CF9AE}" pid="3" name="MediaServiceImageTags">
    <vt:lpwstr/>
  </property>
</Properties>
</file>