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mc:AlternateContent xmlns:mc="http://schemas.openxmlformats.org/markup-compatibility/2006">
    <mc:Choice Requires="x15">
      <x15ac:absPath xmlns:x15ac="http://schemas.microsoft.com/office/spreadsheetml/2010/11/ac" url="R:\CONTRACTS\CURRENT\Otterfield Road\Technical\17. PLANNING\15.4 Discharge Conditions Correspondence\Condition 14 submission\"/>
    </mc:Choice>
  </mc:AlternateContent>
  <xr:revisionPtr revIDLastSave="0" documentId="13_ncr:1_{E0D8BBC7-080B-4E82-A6A8-AB1FD44239C4}" xr6:coauthVersionLast="47" xr6:coauthVersionMax="47" xr10:uidLastSave="{00000000-0000-0000-0000-000000000000}"/>
  <bookViews>
    <workbookView xWindow="-110" yWindow="-110" windowWidth="19420" windowHeight="10300" activeTab="1" xr2:uid="{00000000-000D-0000-FFFF-FFFF00000000}"/>
  </bookViews>
  <sheets>
    <sheet name="General guidance" sheetId="60" r:id="rId1"/>
    <sheet name="Platform + officer support" sheetId="38" r:id="rId2"/>
    <sheet name="Equipment + Data" sheetId="43" r:id="rId3"/>
    <sheet name="Platform &amp; support fees" sheetId="44" r:id="rId4"/>
    <sheet name="Monitoring requirements" sheetId="56" r:id="rId5"/>
    <sheet name="Data acquisition &amp; processing " sheetId="45" r:id="rId6"/>
    <sheet name="EMP Dashboard" sheetId="61" r:id="rId7"/>
    <sheet name="Cost schedule &amp; DDs" sheetId="39" r:id="rId8"/>
  </sheets>
  <definedNames>
    <definedName name="_xlnm._FilterDatabase" localSheetId="2" hidden="1">'Equipment + Data'!#REF!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9" i="43" l="1"/>
  <c r="K7" i="43"/>
  <c r="K5" i="43" a="1"/>
  <c r="K5" i="43" s="1"/>
  <c r="R28" i="38"/>
  <c r="D27" i="38"/>
  <c r="H27" i="38" s="1"/>
  <c r="M11" i="43" l="1"/>
  <c r="R6" i="39"/>
  <c r="R5" i="39"/>
  <c r="F11" i="39"/>
  <c r="F6" i="39"/>
  <c r="F24" i="43" l="1"/>
  <c r="D26" i="43"/>
  <c r="H26" i="43" s="1"/>
  <c r="P40" i="38"/>
  <c r="K3" i="43"/>
  <c r="O17" i="43" l="1"/>
  <c r="M12" i="43" l="1"/>
  <c r="M13" i="43"/>
  <c r="M14" i="43"/>
  <c r="M15" i="43"/>
  <c r="D17" i="43"/>
  <c r="H17" i="43" s="1"/>
  <c r="R31" i="38" l="1"/>
  <c r="R38" i="38"/>
  <c r="R37" i="38"/>
  <c r="D15" i="43" l="1"/>
  <c r="H15" i="43" s="1"/>
  <c r="D14" i="43"/>
  <c r="H14" i="43" s="1"/>
  <c r="R27" i="38" l="1"/>
  <c r="R36" i="38"/>
  <c r="R40" i="38" s="1"/>
  <c r="D21" i="43" l="1"/>
  <c r="H21" i="43" s="1"/>
  <c r="D33" i="38"/>
  <c r="D31" i="38"/>
  <c r="D30" i="38"/>
  <c r="D29" i="38"/>
  <c r="D28" i="38"/>
  <c r="F9" i="39"/>
  <c r="F4" i="39"/>
  <c r="F7" i="39" s="1"/>
  <c r="R30" i="38"/>
  <c r="R29" i="38"/>
  <c r="D22" i="43"/>
  <c r="H22" i="43" s="1"/>
  <c r="H24" i="43" l="1"/>
  <c r="F12" i="39"/>
  <c r="F18" i="38" s="1"/>
  <c r="F16" i="38"/>
  <c r="D13" i="43"/>
  <c r="H13" i="43" s="1"/>
  <c r="D12" i="43"/>
  <c r="H12" i="43" s="1"/>
  <c r="D11" i="43"/>
  <c r="F20" i="38" l="1"/>
  <c r="P33" i="38"/>
  <c r="B3" i="43"/>
  <c r="R33" i="38" l="1"/>
  <c r="H31" i="38" l="1"/>
  <c r="H28" i="38" l="1"/>
  <c r="H29" i="38"/>
  <c r="H11" i="43" l="1"/>
  <c r="H30" i="38"/>
  <c r="H35" i="38" s="1"/>
  <c r="D6" i="38" l="1"/>
  <c r="M17" i="43"/>
  <c r="F6" i="38" l="1"/>
  <c r="H6" i="38" s="1"/>
  <c r="H19" i="43" l="1"/>
  <c r="H29" i="43" s="1"/>
  <c r="F19" i="43"/>
  <c r="F29" i="43" l="1"/>
  <c r="O21" i="43" s="1"/>
  <c r="M21" i="43" s="1"/>
  <c r="M24" i="43" s="1"/>
  <c r="D7" i="43" s="1"/>
  <c r="D8" i="38" s="1"/>
  <c r="F8" i="38" l="1"/>
  <c r="H8" i="38" s="1"/>
  <c r="D10" i="38"/>
  <c r="F10" i="38" l="1"/>
  <c r="H10" i="3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<sst xmlns="http://schemas.openxmlformats.org/spreadsheetml/2006/main" count="332" uniqueCount="266">
  <si>
    <t>p/unit</t>
  </si>
  <si>
    <t>Sub total</t>
  </si>
  <si>
    <t>Equipment</t>
  </si>
  <si>
    <t>Total</t>
  </si>
  <si>
    <t>p/hour</t>
  </si>
  <si>
    <t>Energence support time (per/hour)</t>
  </si>
  <si>
    <t>Site visit (min 4 hrs) - includes multiple sites</t>
  </si>
  <si>
    <t>Select</t>
  </si>
  <si>
    <t>More info</t>
  </si>
  <si>
    <t>SIM cards and data acquisition</t>
  </si>
  <si>
    <t>Data acquisition</t>
  </si>
  <si>
    <t>Cost schedule</t>
  </si>
  <si>
    <t>Monitoring requirements</t>
  </si>
  <si>
    <t>GO TO CALCULATOR</t>
  </si>
  <si>
    <t>Info links</t>
  </si>
  <si>
    <t xml:space="preserve">Energence will respond to key issues about energy equipment monitoring and how the monitoring platform operates. Additional detailed advice and project management is chargable. A situation where this could be relevant is if Energence was asked to research the monitoring of a specific configuration of technologies, or if SIM cards have been installed incorrectly and remedial work is needed to rectify the situation. </t>
  </si>
  <si>
    <t>info@energence.co.uk</t>
  </si>
  <si>
    <t>"Cloud" alternative data management option</t>
  </si>
  <si>
    <r>
      <t>Less than 1,000 m</t>
    </r>
    <r>
      <rPr>
        <vertAlign val="superscript"/>
        <sz val="12"/>
        <color theme="1"/>
        <rFont val="Arial"/>
        <family val="2"/>
      </rPr>
      <t>2</t>
    </r>
    <r>
      <rPr>
        <sz val="12"/>
        <color theme="1"/>
        <rFont val="Arial"/>
        <family val="2"/>
      </rPr>
      <t xml:space="preserve"> non-residential</t>
    </r>
  </si>
  <si>
    <t>Less than 10 residential units</t>
  </si>
  <si>
    <t>10+ residential unit calculator cell</t>
  </si>
  <si>
    <t>1,000+ m2 calculator cell</t>
  </si>
  <si>
    <t>Residential development - select</t>
  </si>
  <si>
    <t>Non-residential development - select</t>
  </si>
  <si>
    <t>Basic Platform fees</t>
  </si>
  <si>
    <t>CALC. Platform &amp; officer support</t>
  </si>
  <si>
    <t>Additional residential units (above 10)</t>
  </si>
  <si>
    <t>Over 10 residential units</t>
  </si>
  <si>
    <t>10 (or fewer) residential units</t>
  </si>
  <si>
    <t>More than 10 Residential units</t>
  </si>
  <si>
    <t>More than 1,000 m2 Non-residential development</t>
  </si>
  <si>
    <r>
      <t>1,000 m</t>
    </r>
    <r>
      <rPr>
        <vertAlign val="superscript"/>
        <sz val="12"/>
        <color theme="1"/>
        <rFont val="Arial"/>
        <family val="2"/>
      </rPr>
      <t>2</t>
    </r>
    <r>
      <rPr>
        <sz val="12"/>
        <color theme="1"/>
        <rFont val="Arial"/>
        <family val="2"/>
      </rPr>
      <t xml:space="preserve"> (or less) Non-residential</t>
    </r>
  </si>
  <si>
    <r>
      <t>More than 1,000 m</t>
    </r>
    <r>
      <rPr>
        <vertAlign val="superscript"/>
        <sz val="12"/>
        <color theme="1"/>
        <rFont val="Arial"/>
        <family val="2"/>
      </rPr>
      <t>2</t>
    </r>
    <r>
      <rPr>
        <sz val="12"/>
        <color theme="1"/>
        <rFont val="Arial"/>
        <family val="2"/>
      </rPr>
      <t xml:space="preserve"> Non-residential</t>
    </r>
  </si>
  <si>
    <t>1,000 m2 (or less) Non-residential development</t>
  </si>
  <si>
    <t xml:space="preserve">    £50 per residential unit</t>
  </si>
  <si>
    <t xml:space="preserve">    £0.50 per m2</t>
  </si>
  <si>
    <t>p/m2</t>
  </si>
  <si>
    <t xml:space="preserve">    £500 + £5 per additional unit (over 10)</t>
  </si>
  <si>
    <t xml:space="preserve">    £500 + £0.05 per additional m2 (over 1,000)</t>
  </si>
  <si>
    <t>Basic fees methodology</t>
  </si>
  <si>
    <t>Delivery charge (per despatch)</t>
  </si>
  <si>
    <t>Ground Source Heat Pump</t>
  </si>
  <si>
    <t>Renewable/CHP technologies</t>
  </si>
  <si>
    <t>Basic Platform fee</t>
  </si>
  <si>
    <t>One off installation fee (type in)</t>
  </si>
  <si>
    <t>Data telemetry costs</t>
  </si>
  <si>
    <t>Development Control</t>
  </si>
  <si>
    <t>Contingency - select</t>
  </si>
  <si>
    <t>Data acquisition and processing</t>
  </si>
  <si>
    <t>Smart meter should use roaming SIM cards on the 2/3G network</t>
  </si>
  <si>
    <t>Data processing</t>
  </si>
  <si>
    <r>
      <t xml:space="preserve">The kWh data is processed by the AEMP in the form of CSV files. </t>
    </r>
    <r>
      <rPr>
        <i/>
        <sz val="12"/>
        <color rgb="FF002060"/>
        <rFont val="Arial"/>
        <family val="2"/>
      </rPr>
      <t>CSV files look like Excel spreadsheets.</t>
    </r>
  </si>
  <si>
    <t>If the developer is using their own smart meters and data processing then the CSV data files must be configured to the AEMP. If Energence has to configure the AEMP database to process the CSV files then it is likely they will charge the developer a fee for this.</t>
  </si>
  <si>
    <t xml:space="preserve">Rather than developers automatically sending the CSV files to Energence it should be possible for them to deposit the data each night in a web-cloud (eg. Google or Amazon). Ealing/Energence should be able to automatically pull down the data from the "cloud". </t>
  </si>
  <si>
    <t>Automated alerts</t>
  </si>
  <si>
    <t>The (Automated) Energy Monitoring Platform holds the renewable/low-carbon energy equipment kWh and performance data in a database. This data can be downloaded, analysed and projected in a range of graphs.</t>
  </si>
  <si>
    <t>The alerts are configured to trigger if there has been no data, or a performance fall, for a set level for a certain number of days.</t>
  </si>
  <si>
    <t>kWh data must be uploaded to the Automated Energy Monitoring Platform (AEMP) every 24 hours via an ftp protocol.</t>
  </si>
  <si>
    <t>Energy Monitoring Platform ®</t>
  </si>
  <si>
    <t>Click on a row to select a specific sub-site (individual property PV etc).</t>
  </si>
  <si>
    <t xml:space="preserve">Multiple properties developments are grouped together into Master projects. </t>
  </si>
  <si>
    <t>Select technology for graphs and data analysis</t>
  </si>
  <si>
    <t>Performance data for analysis and fault finding</t>
  </si>
  <si>
    <t>EMP Dashboard</t>
  </si>
  <si>
    <t>01865 423678</t>
  </si>
  <si>
    <t>Key monitoring requirements</t>
  </si>
  <si>
    <t xml:space="preserve">PV, heat pumps, and CHP must be monitoring using MID certified meters. </t>
  </si>
  <si>
    <t>COST SCHEDULE</t>
  </si>
  <si>
    <t>General guidance</t>
  </si>
  <si>
    <t>Back to general guidance</t>
  </si>
  <si>
    <t>Platform &amp; support fees</t>
  </si>
  <si>
    <t>Back to main Platform tab</t>
  </si>
  <si>
    <t>Net</t>
  </si>
  <si>
    <t>Ealing/Energence officer support</t>
  </si>
  <si>
    <t>Ealing/Energence support fees</t>
  </si>
  <si>
    <t>hours</t>
  </si>
  <si>
    <t>installs</t>
  </si>
  <si>
    <t>units</t>
  </si>
  <si>
    <t xml:space="preserve">Application </t>
  </si>
  <si>
    <t xml:space="preserve">Development </t>
  </si>
  <si>
    <t xml:space="preserve">Address 1 </t>
  </si>
  <si>
    <t xml:space="preserve">Address 2 </t>
  </si>
  <si>
    <t xml:space="preserve">Post code </t>
  </si>
  <si>
    <t xml:space="preserve">Additional info </t>
  </si>
  <si>
    <r>
      <t>units or m</t>
    </r>
    <r>
      <rPr>
        <vertAlign val="superscript"/>
        <sz val="12"/>
        <color theme="4" tint="-0.249977111117893"/>
        <rFont val="Arial"/>
        <family val="2"/>
      </rPr>
      <t>2</t>
    </r>
  </si>
  <si>
    <t>x units</t>
  </si>
  <si>
    <t xml:space="preserve">             Powered by Energence</t>
  </si>
  <si>
    <t>Energence installation service (smart meters)</t>
  </si>
  <si>
    <t>???</t>
  </si>
  <si>
    <t>10 (or less) Residential units</t>
  </si>
  <si>
    <r>
      <t>Additional non-residential m</t>
    </r>
    <r>
      <rPr>
        <vertAlign val="superscript"/>
        <sz val="12"/>
        <color theme="1"/>
        <rFont val="Arial"/>
        <family val="2"/>
      </rPr>
      <t>2</t>
    </r>
    <r>
      <rPr>
        <sz val="12"/>
        <color theme="1"/>
        <rFont val="Arial"/>
        <family val="2"/>
      </rPr>
      <t xml:space="preserve"> (above 1,000 m</t>
    </r>
    <r>
      <rPr>
        <vertAlign val="superscript"/>
        <sz val="12"/>
        <color theme="1"/>
        <rFont val="Arial"/>
        <family val="2"/>
      </rPr>
      <t>2)</t>
    </r>
  </si>
  <si>
    <t>p/yr</t>
  </si>
  <si>
    <t>Delivery charge - select</t>
  </si>
  <si>
    <t>Smart meters / loggers - select</t>
  </si>
  <si>
    <t>SIM cards and data processing</t>
  </si>
  <si>
    <t>Equipment + Data</t>
  </si>
  <si>
    <t>CALC. Equipment + Data</t>
  </si>
  <si>
    <r>
      <t>The energy planning policy is assessed in terms of CO</t>
    </r>
    <r>
      <rPr>
        <vertAlign val="subscript"/>
        <sz val="11"/>
        <color theme="1"/>
        <rFont val="Arial"/>
        <family val="2"/>
      </rPr>
      <t>2</t>
    </r>
    <r>
      <rPr>
        <sz val="11"/>
        <color theme="1"/>
        <rFont val="Arial"/>
        <family val="2"/>
      </rPr>
      <t xml:space="preserve"> reduction. Therefore, the parasitic electric load for heat pumps needs to be monitored as well as the energy generation. The parasitic kWh load is deducted from the kWh generation to determine the kWh and CO</t>
    </r>
    <r>
      <rPr>
        <vertAlign val="subscript"/>
        <sz val="11"/>
        <color theme="1"/>
        <rFont val="Arial"/>
        <family val="2"/>
      </rPr>
      <t>2</t>
    </r>
    <r>
      <rPr>
        <sz val="11"/>
        <color theme="1"/>
        <rFont val="Arial"/>
        <family val="2"/>
      </rPr>
      <t xml:space="preserve"> reduction.</t>
    </r>
  </si>
  <si>
    <t>Installed technologies</t>
  </si>
  <si>
    <t>Energy Strategy assessment + DC liaison</t>
  </si>
  <si>
    <r>
      <t>Heat meter (flow 1m</t>
    </r>
    <r>
      <rPr>
        <vertAlign val="superscript"/>
        <sz val="12"/>
        <color rgb="FF990099"/>
        <rFont val="Arial"/>
        <family val="2"/>
      </rPr>
      <t>3</t>
    </r>
    <r>
      <rPr>
        <sz val="12"/>
        <color rgb="FF990099"/>
        <rFont val="Arial"/>
        <family val="2"/>
      </rPr>
      <t>p/hr) 15mm diam</t>
    </r>
  </si>
  <si>
    <r>
      <t>Heat meter (flow 1.5m</t>
    </r>
    <r>
      <rPr>
        <vertAlign val="superscript"/>
        <sz val="12"/>
        <color rgb="FF990099"/>
        <rFont val="Arial"/>
        <family val="2"/>
      </rPr>
      <t>3</t>
    </r>
    <r>
      <rPr>
        <sz val="12"/>
        <color rgb="FF990099"/>
        <rFont val="Arial"/>
        <family val="2"/>
      </rPr>
      <t>p/hr) 15mm diam</t>
    </r>
  </si>
  <si>
    <r>
      <t>Heat meter (flow 1m</t>
    </r>
    <r>
      <rPr>
        <vertAlign val="superscript"/>
        <sz val="12"/>
        <color rgb="FF990099"/>
        <rFont val="Arial"/>
        <family val="2"/>
      </rPr>
      <t>3</t>
    </r>
    <r>
      <rPr>
        <sz val="12"/>
        <color rgb="FF990099"/>
        <rFont val="Arial"/>
        <family val="2"/>
      </rPr>
      <t>p/hr) 20mm diam</t>
    </r>
  </si>
  <si>
    <r>
      <t>Heat meter (flow 1.5m</t>
    </r>
    <r>
      <rPr>
        <vertAlign val="superscript"/>
        <sz val="12"/>
        <color rgb="FF990099"/>
        <rFont val="Arial"/>
        <family val="2"/>
      </rPr>
      <t>3</t>
    </r>
    <r>
      <rPr>
        <sz val="12"/>
        <color rgb="FF990099"/>
        <rFont val="Arial"/>
        <family val="2"/>
      </rPr>
      <t>p/hr) 20mm diam</t>
    </r>
  </si>
  <si>
    <r>
      <t>Heat meter (flow 2.5m</t>
    </r>
    <r>
      <rPr>
        <vertAlign val="superscript"/>
        <sz val="12"/>
        <color rgb="FF990099"/>
        <rFont val="Arial"/>
        <family val="2"/>
      </rPr>
      <t>3</t>
    </r>
    <r>
      <rPr>
        <sz val="12"/>
        <color rgb="FF990099"/>
        <rFont val="Arial"/>
        <family val="2"/>
      </rPr>
      <t>p/hr) 20mm diam</t>
    </r>
  </si>
  <si>
    <r>
      <t>Heat meter (flow 3.5m</t>
    </r>
    <r>
      <rPr>
        <vertAlign val="superscript"/>
        <sz val="12"/>
        <color rgb="FF990099"/>
        <rFont val="Arial"/>
        <family val="2"/>
      </rPr>
      <t>3</t>
    </r>
    <r>
      <rPr>
        <sz val="12"/>
        <color rgb="FF990099"/>
        <rFont val="Arial"/>
        <family val="2"/>
      </rPr>
      <t>p/hr) 25mm diam</t>
    </r>
  </si>
  <si>
    <r>
      <t>Heat meter (flow 6m</t>
    </r>
    <r>
      <rPr>
        <vertAlign val="superscript"/>
        <sz val="12"/>
        <color rgb="FF990099"/>
        <rFont val="Arial"/>
        <family val="2"/>
      </rPr>
      <t>3</t>
    </r>
    <r>
      <rPr>
        <sz val="12"/>
        <color rgb="FF990099"/>
        <rFont val="Arial"/>
        <family val="2"/>
      </rPr>
      <t>p/hr) 25mm diam</t>
    </r>
  </si>
  <si>
    <r>
      <t>Heat meter (flow 10m</t>
    </r>
    <r>
      <rPr>
        <vertAlign val="superscript"/>
        <sz val="12"/>
        <color rgb="FF990099"/>
        <rFont val="Arial"/>
        <family val="2"/>
      </rPr>
      <t>3</t>
    </r>
    <r>
      <rPr>
        <sz val="12"/>
        <color rgb="FF990099"/>
        <rFont val="Arial"/>
        <family val="2"/>
      </rPr>
      <t>p/hr) 40mm diam</t>
    </r>
  </si>
  <si>
    <r>
      <t>Heat meter (flow 15m</t>
    </r>
    <r>
      <rPr>
        <vertAlign val="superscript"/>
        <sz val="12"/>
        <color rgb="FF990099"/>
        <rFont val="Arial"/>
        <family val="2"/>
      </rPr>
      <t>3</t>
    </r>
    <r>
      <rPr>
        <sz val="12"/>
        <color rgb="FF990099"/>
        <rFont val="Arial"/>
        <family val="2"/>
      </rPr>
      <t>p/hr) 50mm diam</t>
    </r>
  </si>
  <si>
    <r>
      <t>Heat meter (flow 25m</t>
    </r>
    <r>
      <rPr>
        <vertAlign val="superscript"/>
        <sz val="12"/>
        <color rgb="FF990099"/>
        <rFont val="Arial"/>
        <family val="2"/>
      </rPr>
      <t>3</t>
    </r>
    <r>
      <rPr>
        <sz val="12"/>
        <color rgb="FF990099"/>
        <rFont val="Arial"/>
        <family val="2"/>
      </rPr>
      <t>p/hr) 65mm diam</t>
    </r>
  </si>
  <si>
    <r>
      <t>Heat meter (flow 40m</t>
    </r>
    <r>
      <rPr>
        <vertAlign val="superscript"/>
        <sz val="12"/>
        <color rgb="FF990099"/>
        <rFont val="Arial"/>
        <family val="2"/>
      </rPr>
      <t>3</t>
    </r>
    <r>
      <rPr>
        <sz val="12"/>
        <color rgb="FF990099"/>
        <rFont val="Arial"/>
        <family val="2"/>
      </rPr>
      <t>p/hr) 80mm diam</t>
    </r>
  </si>
  <si>
    <r>
      <t>Heat meter (flow 60m</t>
    </r>
    <r>
      <rPr>
        <vertAlign val="superscript"/>
        <sz val="12"/>
        <color rgb="FF990099"/>
        <rFont val="Arial"/>
        <family val="2"/>
      </rPr>
      <t>3</t>
    </r>
    <r>
      <rPr>
        <sz val="12"/>
        <color rgb="FF990099"/>
        <rFont val="Arial"/>
        <family val="2"/>
      </rPr>
      <t>p/hr) 100mm diam</t>
    </r>
  </si>
  <si>
    <r>
      <t>Heat meter (flow 100m</t>
    </r>
    <r>
      <rPr>
        <vertAlign val="superscript"/>
        <sz val="12"/>
        <color rgb="FF990099"/>
        <rFont val="Arial"/>
        <family val="2"/>
      </rPr>
      <t>3</t>
    </r>
    <r>
      <rPr>
        <sz val="12"/>
        <color rgb="FF990099"/>
        <rFont val="Arial"/>
        <family val="2"/>
      </rPr>
      <t>p/hr) 125mm diam</t>
    </r>
  </si>
  <si>
    <t>If applicants wish to source their own monitoring equipment then they only need to pay the basic AEMP and officer time fee. Please note that the monitoring equipment and data processing must meet Ealing Council's technical and administrative requirements and must be compatible with the AEMP.</t>
  </si>
  <si>
    <t>Contingency (equipment and/or officer time)</t>
  </si>
  <si>
    <t>Telemetry info</t>
  </si>
  <si>
    <t>Full cost schedule</t>
  </si>
  <si>
    <t>a) the AEMP and officer/consultant time spent analysing and validating application energy strategies, and</t>
  </si>
  <si>
    <t>b) the monitoring equipment (PV smart meters, heat pump heat meters, data telemetry SIM cards, etc)</t>
  </si>
  <si>
    <t>Any additional project management or installation costs may be added to the spreadsheet or be in the form of a direct contract between Energence and the developer.</t>
  </si>
  <si>
    <t>Heat pump(s) - select</t>
  </si>
  <si>
    <r>
      <t>Gas meters</t>
    </r>
    <r>
      <rPr>
        <sz val="12"/>
        <rFont val="Arial"/>
        <family val="2"/>
      </rPr>
      <t xml:space="preserve"> (inc M-Bus converter)</t>
    </r>
  </si>
  <si>
    <t>Gas meter (domestic 20mm diam)</t>
  </si>
  <si>
    <t>Gas meter (25-150mm diam)</t>
  </si>
  <si>
    <t>Gas meter (50-150mm diam)</t>
  </si>
  <si>
    <t>Heat meters - select</t>
  </si>
  <si>
    <t>Domestic heat pump heat meter (15mm)</t>
  </si>
  <si>
    <t>points</t>
  </si>
  <si>
    <t>Domestic heat pump load meter (M-Bus)</t>
  </si>
  <si>
    <t>PV single phase smart meter (GPRS)</t>
  </si>
  <si>
    <t>PV 3-phase smart meter (GPRS)</t>
  </si>
  <si>
    <t>Domestic heat pump load meter - select</t>
  </si>
  <si>
    <t>Total metering points (£10 p/point)</t>
  </si>
  <si>
    <t>Equipment metering points: £10 p/point</t>
  </si>
  <si>
    <t>SIM card total</t>
  </si>
  <si>
    <t>BASIC AEMP PLATFORM FEES</t>
  </si>
  <si>
    <t>Air Source Heat Pump (air-to-water)</t>
  </si>
  <si>
    <t>Air Source Heat Pump (VFR)</t>
  </si>
  <si>
    <t>Heat transfer / DHW - select</t>
  </si>
  <si>
    <t>Gas back-up boilers - select</t>
  </si>
  <si>
    <t>Yes - gas back-up boilers used</t>
  </si>
  <si>
    <t>No gas back-up boilers</t>
  </si>
  <si>
    <t>District Heat Network (external)</t>
  </si>
  <si>
    <t>Heat Network (site-wide)</t>
  </si>
  <si>
    <t>CHP (grid gas)</t>
  </si>
  <si>
    <t>CHP (biofuel)</t>
  </si>
  <si>
    <r>
      <t xml:space="preserve">Total </t>
    </r>
    <r>
      <rPr>
        <sz val="12"/>
        <color theme="4" tint="-0.249977111117893"/>
        <rFont val="Arial"/>
        <family val="2"/>
      </rPr>
      <t>(PV systems)</t>
    </r>
  </si>
  <si>
    <r>
      <t xml:space="preserve">Total </t>
    </r>
    <r>
      <rPr>
        <sz val="12"/>
        <color theme="4" tint="-0.249977111117893"/>
        <rFont val="Arial"/>
        <family val="2"/>
      </rPr>
      <t>(heat pump)</t>
    </r>
  </si>
  <si>
    <t>Air Source Heat Pump (exhaust)</t>
  </si>
  <si>
    <t>HIU (with dwelling WSHP)</t>
  </si>
  <si>
    <t>HIU (with dwelling ASHP)</t>
  </si>
  <si>
    <t>HIU (with immersion tank)</t>
  </si>
  <si>
    <t>kW(p) total</t>
  </si>
  <si>
    <t>kW(p) size</t>
  </si>
  <si>
    <t>Application</t>
  </si>
  <si>
    <t>Development</t>
  </si>
  <si>
    <t xml:space="preserve">The kWh data must be automatically transmitted to the AEMP every day. </t>
  </si>
  <si>
    <t>Platform + officer support</t>
  </si>
  <si>
    <t>Complete Platform/Officer time and Equipment tabs</t>
  </si>
  <si>
    <t>Photovoltaic (PV) - select</t>
  </si>
  <si>
    <t>PV array (multi-phase meter)</t>
  </si>
  <si>
    <t>PV array (single-phase meter)</t>
  </si>
  <si>
    <t>HIU (Heating &amp; DHW)</t>
  </si>
  <si>
    <t>HIU (DHW supply only)</t>
  </si>
  <si>
    <t>Heat Network heat meter data-logger (M-Bus)</t>
  </si>
  <si>
    <t>Secondary Water Source Heat Pump</t>
  </si>
  <si>
    <t>Underfloor</t>
  </si>
  <si>
    <t>Conventional panel radiators</t>
  </si>
  <si>
    <t>Oversized panel radiators</t>
  </si>
  <si>
    <t>Underfloor / panel mix</t>
  </si>
  <si>
    <t>AHU / panel mix</t>
  </si>
  <si>
    <t>Heat Network configuration - select</t>
  </si>
  <si>
    <t>Network reach - select</t>
  </si>
  <si>
    <t>HIU (with direct electric DHW)</t>
  </si>
  <si>
    <t>Data acquisition, configuration, and analysis</t>
  </si>
  <si>
    <t>Air Handling Units / Fan Coil</t>
  </si>
  <si>
    <t>HIU (with hydro-boxes)</t>
  </si>
  <si>
    <t>Electric LT buffer tank (15&gt;40) loop</t>
  </si>
  <si>
    <t>Electric HT buffer tank (40&gt;65) loop</t>
  </si>
  <si>
    <t>ASHP HT (75/55) loop</t>
  </si>
  <si>
    <t>ASHP LT (45/30) loop</t>
  </si>
  <si>
    <t>ASHP MT (55/40) loop</t>
  </si>
  <si>
    <t>ASHP LT (ambient 30/20) loop</t>
  </si>
  <si>
    <t xml:space="preserve">    £60 per residential unit</t>
  </si>
  <si>
    <t xml:space="preserve">    £600 + £6 per additional unit (over 10)</t>
  </si>
  <si>
    <r>
      <t>1,000 m</t>
    </r>
    <r>
      <rPr>
        <vertAlign val="superscript"/>
        <sz val="12"/>
        <color rgb="FF0000FF"/>
        <rFont val="Arial"/>
        <family val="2"/>
      </rPr>
      <t>2</t>
    </r>
    <r>
      <rPr>
        <sz val="12"/>
        <color rgb="FF0000FF"/>
        <rFont val="Arial"/>
        <family val="2"/>
      </rPr>
      <t xml:space="preserve"> (or less) non-residential development</t>
    </r>
  </si>
  <si>
    <t xml:space="preserve">    £0.60 per m2</t>
  </si>
  <si>
    <r>
      <t>More than 1,000 m</t>
    </r>
    <r>
      <rPr>
        <vertAlign val="superscript"/>
        <sz val="12"/>
        <color rgb="FF0000FF"/>
        <rFont val="Arial"/>
        <family val="2"/>
      </rPr>
      <t>2</t>
    </r>
    <r>
      <rPr>
        <sz val="12"/>
        <color rgb="FF0000FF"/>
        <rFont val="Arial"/>
        <family val="2"/>
      </rPr>
      <t xml:space="preserve"> non-residential development</t>
    </r>
  </si>
  <si>
    <r>
      <t xml:space="preserve">    £600 + £0.06 per additional m</t>
    </r>
    <r>
      <rPr>
        <vertAlign val="superscript"/>
        <sz val="12"/>
        <color rgb="FF0000FF"/>
        <rFont val="Arial"/>
        <family val="2"/>
      </rPr>
      <t>2</t>
    </r>
    <r>
      <rPr>
        <sz val="12"/>
        <color rgb="FF0000FF"/>
        <rFont val="Arial"/>
        <family val="2"/>
      </rPr>
      <t xml:space="preserve"> (over 1,000)</t>
    </r>
  </si>
  <si>
    <r>
      <t xml:space="preserve">Meters should be installed at the same time as the renewable/CHP systems. This is done by the developer's contractor and </t>
    </r>
    <r>
      <rPr>
        <u/>
        <sz val="12"/>
        <color rgb="FF663300"/>
        <rFont val="Arial"/>
        <family val="2"/>
      </rPr>
      <t>not</t>
    </r>
    <r>
      <rPr>
        <sz val="12"/>
        <color rgb="FF663300"/>
        <rFont val="Arial"/>
        <family val="2"/>
      </rPr>
      <t xml:space="preserve"> by Energence. </t>
    </r>
  </si>
  <si>
    <t>Equipment total</t>
  </si>
  <si>
    <t>Data and meter point total</t>
  </si>
  <si>
    <t xml:space="preserve">
Equipment and SIM cards are quoted at the current retail price - and for equipment and data processing currently available.</t>
  </si>
  <si>
    <t>Part a) of the S106 contribution is payable on completion of the Legal Agreement, and 
Part b) on commencement of construction (excluding ground works) or on installation of the equipment.</t>
  </si>
  <si>
    <t>For performance/efficiency analysis large PV arrays, heat pumps, and CHP require half-hourly kWh data granularity.</t>
  </si>
  <si>
    <t>Energence ID</t>
  </si>
  <si>
    <t>Air Source Heat Pump (air-to-air)</t>
  </si>
  <si>
    <t>Validated</t>
  </si>
  <si>
    <t>Validated / Decision ?</t>
  </si>
  <si>
    <t>Decision</t>
  </si>
  <si>
    <t>VAT</t>
  </si>
  <si>
    <t>City / County</t>
  </si>
  <si>
    <t>Energy Strategy</t>
  </si>
  <si>
    <t>Notes</t>
  </si>
  <si>
    <r>
      <t>The monitoring equipment requirements and costs in the spreadsheet are based on the available information about the proposed renewable/low-carbon energy equipment.</t>
    </r>
    <r>
      <rPr>
        <i/>
        <u/>
        <sz val="11"/>
        <color theme="1"/>
        <rFont val="Arial"/>
        <family val="2"/>
      </rPr>
      <t xml:space="preserve"> Please note that some equipment and consultancy services may be subject to inflation and price increases.</t>
    </r>
  </si>
  <si>
    <t>GSHP (heat meter) data-logger (M-Bus)</t>
  </si>
  <si>
    <t>Daily readings £28 p/yr (x5 yrs)</t>
  </si>
  <si>
    <t>Half-hour readings £34 p/yr (x5 yrs)</t>
  </si>
  <si>
    <t>ASHP (heat meter) data-logger (M-Bus)</t>
  </si>
  <si>
    <t>ASHP (parasitic load) smart meter (3-phase)</t>
  </si>
  <si>
    <t>ASHP (parasitic) smart meter (single-phase)</t>
  </si>
  <si>
    <t>Dwelling WSHP pump logger (muti-channel)</t>
  </si>
  <si>
    <t>Dwelling WSHP (parasitic) smart meter</t>
  </si>
  <si>
    <t>Dwelling Water Source Heat Pump</t>
  </si>
  <si>
    <t>Dwelling Air Source Heat Pump</t>
  </si>
  <si>
    <t>Revisions and Condition discharging</t>
  </si>
  <si>
    <t>Monitoring implimentation follow-up</t>
  </si>
  <si>
    <t>Active ID</t>
  </si>
  <si>
    <t>Planning ID</t>
  </si>
  <si>
    <t>CHP ? - select</t>
  </si>
  <si>
    <t xml:space="preserve">Application (rev) </t>
  </si>
  <si>
    <t xml:space="preserve">Case officer(s) </t>
  </si>
  <si>
    <t>Approved</t>
  </si>
  <si>
    <t>Version 5.2 (2024)</t>
  </si>
  <si>
    <r>
      <rPr>
        <sz val="11"/>
        <color rgb="FF009900"/>
        <rFont val="Calibri"/>
        <family val="2"/>
      </rPr>
      <t>©</t>
    </r>
    <r>
      <rPr>
        <sz val="11"/>
        <color rgb="FF009900"/>
        <rFont val="Arial"/>
        <family val="2"/>
      </rPr>
      <t xml:space="preserve"> Energence Ltd                       Verified by         </t>
    </r>
  </si>
  <si>
    <t>www.energence.co.uk</t>
  </si>
  <si>
    <t>www.energymonitoringplatform.co.uk</t>
  </si>
  <si>
    <t>Internal heating infrastructure ?</t>
  </si>
  <si>
    <t>kWe / kW/th</t>
  </si>
  <si>
    <t>Decission</t>
  </si>
  <si>
    <t>Heat meter (flow 25m3p/hr) 65mm diam</t>
  </si>
  <si>
    <t>Dwelling electric load smart meter</t>
  </si>
  <si>
    <t>EASHP (air-to-air system) monitoring</t>
  </si>
  <si>
    <t>Automatic Energy Monitoring Platform (AEMP) S106 (or direct) fees</t>
  </si>
  <si>
    <t xml:space="preserve">Additional time spent by Energence staff is charged at £70 p/hour and/or £80 p/hour for site visits (4 hours minimum). </t>
  </si>
  <si>
    <t>The Council and the GLA require the renewable/CHP to be monitored for a full five years from the point that the building is occupied and the systems are fully opperational. Particular attantion to this is needed with phased developments.</t>
  </si>
  <si>
    <t xml:space="preserve">Energence will offer general advice on the monitoring of renewable/low-carbon (or other) systems, however, they accept no liability for technical installation decisions made by the developer or their associates. </t>
  </si>
  <si>
    <t>Plug-and-play smart meters supplied by Energence are pre-loaded with SIM cards already configured to the AEMP.</t>
  </si>
  <si>
    <t>For the Council and GLA to confirm that the renewable/CHP systems are operating correctly, alert emails are automatically triggered if the systems stop sending data or if the performance drops noticeably.</t>
  </si>
  <si>
    <t>The alerts are sent to Council officers and also to the Developer's consultants and/or maintenance company. Additional alert reciepients can be added. If an alert is triggered then Ealing may then inform the Developer that they not in compliance with the energy planning policy.</t>
  </si>
  <si>
    <t xml:space="preserve">Key Energy Monitoring Platform dashboard displays </t>
  </si>
  <si>
    <t>Land at Yiewsley, Otterfields</t>
  </si>
  <si>
    <t>Christopher Brady</t>
  </si>
  <si>
    <t>Otterfield Road</t>
  </si>
  <si>
    <t>Yiewsley</t>
  </si>
  <si>
    <t>Middlesex</t>
  </si>
  <si>
    <t>UB7 8AB</t>
  </si>
  <si>
    <t>LBH-01</t>
  </si>
  <si>
    <t>FutureServe</t>
  </si>
  <si>
    <t>v1</t>
  </si>
  <si>
    <t>The Council and the GLA require all major (and usually minor) developments to undertake post-construction monitoring of energy loads and renewable/low-carbon energy equipment to demonstrate full compliance with the Mayor’s energy planning policy SI2 "be Seen" and the Council's relevant DPD policies.</t>
  </si>
  <si>
    <t xml:space="preserve">To assist developers in this the Council has commissioned, or approved, a web-based solution in the form of an Automated Energy Monitoring Platform (AEMP). This AEMP is provided by Energence Ltd. </t>
  </si>
  <si>
    <t xml:space="preserve">The monitoring normally involves installing GPRS smart meters that record kWh readings from PV, heat pumps, CHP, etc. These kWh readings are transmitted to the AEMP and displayed on a web-dashboard. The platform provides a remote monitoring solution for developers (as well as the Council and GLA) that enables them to track the performance of energy loads and the renewable/low-carbon systems. </t>
  </si>
  <si>
    <t>Some Councils require the developer to pay a S106 contribution that covers the cost of:</t>
  </si>
  <si>
    <t xml:space="preserve">For transparency, all fees and equipment costs are itemised in this spreadsheet as part of the planning application process.systems. Energence will fill in the spreadsheet and forward it to the Applicant. </t>
  </si>
  <si>
    <t>Alternatively, the Developer can pay the monitoring fees direct to Energence Ltd.</t>
  </si>
  <si>
    <t>Monitoring fees</t>
  </si>
  <si>
    <t>LONDON BOROUGH PLANNING DEVELOPMENT CONTROL</t>
  </si>
  <si>
    <t>"be Seen" development energy demand and</t>
  </si>
  <si>
    <t>renewable/low carbon energy monitoring</t>
  </si>
  <si>
    <t xml:space="preserve">"be Seen" energy load and renewable/low-carbon energy monitoring compliance </t>
  </si>
  <si>
    <t>FAO: Mark Finch (Technical Director, Bugler)</t>
  </si>
  <si>
    <t>Monitoring fees (basic + officer time)</t>
  </si>
  <si>
    <t>Equipment + data costs</t>
  </si>
  <si>
    <t>Monitoring fees + equipment / data</t>
  </si>
  <si>
    <t>76795/APP/2023/2503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</si>
</sst>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quot;£&quot;#,##0.0"/>
    <numFmt numFmtId="165" formatCode="0.0"/>
    <numFmt numFmtId="166" formatCode="_-* #,##0_-;\-* #,##0_-;_-* &quot;-&quot;??_-;_-@_-"/>
    <numFmt numFmtId="167" formatCode="0.0%"/>
  </numFmts>
  <fonts count="147"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0"/>
      <color theme="1"/>
      <name val="Arial"/>
      <family val="2"/>
    </font>
    <font>
      <b/>
      <sz val="11"/>
      <name val="Arial"/>
      <family val="2"/>
    </font>
    <font>
      <sz val="11"/>
      <name val="Arial"/>
      <family val="2"/>
    </font>
    <font>
      <sz val="11"/>
      <color theme="1"/>
      <name val="Arial"/>
      <family val="2"/>
    </font>
    <font>
      <b/>
      <sz val="14"/>
      <name val="Arial"/>
      <family val="2"/>
    </font>
    <font>
      <sz val="12"/>
      <name val="Arial"/>
      <family val="2"/>
    </font>
    <font>
      <b/>
      <sz val="12"/>
      <name val="Arial"/>
      <family val="2"/>
    </font>
    <font>
      <sz val="12"/>
      <color theme="1"/>
      <name val="Arial"/>
      <family val="2"/>
    </font>
    <font>
      <b/>
      <sz val="12"/>
      <color theme="1"/>
      <name val="Arial"/>
      <family val="2"/>
    </font>
    <font>
      <sz val="12"/>
      <color rgb="FF0000FF"/>
      <name val="Arial"/>
      <family val="2"/>
    </font>
    <font>
      <i/>
      <sz val="12"/>
      <color rgb="FF0000FF"/>
      <name val="Arial"/>
      <family val="2"/>
    </font>
    <font>
      <i/>
      <sz val="12"/>
      <name val="Arial"/>
      <family val="2"/>
    </font>
    <font>
      <sz val="16"/>
      <color rgb="FF0000FF"/>
      <name val="Arial"/>
      <family val="2"/>
    </font>
    <font>
      <b/>
      <sz val="16"/>
      <name val="Arial"/>
      <family val="2"/>
    </font>
    <font>
      <sz val="10"/>
      <name val="Arial"/>
      <family val="2"/>
    </font>
    <font>
      <b/>
      <sz val="11"/>
      <color theme="1"/>
      <name val="Calibri"/>
      <family val="2"/>
      <scheme val="minor"/>
    </font>
    <font>
      <u/>
      <sz val="9.35"/>
      <color theme="10"/>
      <name val="Calibri"/>
      <family val="2"/>
    </font>
    <font>
      <b/>
      <sz val="11"/>
      <color theme="1"/>
      <name val="Arial"/>
      <family val="2"/>
    </font>
    <font>
      <sz val="10"/>
      <color theme="1"/>
      <name val="Arial"/>
      <family val="2"/>
    </font>
    <font>
      <i/>
      <sz val="12"/>
      <color theme="1"/>
      <name val="Arial"/>
      <family val="2"/>
    </font>
    <font>
      <sz val="12"/>
      <color rgb="FF333333"/>
      <name val="Arial"/>
      <family val="2"/>
    </font>
    <font>
      <i/>
      <sz val="11"/>
      <color theme="1"/>
      <name val="Calibri"/>
      <family val="2"/>
      <scheme val="minor"/>
    </font>
    <font>
      <i/>
      <u/>
      <sz val="12"/>
      <color rgb="FF0066FF"/>
      <name val="Calibri"/>
      <family val="2"/>
    </font>
    <font>
      <sz val="10"/>
      <color rgb="FF990000"/>
      <name val="Arial"/>
      <family val="2"/>
    </font>
    <font>
      <b/>
      <sz val="10"/>
      <color rgb="FF990000"/>
      <name val="Arial"/>
      <family val="2"/>
    </font>
    <font>
      <u/>
      <sz val="12"/>
      <color rgb="FF0033CC"/>
      <name val="Calibri"/>
      <family val="2"/>
    </font>
    <font>
      <b/>
      <sz val="11"/>
      <color rgb="FF002060"/>
      <name val="Arial"/>
      <family val="2"/>
    </font>
    <font>
      <sz val="11"/>
      <color rgb="FF002060"/>
      <name val="Arial"/>
      <family val="2"/>
    </font>
    <font>
      <sz val="11"/>
      <name val="Calibri"/>
      <family val="2"/>
      <scheme val="minor"/>
    </font>
    <font>
      <i/>
      <sz val="11"/>
      <color theme="1"/>
      <name val="Arial"/>
      <family val="2"/>
    </font>
    <font>
      <sz val="12"/>
      <color theme="1"/>
      <name val="Calibri"/>
      <family val="2"/>
      <scheme val="minor"/>
    </font>
    <font>
      <b/>
      <sz val="11"/>
      <color rgb="FF990033"/>
      <name val="Calibri"/>
      <family val="2"/>
      <scheme val="minor"/>
    </font>
    <font>
      <i/>
      <sz val="10"/>
      <color rgb="FF990000"/>
      <name val="Arial"/>
      <family val="2"/>
    </font>
    <font>
      <sz val="11"/>
      <color rgb="FF000066"/>
      <name val="Arial"/>
      <family val="2"/>
    </font>
    <font>
      <sz val="11"/>
      <color rgb="FF4D4D4D"/>
      <name val="Calibri"/>
      <family val="2"/>
      <scheme val="minor"/>
    </font>
    <font>
      <u/>
      <sz val="14"/>
      <color rgb="FF0000FF"/>
      <name val="Calibri"/>
      <family val="2"/>
    </font>
    <font>
      <sz val="12"/>
      <name val="Calibri"/>
      <family val="2"/>
      <scheme val="minor"/>
    </font>
    <font>
      <i/>
      <sz val="14"/>
      <color rgb="FF4D4D4D"/>
      <name val="Calibri"/>
      <family val="2"/>
      <scheme val="minor"/>
    </font>
    <font>
      <b/>
      <sz val="11"/>
      <color rgb="FF4D4D4D"/>
      <name val="Calibri"/>
      <family val="2"/>
      <scheme val="minor"/>
    </font>
    <font>
      <u/>
      <sz val="12"/>
      <color rgb="FF0066FF"/>
      <name val="Calibri"/>
      <family val="2"/>
    </font>
    <font>
      <u/>
      <sz val="14"/>
      <color rgb="FF0066FF"/>
      <name val="Calibri"/>
      <family val="2"/>
    </font>
    <font>
      <sz val="12"/>
      <color rgb="FFC00000"/>
      <name val="Arial"/>
      <family val="2"/>
    </font>
    <font>
      <i/>
      <sz val="12"/>
      <color rgb="FF800000"/>
      <name val="Calibri"/>
      <family val="2"/>
      <scheme val="minor"/>
    </font>
    <font>
      <b/>
      <sz val="12"/>
      <color rgb="FF777777"/>
      <name val="Arial"/>
      <family val="2"/>
    </font>
    <font>
      <sz val="12"/>
      <color rgb="FF002060"/>
      <name val="Arial"/>
      <family val="2"/>
    </font>
    <font>
      <b/>
      <sz val="12"/>
      <color rgb="FF002060"/>
      <name val="Arial"/>
      <family val="2"/>
    </font>
    <font>
      <vertAlign val="superscript"/>
      <sz val="12"/>
      <color theme="1"/>
      <name val="Arial"/>
      <family val="2"/>
    </font>
    <font>
      <b/>
      <sz val="12"/>
      <color rgb="FFC00000"/>
      <name val="Arial"/>
      <family val="2"/>
    </font>
    <font>
      <i/>
      <sz val="11"/>
      <color rgb="FF663300"/>
      <name val="Calibri"/>
      <family val="2"/>
      <scheme val="minor"/>
    </font>
    <font>
      <u/>
      <sz val="10"/>
      <color rgb="FF0099FF"/>
      <name val="Arial"/>
      <family val="2"/>
    </font>
    <font>
      <sz val="12"/>
      <color rgb="FFCC0000"/>
      <name val="Arial"/>
      <family val="2"/>
    </font>
    <font>
      <b/>
      <i/>
      <sz val="11"/>
      <color rgb="FF4D4D4D"/>
      <name val="Arial"/>
      <family val="2"/>
    </font>
    <font>
      <sz val="14"/>
      <name val="Arial"/>
      <family val="2"/>
    </font>
    <font>
      <b/>
      <sz val="14"/>
      <color theme="1"/>
      <name val="Arial"/>
      <family val="2"/>
    </font>
    <font>
      <u/>
      <sz val="12"/>
      <color rgb="FF0066FF"/>
      <name val="Arial"/>
      <family val="2"/>
    </font>
    <font>
      <b/>
      <sz val="12"/>
      <color rgb="FFCC0000"/>
      <name val="Arial"/>
      <family val="2"/>
    </font>
    <font>
      <sz val="14"/>
      <color theme="1"/>
      <name val="Arial"/>
      <family val="2"/>
    </font>
    <font>
      <b/>
      <sz val="14"/>
      <color theme="1" tint="0.34998626667073579"/>
      <name val="Arial"/>
      <family val="2"/>
    </font>
    <font>
      <sz val="14"/>
      <color theme="1" tint="0.34998626667073579"/>
      <name val="Arial"/>
      <family val="2"/>
    </font>
    <font>
      <sz val="12"/>
      <color theme="1" tint="0.34998626667073579"/>
      <name val="Arial"/>
      <family val="2"/>
    </font>
    <font>
      <sz val="11"/>
      <color theme="1" tint="0.34998626667073579"/>
      <name val="Arial"/>
      <family val="2"/>
    </font>
    <font>
      <i/>
      <sz val="12"/>
      <color rgb="FF008080"/>
      <name val="Arial"/>
      <family val="2"/>
    </font>
    <font>
      <b/>
      <sz val="12"/>
      <color theme="4" tint="-0.249977111117893"/>
      <name val="Arial"/>
      <family val="2"/>
    </font>
    <font>
      <sz val="12"/>
      <color theme="4" tint="-0.249977111117893"/>
      <name val="Arial"/>
      <family val="2"/>
    </font>
    <font>
      <b/>
      <i/>
      <sz val="14"/>
      <color theme="4" tint="-0.249977111117893"/>
      <name val="Arial"/>
      <family val="2"/>
    </font>
    <font>
      <i/>
      <sz val="12"/>
      <color theme="4" tint="-0.249977111117893"/>
      <name val="Calibri"/>
      <family val="2"/>
      <scheme val="minor"/>
    </font>
    <font>
      <sz val="11"/>
      <color theme="4" tint="-0.249977111117893"/>
      <name val="Arial"/>
      <family val="2"/>
    </font>
    <font>
      <i/>
      <sz val="12"/>
      <color rgb="FF0066FF"/>
      <name val="Arial"/>
      <family val="2"/>
    </font>
    <font>
      <b/>
      <sz val="12"/>
      <color rgb="FF0000FF"/>
      <name val="Arial"/>
      <family val="2"/>
    </font>
    <font>
      <b/>
      <sz val="12"/>
      <color rgb="FFFF0000"/>
      <name val="Arial"/>
      <family val="2"/>
    </font>
    <font>
      <b/>
      <sz val="12"/>
      <color theme="0" tint="-0.499984740745262"/>
      <name val="Arial"/>
      <family val="2"/>
    </font>
    <font>
      <b/>
      <sz val="14"/>
      <color rgb="FF009900"/>
      <name val="Arial"/>
      <family val="2"/>
    </font>
    <font>
      <i/>
      <sz val="11"/>
      <color rgb="FF660066"/>
      <name val="Arial"/>
      <family val="2"/>
    </font>
    <font>
      <b/>
      <sz val="12"/>
      <color rgb="FF009900"/>
      <name val="Arial"/>
      <family val="2"/>
    </font>
    <font>
      <i/>
      <sz val="12"/>
      <color rgb="FF002060"/>
      <name val="Arial"/>
      <family val="2"/>
    </font>
    <font>
      <sz val="11"/>
      <color rgb="FFFF0000"/>
      <name val="Arial"/>
      <family val="2"/>
    </font>
    <font>
      <sz val="10"/>
      <color rgb="FF009900"/>
      <name val="Arial"/>
      <family val="2"/>
    </font>
    <font>
      <b/>
      <i/>
      <sz val="12"/>
      <color rgb="FF009900"/>
      <name val="Calibri"/>
      <family val="2"/>
      <scheme val="minor"/>
    </font>
    <font>
      <sz val="11"/>
      <color rgb="FF009900"/>
      <name val="Arial"/>
      <family val="2"/>
    </font>
    <font>
      <sz val="11"/>
      <color rgb="FF009900"/>
      <name val="Calibri"/>
      <family val="2"/>
    </font>
    <font>
      <i/>
      <sz val="10"/>
      <color theme="0" tint="-0.499984740745262"/>
      <name val="Arial"/>
      <family val="2"/>
    </font>
    <font>
      <sz val="12"/>
      <color rgb="FF0066FF"/>
      <name val="Calibri"/>
      <family val="2"/>
      <scheme val="minor"/>
    </font>
    <font>
      <sz val="14"/>
      <color rgb="FF0066FF"/>
      <name val="Arial"/>
      <family val="2"/>
    </font>
    <font>
      <b/>
      <sz val="14"/>
      <color rgb="FF00B050"/>
      <name val="Arial"/>
      <family val="2"/>
    </font>
    <font>
      <sz val="11"/>
      <color theme="4" tint="-0.249977111117893"/>
      <name val="Calibri"/>
      <family val="2"/>
      <scheme val="minor"/>
    </font>
    <font>
      <b/>
      <sz val="14"/>
      <color theme="4" tint="-0.249977111117893"/>
      <name val="Arial"/>
      <family val="2"/>
    </font>
    <font>
      <sz val="14"/>
      <color theme="4" tint="-0.249977111117893"/>
      <name val="Arial"/>
      <family val="2"/>
    </font>
    <font>
      <vertAlign val="superscript"/>
      <sz val="12"/>
      <color theme="4" tint="-0.249977111117893"/>
      <name val="Arial"/>
      <family val="2"/>
    </font>
    <font>
      <b/>
      <sz val="14"/>
      <color theme="5" tint="-0.499984740745262"/>
      <name val="Arial"/>
      <family val="2"/>
    </font>
    <font>
      <b/>
      <sz val="13"/>
      <color rgb="FF777777"/>
      <name val="Arial"/>
      <family val="2"/>
    </font>
    <font>
      <sz val="12"/>
      <color rgb="FF663300"/>
      <name val="Arial"/>
      <family val="2"/>
    </font>
    <font>
      <sz val="12"/>
      <color rgb="FF336699"/>
      <name val="Arial"/>
      <family val="2"/>
    </font>
    <font>
      <sz val="14"/>
      <color rgb="FF336699"/>
      <name val="Arial"/>
      <family val="2"/>
    </font>
    <font>
      <b/>
      <sz val="14"/>
      <color rgb="FF336699"/>
      <name val="Arial"/>
      <family val="2"/>
    </font>
    <font>
      <sz val="12"/>
      <color rgb="FF666699"/>
      <name val="Arial"/>
      <family val="2"/>
    </font>
    <font>
      <sz val="11"/>
      <color rgb="FF666699"/>
      <name val="Arial"/>
      <family val="2"/>
    </font>
    <font>
      <sz val="14"/>
      <color rgb="FF666699"/>
      <name val="Arial"/>
      <family val="2"/>
    </font>
    <font>
      <b/>
      <sz val="14"/>
      <color rgb="FF666699"/>
      <name val="Arial"/>
      <family val="2"/>
    </font>
    <font>
      <sz val="12"/>
      <color rgb="FF003366"/>
      <name val="Arial"/>
      <family val="2"/>
    </font>
    <font>
      <sz val="11"/>
      <color rgb="FF003366"/>
      <name val="Arial"/>
      <family val="2"/>
    </font>
    <font>
      <sz val="12"/>
      <color theme="0" tint="-0.499984740745262"/>
      <name val="Arial"/>
      <family val="2"/>
    </font>
    <font>
      <sz val="12"/>
      <color rgb="FF003399"/>
      <name val="Arial"/>
      <family val="2"/>
    </font>
    <font>
      <sz val="14"/>
      <color rgb="FF003399"/>
      <name val="Arial"/>
      <family val="2"/>
    </font>
    <font>
      <b/>
      <sz val="12"/>
      <color rgb="FF003399"/>
      <name val="Arial"/>
      <family val="2"/>
    </font>
    <font>
      <b/>
      <sz val="14"/>
      <color rgb="FF003399"/>
      <name val="Arial"/>
      <family val="2"/>
    </font>
    <font>
      <u/>
      <sz val="12"/>
      <color rgb="FF663300"/>
      <name val="Arial"/>
      <family val="2"/>
    </font>
    <font>
      <b/>
      <sz val="12"/>
      <color rgb="FF3366CC"/>
      <name val="Arial"/>
      <family val="2"/>
    </font>
    <font>
      <vertAlign val="subscript"/>
      <sz val="11"/>
      <color theme="1"/>
      <name val="Arial"/>
      <family val="2"/>
    </font>
    <font>
      <sz val="12"/>
      <color rgb="FF990099"/>
      <name val="Arial"/>
      <family val="2"/>
    </font>
    <font>
      <vertAlign val="superscript"/>
      <sz val="12"/>
      <color rgb="FF990099"/>
      <name val="Arial"/>
      <family val="2"/>
    </font>
    <font>
      <sz val="11"/>
      <color theme="1"/>
      <name val="Calibri"/>
      <family val="2"/>
      <scheme val="minor"/>
    </font>
    <font>
      <sz val="16"/>
      <color theme="4" tint="-0.249977111117893"/>
      <name val="Arial"/>
      <family val="2"/>
    </font>
    <font>
      <u/>
      <sz val="12"/>
      <color rgb="FF00B0F0"/>
      <name val="Arial"/>
      <family val="2"/>
    </font>
    <font>
      <sz val="12"/>
      <color rgb="FF996633"/>
      <name val="Arial"/>
      <family val="2"/>
    </font>
    <font>
      <sz val="14"/>
      <color rgb="FF996633"/>
      <name val="Arial"/>
      <family val="2"/>
    </font>
    <font>
      <sz val="12"/>
      <color theme="2" tint="-0.499984740745262"/>
      <name val="Arial"/>
      <family val="2"/>
    </font>
    <font>
      <sz val="11"/>
      <color rgb="FF4D4D4D"/>
      <name val="Arial"/>
      <family val="2"/>
    </font>
    <font>
      <sz val="12"/>
      <color theme="4" tint="-0.499984740745262"/>
      <name val="Arial"/>
      <family val="2"/>
    </font>
    <font>
      <sz val="12"/>
      <color rgb="FFFF0000"/>
      <name val="Arial"/>
      <family val="2"/>
    </font>
    <font>
      <i/>
      <sz val="12"/>
      <color rgb="FFFF0000"/>
      <name val="Arial"/>
      <family val="2"/>
    </font>
    <font>
      <sz val="12"/>
      <color rgb="FF6F6964"/>
      <name val="Arial"/>
      <family val="2"/>
    </font>
    <font>
      <sz val="12"/>
      <color rgb="FF000066"/>
      <name val="Arial"/>
      <family val="2"/>
    </font>
    <font>
      <vertAlign val="superscript"/>
      <sz val="12"/>
      <color rgb="FF0000FF"/>
      <name val="Arial"/>
      <family val="2"/>
    </font>
    <font>
      <b/>
      <sz val="13"/>
      <color theme="4" tint="-0.249977111117893"/>
      <name val="Arial"/>
      <family val="2"/>
    </font>
    <font>
      <sz val="12"/>
      <color rgb="FF0066FF"/>
      <name val="Arial"/>
      <family val="2"/>
    </font>
    <font>
      <sz val="14"/>
      <color theme="4" tint="-0.499984740745262"/>
      <name val="Arial"/>
      <family val="2"/>
    </font>
    <font>
      <sz val="11"/>
      <color theme="4" tint="-0.499984740745262"/>
      <name val="Arial"/>
      <family val="2"/>
    </font>
    <font>
      <b/>
      <sz val="12"/>
      <color rgb="FF000066"/>
      <name val="Arial"/>
      <family val="2"/>
    </font>
    <font>
      <sz val="12"/>
      <color rgb="FF000000"/>
      <name val="Arial"/>
      <family val="2"/>
    </font>
    <font>
      <sz val="14"/>
      <color theme="0" tint="-0.499984740745262"/>
      <name val="Arial"/>
      <family val="2"/>
    </font>
    <font>
      <b/>
      <sz val="12"/>
      <color theme="1" tint="0.34998626667073579"/>
      <name val="Arial"/>
      <family val="2"/>
    </font>
    <font>
      <sz val="11"/>
      <color theme="0"/>
      <name val="Arial"/>
      <family val="2"/>
    </font>
    <font>
      <i/>
      <u/>
      <sz val="11"/>
      <color theme="1"/>
      <name val="Arial"/>
      <family val="2"/>
    </font>
    <font>
      <vertAlign val="subscript"/>
      <sz val="12"/>
      <color theme="0" tint="-0.499984740745262"/>
      <name val="Arial"/>
      <family val="2"/>
    </font>
    <font>
      <b/>
      <u/>
      <sz val="12"/>
      <color rgb="FF0066FF"/>
      <name val="Arial"/>
      <family val="2"/>
    </font>
    <font>
      <u/>
      <sz val="10"/>
      <color rgb="FF0066FF"/>
      <name val="Arial"/>
      <family val="2"/>
    </font>
    <font>
      <sz val="11"/>
      <color rgb="FF996633"/>
      <name val="Arial"/>
      <family val="2"/>
    </font>
    <font>
      <b/>
      <sz val="14"/>
      <color theme="2" tint="-0.749992370372631"/>
      <name val="Arial"/>
      <family val="2"/>
    </font>
    <font>
      <b/>
      <u/>
      <sz val="16"/>
      <color rgb="FF00B0F0"/>
      <name val="Arial"/>
      <family val="2"/>
    </font>
    <font>
      <u/>
      <sz val="12"/>
      <color theme="10"/>
      <name val="Arial"/>
      <family val="2"/>
    </font>
    <font>
      <b/>
      <sz val="14"/>
      <color rgb="FF3366CC"/>
      <name val="Arial"/>
      <family val="2"/>
    </font>
    <font>
      <sz val="12"/>
      <color theme="0"/>
      <name val="Arial"/>
      <family val="2"/>
    </font>
    <font>
      <b/>
      <sz val="16"/>
      <color theme="4" tint="-0.249977111117893"/>
      <name val="Arial"/>
      <family val="2"/>
    </font>
  </fonts>
  <fills count="29">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rgb="FFFFFFCC"/>
        <bgColor indexed="64"/>
      </patternFill>
    </fill>
    <fill>
      <patternFill patternType="solid">
        <fgColor rgb="FFFFFF99"/>
        <bgColor indexed="64"/>
      </patternFill>
    </fill>
    <fill>
      <patternFill patternType="solid">
        <fgColor rgb="FFCCFFFF"/>
        <bgColor indexed="64"/>
      </patternFill>
    </fill>
    <fill>
      <patternFill patternType="solid">
        <fgColor rgb="FFCCFFCC"/>
        <bgColor indexed="64"/>
      </patternFill>
    </fill>
    <fill>
      <patternFill patternType="solid">
        <fgColor rgb="FFC0C0C0"/>
        <bgColor indexed="64"/>
      </patternFill>
    </fill>
    <fill>
      <patternFill patternType="solid">
        <fgColor rgb="FF66FFFF"/>
        <bgColor indexed="64"/>
      </patternFill>
    </fill>
    <fill>
      <patternFill patternType="solid">
        <fgColor rgb="FFF3F3F3"/>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rgb="FFF7F7FF"/>
        <bgColor indexed="64"/>
      </patternFill>
    </fill>
    <fill>
      <patternFill patternType="solid">
        <fgColor rgb="FFF3FAFF"/>
        <bgColor indexed="64"/>
      </patternFill>
    </fill>
    <fill>
      <patternFill patternType="solid">
        <fgColor theme="0" tint="-0.14999847407452621"/>
        <bgColor indexed="64"/>
      </patternFill>
    </fill>
    <fill>
      <patternFill patternType="solid">
        <fgColor rgb="FF00FFFF"/>
        <bgColor indexed="64"/>
      </patternFill>
    </fill>
    <fill>
      <patternFill patternType="solid">
        <fgColor rgb="FFC9FFE4"/>
        <bgColor indexed="64"/>
      </patternFill>
    </fill>
    <fill>
      <patternFill patternType="solid">
        <fgColor rgb="FFEBEBFF"/>
        <bgColor indexed="64"/>
      </patternFill>
    </fill>
    <fill>
      <patternFill patternType="solid">
        <fgColor rgb="FFFFFFFF"/>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rgb="FF33CCCC"/>
        <bgColor indexed="64"/>
      </patternFill>
    </fill>
    <fill>
      <patternFill patternType="solid">
        <fgColor rgb="FFF3F9FF"/>
        <bgColor indexed="64"/>
      </patternFill>
    </fill>
    <fill>
      <patternFill patternType="solid">
        <fgColor rgb="FFFFEBEB"/>
        <bgColor indexed="64"/>
      </patternFill>
    </fill>
    <fill>
      <patternFill patternType="solid">
        <fgColor rgb="FFEBF1DE"/>
        <bgColor indexed="64"/>
      </patternFill>
    </fill>
    <fill>
      <patternFill patternType="solid">
        <fgColor theme="8" tint="0.59999389629810485"/>
        <bgColor indexed="64"/>
      </patternFill>
    </fill>
    <fill>
      <patternFill patternType="solid">
        <fgColor rgb="FF99CCFF"/>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double">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style="thin">
        <color theme="0" tint="-0.14999847407452621"/>
      </right>
      <top/>
      <bottom/>
      <diagonal/>
    </border>
    <border>
      <left/>
      <right/>
      <top/>
      <bottom style="thin">
        <color theme="0" tint="-0.14999847407452621"/>
      </bottom>
      <diagonal/>
    </border>
    <border>
      <left style="thin">
        <color theme="0" tint="-0.14999847407452621"/>
      </left>
      <right/>
      <top/>
      <bottom style="thin">
        <color theme="0" tint="-0.14999847407452621"/>
      </bottom>
      <diagonal/>
    </border>
    <border>
      <left style="medium">
        <color theme="0" tint="-0.34998626667073579"/>
      </left>
      <right/>
      <top/>
      <bottom style="medium">
        <color theme="0" tint="-0.34998626667073579"/>
      </bottom>
      <diagonal/>
    </border>
    <border>
      <left style="thick">
        <color theme="0" tint="-0.34998626667073579"/>
      </left>
      <right/>
      <top/>
      <bottom style="thick">
        <color theme="0" tint="-0.34998626667073579"/>
      </bottom>
      <diagonal/>
    </border>
    <border>
      <left style="thin">
        <color theme="0" tint="-0.34998626667073579"/>
      </left>
      <right/>
      <top/>
      <bottom style="thin">
        <color theme="0" tint="-0.34998626667073579"/>
      </bottom>
      <diagonal/>
    </border>
    <border>
      <left style="thick">
        <color theme="0" tint="-0.499984740745262"/>
      </left>
      <right/>
      <top/>
      <bottom style="thick">
        <color theme="0" tint="-0.499984740745262"/>
      </bottom>
      <diagonal/>
    </border>
    <border>
      <left style="medium">
        <color theme="0" tint="-0.499984740745262"/>
      </left>
      <right/>
      <top/>
      <bottom style="medium">
        <color theme="0" tint="-0.499984740745262"/>
      </bottom>
      <diagonal/>
    </border>
    <border>
      <left style="thin">
        <color theme="0" tint="-0.499984740745262"/>
      </left>
      <right/>
      <top/>
      <bottom style="thin">
        <color theme="0" tint="-0.499984740745262"/>
      </bottom>
      <diagonal/>
    </border>
    <border>
      <left style="thick">
        <color rgb="FF0066FF"/>
      </left>
      <right style="thick">
        <color rgb="FF0066FF"/>
      </right>
      <top style="thick">
        <color rgb="FF0066FF"/>
      </top>
      <bottom/>
      <diagonal/>
    </border>
    <border>
      <left style="thick">
        <color rgb="FF0066FF"/>
      </left>
      <right style="thick">
        <color rgb="FF0066FF"/>
      </right>
      <top/>
      <bottom style="thick">
        <color rgb="FF0066FF"/>
      </bottom>
      <diagonal/>
    </border>
    <border>
      <left/>
      <right style="thin">
        <color theme="0" tint="-0.34998626667073579"/>
      </right>
      <top/>
      <bottom/>
      <diagonal/>
    </border>
    <border>
      <left style="medium">
        <color theme="0" tint="-0.24994659260841701"/>
      </left>
      <right/>
      <top/>
      <bottom style="medium">
        <color theme="0" tint="-0.24994659260841701"/>
      </bottom>
      <diagonal/>
    </border>
    <border>
      <left style="thin">
        <color rgb="FFFF0000"/>
      </left>
      <right/>
      <top/>
      <bottom style="thin">
        <color rgb="FFFF0000"/>
      </bottom>
      <diagonal/>
    </border>
    <border>
      <left style="medium">
        <color rgb="FFFF0000"/>
      </left>
      <right/>
      <top/>
      <bottom style="medium">
        <color rgb="FFFF0000"/>
      </bottom>
      <diagonal/>
    </border>
    <border>
      <left/>
      <right/>
      <top/>
      <bottom style="thin">
        <color theme="0" tint="-0.499984740745262"/>
      </bottom>
      <diagonal/>
    </border>
    <border>
      <left/>
      <right/>
      <top/>
      <bottom style="thick">
        <color theme="0" tint="-0.499984740745262"/>
      </bottom>
      <diagonal/>
    </border>
    <border>
      <left/>
      <right/>
      <top/>
      <bottom style="thin">
        <color indexed="64"/>
      </bottom>
      <diagonal/>
    </border>
    <border>
      <left style="thin">
        <color indexed="64"/>
      </left>
      <right/>
      <top/>
      <bottom style="thin">
        <color indexed="64"/>
      </bottom>
      <diagonal/>
    </border>
    <border>
      <left style="thin">
        <color indexed="64"/>
      </left>
      <right/>
      <top/>
      <bottom style="thin">
        <color theme="0" tint="-0.499984740745262"/>
      </bottom>
      <diagonal/>
    </border>
    <border>
      <left/>
      <right/>
      <top/>
      <bottom style="thin">
        <color theme="0" tint="-0.34998626667073579"/>
      </bottom>
      <diagonal/>
    </border>
    <border>
      <left/>
      <right/>
      <top/>
      <bottom style="thin">
        <color theme="0" tint="-0.14996795556505021"/>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theme="0" tint="-0.14996795556505021"/>
      </left>
      <right/>
      <top/>
      <bottom style="thin">
        <color theme="0" tint="-0.14996795556505021"/>
      </bottom>
      <diagonal/>
    </border>
    <border>
      <left style="thin">
        <color theme="0" tint="-0.14993743705557422"/>
      </left>
      <right/>
      <top/>
      <bottom style="thin">
        <color theme="0" tint="-0.14993743705557422"/>
      </bottom>
      <diagonal/>
    </border>
    <border>
      <left/>
      <right/>
      <top/>
      <bottom style="thin">
        <color theme="0" tint="-0.14993743705557422"/>
      </bottom>
      <diagonal/>
    </border>
    <border>
      <left style="thin">
        <color theme="0" tint="-0.14996795556505021"/>
      </left>
      <right/>
      <top/>
      <bottom style="thin">
        <color theme="0" tint="-0.14993743705557422"/>
      </bottom>
      <diagonal/>
    </border>
    <border>
      <left style="thin">
        <color theme="0" tint="-0.14990691854609822"/>
      </left>
      <right/>
      <top/>
      <bottom style="thin">
        <color theme="0" tint="-0.14990691854609822"/>
      </bottom>
      <diagonal/>
    </border>
    <border>
      <left/>
      <right/>
      <top/>
      <bottom style="thin">
        <color theme="0" tint="-0.14990691854609822"/>
      </bottom>
      <diagonal/>
    </border>
    <border>
      <left style="thin">
        <color theme="0" tint="-0.14993743705557422"/>
      </left>
      <right/>
      <top/>
      <bottom style="thin">
        <color theme="0" tint="-0.14990691854609822"/>
      </bottom>
      <diagonal/>
    </border>
  </borders>
  <cellStyleXfs count="3">
    <xf numFmtId="0" fontId="0" fillId="0" borderId="0"/>
    <xf numFmtId="0" fontId="20" fillId="0" borderId="0" applyNumberFormat="0" applyFill="0" applyBorder="0" applyAlignment="0" applyProtection="0">
      <alignment vertical="top"/>
      <protection locked="0"/>
    </xf>
    <xf numFmtId="43" fontId="114" fillId="0" borderId="0" applyFont="0" applyFill="0" applyBorder="0" applyAlignment="0" applyProtection="0"/>
  </cellStyleXfs>
  <cellXfs count="452">
    <xf numFmtId="0" fontId="0" fillId="0" borderId="0" xfId="0"/>
    <xf numFmtId="0" fontId="7" fillId="0" borderId="0" xfId="0" applyFont="1" applyAlignment="1">
      <alignment vertical="center"/>
    </xf>
    <xf numFmtId="0" fontId="11" fillId="0" borderId="0" xfId="0" applyFont="1"/>
    <xf numFmtId="0" fontId="12" fillId="0" borderId="0" xfId="0" applyFont="1"/>
    <xf numFmtId="0" fontId="6" fillId="0" borderId="0" xfId="0" applyFont="1" applyAlignment="1">
      <alignment vertical="center"/>
    </xf>
    <xf numFmtId="0" fontId="7" fillId="0" borderId="0" xfId="0" applyFont="1"/>
    <xf numFmtId="0" fontId="0" fillId="0" borderId="0" xfId="0" applyAlignment="1">
      <alignment horizontal="center"/>
    </xf>
    <xf numFmtId="49" fontId="27" fillId="0" borderId="0" xfId="0" applyNumberFormat="1" applyFont="1" applyAlignment="1">
      <alignment vertical="center"/>
    </xf>
    <xf numFmtId="0" fontId="22" fillId="0" borderId="0" xfId="0" applyFont="1" applyAlignment="1">
      <alignment vertical="center"/>
    </xf>
    <xf numFmtId="0" fontId="7" fillId="0" borderId="0" xfId="0" applyFont="1" applyAlignment="1">
      <alignment horizontal="center"/>
    </xf>
    <xf numFmtId="0" fontId="11" fillId="0" borderId="0" xfId="0" applyFont="1" applyAlignment="1">
      <alignment vertical="center"/>
    </xf>
    <xf numFmtId="0" fontId="32" fillId="0" borderId="0" xfId="0" applyFont="1"/>
    <xf numFmtId="49" fontId="32" fillId="0" borderId="0" xfId="0" applyNumberFormat="1" applyFont="1" applyAlignment="1">
      <alignment vertical="center" wrapText="1"/>
    </xf>
    <xf numFmtId="0" fontId="21" fillId="0" borderId="0" xfId="0" applyFont="1" applyAlignment="1">
      <alignment vertical="center"/>
    </xf>
    <xf numFmtId="49" fontId="5" fillId="0" borderId="0" xfId="0" applyNumberFormat="1" applyFont="1" applyAlignment="1">
      <alignment horizontal="center" vertical="center" wrapText="1"/>
    </xf>
    <xf numFmtId="49" fontId="6" fillId="0" borderId="0" xfId="0" applyNumberFormat="1" applyFont="1" applyAlignment="1">
      <alignment horizontal="center" vertical="center" wrapText="1"/>
    </xf>
    <xf numFmtId="0" fontId="34" fillId="0" borderId="0" xfId="0" applyFont="1"/>
    <xf numFmtId="0" fontId="12" fillId="0" borderId="0" xfId="0" applyFont="1" applyAlignment="1">
      <alignment vertical="center"/>
    </xf>
    <xf numFmtId="0" fontId="38" fillId="0" borderId="0" xfId="0" applyFont="1"/>
    <xf numFmtId="49" fontId="18" fillId="0" borderId="0" xfId="0" applyNumberFormat="1" applyFont="1" applyAlignment="1">
      <alignment vertical="center"/>
    </xf>
    <xf numFmtId="49" fontId="11" fillId="0" borderId="0" xfId="0" applyNumberFormat="1" applyFont="1" applyAlignment="1">
      <alignment wrapText="1"/>
    </xf>
    <xf numFmtId="0" fontId="11" fillId="0" borderId="0" xfId="1" applyFont="1" applyAlignment="1" applyProtection="1">
      <alignment vertical="center" wrapText="1"/>
    </xf>
    <xf numFmtId="0" fontId="11" fillId="0" borderId="0" xfId="0" applyFont="1" applyAlignment="1">
      <alignment vertical="center" wrapText="1"/>
    </xf>
    <xf numFmtId="49" fontId="11" fillId="0" borderId="0" xfId="0" applyNumberFormat="1" applyFont="1" applyAlignment="1">
      <alignment vertical="center" wrapText="1"/>
    </xf>
    <xf numFmtId="0" fontId="37" fillId="0" borderId="0" xfId="0" applyFont="1"/>
    <xf numFmtId="0" fontId="10" fillId="0" borderId="0" xfId="0" applyFont="1" applyAlignment="1">
      <alignment horizontal="left" vertical="center" wrapText="1"/>
    </xf>
    <xf numFmtId="0" fontId="10" fillId="0" borderId="0" xfId="0" applyFont="1" applyAlignment="1">
      <alignment vertical="center"/>
    </xf>
    <xf numFmtId="0" fontId="25" fillId="0" borderId="0" xfId="0" applyFont="1" applyAlignment="1">
      <alignment vertical="center"/>
    </xf>
    <xf numFmtId="0" fontId="7" fillId="0" borderId="0" xfId="0" applyFont="1" applyAlignment="1">
      <alignment vertical="center" wrapText="1"/>
    </xf>
    <xf numFmtId="0" fontId="17" fillId="0" borderId="0" xfId="0" applyFont="1" applyAlignment="1">
      <alignment vertical="center"/>
    </xf>
    <xf numFmtId="0" fontId="16" fillId="0" borderId="0" xfId="0" applyFont="1" applyAlignment="1">
      <alignment horizontal="center" vertical="center"/>
    </xf>
    <xf numFmtId="0" fontId="11" fillId="0" borderId="0" xfId="0" applyFont="1" applyAlignment="1">
      <alignment horizontal="left" vertical="center"/>
    </xf>
    <xf numFmtId="0" fontId="10" fillId="0" borderId="0" xfId="0" applyFont="1" applyAlignment="1">
      <alignment horizontal="center" vertical="center"/>
    </xf>
    <xf numFmtId="17" fontId="10" fillId="0" borderId="0" xfId="0" applyNumberFormat="1" applyFont="1" applyAlignment="1">
      <alignment horizontal="center" vertical="center"/>
    </xf>
    <xf numFmtId="0" fontId="11" fillId="0" borderId="1" xfId="0" applyFont="1" applyBorder="1" applyAlignment="1">
      <alignment vertical="center"/>
    </xf>
    <xf numFmtId="0" fontId="9" fillId="0" borderId="0" xfId="0" applyFont="1" applyAlignment="1">
      <alignment vertical="center"/>
    </xf>
    <xf numFmtId="0" fontId="11" fillId="0" borderId="1" xfId="0" applyFont="1" applyBorder="1"/>
    <xf numFmtId="0" fontId="9" fillId="4" borderId="1" xfId="0" applyFont="1" applyFill="1" applyBorder="1" applyAlignment="1">
      <alignment vertical="center"/>
    </xf>
    <xf numFmtId="49" fontId="7" fillId="0" borderId="0" xfId="0" applyNumberFormat="1" applyFont="1" applyAlignment="1">
      <alignment vertical="center" wrapText="1"/>
    </xf>
    <xf numFmtId="0" fontId="39" fillId="0" borderId="0" xfId="1" applyFont="1" applyAlignment="1" applyProtection="1">
      <alignment vertical="center"/>
    </xf>
    <xf numFmtId="0" fontId="20" fillId="0" borderId="0" xfId="1" applyAlignment="1" applyProtection="1"/>
    <xf numFmtId="49" fontId="20" fillId="0" borderId="0" xfId="1" applyNumberFormat="1" applyAlignment="1" applyProtection="1">
      <alignment vertical="center" wrapText="1"/>
    </xf>
    <xf numFmtId="0" fontId="29" fillId="0" borderId="0" xfId="1" applyFont="1" applyAlignment="1" applyProtection="1">
      <alignment vertical="center"/>
    </xf>
    <xf numFmtId="0" fontId="29" fillId="0" borderId="0" xfId="1" applyFont="1" applyAlignment="1" applyProtection="1"/>
    <xf numFmtId="0" fontId="32" fillId="0" borderId="0" xfId="0" applyFont="1" applyAlignment="1">
      <alignment horizontal="right" vertical="center"/>
    </xf>
    <xf numFmtId="0" fontId="19" fillId="0" borderId="0" xfId="0" applyFont="1" applyAlignment="1">
      <alignment horizontal="left"/>
    </xf>
    <xf numFmtId="49" fontId="37" fillId="0" borderId="0" xfId="0" applyNumberFormat="1" applyFont="1" applyAlignment="1">
      <alignment vertical="center" wrapText="1"/>
    </xf>
    <xf numFmtId="0" fontId="21" fillId="0" borderId="0" xfId="0" applyFont="1"/>
    <xf numFmtId="49" fontId="28" fillId="0" borderId="0" xfId="0" applyNumberFormat="1" applyFont="1" applyAlignment="1">
      <alignment vertical="center"/>
    </xf>
    <xf numFmtId="0" fontId="21" fillId="0" borderId="0" xfId="0" applyFont="1" applyAlignment="1">
      <alignment horizontal="left"/>
    </xf>
    <xf numFmtId="0" fontId="22" fillId="0" borderId="0" xfId="0" applyFont="1" applyAlignment="1">
      <alignment horizontal="left"/>
    </xf>
    <xf numFmtId="0" fontId="36" fillId="0" borderId="0" xfId="0" applyFont="1"/>
    <xf numFmtId="0" fontId="20" fillId="0" borderId="0" xfId="1" applyAlignment="1" applyProtection="1">
      <alignment vertical="center"/>
    </xf>
    <xf numFmtId="0" fontId="7" fillId="0" borderId="0" xfId="0" applyFont="1" applyAlignment="1">
      <alignment horizontal="left" vertical="center" wrapText="1"/>
    </xf>
    <xf numFmtId="0" fontId="41" fillId="0" borderId="0" xfId="0" applyFont="1" applyAlignment="1">
      <alignment horizontal="left" vertical="center"/>
    </xf>
    <xf numFmtId="0" fontId="42" fillId="0" borderId="0" xfId="0" applyFont="1" applyAlignment="1">
      <alignment horizontal="left" vertical="center"/>
    </xf>
    <xf numFmtId="0" fontId="42" fillId="0" borderId="0" xfId="0" applyFont="1" applyAlignment="1">
      <alignment horizontal="right"/>
    </xf>
    <xf numFmtId="3" fontId="42" fillId="0" borderId="0" xfId="0" applyNumberFormat="1" applyFont="1"/>
    <xf numFmtId="49" fontId="0" fillId="0" borderId="0" xfId="0" applyNumberFormat="1" applyAlignment="1">
      <alignment wrapText="1"/>
    </xf>
    <xf numFmtId="0" fontId="28" fillId="0" borderId="0" xfId="0" applyFont="1"/>
    <xf numFmtId="165" fontId="31" fillId="0" borderId="0" xfId="0" applyNumberFormat="1" applyFont="1"/>
    <xf numFmtId="164" fontId="31" fillId="0" borderId="0" xfId="0" applyNumberFormat="1" applyFont="1" applyAlignment="1">
      <alignment horizontal="right"/>
    </xf>
    <xf numFmtId="0" fontId="12" fillId="0" borderId="0" xfId="0" applyFont="1" applyAlignment="1">
      <alignment horizontal="center"/>
    </xf>
    <xf numFmtId="0" fontId="43" fillId="0" borderId="0" xfId="1" applyFont="1" applyAlignment="1" applyProtection="1">
      <alignment vertical="center"/>
    </xf>
    <xf numFmtId="0" fontId="26" fillId="0" borderId="0" xfId="1" applyFont="1" applyAlignment="1" applyProtection="1">
      <alignment horizontal="center"/>
    </xf>
    <xf numFmtId="0" fontId="8" fillId="0" borderId="0" xfId="0" applyFont="1" applyAlignment="1">
      <alignment vertical="center"/>
    </xf>
    <xf numFmtId="0" fontId="43" fillId="0" borderId="0" xfId="1" applyFont="1" applyAlignment="1" applyProtection="1"/>
    <xf numFmtId="0" fontId="45" fillId="0" borderId="0" xfId="1" applyFont="1" applyAlignment="1" applyProtection="1">
      <alignment horizontal="left" vertical="center" wrapText="1"/>
    </xf>
    <xf numFmtId="0" fontId="43" fillId="0" borderId="0" xfId="1" applyFont="1" applyAlignment="1" applyProtection="1">
      <alignment horizontal="center" vertical="center"/>
    </xf>
    <xf numFmtId="0" fontId="43" fillId="0" borderId="0" xfId="1" applyFont="1" applyAlignment="1" applyProtection="1">
      <alignment horizontal="center"/>
    </xf>
    <xf numFmtId="0" fontId="20" fillId="8" borderId="0" xfId="1" applyFill="1" applyAlignment="1" applyProtection="1">
      <alignment vertical="center"/>
    </xf>
    <xf numFmtId="0" fontId="29" fillId="8" borderId="0" xfId="1" applyFont="1" applyFill="1" applyAlignment="1" applyProtection="1">
      <alignment vertical="center"/>
    </xf>
    <xf numFmtId="0" fontId="29" fillId="8" borderId="0" xfId="1" applyFont="1" applyFill="1" applyAlignment="1" applyProtection="1"/>
    <xf numFmtId="0" fontId="6" fillId="8" borderId="0" xfId="0" applyFont="1" applyFill="1" applyAlignment="1">
      <alignment vertical="center"/>
    </xf>
    <xf numFmtId="0" fontId="7" fillId="8" borderId="0" xfId="0" applyFont="1" applyFill="1" applyAlignment="1">
      <alignment vertical="center"/>
    </xf>
    <xf numFmtId="49" fontId="20" fillId="8" borderId="0" xfId="1" applyNumberFormat="1" applyFill="1" applyAlignment="1" applyProtection="1">
      <alignment vertical="center" wrapText="1"/>
    </xf>
    <xf numFmtId="0" fontId="9" fillId="10" borderId="2" xfId="0" applyFont="1" applyFill="1" applyBorder="1" applyAlignment="1">
      <alignment horizontal="left" vertical="center"/>
    </xf>
    <xf numFmtId="0" fontId="11" fillId="10" borderId="2" xfId="0" applyFont="1" applyFill="1" applyBorder="1"/>
    <xf numFmtId="0" fontId="11" fillId="10" borderId="2" xfId="0" applyFont="1" applyFill="1" applyBorder="1" applyAlignment="1">
      <alignment horizontal="left" vertical="center"/>
    </xf>
    <xf numFmtId="0" fontId="9" fillId="10" borderId="0" xfId="0" applyFont="1" applyFill="1" applyAlignment="1">
      <alignment horizontal="left" vertical="center"/>
    </xf>
    <xf numFmtId="0" fontId="14" fillId="8" borderId="0" xfId="0" applyFont="1" applyFill="1" applyAlignment="1">
      <alignment horizontal="left" vertical="center"/>
    </xf>
    <xf numFmtId="0" fontId="9" fillId="0" borderId="1" xfId="0" applyFont="1" applyBorder="1" applyAlignment="1">
      <alignment horizontal="left" vertical="center"/>
    </xf>
    <xf numFmtId="0" fontId="45" fillId="3" borderId="6" xfId="0" applyFont="1" applyFill="1" applyBorder="1" applyAlignment="1">
      <alignment horizontal="center" vertical="center"/>
    </xf>
    <xf numFmtId="3" fontId="45" fillId="3" borderId="5" xfId="0" applyNumberFormat="1" applyFont="1" applyFill="1" applyBorder="1" applyAlignment="1">
      <alignment vertical="center"/>
    </xf>
    <xf numFmtId="3" fontId="5" fillId="0" borderId="0" xfId="0" applyNumberFormat="1" applyFont="1" applyAlignment="1">
      <alignment horizontal="center" vertical="center"/>
    </xf>
    <xf numFmtId="0" fontId="9" fillId="10" borderId="1" xfId="0" applyFont="1" applyFill="1" applyBorder="1" applyAlignment="1">
      <alignment horizontal="left" vertical="center" indent="1"/>
    </xf>
    <xf numFmtId="0" fontId="11" fillId="10" borderId="1" xfId="0" applyFont="1" applyFill="1" applyBorder="1" applyAlignment="1">
      <alignment horizontal="left" vertical="center" indent="1"/>
    </xf>
    <xf numFmtId="0" fontId="10" fillId="6" borderId="1" xfId="0" applyFont="1" applyFill="1" applyBorder="1" applyAlignment="1">
      <alignment vertical="center"/>
    </xf>
    <xf numFmtId="0" fontId="12" fillId="0" borderId="0" xfId="0" applyFont="1" applyAlignment="1">
      <alignment horizontal="center" vertical="top"/>
    </xf>
    <xf numFmtId="0" fontId="11" fillId="0" borderId="0" xfId="0" applyFont="1" applyAlignment="1">
      <alignment vertical="top"/>
    </xf>
    <xf numFmtId="0" fontId="5" fillId="0" borderId="0" xfId="0" applyFont="1" applyAlignment="1">
      <alignment vertical="center"/>
    </xf>
    <xf numFmtId="0" fontId="9" fillId="0" borderId="0" xfId="0" applyFont="1" applyAlignment="1" applyProtection="1">
      <alignment horizontal="left" vertical="center" indent="1"/>
      <protection locked="0"/>
    </xf>
    <xf numFmtId="0" fontId="34" fillId="0" borderId="0" xfId="0" applyFont="1" applyAlignment="1">
      <alignment horizontal="left" vertical="center" indent="1"/>
    </xf>
    <xf numFmtId="0" fontId="53" fillId="0" borderId="0" xfId="1" applyFont="1" applyAlignment="1" applyProtection="1">
      <alignment horizontal="left" vertical="center"/>
    </xf>
    <xf numFmtId="0" fontId="10" fillId="11" borderId="1" xfId="0" applyFont="1" applyFill="1" applyBorder="1" applyAlignment="1">
      <alignment vertical="center"/>
    </xf>
    <xf numFmtId="0" fontId="9" fillId="11" borderId="1" xfId="0" applyFont="1" applyFill="1" applyBorder="1" applyAlignment="1">
      <alignment vertical="center"/>
    </xf>
    <xf numFmtId="0" fontId="11" fillId="12" borderId="1" xfId="0" applyFont="1" applyFill="1" applyBorder="1" applyAlignment="1">
      <alignment vertical="center"/>
    </xf>
    <xf numFmtId="0" fontId="46" fillId="0" borderId="0" xfId="0" applyFont="1" applyAlignment="1">
      <alignment vertical="center"/>
    </xf>
    <xf numFmtId="0" fontId="8" fillId="0" borderId="0" xfId="0" applyFont="1" applyAlignment="1">
      <alignment horizontal="left" vertical="center"/>
    </xf>
    <xf numFmtId="0" fontId="59" fillId="0" borderId="0" xfId="0" applyFont="1" applyAlignment="1">
      <alignment horizontal="justify" vertical="top" wrapText="1"/>
    </xf>
    <xf numFmtId="3" fontId="56" fillId="2" borderId="0" xfId="0" applyNumberFormat="1" applyFont="1" applyFill="1" applyAlignment="1">
      <alignment horizontal="center" vertical="center"/>
    </xf>
    <xf numFmtId="3" fontId="56" fillId="2" borderId="0" xfId="0" applyNumberFormat="1" applyFont="1" applyFill="1" applyAlignment="1">
      <alignment horizontal="right" vertical="center" wrapText="1"/>
    </xf>
    <xf numFmtId="0" fontId="56" fillId="0" borderId="0" xfId="0" applyFont="1" applyAlignment="1" applyProtection="1">
      <alignment horizontal="left" vertical="center" indent="1"/>
      <protection locked="0"/>
    </xf>
    <xf numFmtId="0" fontId="60" fillId="0" borderId="0" xfId="0" applyFont="1" applyAlignment="1">
      <alignment vertical="center"/>
    </xf>
    <xf numFmtId="0" fontId="8" fillId="0" borderId="0" xfId="0" applyFont="1" applyAlignment="1">
      <alignment horizontal="right" vertical="center"/>
    </xf>
    <xf numFmtId="0" fontId="17" fillId="0" borderId="0" xfId="0" applyFont="1" applyAlignment="1">
      <alignment horizontal="left" vertical="center"/>
    </xf>
    <xf numFmtId="0" fontId="10" fillId="7" borderId="1" xfId="0" applyFont="1" applyFill="1" applyBorder="1" applyAlignment="1">
      <alignment horizontal="left" vertical="center"/>
    </xf>
    <xf numFmtId="0" fontId="9" fillId="7" borderId="1" xfId="0" applyFont="1" applyFill="1" applyBorder="1" applyAlignment="1">
      <alignment horizontal="center" vertical="center"/>
    </xf>
    <xf numFmtId="0" fontId="13" fillId="13" borderId="1" xfId="1" applyFont="1" applyFill="1" applyBorder="1" applyAlignment="1" applyProtection="1">
      <alignment horizontal="center" vertical="center"/>
    </xf>
    <xf numFmtId="0" fontId="54" fillId="0" borderId="0" xfId="0" applyFont="1" applyAlignment="1">
      <alignment horizontal="justify" vertical="center" wrapText="1"/>
    </xf>
    <xf numFmtId="0" fontId="64" fillId="0" borderId="0" xfId="0" applyFont="1" applyAlignment="1">
      <alignment horizontal="left" vertical="center" indent="1"/>
    </xf>
    <xf numFmtId="0" fontId="64" fillId="0" borderId="0" xfId="0" applyFont="1" applyAlignment="1">
      <alignment vertical="center"/>
    </xf>
    <xf numFmtId="0" fontId="47" fillId="0" borderId="0" xfId="0" applyFont="1" applyAlignment="1">
      <alignment horizontal="left" vertical="center" wrapText="1" indent="1"/>
    </xf>
    <xf numFmtId="0" fontId="10" fillId="7" borderId="1" xfId="0" applyFont="1" applyFill="1" applyBorder="1" applyAlignment="1">
      <alignment vertical="center"/>
    </xf>
    <xf numFmtId="0" fontId="9" fillId="7" borderId="1" xfId="0" applyFont="1" applyFill="1" applyBorder="1" applyAlignment="1">
      <alignment vertical="center"/>
    </xf>
    <xf numFmtId="0" fontId="13" fillId="12" borderId="1" xfId="0" applyFont="1" applyFill="1" applyBorder="1" applyAlignment="1">
      <alignment vertical="center"/>
    </xf>
    <xf numFmtId="0" fontId="12" fillId="3" borderId="2" xfId="0" applyFont="1" applyFill="1" applyBorder="1" applyAlignment="1">
      <alignment horizontal="left" vertical="center"/>
    </xf>
    <xf numFmtId="49" fontId="65" fillId="0" borderId="0" xfId="0" applyNumberFormat="1" applyFont="1" applyAlignment="1">
      <alignment horizontal="center" vertical="center"/>
    </xf>
    <xf numFmtId="0" fontId="8" fillId="0" borderId="0" xfId="0" applyFont="1" applyAlignment="1">
      <alignment horizontal="right" vertical="center" indent="1"/>
    </xf>
    <xf numFmtId="0" fontId="63" fillId="0" borderId="9" xfId="0" applyFont="1" applyBorder="1" applyAlignment="1">
      <alignment horizontal="left" vertical="center" indent="1"/>
    </xf>
    <xf numFmtId="0" fontId="6" fillId="0" borderId="8" xfId="0" applyFont="1" applyBorder="1" applyAlignment="1">
      <alignment vertical="center"/>
    </xf>
    <xf numFmtId="0" fontId="11" fillId="0" borderId="8" xfId="0" applyFont="1" applyBorder="1" applyAlignment="1">
      <alignment vertical="center"/>
    </xf>
    <xf numFmtId="0" fontId="63" fillId="0" borderId="10" xfId="0" applyFont="1" applyBorder="1" applyAlignment="1">
      <alignment horizontal="left" vertical="center" indent="1"/>
    </xf>
    <xf numFmtId="0" fontId="54" fillId="0" borderId="0" xfId="0" applyFont="1" applyAlignment="1">
      <alignment horizontal="justify" vertical="center"/>
    </xf>
    <xf numFmtId="0" fontId="71" fillId="0" borderId="0" xfId="0" applyFont="1" applyAlignment="1">
      <alignment vertical="center"/>
    </xf>
    <xf numFmtId="0" fontId="72" fillId="13" borderId="1" xfId="0" applyFont="1" applyFill="1" applyBorder="1" applyAlignment="1">
      <alignment horizontal="left" vertical="center"/>
    </xf>
    <xf numFmtId="0" fontId="13" fillId="12" borderId="3" xfId="1" applyFont="1" applyFill="1" applyBorder="1" applyAlignment="1" applyProtection="1">
      <alignment horizontal="right" vertical="center" indent="1"/>
    </xf>
    <xf numFmtId="0" fontId="11" fillId="3" borderId="5" xfId="0" applyFont="1" applyFill="1" applyBorder="1" applyAlignment="1">
      <alignment horizontal="center" vertical="center"/>
    </xf>
    <xf numFmtId="3" fontId="11" fillId="0" borderId="5" xfId="0" applyNumberFormat="1" applyFont="1" applyBorder="1" applyAlignment="1">
      <alignment vertical="center"/>
    </xf>
    <xf numFmtId="49" fontId="40" fillId="0" borderId="0" xfId="0" applyNumberFormat="1" applyFont="1" applyAlignment="1">
      <alignment vertical="center" wrapText="1"/>
    </xf>
    <xf numFmtId="4" fontId="11" fillId="0" borderId="0" xfId="0" applyNumberFormat="1" applyFont="1" applyAlignment="1">
      <alignment vertical="center"/>
    </xf>
    <xf numFmtId="0" fontId="40" fillId="0" borderId="0" xfId="0" applyFont="1"/>
    <xf numFmtId="4" fontId="11" fillId="0" borderId="5" xfId="0" applyNumberFormat="1" applyFont="1" applyBorder="1" applyAlignment="1">
      <alignment vertical="center"/>
    </xf>
    <xf numFmtId="0" fontId="15" fillId="0" borderId="0" xfId="0" applyFont="1" applyAlignment="1">
      <alignment vertical="center" wrapText="1"/>
    </xf>
    <xf numFmtId="0" fontId="13" fillId="4" borderId="3" xfId="1" applyFont="1" applyFill="1" applyBorder="1" applyAlignment="1" applyProtection="1">
      <alignment horizontal="right" vertical="center" indent="1"/>
    </xf>
    <xf numFmtId="3" fontId="8" fillId="0" borderId="0" xfId="0" applyNumberFormat="1" applyFont="1" applyAlignment="1">
      <alignment horizontal="right" vertical="center"/>
    </xf>
    <xf numFmtId="0" fontId="23" fillId="0" borderId="0" xfId="0" applyFont="1" applyAlignment="1">
      <alignment horizontal="justify" vertical="center" wrapText="1"/>
    </xf>
    <xf numFmtId="3" fontId="57" fillId="0" borderId="16" xfId="0" applyNumberFormat="1" applyFont="1" applyBorder="1" applyAlignment="1">
      <alignment horizontal="center" vertical="center"/>
    </xf>
    <xf numFmtId="0" fontId="43" fillId="0" borderId="0" xfId="1" applyFont="1" applyAlignment="1" applyProtection="1">
      <alignment horizontal="left" vertical="center"/>
    </xf>
    <xf numFmtId="49" fontId="6" fillId="0" borderId="0" xfId="0" applyNumberFormat="1" applyFont="1" applyAlignment="1">
      <alignment vertical="center" wrapText="1"/>
    </xf>
    <xf numFmtId="0" fontId="7" fillId="0" borderId="0" xfId="0" applyFont="1" applyAlignment="1">
      <alignment vertical="top" wrapText="1"/>
    </xf>
    <xf numFmtId="0" fontId="35" fillId="0" borderId="0" xfId="0" applyFont="1"/>
    <xf numFmtId="0" fontId="37" fillId="0" borderId="0" xfId="0" applyFont="1" applyAlignment="1">
      <alignment vertical="center" wrapText="1"/>
    </xf>
    <xf numFmtId="0" fontId="58" fillId="0" borderId="0" xfId="1" applyFont="1" applyAlignment="1" applyProtection="1">
      <alignment horizontal="left" vertical="center"/>
    </xf>
    <xf numFmtId="49" fontId="77" fillId="0" borderId="0" xfId="0" applyNumberFormat="1" applyFont="1" applyAlignment="1">
      <alignment vertical="center"/>
    </xf>
    <xf numFmtId="0" fontId="4" fillId="0" borderId="0" xfId="0" applyFont="1" applyAlignment="1">
      <alignment vertical="center"/>
    </xf>
    <xf numFmtId="0" fontId="30" fillId="0" borderId="0" xfId="0" applyFont="1" applyAlignment="1">
      <alignment vertical="center"/>
    </xf>
    <xf numFmtId="49" fontId="27" fillId="0" borderId="0" xfId="0" applyNumberFormat="1" applyFont="1" applyAlignment="1">
      <alignment horizontal="right" vertical="center"/>
    </xf>
    <xf numFmtId="0" fontId="21" fillId="0" borderId="0" xfId="0" applyFont="1" applyAlignment="1">
      <alignment horizontal="justify" vertical="center" wrapText="1"/>
    </xf>
    <xf numFmtId="0" fontId="11" fillId="0" borderId="0" xfId="0" applyFont="1" applyAlignment="1">
      <alignment horizontal="left"/>
    </xf>
    <xf numFmtId="0" fontId="79" fillId="0" borderId="0" xfId="0" applyFont="1" applyAlignment="1">
      <alignment horizontal="center"/>
    </xf>
    <xf numFmtId="0" fontId="43" fillId="0" borderId="0" xfId="1" applyFont="1" applyProtection="1">
      <alignment vertical="top"/>
    </xf>
    <xf numFmtId="0" fontId="44" fillId="0" borderId="0" xfId="1" applyFont="1" applyAlignment="1" applyProtection="1">
      <alignment horizontal="left" vertical="top"/>
    </xf>
    <xf numFmtId="49" fontId="27" fillId="0" borderId="0" xfId="0" applyNumberFormat="1" applyFont="1" applyAlignment="1">
      <alignment vertical="top"/>
    </xf>
    <xf numFmtId="0" fontId="80" fillId="0" borderId="0" xfId="0" applyFont="1" applyAlignment="1">
      <alignment horizontal="left" vertical="top"/>
    </xf>
    <xf numFmtId="49" fontId="84" fillId="0" borderId="0" xfId="0" applyNumberFormat="1" applyFont="1" applyAlignment="1">
      <alignment vertical="center"/>
    </xf>
    <xf numFmtId="0" fontId="85" fillId="0" borderId="0" xfId="0" applyFont="1"/>
    <xf numFmtId="0" fontId="86" fillId="0" borderId="0" xfId="0" applyFont="1"/>
    <xf numFmtId="0" fontId="21" fillId="0" borderId="0" xfId="0" applyFont="1" applyAlignment="1">
      <alignment horizontal="left" vertical="center" wrapText="1" indent="1"/>
    </xf>
    <xf numFmtId="49" fontId="76" fillId="0" borderId="0" xfId="0" applyNumberFormat="1" applyFont="1" applyAlignment="1">
      <alignment vertical="center"/>
    </xf>
    <xf numFmtId="0" fontId="66" fillId="0" borderId="0" xfId="1" applyFont="1" applyAlignment="1" applyProtection="1">
      <alignment horizontal="left" vertical="center" wrapText="1"/>
    </xf>
    <xf numFmtId="0" fontId="68" fillId="0" borderId="0" xfId="0" applyFont="1" applyAlignment="1">
      <alignment vertical="center" wrapText="1"/>
    </xf>
    <xf numFmtId="0" fontId="67" fillId="0" borderId="0" xfId="0" applyFont="1" applyAlignment="1">
      <alignment horizontal="justify" vertical="center"/>
    </xf>
    <xf numFmtId="0" fontId="9" fillId="0" borderId="0" xfId="0" applyFont="1" applyAlignment="1">
      <alignment horizontal="left" vertical="center"/>
    </xf>
    <xf numFmtId="0" fontId="8" fillId="0" borderId="0" xfId="0" applyFont="1" applyAlignment="1">
      <alignment horizontal="left" vertical="center" indent="1"/>
    </xf>
    <xf numFmtId="0" fontId="70" fillId="0" borderId="0" xfId="0" applyFont="1" applyAlignment="1">
      <alignment vertical="center"/>
    </xf>
    <xf numFmtId="0" fontId="67" fillId="0" borderId="0" xfId="0" applyFont="1" applyAlignment="1">
      <alignment vertical="center"/>
    </xf>
    <xf numFmtId="0" fontId="66" fillId="0" borderId="0" xfId="0" applyFont="1" applyAlignment="1">
      <alignment vertical="center"/>
    </xf>
    <xf numFmtId="0" fontId="88" fillId="0" borderId="0" xfId="0" applyFont="1" applyAlignment="1">
      <alignment horizontal="right" vertical="center"/>
    </xf>
    <xf numFmtId="0" fontId="89" fillId="0" borderId="0" xfId="0" applyFont="1" applyAlignment="1">
      <alignment horizontal="right" vertical="center"/>
    </xf>
    <xf numFmtId="0" fontId="90" fillId="0" borderId="0" xfId="0" applyFont="1" applyAlignment="1">
      <alignment horizontal="right" vertical="center"/>
    </xf>
    <xf numFmtId="0" fontId="67" fillId="0" borderId="0" xfId="0" applyFont="1" applyAlignment="1">
      <alignment horizontal="center"/>
    </xf>
    <xf numFmtId="0" fontId="67" fillId="0" borderId="0" xfId="1" applyFont="1" applyAlignment="1" applyProtection="1">
      <alignment horizontal="center" wrapText="1"/>
    </xf>
    <xf numFmtId="0" fontId="67" fillId="0" borderId="0" xfId="0" applyFont="1" applyAlignment="1">
      <alignment horizontal="center" vertical="center"/>
    </xf>
    <xf numFmtId="0" fontId="70" fillId="0" borderId="0" xfId="0" applyFont="1"/>
    <xf numFmtId="0" fontId="66" fillId="0" borderId="0" xfId="0" applyFont="1" applyAlignment="1">
      <alignment horizontal="right" vertical="center"/>
    </xf>
    <xf numFmtId="0" fontId="66" fillId="0" borderId="0" xfId="0" applyFont="1" applyAlignment="1">
      <alignment horizontal="center" vertical="center"/>
    </xf>
    <xf numFmtId="0" fontId="67" fillId="0" borderId="0" xfId="0" applyFont="1" applyAlignment="1">
      <alignment horizontal="left" vertical="center"/>
    </xf>
    <xf numFmtId="0" fontId="60" fillId="0" borderId="21" xfId="0" applyFont="1" applyBorder="1" applyAlignment="1" applyProtection="1">
      <alignment horizontal="center" vertical="center"/>
      <protection locked="0"/>
    </xf>
    <xf numFmtId="3" fontId="56" fillId="0" borderId="22" xfId="0" applyNumberFormat="1" applyFont="1" applyBorder="1" applyAlignment="1" applyProtection="1">
      <alignment horizontal="right" vertical="center" indent="1"/>
      <protection locked="0"/>
    </xf>
    <xf numFmtId="3" fontId="60" fillId="2" borderId="21" xfId="0" applyNumberFormat="1" applyFont="1" applyFill="1" applyBorder="1" applyAlignment="1" applyProtection="1">
      <alignment horizontal="center" vertical="center"/>
      <protection locked="0"/>
    </xf>
    <xf numFmtId="0" fontId="67" fillId="0" borderId="0" xfId="0" applyFont="1" applyAlignment="1" applyProtection="1">
      <alignment horizontal="left"/>
      <protection locked="0"/>
    </xf>
    <xf numFmtId="0" fontId="9" fillId="0" borderId="13" xfId="0" applyFont="1" applyBorder="1" applyAlignment="1" applyProtection="1">
      <alignment horizontal="left" vertical="center" indent="1"/>
      <protection locked="0"/>
    </xf>
    <xf numFmtId="0" fontId="81" fillId="0" borderId="0" xfId="0" applyFont="1" applyAlignment="1">
      <alignment horizontal="center" vertical="center"/>
    </xf>
    <xf numFmtId="0" fontId="44" fillId="0" borderId="0" xfId="1" applyFont="1" applyAlignment="1" applyProtection="1">
      <alignment vertical="center"/>
    </xf>
    <xf numFmtId="0" fontId="51" fillId="0" borderId="0" xfId="0" applyFont="1" applyAlignment="1">
      <alignment horizontal="left" vertical="center" wrapText="1"/>
    </xf>
    <xf numFmtId="0" fontId="58" fillId="0" borderId="0" xfId="1" applyFont="1" applyAlignment="1" applyProtection="1">
      <alignment horizontal="left" vertical="center" indent="1"/>
    </xf>
    <xf numFmtId="0" fontId="11" fillId="12" borderId="16" xfId="0" applyFont="1" applyFill="1" applyBorder="1" applyAlignment="1" applyProtection="1">
      <alignment horizontal="left" vertical="center" indent="1"/>
      <protection locked="0"/>
    </xf>
    <xf numFmtId="0" fontId="12" fillId="0" borderId="2" xfId="0" applyFont="1" applyBorder="1" applyAlignment="1">
      <alignment horizontal="left" vertical="center"/>
    </xf>
    <xf numFmtId="0" fontId="9" fillId="4" borderId="1" xfId="0" applyFont="1" applyFill="1" applyBorder="1" applyAlignment="1">
      <alignment horizontal="left" vertical="center"/>
    </xf>
    <xf numFmtId="3" fontId="60" fillId="2" borderId="23" xfId="0" applyNumberFormat="1" applyFont="1" applyFill="1" applyBorder="1" applyAlignment="1">
      <alignment horizontal="right" vertical="center" indent="1"/>
    </xf>
    <xf numFmtId="2" fontId="96" fillId="0" borderId="21" xfId="0" applyNumberFormat="1" applyFont="1" applyBorder="1" applyAlignment="1" applyProtection="1">
      <alignment horizontal="right" vertical="center" indent="1"/>
      <protection locked="0"/>
    </xf>
    <xf numFmtId="3" fontId="96" fillId="0" borderId="0" xfId="0" applyNumberFormat="1" applyFont="1" applyAlignment="1">
      <alignment vertical="center"/>
    </xf>
    <xf numFmtId="3" fontId="96" fillId="0" borderId="21" xfId="0" applyNumberFormat="1" applyFont="1" applyBorder="1" applyAlignment="1" applyProtection="1">
      <alignment horizontal="center" vertical="center"/>
      <protection locked="0"/>
    </xf>
    <xf numFmtId="4" fontId="96" fillId="2" borderId="23" xfId="0" applyNumberFormat="1" applyFont="1" applyFill="1" applyBorder="1" applyAlignment="1">
      <alignment horizontal="right" vertical="center" indent="1"/>
    </xf>
    <xf numFmtId="3" fontId="97" fillId="0" borderId="0" xfId="0" applyNumberFormat="1" applyFont="1" applyAlignment="1">
      <alignment vertical="center"/>
    </xf>
    <xf numFmtId="3" fontId="97" fillId="0" borderId="0" xfId="0" applyNumberFormat="1" applyFont="1" applyAlignment="1">
      <alignment horizontal="left" vertical="center"/>
    </xf>
    <xf numFmtId="3" fontId="97" fillId="0" borderId="13" xfId="0" applyNumberFormat="1" applyFont="1" applyBorder="1" applyAlignment="1">
      <alignment horizontal="center" vertical="center"/>
    </xf>
    <xf numFmtId="0" fontId="96" fillId="0" borderId="0" xfId="0" applyFont="1" applyAlignment="1">
      <alignment vertical="center"/>
    </xf>
    <xf numFmtId="4" fontId="97" fillId="0" borderId="11" xfId="0" applyNumberFormat="1" applyFont="1" applyBorder="1" applyAlignment="1">
      <alignment horizontal="right" vertical="center" indent="1"/>
    </xf>
    <xf numFmtId="0" fontId="99" fillId="0" borderId="0" xfId="0" applyFont="1" applyAlignment="1">
      <alignment vertical="center"/>
    </xf>
    <xf numFmtId="3" fontId="100" fillId="0" borderId="21" xfId="0" applyNumberFormat="1" applyFont="1" applyBorder="1" applyAlignment="1" applyProtection="1">
      <alignment horizontal="right" vertical="center" indent="1"/>
      <protection locked="0"/>
    </xf>
    <xf numFmtId="0" fontId="100" fillId="0" borderId="0" xfId="0" applyFont="1" applyAlignment="1">
      <alignment vertical="center"/>
    </xf>
    <xf numFmtId="3" fontId="100" fillId="0" borderId="21" xfId="0" applyNumberFormat="1" applyFont="1" applyBorder="1" applyAlignment="1" applyProtection="1">
      <alignment horizontal="center" vertical="center"/>
      <protection locked="0"/>
    </xf>
    <xf numFmtId="0" fontId="100" fillId="0" borderId="0" xfId="0" applyFont="1" applyAlignment="1">
      <alignment horizontal="right" vertical="center" indent="1"/>
    </xf>
    <xf numFmtId="3" fontId="101" fillId="0" borderId="13" xfId="0" applyNumberFormat="1" applyFont="1" applyBorder="1" applyAlignment="1">
      <alignment horizontal="center" vertical="center"/>
    </xf>
    <xf numFmtId="0" fontId="103" fillId="0" borderId="0" xfId="0" applyFont="1" applyAlignment="1">
      <alignment vertical="center"/>
    </xf>
    <xf numFmtId="3" fontId="11" fillId="3" borderId="5" xfId="0" applyNumberFormat="1" applyFont="1" applyFill="1" applyBorder="1" applyAlignment="1">
      <alignment vertical="center"/>
    </xf>
    <xf numFmtId="0" fontId="11" fillId="0" borderId="5" xfId="0" applyFont="1" applyBorder="1" applyAlignment="1">
      <alignment vertical="center"/>
    </xf>
    <xf numFmtId="4" fontId="11" fillId="0" borderId="7" xfId="0" applyNumberFormat="1" applyFont="1" applyBorder="1" applyAlignment="1">
      <alignment vertical="center"/>
    </xf>
    <xf numFmtId="0" fontId="10" fillId="0" borderId="0" xfId="0" applyFont="1" applyAlignment="1">
      <alignment horizontal="left" vertical="top"/>
    </xf>
    <xf numFmtId="0" fontId="11" fillId="16" borderId="1" xfId="0" applyFont="1" applyFill="1" applyBorder="1" applyAlignment="1">
      <alignment vertical="center"/>
    </xf>
    <xf numFmtId="0" fontId="9" fillId="6" borderId="1" xfId="0" applyFont="1" applyFill="1" applyBorder="1" applyAlignment="1">
      <alignment horizontal="center" vertical="center"/>
    </xf>
    <xf numFmtId="0" fontId="11" fillId="17" borderId="1" xfId="0" applyFont="1" applyFill="1" applyBorder="1" applyAlignment="1">
      <alignment vertical="center"/>
    </xf>
    <xf numFmtId="0" fontId="12" fillId="0" borderId="0" xfId="0" applyFont="1" applyAlignment="1">
      <alignment horizontal="left"/>
    </xf>
    <xf numFmtId="3" fontId="61" fillId="0" borderId="15" xfId="0" applyNumberFormat="1" applyFont="1" applyBorder="1" applyAlignment="1">
      <alignment horizontal="right" vertical="center" indent="1"/>
    </xf>
    <xf numFmtId="0" fontId="92" fillId="0" borderId="0" xfId="0" applyFont="1" applyAlignment="1">
      <alignment horizontal="left" vertical="center" indent="1"/>
    </xf>
    <xf numFmtId="0" fontId="105" fillId="12" borderId="16" xfId="0" applyFont="1" applyFill="1" applyBorder="1" applyAlignment="1" applyProtection="1">
      <alignment horizontal="left" vertical="center" indent="1"/>
      <protection locked="0"/>
    </xf>
    <xf numFmtId="0" fontId="107" fillId="0" borderId="0" xfId="0" applyFont="1" applyAlignment="1">
      <alignment horizontal="justify" vertical="top" wrapText="1"/>
    </xf>
    <xf numFmtId="3" fontId="108" fillId="9" borderId="15" xfId="0" applyNumberFormat="1" applyFont="1" applyFill="1" applyBorder="1" applyAlignment="1">
      <alignment horizontal="right" vertical="center" indent="1"/>
    </xf>
    <xf numFmtId="0" fontId="107" fillId="0" borderId="0" xfId="0" applyFont="1" applyAlignment="1">
      <alignment horizontal="left" vertical="center" indent="1"/>
    </xf>
    <xf numFmtId="0" fontId="93" fillId="18" borderId="15" xfId="0" applyFont="1" applyFill="1" applyBorder="1" applyAlignment="1">
      <alignment horizontal="left" vertical="center" wrapText="1" indent="1"/>
    </xf>
    <xf numFmtId="0" fontId="74" fillId="0" borderId="0" xfId="0" applyFont="1" applyAlignment="1">
      <alignment horizontal="right" vertical="center"/>
    </xf>
    <xf numFmtId="3" fontId="110" fillId="0" borderId="0" xfId="0" applyNumberFormat="1" applyFont="1" applyAlignment="1">
      <alignment horizontal="right" vertical="center"/>
    </xf>
    <xf numFmtId="0" fontId="105" fillId="0" borderId="0" xfId="0" applyFont="1" applyAlignment="1">
      <alignment horizontal="center" vertical="center"/>
    </xf>
    <xf numFmtId="0" fontId="67" fillId="0" borderId="0" xfId="0" applyFont="1" applyAlignment="1">
      <alignment horizontal="left" vertical="top" wrapText="1" indent="1"/>
    </xf>
    <xf numFmtId="0" fontId="69" fillId="0" borderId="0" xfId="0" applyFont="1" applyAlignment="1">
      <alignment horizontal="left" indent="1"/>
    </xf>
    <xf numFmtId="0" fontId="67" fillId="0" borderId="0" xfId="0" applyFont="1" applyAlignment="1">
      <alignment horizontal="justify" vertical="top" wrapText="1"/>
    </xf>
    <xf numFmtId="3" fontId="61" fillId="18" borderId="15" xfId="0" applyNumberFormat="1" applyFont="1" applyFill="1" applyBorder="1" applyAlignment="1">
      <alignment horizontal="right" vertical="center" indent="1"/>
    </xf>
    <xf numFmtId="10" fontId="6" fillId="0" borderId="0" xfId="0" applyNumberFormat="1" applyFont="1" applyAlignment="1">
      <alignment vertical="center"/>
    </xf>
    <xf numFmtId="3" fontId="62" fillId="4" borderId="16" xfId="0" applyNumberFormat="1" applyFont="1" applyFill="1" applyBorder="1" applyAlignment="1">
      <alignment horizontal="right" vertical="center" indent="1"/>
    </xf>
    <xf numFmtId="3" fontId="62" fillId="18" borderId="16" xfId="0" applyNumberFormat="1" applyFont="1" applyFill="1" applyBorder="1" applyAlignment="1">
      <alignment horizontal="right" vertical="center" indent="1"/>
    </xf>
    <xf numFmtId="3" fontId="61" fillId="0" borderId="12" xfId="0" applyNumberFormat="1" applyFont="1" applyBorder="1" applyAlignment="1">
      <alignment horizontal="right" vertical="center" indent="1"/>
    </xf>
    <xf numFmtId="3" fontId="62" fillId="2" borderId="23" xfId="0" applyNumberFormat="1" applyFont="1" applyFill="1" applyBorder="1" applyAlignment="1">
      <alignment horizontal="right" vertical="center" indent="1"/>
    </xf>
    <xf numFmtId="3" fontId="61" fillId="11" borderId="11" xfId="0" applyNumberFormat="1" applyFont="1" applyFill="1" applyBorder="1" applyAlignment="1">
      <alignment horizontal="right" vertical="center" indent="1"/>
    </xf>
    <xf numFmtId="0" fontId="90" fillId="0" borderId="0" xfId="0" applyFont="1" applyAlignment="1">
      <alignment horizontal="center"/>
    </xf>
    <xf numFmtId="0" fontId="67" fillId="0" borderId="0" xfId="1" applyFont="1" applyAlignment="1" applyProtection="1">
      <alignment horizontal="justify" vertical="center" wrapText="1"/>
    </xf>
    <xf numFmtId="0" fontId="89" fillId="0" borderId="0" xfId="0" applyFont="1" applyAlignment="1">
      <alignment horizontal="left" vertical="center" indent="1"/>
    </xf>
    <xf numFmtId="3" fontId="100" fillId="14" borderId="23" xfId="0" applyNumberFormat="1" applyFont="1" applyFill="1" applyBorder="1" applyAlignment="1">
      <alignment horizontal="right" vertical="center" indent="1"/>
    </xf>
    <xf numFmtId="3" fontId="101" fillId="19" borderId="11" xfId="0" applyNumberFormat="1" applyFont="1" applyFill="1" applyBorder="1" applyAlignment="1">
      <alignment horizontal="right" vertical="center" indent="1"/>
    </xf>
    <xf numFmtId="0" fontId="112" fillId="21" borderId="1" xfId="0" applyFont="1" applyFill="1" applyBorder="1" applyAlignment="1">
      <alignment horizontal="left" vertical="center" indent="1"/>
    </xf>
    <xf numFmtId="3" fontId="60" fillId="2" borderId="0" xfId="0" applyNumberFormat="1" applyFont="1" applyFill="1" applyAlignment="1">
      <alignment horizontal="right" vertical="center" indent="1"/>
    </xf>
    <xf numFmtId="0" fontId="60" fillId="0" borderId="0" xfId="0" applyFont="1" applyAlignment="1" applyProtection="1">
      <alignment horizontal="center" vertical="center"/>
      <protection locked="0"/>
    </xf>
    <xf numFmtId="166" fontId="56" fillId="0" borderId="21" xfId="2" applyNumberFormat="1" applyFont="1" applyBorder="1" applyAlignment="1" applyProtection="1">
      <alignment horizontal="right" vertical="center" indent="1"/>
      <protection locked="0"/>
    </xf>
    <xf numFmtId="167" fontId="11" fillId="0" borderId="0" xfId="0" applyNumberFormat="1" applyFont="1" applyAlignment="1">
      <alignment vertical="center"/>
    </xf>
    <xf numFmtId="3" fontId="11" fillId="0" borderId="0" xfId="0" applyNumberFormat="1" applyFont="1"/>
    <xf numFmtId="0" fontId="11" fillId="10" borderId="1" xfId="0" applyFont="1" applyFill="1" applyBorder="1" applyAlignment="1">
      <alignment horizontal="right" vertical="center" indent="1"/>
    </xf>
    <xf numFmtId="0" fontId="67" fillId="0" borderId="0" xfId="0" applyFont="1" applyAlignment="1">
      <alignment horizontal="left" vertical="top" wrapText="1"/>
    </xf>
    <xf numFmtId="166" fontId="11" fillId="10" borderId="1" xfId="2" applyNumberFormat="1" applyFont="1" applyFill="1" applyBorder="1" applyAlignment="1">
      <alignment vertical="center"/>
    </xf>
    <xf numFmtId="2" fontId="11" fillId="0" borderId="0" xfId="0" applyNumberFormat="1" applyFont="1"/>
    <xf numFmtId="166" fontId="11" fillId="10" borderId="1" xfId="2" applyNumberFormat="1" applyFont="1" applyFill="1" applyBorder="1" applyAlignment="1">
      <alignment horizontal="right" vertical="center" indent="1"/>
    </xf>
    <xf numFmtId="0" fontId="112" fillId="22" borderId="1" xfId="0" applyFont="1" applyFill="1" applyBorder="1" applyAlignment="1">
      <alignment horizontal="left" vertical="center" indent="1"/>
    </xf>
    <xf numFmtId="0" fontId="72" fillId="23" borderId="1" xfId="0" applyFont="1" applyFill="1" applyBorder="1" applyAlignment="1">
      <alignment horizontal="left" vertical="center"/>
    </xf>
    <xf numFmtId="0" fontId="13" fillId="23" borderId="1" xfId="1" applyFont="1" applyFill="1" applyBorder="1" applyAlignment="1" applyProtection="1">
      <alignment horizontal="center" vertical="center"/>
    </xf>
    <xf numFmtId="3" fontId="60" fillId="20" borderId="23" xfId="0" applyNumberFormat="1" applyFont="1" applyFill="1" applyBorder="1" applyAlignment="1">
      <alignment horizontal="right" vertical="center" indent="1"/>
    </xf>
    <xf numFmtId="0" fontId="94" fillId="0" borderId="0" xfId="0" applyFont="1" applyAlignment="1">
      <alignment horizontal="left" wrapText="1"/>
    </xf>
    <xf numFmtId="3" fontId="60" fillId="0" borderId="16" xfId="0" applyNumberFormat="1" applyFont="1" applyBorder="1" applyAlignment="1">
      <alignment horizontal="center" vertical="center"/>
    </xf>
    <xf numFmtId="49" fontId="6" fillId="0" borderId="0" xfId="0" applyNumberFormat="1" applyFont="1" applyAlignment="1">
      <alignment vertical="center"/>
    </xf>
    <xf numFmtId="0" fontId="67" fillId="0" borderId="0" xfId="1" applyFont="1" applyAlignment="1" applyProtection="1">
      <alignment horizontal="left" vertical="center" wrapText="1"/>
    </xf>
    <xf numFmtId="0" fontId="67" fillId="0" borderId="0" xfId="1" applyFont="1" applyAlignment="1" applyProtection="1">
      <alignment horizontal="left" vertical="top" wrapText="1"/>
    </xf>
    <xf numFmtId="0" fontId="87" fillId="0" borderId="0" xfId="0" applyFont="1" applyAlignment="1">
      <alignment horizontal="center" vertical="center"/>
    </xf>
    <xf numFmtId="0" fontId="67" fillId="0" borderId="0" xfId="0" applyFont="1" applyAlignment="1">
      <alignment horizontal="right" vertical="center"/>
    </xf>
    <xf numFmtId="0" fontId="49" fillId="0" borderId="0" xfId="0" applyFont="1" applyAlignment="1">
      <alignment vertical="center" wrapText="1"/>
    </xf>
    <xf numFmtId="0" fontId="7" fillId="0" borderId="0" xfId="1" applyFont="1" applyAlignment="1" applyProtection="1">
      <alignment vertical="center" wrapText="1"/>
    </xf>
    <xf numFmtId="0" fontId="52" fillId="0" borderId="0" xfId="0" applyFont="1"/>
    <xf numFmtId="49" fontId="55" fillId="0" borderId="0" xfId="0" applyNumberFormat="1" applyFont="1" applyAlignment="1">
      <alignment vertical="center" wrapText="1"/>
    </xf>
    <xf numFmtId="0" fontId="55" fillId="0" borderId="0" xfId="0" applyFont="1" applyAlignment="1">
      <alignment vertical="center" wrapText="1"/>
    </xf>
    <xf numFmtId="0" fontId="48" fillId="0" borderId="0" xfId="0" applyFont="1" applyAlignment="1">
      <alignment vertical="center" wrapText="1"/>
    </xf>
    <xf numFmtId="0" fontId="58" fillId="0" borderId="0" xfId="1" applyFont="1" applyAlignment="1" applyProtection="1">
      <alignment vertical="center"/>
    </xf>
    <xf numFmtId="0" fontId="67" fillId="0" borderId="0" xfId="0" applyFont="1" applyAlignment="1">
      <alignment vertical="top" wrapText="1"/>
    </xf>
    <xf numFmtId="0" fontId="67" fillId="0" borderId="0" xfId="0" applyFont="1" applyAlignment="1">
      <alignment vertical="center" wrapText="1"/>
    </xf>
    <xf numFmtId="0" fontId="115" fillId="0" borderId="0" xfId="0" applyFont="1" applyAlignment="1">
      <alignment vertical="center"/>
    </xf>
    <xf numFmtId="0" fontId="67" fillId="0" borderId="0" xfId="0" applyFont="1" applyAlignment="1">
      <alignment horizontal="left" vertical="center" wrapText="1"/>
    </xf>
    <xf numFmtId="14" fontId="67" fillId="0" borderId="0" xfId="0" applyNumberFormat="1" applyFont="1" applyAlignment="1">
      <alignment horizontal="left" vertical="center"/>
    </xf>
    <xf numFmtId="0" fontId="67" fillId="0" borderId="0" xfId="1" applyFont="1" applyBorder="1" applyAlignment="1" applyProtection="1">
      <alignment horizontal="left" vertical="top" wrapText="1"/>
    </xf>
    <xf numFmtId="0" fontId="67" fillId="0" borderId="0" xfId="1" applyFont="1" applyBorder="1" applyAlignment="1" applyProtection="1">
      <alignment horizontal="left" vertical="center" wrapText="1"/>
    </xf>
    <xf numFmtId="3" fontId="100" fillId="0" borderId="13" xfId="0" applyNumberFormat="1" applyFont="1" applyBorder="1" applyAlignment="1" applyProtection="1">
      <alignment horizontal="center" vertical="center"/>
      <protection locked="0"/>
    </xf>
    <xf numFmtId="0" fontId="116" fillId="0" borderId="0" xfId="1" applyFont="1" applyAlignment="1" applyProtection="1">
      <alignment horizontal="right" vertical="center"/>
    </xf>
    <xf numFmtId="0" fontId="116" fillId="0" borderId="0" xfId="1" applyFont="1" applyAlignment="1" applyProtection="1">
      <alignment horizontal="left" vertical="center"/>
    </xf>
    <xf numFmtId="0" fontId="116" fillId="0" borderId="0" xfId="1" applyFont="1" applyAlignment="1" applyProtection="1">
      <alignment horizontal="center" vertical="top"/>
    </xf>
    <xf numFmtId="0" fontId="116" fillId="0" borderId="0" xfId="1" applyFont="1" applyAlignment="1" applyProtection="1">
      <alignment horizontal="left" vertical="center" indent="1"/>
    </xf>
    <xf numFmtId="0" fontId="116" fillId="0" borderId="0" xfId="1" applyFont="1" applyAlignment="1" applyProtection="1">
      <alignment vertical="center"/>
    </xf>
    <xf numFmtId="0" fontId="116" fillId="0" borderId="0" xfId="1" applyFont="1" applyAlignment="1" applyProtection="1">
      <alignment horizontal="left" vertical="top" indent="1"/>
    </xf>
    <xf numFmtId="0" fontId="2" fillId="0" borderId="0" xfId="1" applyFont="1" applyAlignment="1" applyProtection="1">
      <alignment vertical="center" wrapText="1"/>
    </xf>
    <xf numFmtId="49" fontId="120" fillId="0" borderId="0" xfId="0" applyNumberFormat="1" applyFont="1" applyAlignment="1">
      <alignment vertical="center" wrapText="1"/>
    </xf>
    <xf numFmtId="0" fontId="116" fillId="0" borderId="0" xfId="1" applyFont="1" applyFill="1" applyAlignment="1" applyProtection="1"/>
    <xf numFmtId="0" fontId="11" fillId="0" borderId="0" xfId="0" applyFont="1" applyAlignment="1">
      <alignment horizontal="justify" vertical="center" wrapText="1"/>
    </xf>
    <xf numFmtId="0" fontId="121" fillId="0" borderId="0" xfId="0" applyFont="1" applyAlignment="1">
      <alignment horizontal="justify" vertical="center" wrapText="1"/>
    </xf>
    <xf numFmtId="0" fontId="121" fillId="0" borderId="0" xfId="0" applyFont="1" applyAlignment="1">
      <alignment vertical="center"/>
    </xf>
    <xf numFmtId="0" fontId="121" fillId="0" borderId="0" xfId="0" applyFont="1" applyAlignment="1">
      <alignment vertical="center" wrapText="1"/>
    </xf>
    <xf numFmtId="2" fontId="122" fillId="0" borderId="0" xfId="0" applyNumberFormat="1" applyFont="1" applyAlignment="1">
      <alignment horizontal="left" vertical="top" wrapText="1"/>
    </xf>
    <xf numFmtId="0" fontId="67" fillId="0" borderId="0" xfId="0" applyFont="1" applyAlignment="1">
      <alignment horizontal="justify" vertical="center" wrapText="1"/>
    </xf>
    <xf numFmtId="2" fontId="67" fillId="0" borderId="0" xfId="0" applyNumberFormat="1" applyFont="1" applyAlignment="1">
      <alignment horizontal="left" vertical="top" wrapText="1"/>
    </xf>
    <xf numFmtId="0" fontId="11" fillId="0" borderId="0" xfId="0" applyFont="1" applyAlignment="1">
      <alignment horizontal="left" vertical="center" wrapText="1"/>
    </xf>
    <xf numFmtId="2" fontId="122" fillId="0" borderId="25" xfId="0" applyNumberFormat="1" applyFont="1" applyBorder="1" applyAlignment="1">
      <alignment horizontal="left" vertical="top" wrapText="1"/>
    </xf>
    <xf numFmtId="0" fontId="116" fillId="0" borderId="0" xfId="1" applyFont="1" applyAlignment="1" applyProtection="1">
      <alignment horizontal="left" vertical="top"/>
    </xf>
    <xf numFmtId="0" fontId="58" fillId="18" borderId="0" xfId="1" applyFont="1" applyFill="1" applyAlignment="1" applyProtection="1">
      <alignment horizontal="center" vertical="center"/>
    </xf>
    <xf numFmtId="3" fontId="106" fillId="2" borderId="23" xfId="0" applyNumberFormat="1" applyFont="1" applyFill="1" applyBorder="1" applyAlignment="1">
      <alignment horizontal="right" vertical="center" indent="1"/>
    </xf>
    <xf numFmtId="0" fontId="125" fillId="0" borderId="0" xfId="0" applyFont="1" applyAlignment="1">
      <alignment vertical="top" wrapText="1"/>
    </xf>
    <xf numFmtId="0" fontId="48" fillId="0" borderId="0" xfId="0" applyFont="1"/>
    <xf numFmtId="0" fontId="48" fillId="0" borderId="0" xfId="0" applyFont="1" applyAlignment="1">
      <alignment horizontal="left" vertical="center"/>
    </xf>
    <xf numFmtId="0" fontId="49" fillId="0" borderId="25" xfId="0" applyFont="1" applyBorder="1"/>
    <xf numFmtId="0" fontId="24" fillId="0" borderId="25" xfId="0" applyFont="1" applyBorder="1" applyAlignment="1">
      <alignment horizontal="left" vertical="center"/>
    </xf>
    <xf numFmtId="0" fontId="11" fillId="0" borderId="30" xfId="0" applyFont="1" applyBorder="1"/>
    <xf numFmtId="0" fontId="7" fillId="0" borderId="30" xfId="0" applyFont="1" applyBorder="1" applyAlignment="1">
      <alignment vertical="center"/>
    </xf>
    <xf numFmtId="0" fontId="104" fillId="0" borderId="30" xfId="0" applyFont="1" applyBorder="1" applyAlignment="1">
      <alignment vertical="center"/>
    </xf>
    <xf numFmtId="0" fontId="44" fillId="0" borderId="31" xfId="1" applyFont="1" applyBorder="1" applyAlignment="1" applyProtection="1">
      <alignment vertical="center"/>
    </xf>
    <xf numFmtId="0" fontId="11" fillId="0" borderId="31" xfId="0" applyFont="1" applyBorder="1"/>
    <xf numFmtId="0" fontId="34" fillId="0" borderId="31" xfId="0" applyFont="1" applyBorder="1"/>
    <xf numFmtId="49" fontId="40" fillId="0" borderId="31" xfId="0" applyNumberFormat="1" applyFont="1" applyBorder="1" applyAlignment="1">
      <alignment vertical="center" wrapText="1"/>
    </xf>
    <xf numFmtId="0" fontId="40" fillId="0" borderId="31" xfId="0" applyFont="1" applyBorder="1"/>
    <xf numFmtId="0" fontId="15" fillId="0" borderId="31" xfId="0" applyFont="1" applyBorder="1" applyAlignment="1">
      <alignment vertical="center" wrapText="1"/>
    </xf>
    <xf numFmtId="0" fontId="11" fillId="0" borderId="26" xfId="0" applyFont="1" applyBorder="1"/>
    <xf numFmtId="0" fontId="11" fillId="0" borderId="25" xfId="0" applyFont="1" applyBorder="1"/>
    <xf numFmtId="0" fontId="11" fillId="0" borderId="32" xfId="0" applyFont="1" applyBorder="1"/>
    <xf numFmtId="0" fontId="72" fillId="0" borderId="0" xfId="0" applyFont="1"/>
    <xf numFmtId="0" fontId="13" fillId="0" borderId="4" xfId="0" applyFont="1" applyBorder="1" applyAlignment="1">
      <alignment vertical="center"/>
    </xf>
    <xf numFmtId="0" fontId="13" fillId="0" borderId="25" xfId="0" applyFont="1" applyBorder="1" applyAlignment="1">
      <alignment horizontal="left" vertical="center"/>
    </xf>
    <xf numFmtId="0" fontId="13" fillId="0" borderId="0" xfId="0" applyFont="1" applyAlignment="1">
      <alignment horizontal="left" vertical="center"/>
    </xf>
    <xf numFmtId="0" fontId="13" fillId="0" borderId="0" xfId="0" applyFont="1" applyAlignment="1">
      <alignment vertical="center"/>
    </xf>
    <xf numFmtId="0" fontId="127" fillId="0" borderId="0" xfId="0" applyFont="1" applyAlignment="1">
      <alignment vertical="center"/>
    </xf>
    <xf numFmtId="0" fontId="128" fillId="18" borderId="13" xfId="1" applyFont="1" applyFill="1" applyBorder="1" applyAlignment="1" applyProtection="1">
      <alignment horizontal="left" vertical="center" indent="1"/>
    </xf>
    <xf numFmtId="3" fontId="60" fillId="2" borderId="27" xfId="0" applyNumberFormat="1" applyFont="1" applyFill="1" applyBorder="1" applyAlignment="1">
      <alignment horizontal="right" vertical="center" indent="1"/>
    </xf>
    <xf numFmtId="0" fontId="121" fillId="0" borderId="0" xfId="0" applyFont="1" applyAlignment="1">
      <alignment horizontal="left" vertical="top" wrapText="1"/>
    </xf>
    <xf numFmtId="0" fontId="130" fillId="0" borderId="0" xfId="0" applyFont="1" applyAlignment="1">
      <alignment vertical="center"/>
    </xf>
    <xf numFmtId="3" fontId="129" fillId="0" borderId="25" xfId="0" applyNumberFormat="1" applyFont="1" applyBorder="1" applyAlignment="1">
      <alignment horizontal="center" vertical="center"/>
    </xf>
    <xf numFmtId="3" fontId="129" fillId="2" borderId="27" xfId="0" applyNumberFormat="1" applyFont="1" applyFill="1" applyBorder="1" applyAlignment="1">
      <alignment horizontal="right" vertical="center" indent="1"/>
    </xf>
    <xf numFmtId="0" fontId="121" fillId="24" borderId="26" xfId="0" applyFont="1" applyFill="1" applyBorder="1" applyAlignment="1">
      <alignment horizontal="right" vertical="center" indent="1"/>
    </xf>
    <xf numFmtId="0" fontId="131" fillId="0" borderId="0" xfId="0" applyFont="1" applyAlignment="1">
      <alignment horizontal="right" vertical="center"/>
    </xf>
    <xf numFmtId="0" fontId="132" fillId="0" borderId="26" xfId="0" applyFont="1" applyBorder="1" applyAlignment="1">
      <alignment horizontal="right" vertical="center" wrapText="1" indent="1"/>
    </xf>
    <xf numFmtId="0" fontId="110" fillId="0" borderId="0" xfId="0" applyFont="1" applyAlignment="1">
      <alignment horizontal="right" vertical="center" indent="1"/>
    </xf>
    <xf numFmtId="3" fontId="108" fillId="0" borderId="15" xfId="0" applyNumberFormat="1" applyFont="1" applyBorder="1" applyAlignment="1">
      <alignment horizontal="right" vertical="center" indent="1"/>
    </xf>
    <xf numFmtId="166" fontId="9" fillId="27" borderId="1" xfId="2" applyNumberFormat="1" applyFont="1" applyFill="1" applyBorder="1" applyAlignment="1">
      <alignment horizontal="right" vertical="center" indent="1"/>
    </xf>
    <xf numFmtId="166" fontId="9" fillId="10" borderId="1" xfId="2" applyNumberFormat="1" applyFont="1" applyFill="1" applyBorder="1" applyAlignment="1">
      <alignment horizontal="right" vertical="center" indent="1"/>
    </xf>
    <xf numFmtId="166" fontId="11" fillId="27" borderId="1" xfId="2" applyNumberFormat="1" applyFont="1" applyFill="1" applyBorder="1" applyAlignment="1">
      <alignment horizontal="right" vertical="center" indent="1"/>
    </xf>
    <xf numFmtId="0" fontId="11" fillId="28" borderId="1" xfId="0" applyFont="1" applyFill="1" applyBorder="1" applyAlignment="1">
      <alignment horizontal="left" vertical="center" indent="1"/>
    </xf>
    <xf numFmtId="166" fontId="11" fillId="28" borderId="1" xfId="2" applyNumberFormat="1" applyFont="1" applyFill="1" applyBorder="1" applyAlignment="1">
      <alignment horizontal="right" vertical="center" indent="1"/>
    </xf>
    <xf numFmtId="0" fontId="1" fillId="0" borderId="1" xfId="0" applyFont="1" applyBorder="1" applyAlignment="1">
      <alignment vertical="center"/>
    </xf>
    <xf numFmtId="3" fontId="67" fillId="0" borderId="0" xfId="0" applyNumberFormat="1" applyFont="1"/>
    <xf numFmtId="0" fontId="133" fillId="0" borderId="0" xfId="0" applyFont="1" applyAlignment="1">
      <alignment horizontal="center" wrapText="1"/>
    </xf>
    <xf numFmtId="3" fontId="61" fillId="6" borderId="14" xfId="0" applyNumberFormat="1" applyFont="1" applyFill="1" applyBorder="1" applyAlignment="1">
      <alignment horizontal="right" vertical="center" indent="1"/>
    </xf>
    <xf numFmtId="17" fontId="134" fillId="0" borderId="0" xfId="0" applyNumberFormat="1" applyFont="1" applyAlignment="1">
      <alignment horizontal="left" vertical="center" indent="1"/>
    </xf>
    <xf numFmtId="0" fontId="134" fillId="5" borderId="11" xfId="1" applyFont="1" applyFill="1" applyBorder="1" applyAlignment="1" applyProtection="1">
      <alignment horizontal="left" vertical="center" indent="1"/>
    </xf>
    <xf numFmtId="0" fontId="66" fillId="0" borderId="0" xfId="1" applyFont="1" applyBorder="1" applyAlignment="1" applyProtection="1">
      <alignment horizontal="left" vertical="center" wrapText="1"/>
    </xf>
    <xf numFmtId="0" fontId="40" fillId="0" borderId="0" xfId="0" applyFont="1" applyAlignment="1">
      <alignment horizontal="left" vertical="center" indent="1"/>
    </xf>
    <xf numFmtId="0" fontId="67" fillId="0" borderId="0" xfId="1" applyFont="1" applyBorder="1" applyAlignment="1" applyProtection="1">
      <alignment horizontal="justify" vertical="center" wrapText="1"/>
    </xf>
    <xf numFmtId="0" fontId="32" fillId="0" borderId="0" xfId="0" applyFont="1" applyAlignment="1">
      <alignment vertical="center"/>
    </xf>
    <xf numFmtId="0" fontId="67" fillId="0" borderId="0" xfId="0" applyFont="1" applyAlignment="1" applyProtection="1">
      <alignment horizontal="right" vertical="center"/>
      <protection locked="0"/>
    </xf>
    <xf numFmtId="0" fontId="9" fillId="0" borderId="33" xfId="0" applyFont="1" applyBorder="1" applyAlignment="1" applyProtection="1">
      <alignment horizontal="left" vertical="center" indent="1"/>
      <protection locked="0"/>
    </xf>
    <xf numFmtId="14" fontId="9" fillId="0" borderId="33" xfId="0" applyNumberFormat="1" applyFont="1" applyBorder="1" applyAlignment="1" applyProtection="1">
      <alignment horizontal="left" vertical="center" indent="1"/>
      <protection locked="0"/>
    </xf>
    <xf numFmtId="0" fontId="11" fillId="0" borderId="0" xfId="0" applyFont="1" applyAlignment="1" applyProtection="1">
      <alignment horizontal="left" vertical="center" indent="1"/>
      <protection locked="0"/>
    </xf>
    <xf numFmtId="0" fontId="11" fillId="0" borderId="33" xfId="0" applyFont="1" applyBorder="1" applyAlignment="1" applyProtection="1">
      <alignment horizontal="left" vertical="center" indent="1"/>
      <protection locked="0"/>
    </xf>
    <xf numFmtId="0" fontId="11" fillId="0" borderId="0" xfId="0" applyFont="1" applyAlignment="1">
      <alignment horizontal="left" vertical="center" indent="1"/>
    </xf>
    <xf numFmtId="0" fontId="135" fillId="0" borderId="0" xfId="0" applyFont="1" applyAlignment="1">
      <alignment vertical="center"/>
    </xf>
    <xf numFmtId="0" fontId="137" fillId="0" borderId="0" xfId="0" applyFont="1"/>
    <xf numFmtId="166" fontId="11" fillId="12" borderId="1" xfId="2" applyNumberFormat="1" applyFont="1" applyFill="1" applyBorder="1" applyAlignment="1">
      <alignment horizontal="right" vertical="center" indent="1"/>
    </xf>
    <xf numFmtId="0" fontId="11" fillId="4" borderId="20" xfId="0" applyFont="1" applyFill="1" applyBorder="1" applyAlignment="1">
      <alignment horizontal="left" vertical="center" indent="1"/>
    </xf>
    <xf numFmtId="17" fontId="134" fillId="12" borderId="11" xfId="0" applyNumberFormat="1" applyFont="1" applyFill="1" applyBorder="1" applyAlignment="1">
      <alignment horizontal="left" vertical="center" indent="1"/>
    </xf>
    <xf numFmtId="14" fontId="11" fillId="0" borderId="0" xfId="0" applyNumberFormat="1" applyFont="1" applyAlignment="1" applyProtection="1">
      <alignment horizontal="left" vertical="center" indent="1"/>
      <protection locked="0"/>
    </xf>
    <xf numFmtId="0" fontId="119" fillId="0" borderId="0" xfId="0" applyFont="1" applyAlignment="1" applyProtection="1">
      <alignment horizontal="left" vertical="center" indent="1"/>
      <protection locked="0"/>
    </xf>
    <xf numFmtId="14" fontId="9" fillId="0" borderId="0" xfId="0" applyNumberFormat="1" applyFont="1" applyAlignment="1" applyProtection="1">
      <alignment horizontal="left" vertical="center" indent="1"/>
      <protection locked="0"/>
    </xf>
    <xf numFmtId="3" fontId="9" fillId="0" borderId="0" xfId="0" applyNumberFormat="1" applyFont="1" applyAlignment="1" applyProtection="1">
      <alignment horizontal="left" vertical="center" indent="1"/>
      <protection locked="0"/>
    </xf>
    <xf numFmtId="49" fontId="82" fillId="0" borderId="0" xfId="0" applyNumberFormat="1" applyFont="1" applyAlignment="1">
      <alignment vertical="top"/>
    </xf>
    <xf numFmtId="49" fontId="139" fillId="0" borderId="0" xfId="1" applyNumberFormat="1" applyFont="1" applyAlignment="1" applyProtection="1">
      <alignment horizontal="right" vertical="center"/>
    </xf>
    <xf numFmtId="14" fontId="11" fillId="0" borderId="36" xfId="0" applyNumberFormat="1" applyFont="1" applyBorder="1" applyAlignment="1" applyProtection="1">
      <alignment horizontal="center" vertical="center"/>
      <protection locked="0"/>
    </xf>
    <xf numFmtId="17" fontId="11" fillId="0" borderId="33" xfId="0" applyNumberFormat="1" applyFont="1" applyBorder="1" applyAlignment="1" applyProtection="1">
      <alignment horizontal="center" vertical="center"/>
      <protection locked="0"/>
    </xf>
    <xf numFmtId="3" fontId="118" fillId="0" borderId="33" xfId="0" applyNumberFormat="1" applyFont="1" applyBorder="1" applyAlignment="1" applyProtection="1">
      <alignment horizontal="right" vertical="center" indent="1"/>
      <protection locked="0"/>
    </xf>
    <xf numFmtId="3" fontId="118" fillId="0" borderId="33" xfId="0" applyNumberFormat="1" applyFont="1" applyBorder="1" applyAlignment="1" applyProtection="1">
      <alignment horizontal="center" vertical="center"/>
      <protection locked="0"/>
    </xf>
    <xf numFmtId="0" fontId="140" fillId="0" borderId="0" xfId="0" applyFont="1" applyAlignment="1">
      <alignment horizontal="right" vertical="center"/>
    </xf>
    <xf numFmtId="0" fontId="141" fillId="0" borderId="0" xfId="0" applyFont="1" applyAlignment="1">
      <alignment vertical="center"/>
    </xf>
    <xf numFmtId="0" fontId="143" fillId="0" borderId="0" xfId="1" applyFont="1" applyAlignment="1" applyProtection="1">
      <alignment vertical="center"/>
    </xf>
    <xf numFmtId="3" fontId="63" fillId="0" borderId="9" xfId="0" applyNumberFormat="1" applyFont="1" applyBorder="1" applyAlignment="1">
      <alignment horizontal="left" vertical="center" indent="1"/>
    </xf>
    <xf numFmtId="0" fontId="135" fillId="0" borderId="0" xfId="0" applyFont="1" applyAlignment="1">
      <alignment vertical="center" wrapText="1"/>
    </xf>
    <xf numFmtId="0" fontId="145" fillId="0" borderId="0" xfId="0" applyFont="1" applyAlignment="1">
      <alignment horizontal="justify" vertical="center"/>
    </xf>
    <xf numFmtId="0" fontId="90" fillId="0" borderId="0" xfId="0" applyFont="1"/>
    <xf numFmtId="3" fontId="90" fillId="0" borderId="23" xfId="0" applyNumberFormat="1" applyFont="1" applyBorder="1" applyAlignment="1">
      <alignment horizontal="right" vertical="center" indent="1"/>
    </xf>
    <xf numFmtId="3" fontId="89" fillId="0" borderId="0" xfId="0" applyNumberFormat="1" applyFont="1" applyAlignment="1">
      <alignment horizontal="right" vertical="center" indent="1"/>
    </xf>
    <xf numFmtId="0" fontId="146" fillId="0" borderId="0" xfId="0" applyFont="1" applyAlignment="1">
      <alignment vertical="center"/>
    </xf>
    <xf numFmtId="0" fontId="66" fillId="0" borderId="0" xfId="0" applyFont="1" applyAlignment="1">
      <alignment horizontal="left" vertical="center" wrapText="1"/>
    </xf>
    <xf numFmtId="3" fontId="89" fillId="0" borderId="24" xfId="0" applyNumberFormat="1" applyFont="1" applyBorder="1" applyAlignment="1">
      <alignment horizontal="right" vertical="center" indent="1"/>
    </xf>
    <xf numFmtId="49" fontId="75" fillId="0" borderId="0" xfId="0" applyNumberFormat="1" applyFont="1" applyAlignment="1">
      <alignment vertical="center"/>
    </xf>
    <xf numFmtId="0" fontId="1" fillId="0" borderId="4" xfId="0" applyFont="1" applyBorder="1" applyAlignment="1">
      <alignment vertical="center" wrapText="1"/>
    </xf>
    <xf numFmtId="0" fontId="1" fillId="0" borderId="0" xfId="0" applyFont="1" applyAlignment="1">
      <alignment vertical="center" wrapText="1"/>
    </xf>
    <xf numFmtId="0" fontId="3" fillId="0" borderId="0" xfId="0" applyFont="1" applyAlignment="1">
      <alignment vertical="center" wrapText="1"/>
    </xf>
    <xf numFmtId="0" fontId="33" fillId="0" borderId="0" xfId="0" applyFont="1" applyAlignment="1">
      <alignment vertical="top" wrapText="1"/>
    </xf>
    <xf numFmtId="49" fontId="142" fillId="3" borderId="17" xfId="1" applyNumberFormat="1" applyFont="1" applyFill="1" applyBorder="1" applyAlignment="1" applyProtection="1">
      <alignment horizontal="center" vertical="center"/>
    </xf>
    <xf numFmtId="49" fontId="142" fillId="3" borderId="18" xfId="1" applyNumberFormat="1" applyFont="1" applyFill="1" applyBorder="1" applyAlignment="1" applyProtection="1">
      <alignment horizontal="center" vertical="center"/>
    </xf>
    <xf numFmtId="0" fontId="1" fillId="0" borderId="0" xfId="0" applyFont="1" applyAlignment="1">
      <alignment horizontal="justify" vertical="center" wrapText="1"/>
    </xf>
    <xf numFmtId="0" fontId="3" fillId="0" borderId="0" xfId="0" applyFont="1" applyAlignment="1">
      <alignment horizontal="justify" vertical="center" wrapText="1"/>
    </xf>
    <xf numFmtId="0" fontId="7" fillId="0" borderId="0" xfId="0" applyFont="1" applyAlignment="1">
      <alignment horizontal="justify" vertical="center" wrapText="1"/>
    </xf>
    <xf numFmtId="0" fontId="7" fillId="0" borderId="25" xfId="0" applyFont="1" applyBorder="1" applyAlignment="1">
      <alignment horizontal="justify" vertical="center" wrapText="1"/>
    </xf>
    <xf numFmtId="0" fontId="21" fillId="0" borderId="0" xfId="0" applyFont="1" applyAlignment="1">
      <alignment horizontal="justify" vertical="center" wrapText="1"/>
    </xf>
    <xf numFmtId="49" fontId="6" fillId="0" borderId="0" xfId="0" applyNumberFormat="1" applyFont="1" applyAlignment="1">
      <alignment vertical="center"/>
    </xf>
    <xf numFmtId="49" fontId="6" fillId="0" borderId="0" xfId="0" applyNumberFormat="1" applyFont="1" applyAlignment="1">
      <alignment vertical="center" wrapText="1"/>
    </xf>
    <xf numFmtId="49" fontId="138" fillId="0" borderId="0" xfId="1" applyNumberFormat="1" applyFont="1" applyAlignment="1" applyProtection="1">
      <alignment vertical="center"/>
    </xf>
    <xf numFmtId="49" fontId="15" fillId="0" borderId="0" xfId="0" applyNumberFormat="1" applyFont="1" applyAlignment="1">
      <alignment vertical="center"/>
    </xf>
    <xf numFmtId="0" fontId="144" fillId="0" borderId="0" xfId="0" applyFont="1" applyAlignment="1">
      <alignment vertical="center"/>
    </xf>
    <xf numFmtId="14" fontId="9" fillId="0" borderId="37" xfId="0" applyNumberFormat="1" applyFont="1" applyBorder="1" applyAlignment="1" applyProtection="1">
      <alignment horizontal="center" vertical="center"/>
      <protection locked="0"/>
    </xf>
    <xf numFmtId="14" fontId="9" fillId="0" borderId="38" xfId="0" applyNumberFormat="1" applyFont="1" applyBorder="1" applyAlignment="1" applyProtection="1">
      <alignment horizontal="center" vertical="center"/>
      <protection locked="0"/>
    </xf>
    <xf numFmtId="14" fontId="9" fillId="0" borderId="36" xfId="0" applyNumberFormat="1" applyFont="1" applyBorder="1" applyAlignment="1" applyProtection="1">
      <alignment horizontal="center" vertical="center"/>
      <protection locked="0"/>
    </xf>
    <xf numFmtId="14" fontId="9" fillId="0" borderId="35" xfId="0" applyNumberFormat="1" applyFont="1" applyBorder="1" applyAlignment="1" applyProtection="1">
      <alignment horizontal="center" vertical="center"/>
      <protection locked="0"/>
    </xf>
    <xf numFmtId="0" fontId="116" fillId="0" borderId="0" xfId="1" applyFont="1" applyAlignment="1" applyProtection="1">
      <alignment horizontal="right" vertical="top"/>
    </xf>
    <xf numFmtId="0" fontId="67" fillId="0" borderId="0" xfId="0" applyFont="1" applyAlignment="1">
      <alignment horizontal="right" vertical="center"/>
    </xf>
    <xf numFmtId="14" fontId="11" fillId="0" borderId="36" xfId="0" applyNumberFormat="1" applyFont="1" applyBorder="1" applyAlignment="1" applyProtection="1">
      <alignment horizontal="left" vertical="center" indent="1"/>
      <protection locked="0"/>
    </xf>
    <xf numFmtId="14" fontId="11" fillId="0" borderId="35" xfId="0" applyNumberFormat="1" applyFont="1" applyBorder="1" applyAlignment="1" applyProtection="1">
      <alignment horizontal="left" vertical="center" indent="1"/>
      <protection locked="0"/>
    </xf>
    <xf numFmtId="0" fontId="67" fillId="0" borderId="0" xfId="0" applyFont="1" applyAlignment="1">
      <alignment horizontal="left" vertical="center" wrapText="1"/>
    </xf>
    <xf numFmtId="0" fontId="67" fillId="0" borderId="0" xfId="0" applyFont="1" applyAlignment="1">
      <alignment vertical="top" wrapText="1"/>
    </xf>
    <xf numFmtId="0" fontId="95" fillId="15" borderId="13" xfId="0" applyFont="1" applyFill="1" applyBorder="1" applyAlignment="1" applyProtection="1">
      <alignment horizontal="left" vertical="center" indent="1"/>
      <protection locked="0"/>
    </xf>
    <xf numFmtId="0" fontId="95" fillId="15" borderId="28" xfId="0" applyFont="1" applyFill="1" applyBorder="1" applyAlignment="1" applyProtection="1">
      <alignment horizontal="left" vertical="center" indent="1"/>
      <protection locked="0"/>
    </xf>
    <xf numFmtId="3" fontId="9" fillId="0" borderId="33" xfId="0" applyNumberFormat="1" applyFont="1" applyBorder="1" applyAlignment="1" applyProtection="1">
      <alignment horizontal="left" vertical="center" indent="1"/>
      <protection locked="0"/>
    </xf>
    <xf numFmtId="3" fontId="9" fillId="0" borderId="29" xfId="0" applyNumberFormat="1" applyFont="1" applyBorder="1" applyAlignment="1" applyProtection="1">
      <alignment horizontal="left" vertical="center" indent="1"/>
      <protection locked="0"/>
    </xf>
    <xf numFmtId="0" fontId="11" fillId="0" borderId="33" xfId="0" applyFont="1" applyBorder="1" applyAlignment="1" applyProtection="1">
      <alignment horizontal="left" vertical="center" indent="1"/>
      <protection locked="0"/>
    </xf>
    <xf numFmtId="0" fontId="11" fillId="0" borderId="29" xfId="0" applyFont="1" applyBorder="1" applyAlignment="1" applyProtection="1">
      <alignment horizontal="left" vertical="center" indent="1"/>
      <protection locked="0"/>
    </xf>
    <xf numFmtId="0" fontId="102" fillId="12" borderId="13" xfId="0" applyFont="1" applyFill="1" applyBorder="1" applyAlignment="1" applyProtection="1">
      <alignment horizontal="left" vertical="center" indent="1"/>
      <protection locked="0"/>
    </xf>
    <xf numFmtId="0" fontId="102" fillId="12" borderId="28" xfId="0" applyFont="1" applyFill="1" applyBorder="1" applyAlignment="1" applyProtection="1">
      <alignment horizontal="left" vertical="center" indent="1"/>
      <protection locked="0"/>
    </xf>
    <xf numFmtId="0" fontId="87" fillId="0" borderId="0" xfId="0" applyFont="1" applyAlignment="1">
      <alignment horizontal="right" vertical="center"/>
    </xf>
    <xf numFmtId="0" fontId="67" fillId="0" borderId="0" xfId="0" applyFont="1" applyAlignment="1">
      <alignment horizontal="right" vertical="center" indent="1"/>
    </xf>
    <xf numFmtId="0" fontId="9" fillId="0" borderId="34" xfId="0" applyFont="1" applyBorder="1" applyAlignment="1" applyProtection="1">
      <alignment horizontal="left" vertical="center" indent="1"/>
      <protection locked="0"/>
    </xf>
    <xf numFmtId="0" fontId="9" fillId="0" borderId="35" xfId="0" applyFont="1" applyBorder="1" applyAlignment="1" applyProtection="1">
      <alignment horizontal="left" vertical="center" indent="1"/>
      <protection locked="0"/>
    </xf>
    <xf numFmtId="0" fontId="98" fillId="14" borderId="13" xfId="0" applyFont="1" applyFill="1" applyBorder="1" applyAlignment="1" applyProtection="1">
      <alignment horizontal="left" vertical="center" indent="1"/>
      <protection locked="0"/>
    </xf>
    <xf numFmtId="0" fontId="98" fillId="14" borderId="28" xfId="0" applyFont="1" applyFill="1" applyBorder="1" applyAlignment="1" applyProtection="1">
      <alignment horizontal="left" vertical="center" indent="1"/>
      <protection locked="0"/>
    </xf>
    <xf numFmtId="14" fontId="9" fillId="0" borderId="33" xfId="0" applyNumberFormat="1" applyFont="1" applyBorder="1" applyAlignment="1" applyProtection="1">
      <alignment horizontal="left" vertical="center" indent="1"/>
      <protection locked="0"/>
    </xf>
    <xf numFmtId="14" fontId="9" fillId="0" borderId="29" xfId="0" applyNumberFormat="1" applyFont="1" applyBorder="1" applyAlignment="1" applyProtection="1">
      <alignment horizontal="left" vertical="center" indent="1"/>
      <protection locked="0"/>
    </xf>
    <xf numFmtId="0" fontId="9" fillId="0" borderId="39" xfId="0" applyFont="1" applyBorder="1" applyAlignment="1" applyProtection="1">
      <alignment horizontal="left" vertical="center" indent="1"/>
      <protection locked="0"/>
    </xf>
    <xf numFmtId="0" fontId="9" fillId="0" borderId="38" xfId="0" applyFont="1" applyBorder="1" applyAlignment="1" applyProtection="1">
      <alignment horizontal="left" vertical="center" indent="1"/>
      <protection locked="0"/>
    </xf>
    <xf numFmtId="0" fontId="117" fillId="25" borderId="33" xfId="0" applyFont="1" applyFill="1" applyBorder="1" applyAlignment="1" applyProtection="1">
      <alignment horizontal="left" vertical="center" indent="1"/>
      <protection locked="0"/>
    </xf>
    <xf numFmtId="0" fontId="117" fillId="25" borderId="29" xfId="0" applyFont="1" applyFill="1" applyBorder="1" applyAlignment="1" applyProtection="1">
      <alignment horizontal="left" vertical="center" indent="1"/>
      <protection locked="0"/>
    </xf>
    <xf numFmtId="0" fontId="67" fillId="0" borderId="19" xfId="0" applyFont="1" applyBorder="1" applyAlignment="1">
      <alignment horizontal="right" vertical="center" indent="1"/>
    </xf>
    <xf numFmtId="0" fontId="102" fillId="12" borderId="13" xfId="0" applyFont="1" applyFill="1" applyBorder="1" applyAlignment="1" applyProtection="1">
      <alignment horizontal="left" vertical="center" wrapText="1" indent="1"/>
      <protection locked="0"/>
    </xf>
    <xf numFmtId="0" fontId="119" fillId="0" borderId="33" xfId="0" applyFont="1" applyBorder="1" applyAlignment="1" applyProtection="1">
      <alignment horizontal="left" vertical="center" indent="1"/>
      <protection locked="0"/>
    </xf>
    <xf numFmtId="0" fontId="119" fillId="0" borderId="29" xfId="0" applyFont="1" applyBorder="1" applyAlignment="1" applyProtection="1">
      <alignment horizontal="left" vertical="center" indent="1"/>
      <protection locked="0"/>
    </xf>
    <xf numFmtId="0" fontId="119" fillId="26" borderId="33" xfId="0" applyFont="1" applyFill="1" applyBorder="1" applyAlignment="1" applyProtection="1">
      <alignment horizontal="left" vertical="center" indent="1"/>
      <protection locked="0"/>
    </xf>
    <xf numFmtId="0" fontId="119" fillId="26" borderId="29" xfId="0" applyFont="1" applyFill="1" applyBorder="1" applyAlignment="1" applyProtection="1">
      <alignment horizontal="left" vertical="center" indent="1"/>
      <protection locked="0"/>
    </xf>
    <xf numFmtId="0" fontId="124" fillId="0" borderId="33" xfId="0" applyFont="1" applyBorder="1" applyAlignment="1" applyProtection="1">
      <alignment horizontal="left" vertical="center" indent="1"/>
      <protection locked="0"/>
    </xf>
    <xf numFmtId="0" fontId="124" fillId="0" borderId="29" xfId="0" applyFont="1" applyBorder="1" applyAlignment="1" applyProtection="1">
      <alignment horizontal="left" vertical="center" indent="1"/>
      <protection locked="0"/>
    </xf>
    <xf numFmtId="0" fontId="94" fillId="0" borderId="0" xfId="0" applyFont="1" applyAlignment="1">
      <alignment horizontal="left" vertical="center" wrapText="1"/>
    </xf>
    <xf numFmtId="0" fontId="116" fillId="0" borderId="0" xfId="1" applyFont="1" applyAlignment="1" applyProtection="1">
      <alignment horizontal="right" vertical="center" indent="1"/>
    </xf>
    <xf numFmtId="0" fontId="116" fillId="0" borderId="0" xfId="1" applyFont="1" applyAlignment="1" applyProtection="1">
      <alignment horizontal="right" vertical="top" indent="1"/>
    </xf>
    <xf numFmtId="0" fontId="67" fillId="0" borderId="0" xfId="0" applyFont="1" applyAlignment="1">
      <alignment horizontal="left" vertical="top" wrapText="1"/>
    </xf>
    <xf numFmtId="0" fontId="116" fillId="0" borderId="0" xfId="1" applyFont="1" applyAlignment="1" applyProtection="1">
      <alignment horizontal="right" indent="1"/>
    </xf>
    <xf numFmtId="49" fontId="123" fillId="0" borderId="0" xfId="0" applyNumberFormat="1" applyFont="1" applyAlignment="1">
      <alignment horizontal="justify" vertical="center" wrapText="1"/>
    </xf>
    <xf numFmtId="0" fontId="23" fillId="0" borderId="0" xfId="0" applyFont="1" applyAlignment="1">
      <alignment horizontal="justify" vertical="center" wrapText="1"/>
    </xf>
    <xf numFmtId="0" fontId="9" fillId="0" borderId="0" xfId="0" applyFont="1" applyAlignment="1">
      <alignment horizontal="justify" vertical="center" wrapText="1"/>
    </xf>
    <xf numFmtId="0" fontId="2" fillId="0" borderId="0" xfId="1" applyFont="1" applyAlignment="1" applyProtection="1">
      <alignment vertical="center" wrapText="1"/>
    </xf>
    <xf numFmtId="49" fontId="120" fillId="0" borderId="0" xfId="0" applyNumberFormat="1" applyFont="1" applyAlignment="1">
      <alignment vertical="center" wrapText="1"/>
    </xf>
    <xf numFmtId="0" fontId="22" fillId="0" borderId="0" xfId="0" applyFont="1"/>
    <xf numFmtId="0" fontId="31" fillId="0" borderId="0" xfId="0" applyFont="1" applyAlignment="1">
      <alignment vertical="center" wrapText="1"/>
    </xf>
    <xf numFmtId="0" fontId="49" fillId="0" borderId="0" xfId="0" applyFont="1" applyAlignment="1">
      <alignment horizontal="left" wrapText="1"/>
    </xf>
    <xf numFmtId="0" fontId="48" fillId="0" borderId="0" xfId="0" applyFont="1" applyAlignment="1">
      <alignment horizontal="left" vertical="center" wrapText="1"/>
    </xf>
    <xf numFmtId="0" fontId="11" fillId="0" borderId="0" xfId="0" applyFont="1" applyAlignment="1">
      <alignment vertical="center" wrapText="1"/>
    </xf>
    <xf numFmtId="0" fontId="48" fillId="0" borderId="0" xfId="0" applyFont="1" applyAlignment="1">
      <alignment vertical="center" wrapText="1"/>
    </xf>
    <xf numFmtId="0" fontId="73" fillId="0" borderId="0" xfId="0" applyFont="1" applyAlignment="1">
      <alignment vertical="center" wrapText="1"/>
    </xf>
  </cellXfs>
  <cellStyles count="3">
    <cellStyle name="Comma" xfId="2" builtinId="3"/>
    <cellStyle name="Hyperlink" xfId="1" builtinId="8"/>
    <cellStyle name="Normal" xfId="0" builtinId="0"/>
  </cellStyles>
  <dxfs count="103">
    <dxf>
      <font>
        <color theme="0"/>
      </font>
    </dxf>
    <dxf>
      <font>
        <color theme="0"/>
      </font>
    </dxf>
    <dxf>
      <font>
        <color rgb="FF003399"/>
      </font>
      <fill>
        <patternFill>
          <bgColor rgb="FFBDFFBD"/>
        </patternFill>
      </fill>
    </dxf>
    <dxf>
      <font>
        <color theme="0"/>
      </font>
    </dxf>
    <dxf>
      <fill>
        <patternFill>
          <bgColor rgb="FFE1FFE1"/>
        </patternFill>
      </fill>
    </dxf>
    <dxf>
      <font>
        <color theme="0"/>
      </font>
    </dxf>
    <dxf>
      <fill>
        <patternFill>
          <bgColor theme="0" tint="-4.9989318521683403E-2"/>
        </patternFill>
      </fill>
    </dxf>
    <dxf>
      <font>
        <color theme="0"/>
      </font>
      <fill>
        <patternFill>
          <bgColor theme="0"/>
        </patternFill>
      </fill>
    </dxf>
    <dxf>
      <fill>
        <patternFill>
          <bgColor rgb="FFD9FFFF"/>
        </patternFill>
      </fill>
    </dxf>
    <dxf>
      <font>
        <color theme="0"/>
      </font>
    </dxf>
    <dxf>
      <fill>
        <patternFill>
          <bgColor theme="0"/>
        </patternFill>
      </fill>
    </dxf>
    <dxf>
      <font>
        <color theme="0"/>
      </font>
    </dxf>
    <dxf>
      <fill>
        <patternFill>
          <bgColor rgb="FFBDFFBD"/>
        </patternFill>
      </fill>
    </dxf>
    <dxf>
      <font>
        <color theme="0"/>
      </font>
    </dxf>
    <dxf>
      <fill>
        <patternFill>
          <bgColor rgb="FFE5FFE5"/>
        </patternFill>
      </fill>
    </dxf>
    <dxf>
      <font>
        <condense val="0"/>
        <extend val="0"/>
        <color rgb="FF006100"/>
      </font>
      <fill>
        <patternFill>
          <bgColor rgb="FFC6EFCE"/>
        </patternFill>
      </fill>
    </dxf>
    <dxf>
      <fill>
        <patternFill>
          <bgColor rgb="FFCCFFCC"/>
        </patternFill>
      </fill>
    </dxf>
    <dxf>
      <font>
        <color theme="0"/>
      </font>
    </dxf>
    <dxf>
      <font>
        <color rgb="FFCCFFCC"/>
      </font>
    </dxf>
    <dxf>
      <font>
        <color theme="0"/>
      </font>
    </dxf>
    <dxf>
      <fill>
        <patternFill>
          <bgColor rgb="FFE5FFE5"/>
        </patternFill>
      </fill>
    </dxf>
    <dxf>
      <font>
        <condense val="0"/>
        <extend val="0"/>
        <color rgb="FF006100"/>
      </font>
      <fill>
        <patternFill>
          <bgColor rgb="FFC6EFCE"/>
        </patternFill>
      </fill>
    </dxf>
    <dxf>
      <font>
        <color theme="0"/>
      </font>
    </dxf>
    <dxf>
      <fill>
        <patternFill>
          <bgColor rgb="FFCCFFCC"/>
        </patternFill>
      </fill>
    </dxf>
    <dxf>
      <font>
        <color rgb="FFCCFFCC"/>
      </font>
    </dxf>
    <dxf>
      <font>
        <color theme="0"/>
      </font>
    </dxf>
    <dxf>
      <fill>
        <patternFill>
          <bgColor rgb="FFE5FFE5"/>
        </patternFill>
      </fill>
    </dxf>
    <dxf>
      <fill>
        <patternFill>
          <bgColor rgb="FFE5FFE5"/>
        </patternFill>
      </fill>
    </dxf>
    <dxf>
      <font>
        <color theme="0"/>
      </font>
    </dxf>
    <dxf>
      <font>
        <color theme="0"/>
      </font>
    </dxf>
    <dxf>
      <fill>
        <patternFill>
          <bgColor theme="0" tint="-4.9989318521683403E-2"/>
        </patternFill>
      </fill>
    </dxf>
    <dxf>
      <font>
        <color theme="0"/>
      </font>
    </dxf>
    <dxf>
      <fill>
        <patternFill>
          <bgColor theme="0" tint="-4.9989318521683403E-2"/>
        </patternFill>
      </fill>
    </dxf>
    <dxf>
      <font>
        <color theme="0"/>
      </font>
    </dxf>
    <dxf>
      <fill>
        <patternFill>
          <bgColor theme="0" tint="-4.9989318521683403E-2"/>
        </patternFill>
      </fill>
    </dxf>
    <dxf>
      <fill>
        <patternFill>
          <bgColor theme="0" tint="-4.9989318521683403E-2"/>
        </patternFill>
      </fill>
    </dxf>
    <dxf>
      <font>
        <color theme="0"/>
      </font>
    </dxf>
    <dxf>
      <fill>
        <patternFill>
          <bgColor theme="0" tint="-4.9989318521683403E-2"/>
        </patternFill>
      </fill>
    </dxf>
    <dxf>
      <font>
        <color theme="0"/>
      </font>
    </dxf>
    <dxf>
      <fill>
        <patternFill>
          <bgColor theme="0" tint="-4.9989318521683403E-2"/>
        </patternFill>
      </fill>
    </dxf>
    <dxf>
      <fill>
        <patternFill>
          <bgColor theme="0" tint="-4.9989318521683403E-2"/>
        </patternFill>
      </fill>
    </dxf>
    <dxf>
      <font>
        <color theme="0"/>
      </font>
    </dxf>
    <dxf>
      <fill>
        <patternFill>
          <bgColor theme="0" tint="-4.9989318521683403E-2"/>
        </patternFill>
      </fill>
    </dxf>
    <dxf>
      <font>
        <color theme="0"/>
      </font>
    </dxf>
    <dxf>
      <font>
        <color theme="0"/>
      </font>
      <fill>
        <patternFill>
          <bgColor theme="0"/>
        </patternFill>
      </fill>
    </dxf>
    <dxf>
      <fill>
        <patternFill>
          <bgColor theme="0"/>
        </patternFill>
      </fill>
    </dxf>
    <dxf>
      <fill>
        <patternFill>
          <bgColor theme="0"/>
        </patternFill>
      </fill>
    </dxf>
    <dxf>
      <fill>
        <patternFill>
          <bgColor theme="0"/>
        </patternFill>
      </fill>
    </dxf>
    <dxf>
      <font>
        <color theme="0"/>
      </font>
    </dxf>
    <dxf>
      <fill>
        <patternFill>
          <bgColor rgb="FFFFEBEB"/>
        </patternFill>
      </fill>
    </dxf>
    <dxf>
      <font>
        <color theme="0"/>
      </font>
      <fill>
        <patternFill>
          <bgColor theme="0"/>
        </patternFill>
      </fill>
    </dxf>
    <dxf>
      <font>
        <color theme="0"/>
      </font>
      <fill>
        <patternFill>
          <bgColor theme="0"/>
        </patternFill>
      </fill>
    </dxf>
    <dxf>
      <font>
        <color theme="0"/>
      </font>
    </dxf>
    <dxf>
      <fill>
        <patternFill>
          <bgColor rgb="FFE1F4FF"/>
        </patternFill>
      </fill>
    </dxf>
    <dxf>
      <fill>
        <patternFill>
          <bgColor rgb="FFF7FCFF"/>
        </patternFill>
      </fill>
    </dxf>
    <dxf>
      <font>
        <color theme="0"/>
      </font>
    </dxf>
    <dxf>
      <fill>
        <patternFill>
          <bgColor rgb="FFE7FFE7"/>
        </patternFill>
      </fill>
    </dxf>
    <dxf>
      <fill>
        <patternFill>
          <bgColor rgb="FFCCFFCC"/>
        </patternFill>
      </fill>
    </dxf>
    <dxf>
      <fill>
        <patternFill>
          <bgColor rgb="FFEBFFEB"/>
        </patternFill>
      </fill>
    </dxf>
    <dxf>
      <fill>
        <patternFill>
          <bgColor rgb="FFFFF0E1"/>
        </patternFill>
      </fill>
    </dxf>
    <dxf>
      <fill>
        <patternFill>
          <bgColor rgb="FFFFFFCC"/>
        </patternFill>
      </fill>
    </dxf>
    <dxf>
      <fill>
        <patternFill>
          <bgColor rgb="FFFFFFCC"/>
        </patternFill>
      </fill>
    </dxf>
    <dxf>
      <fill>
        <patternFill>
          <bgColor rgb="FFFFDCB9"/>
        </patternFill>
      </fill>
    </dxf>
    <dxf>
      <font>
        <color rgb="FF006100"/>
      </font>
      <fill>
        <patternFill>
          <bgColor rgb="FFC6EFCE"/>
        </patternFill>
      </fill>
    </dxf>
    <dxf>
      <font>
        <color rgb="FF9C0006"/>
      </font>
      <fill>
        <patternFill>
          <bgColor rgb="FFFFC7CE"/>
        </patternFill>
      </fill>
    </dxf>
    <dxf>
      <font>
        <color theme="0"/>
      </font>
    </dxf>
    <dxf>
      <fill>
        <patternFill>
          <bgColor theme="0" tint="-4.9989318521683403E-2"/>
        </patternFill>
      </fill>
    </dxf>
    <dxf>
      <font>
        <color theme="0"/>
      </font>
    </dxf>
    <dxf>
      <fill>
        <patternFill>
          <bgColor rgb="FFF7F7FF"/>
        </patternFill>
      </fill>
    </dxf>
    <dxf>
      <fill>
        <patternFill>
          <bgColor rgb="FFF7F7FF"/>
        </patternFill>
      </fill>
    </dxf>
    <dxf>
      <fill>
        <patternFill>
          <bgColor rgb="FFF7FCFF"/>
        </patternFill>
      </fill>
    </dxf>
    <dxf>
      <font>
        <color theme="0"/>
      </font>
    </dxf>
    <dxf>
      <fill>
        <patternFill>
          <bgColor rgb="FFF7F7FF"/>
        </patternFill>
      </fill>
    </dxf>
    <dxf>
      <fill>
        <patternFill>
          <bgColor rgb="FFF7FCFF"/>
        </patternFill>
      </fill>
    </dxf>
    <dxf>
      <fill>
        <patternFill>
          <bgColor theme="0"/>
        </patternFill>
      </fill>
    </dxf>
    <dxf>
      <fill>
        <patternFill>
          <bgColor theme="0"/>
        </patternFill>
      </fill>
    </dxf>
    <dxf>
      <fill>
        <patternFill>
          <bgColor theme="5" tint="0.79998168889431442"/>
        </patternFill>
      </fill>
    </dxf>
    <dxf>
      <fill>
        <patternFill>
          <bgColor theme="5" tint="0.59996337778862885"/>
        </patternFill>
      </fill>
    </dxf>
    <dxf>
      <font>
        <color theme="0"/>
      </font>
      <fill>
        <patternFill>
          <bgColor theme="0"/>
        </patternFill>
      </fill>
    </dxf>
    <dxf>
      <fill>
        <patternFill>
          <bgColor theme="5" tint="0.79998168889431442"/>
        </patternFill>
      </fill>
    </dxf>
    <dxf>
      <fill>
        <patternFill>
          <bgColor theme="0" tint="-4.9989318521683403E-2"/>
        </patternFill>
      </fill>
    </dxf>
    <dxf>
      <font>
        <color theme="0"/>
      </font>
    </dxf>
    <dxf>
      <fill>
        <patternFill>
          <bgColor theme="5" tint="0.79998168889431442"/>
        </patternFill>
      </fill>
    </dxf>
    <dxf>
      <font>
        <color theme="0"/>
      </font>
      <fill>
        <patternFill>
          <bgColor theme="0"/>
        </patternFill>
      </fill>
    </dxf>
    <dxf>
      <font>
        <color theme="0"/>
      </font>
      <fill>
        <patternFill>
          <bgColor theme="0"/>
        </patternFill>
      </fill>
    </dxf>
    <dxf>
      <font>
        <color theme="0"/>
      </font>
      <fill>
        <patternFill>
          <bgColor theme="0"/>
        </patternFill>
      </fill>
    </dxf>
    <dxf>
      <font>
        <color auto="1"/>
      </font>
      <fill>
        <patternFill>
          <bgColor rgb="FFFDF9E4"/>
        </patternFill>
      </fill>
    </dxf>
    <dxf>
      <fill>
        <patternFill>
          <bgColor theme="0" tint="-4.9989318521683403E-2"/>
        </patternFill>
      </fill>
    </dxf>
    <dxf>
      <font>
        <color theme="0"/>
      </font>
    </dxf>
    <dxf>
      <fill>
        <patternFill>
          <bgColor rgb="FFFFFF00"/>
        </patternFill>
      </fill>
    </dxf>
    <dxf>
      <fill>
        <patternFill>
          <bgColor rgb="FFFFFFCC"/>
        </patternFill>
      </fill>
    </dxf>
    <dxf>
      <font>
        <color theme="0"/>
      </font>
    </dxf>
    <dxf>
      <fill>
        <patternFill>
          <bgColor theme="0" tint="-4.9989318521683403E-2"/>
        </patternFill>
      </fill>
    </dxf>
    <dxf>
      <fill>
        <patternFill>
          <bgColor theme="0" tint="-4.9989318521683403E-2"/>
        </patternFill>
      </fill>
    </dxf>
    <dxf>
      <fill>
        <patternFill>
          <bgColor rgb="FFFFFFCC"/>
        </patternFill>
      </fill>
    </dxf>
    <dxf>
      <font>
        <color theme="0"/>
      </font>
    </dxf>
    <dxf>
      <font>
        <color theme="0"/>
      </font>
      <fill>
        <patternFill>
          <bgColor theme="0"/>
        </patternFill>
      </fill>
    </dxf>
    <dxf>
      <font>
        <color theme="0"/>
      </font>
    </dxf>
    <dxf>
      <fill>
        <patternFill>
          <bgColor rgb="FFFDF9E4"/>
        </patternFill>
      </fill>
    </dxf>
    <dxf>
      <fill>
        <patternFill>
          <bgColor theme="0" tint="-4.9989318521683403E-2"/>
        </patternFill>
      </fill>
    </dxf>
    <dxf>
      <font>
        <color theme="0"/>
      </font>
    </dxf>
    <dxf>
      <fill>
        <patternFill>
          <bgColor theme="0" tint="-4.9989318521683403E-2"/>
        </patternFill>
      </fill>
    </dxf>
    <dxf>
      <fill>
        <patternFill>
          <bgColor theme="0" tint="-4.9989318521683403E-2"/>
        </patternFill>
      </fill>
    </dxf>
  </dxfs>
  <tableStyles count="0" defaultTableStyle="TableStyleMedium9" defaultPivotStyle="PivotStyleLight16"/>
  <colors>
    <mruColors>
      <color rgb="FF00B0F0"/>
      <color rgb="FF3366CC"/>
      <color rgb="FF996633"/>
      <color rgb="FF0066FF"/>
      <color rgb="FF003366"/>
      <color rgb="FFFF9999"/>
      <color rgb="FF99CCFF"/>
      <color rgb="FF003399"/>
      <color rgb="FF000000"/>
      <color rgb="FF00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8" Type="http://schemas.openxmlformats.org/officeDocument/2006/relationships/image" Target="../media/image12.jpeg"/><Relationship Id="rId13" Type="http://schemas.openxmlformats.org/officeDocument/2006/relationships/image" Target="../media/image17.jpg"/><Relationship Id="rId3" Type="http://schemas.openxmlformats.org/officeDocument/2006/relationships/image" Target="../media/image7.jpeg"/><Relationship Id="rId7" Type="http://schemas.openxmlformats.org/officeDocument/2006/relationships/image" Target="../media/image11.jpg"/><Relationship Id="rId12" Type="http://schemas.openxmlformats.org/officeDocument/2006/relationships/image" Target="../media/image16.jpeg"/><Relationship Id="rId2" Type="http://schemas.openxmlformats.org/officeDocument/2006/relationships/image" Target="../media/image6.jpeg"/><Relationship Id="rId16" Type="http://schemas.openxmlformats.org/officeDocument/2006/relationships/image" Target="../media/image20.jpeg"/><Relationship Id="rId1" Type="http://schemas.openxmlformats.org/officeDocument/2006/relationships/image" Target="../media/image5.jpeg"/><Relationship Id="rId6" Type="http://schemas.openxmlformats.org/officeDocument/2006/relationships/image" Target="../media/image10.png"/><Relationship Id="rId11" Type="http://schemas.openxmlformats.org/officeDocument/2006/relationships/image" Target="../media/image15.png"/><Relationship Id="rId5" Type="http://schemas.openxmlformats.org/officeDocument/2006/relationships/image" Target="../media/image9.png"/><Relationship Id="rId15" Type="http://schemas.openxmlformats.org/officeDocument/2006/relationships/image" Target="../media/image19.jpeg"/><Relationship Id="rId10" Type="http://schemas.openxmlformats.org/officeDocument/2006/relationships/image" Target="../media/image14.jpeg"/><Relationship Id="rId4" Type="http://schemas.openxmlformats.org/officeDocument/2006/relationships/image" Target="../media/image8.jpeg"/><Relationship Id="rId9" Type="http://schemas.openxmlformats.org/officeDocument/2006/relationships/image" Target="../media/image13.jpeg"/><Relationship Id="rId14" Type="http://schemas.openxmlformats.org/officeDocument/2006/relationships/image" Target="../media/image18.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21.jpeg"/></Relationships>
</file>

<file path=xl/drawings/_rels/drawing6.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image" Target="../media/image24.png"/><Relationship Id="rId1" Type="http://schemas.openxmlformats.org/officeDocument/2006/relationships/image" Target="../media/image23.png"/><Relationship Id="rId4" Type="http://schemas.openxmlformats.org/officeDocument/2006/relationships/image" Target="../media/image26.png"/></Relationships>
</file>

<file path=xl/drawings/drawing1.xml><?xml version="1.0" encoding="utf-8"?>
<xdr:wsDr xmlns:xdr="http://schemas.openxmlformats.org/drawingml/2006/spreadsheetDrawing" xmlns:a="http://schemas.openxmlformats.org/drawingml/2006/main">
  <xdr:twoCellAnchor editAs="oneCell">
    <xdr:from>
      <xdr:col>10</xdr:col>
      <xdr:colOff>92284</xdr:colOff>
      <xdr:row>22</xdr:row>
      <xdr:rowOff>25393</xdr:rowOff>
    </xdr:from>
    <xdr:to>
      <xdr:col>10</xdr:col>
      <xdr:colOff>723900</xdr:colOff>
      <xdr:row>24</xdr:row>
      <xdr:rowOff>195935</xdr:rowOff>
    </xdr:to>
    <xdr:pic>
      <xdr:nvPicPr>
        <xdr:cNvPr id="5" name="Picture 4" descr="Energence_logo_3.pn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stretch>
          <a:fillRect/>
        </a:stretch>
      </xdr:blipFill>
      <xdr:spPr>
        <a:xfrm>
          <a:off x="8055184" y="4464043"/>
          <a:ext cx="631616" cy="627742"/>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10</xdr:col>
      <xdr:colOff>2012950</xdr:colOff>
      <xdr:row>24</xdr:row>
      <xdr:rowOff>60325</xdr:rowOff>
    </xdr:from>
    <xdr:to>
      <xdr:col>10</xdr:col>
      <xdr:colOff>2647950</xdr:colOff>
      <xdr:row>26</xdr:row>
      <xdr:rowOff>219075</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75850" y="4727575"/>
          <a:ext cx="635000" cy="63500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1</xdr:col>
      <xdr:colOff>1081957</xdr:colOff>
      <xdr:row>0</xdr:row>
      <xdr:rowOff>215183</xdr:rowOff>
    </xdr:from>
    <xdr:to>
      <xdr:col>1</xdr:col>
      <xdr:colOff>1924051</xdr:colOff>
      <xdr:row>4</xdr:row>
      <xdr:rowOff>85725</xdr:rowOff>
    </xdr:to>
    <xdr:pic>
      <xdr:nvPicPr>
        <xdr:cNvPr id="4" name="Picture 3">
          <a:extLst>
            <a:ext uri="{FF2B5EF4-FFF2-40B4-BE49-F238E27FC236}">
              <a16:creationId xmlns:a16="http://schemas.microsoft.com/office/drawing/2014/main" id="{8848E6B8-8BBA-E0D5-F33A-CF82797BA8F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5782" y="215183"/>
          <a:ext cx="842094" cy="8420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19</xdr:col>
      <xdr:colOff>454959</xdr:colOff>
      <xdr:row>1</xdr:row>
      <xdr:rowOff>192128</xdr:rowOff>
    </xdr:from>
    <xdr:to>
      <xdr:col>23</xdr:col>
      <xdr:colOff>33618</xdr:colOff>
      <xdr:row>5</xdr:row>
      <xdr:rowOff>294424</xdr:rowOff>
    </xdr:to>
    <xdr:pic>
      <xdr:nvPicPr>
        <xdr:cNvPr id="7" name="Picture 6">
          <a:extLst>
            <a:ext uri="{FF2B5EF4-FFF2-40B4-BE49-F238E27FC236}">
              <a16:creationId xmlns:a16="http://schemas.microsoft.com/office/drawing/2014/main" id="{0AC08AF4-3232-7274-76DE-0E4CE72481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196047" y="270569"/>
          <a:ext cx="1595718" cy="88670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8</xdr:col>
      <xdr:colOff>100853</xdr:colOff>
      <xdr:row>10</xdr:row>
      <xdr:rowOff>190499</xdr:rowOff>
    </xdr:from>
    <xdr:to>
      <xdr:col>8</xdr:col>
      <xdr:colOff>504265</xdr:colOff>
      <xdr:row>14</xdr:row>
      <xdr:rowOff>163604</xdr:rowOff>
    </xdr:to>
    <xdr:grpSp>
      <xdr:nvGrpSpPr>
        <xdr:cNvPr id="3" name="Group 2">
          <a:extLst>
            <a:ext uri="{FF2B5EF4-FFF2-40B4-BE49-F238E27FC236}">
              <a16:creationId xmlns:a16="http://schemas.microsoft.com/office/drawing/2014/main" id="{00000000-0008-0000-0200-000003000000}"/>
            </a:ext>
          </a:extLst>
        </xdr:cNvPr>
        <xdr:cNvGrpSpPr/>
      </xdr:nvGrpSpPr>
      <xdr:grpSpPr>
        <a:xfrm>
          <a:off x="6689912" y="2416734"/>
          <a:ext cx="403412" cy="1258046"/>
          <a:chOff x="6409765" y="2700617"/>
          <a:chExt cx="403412" cy="1228163"/>
        </a:xfrm>
      </xdr:grpSpPr>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6409765" y="2700617"/>
            <a:ext cx="403412" cy="0"/>
          </a:xfrm>
          <a:prstGeom prst="straightConnector1">
            <a:avLst/>
          </a:prstGeom>
          <a:ln w="19050">
            <a:solidFill>
              <a:srgbClr val="003399"/>
            </a:solidFill>
            <a:prstDash val="sysDot"/>
            <a:tailEnd type="arrow"/>
          </a:ln>
        </xdr:spPr>
        <xdr:style>
          <a:lnRef idx="1">
            <a:schemeClr val="accent1"/>
          </a:lnRef>
          <a:fillRef idx="0">
            <a:schemeClr val="accent1"/>
          </a:fillRef>
          <a:effectRef idx="0">
            <a:schemeClr val="accent1"/>
          </a:effectRef>
          <a:fontRef idx="minor">
            <a:schemeClr val="tx1"/>
          </a:fontRef>
        </xdr:style>
      </xdr:cxnSp>
      <xdr:cxnSp macro="">
        <xdr:nvCxnSpPr>
          <xdr:cNvPr id="4" name="Straight Arrow Connector 3">
            <a:extLst>
              <a:ext uri="{FF2B5EF4-FFF2-40B4-BE49-F238E27FC236}">
                <a16:creationId xmlns:a16="http://schemas.microsoft.com/office/drawing/2014/main" id="{00000000-0008-0000-0200-000004000000}"/>
              </a:ext>
            </a:extLst>
          </xdr:cNvPr>
          <xdr:cNvCxnSpPr/>
        </xdr:nvCxnSpPr>
        <xdr:spPr>
          <a:xfrm>
            <a:off x="6409765" y="2991969"/>
            <a:ext cx="403412" cy="0"/>
          </a:xfrm>
          <a:prstGeom prst="straightConnector1">
            <a:avLst/>
          </a:prstGeom>
          <a:ln w="19050">
            <a:solidFill>
              <a:srgbClr val="003399"/>
            </a:solidFill>
            <a:prstDash val="sysDot"/>
            <a:tailEnd type="arrow"/>
          </a:ln>
        </xdr:spPr>
        <xdr:style>
          <a:lnRef idx="1">
            <a:schemeClr val="accent1"/>
          </a:lnRef>
          <a:fillRef idx="0">
            <a:schemeClr val="accent1"/>
          </a:fillRef>
          <a:effectRef idx="0">
            <a:schemeClr val="accent1"/>
          </a:effectRef>
          <a:fontRef idx="minor">
            <a:schemeClr val="tx1"/>
          </a:fontRef>
        </xdr:style>
      </xdr:cxnSp>
      <xdr:cxnSp macro="">
        <xdr:nvCxnSpPr>
          <xdr:cNvPr id="5" name="Straight Arrow Connector 4">
            <a:extLst>
              <a:ext uri="{FF2B5EF4-FFF2-40B4-BE49-F238E27FC236}">
                <a16:creationId xmlns:a16="http://schemas.microsoft.com/office/drawing/2014/main" id="{00000000-0008-0000-0200-000005000000}"/>
              </a:ext>
            </a:extLst>
          </xdr:cNvPr>
          <xdr:cNvCxnSpPr/>
        </xdr:nvCxnSpPr>
        <xdr:spPr>
          <a:xfrm>
            <a:off x="6409765" y="3294528"/>
            <a:ext cx="403412" cy="0"/>
          </a:xfrm>
          <a:prstGeom prst="straightConnector1">
            <a:avLst/>
          </a:prstGeom>
          <a:ln w="19050">
            <a:solidFill>
              <a:srgbClr val="003399"/>
            </a:solidFill>
            <a:prstDash val="sysDot"/>
            <a:tailEnd type="arrow"/>
          </a:ln>
        </xdr:spPr>
        <xdr:style>
          <a:lnRef idx="1">
            <a:schemeClr val="accent1"/>
          </a:lnRef>
          <a:fillRef idx="0">
            <a:schemeClr val="accent1"/>
          </a:fillRef>
          <a:effectRef idx="0">
            <a:schemeClr val="accent1"/>
          </a:effectRef>
          <a:fontRef idx="minor">
            <a:schemeClr val="tx1"/>
          </a:fontRef>
        </xdr:style>
      </xdr:cxnSp>
      <xdr:cxnSp macro="">
        <xdr:nvCxnSpPr>
          <xdr:cNvPr id="7" name="Straight Arrow Connector 6">
            <a:extLst>
              <a:ext uri="{FF2B5EF4-FFF2-40B4-BE49-F238E27FC236}">
                <a16:creationId xmlns:a16="http://schemas.microsoft.com/office/drawing/2014/main" id="{00000000-0008-0000-0200-000007000000}"/>
              </a:ext>
            </a:extLst>
          </xdr:cNvPr>
          <xdr:cNvCxnSpPr/>
        </xdr:nvCxnSpPr>
        <xdr:spPr>
          <a:xfrm>
            <a:off x="6409765" y="3615016"/>
            <a:ext cx="403412" cy="0"/>
          </a:xfrm>
          <a:prstGeom prst="straightConnector1">
            <a:avLst/>
          </a:prstGeom>
          <a:ln w="19050">
            <a:solidFill>
              <a:srgbClr val="003399"/>
            </a:solidFill>
            <a:prstDash val="sysDot"/>
            <a:tailEnd type="arrow"/>
          </a:ln>
        </xdr:spPr>
        <xdr:style>
          <a:lnRef idx="1">
            <a:schemeClr val="accent1"/>
          </a:lnRef>
          <a:fillRef idx="0">
            <a:schemeClr val="accent1"/>
          </a:fillRef>
          <a:effectRef idx="0">
            <a:schemeClr val="accent1"/>
          </a:effectRef>
          <a:fontRef idx="minor">
            <a:schemeClr val="tx1"/>
          </a:fontRef>
        </xdr:style>
      </xdr:cxnSp>
      <xdr:cxnSp macro="">
        <xdr:nvCxnSpPr>
          <xdr:cNvPr id="8" name="Straight Arrow Connector 7">
            <a:extLst>
              <a:ext uri="{FF2B5EF4-FFF2-40B4-BE49-F238E27FC236}">
                <a16:creationId xmlns:a16="http://schemas.microsoft.com/office/drawing/2014/main" id="{00000000-0008-0000-0200-000008000000}"/>
              </a:ext>
            </a:extLst>
          </xdr:cNvPr>
          <xdr:cNvCxnSpPr/>
        </xdr:nvCxnSpPr>
        <xdr:spPr>
          <a:xfrm>
            <a:off x="6409765" y="3928780"/>
            <a:ext cx="403412" cy="0"/>
          </a:xfrm>
          <a:prstGeom prst="straightConnector1">
            <a:avLst/>
          </a:prstGeom>
          <a:ln w="19050">
            <a:solidFill>
              <a:srgbClr val="003399"/>
            </a:solidFill>
            <a:prstDash val="sysDot"/>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266700</xdr:colOff>
      <xdr:row>0</xdr:row>
      <xdr:rowOff>200025</xdr:rowOff>
    </xdr:from>
    <xdr:to>
      <xdr:col>7</xdr:col>
      <xdr:colOff>105233</xdr:colOff>
      <xdr:row>12</xdr:row>
      <xdr:rowOff>112018</xdr:rowOff>
    </xdr:to>
    <xdr:grpSp>
      <xdr:nvGrpSpPr>
        <xdr:cNvPr id="200" name="Group 199">
          <a:extLst>
            <a:ext uri="{FF2B5EF4-FFF2-40B4-BE49-F238E27FC236}">
              <a16:creationId xmlns:a16="http://schemas.microsoft.com/office/drawing/2014/main" id="{00000000-0008-0000-0400-0000C8000000}"/>
            </a:ext>
          </a:extLst>
        </xdr:cNvPr>
        <xdr:cNvGrpSpPr/>
      </xdr:nvGrpSpPr>
      <xdr:grpSpPr>
        <a:xfrm>
          <a:off x="5765800" y="200025"/>
          <a:ext cx="9058733" cy="2655193"/>
          <a:chOff x="279116" y="1047448"/>
          <a:chExt cx="8639633" cy="2655193"/>
        </a:xfrm>
      </xdr:grpSpPr>
      <xdr:sp macro="" textlink="">
        <xdr:nvSpPr>
          <xdr:cNvPr id="201" name="TextBox 42">
            <a:extLst>
              <a:ext uri="{FF2B5EF4-FFF2-40B4-BE49-F238E27FC236}">
                <a16:creationId xmlns:a16="http://schemas.microsoft.com/office/drawing/2014/main" id="{00000000-0008-0000-0400-0000C9000000}"/>
              </a:ext>
            </a:extLst>
          </xdr:cNvPr>
          <xdr:cNvSpPr txBox="1"/>
        </xdr:nvSpPr>
        <xdr:spPr>
          <a:xfrm>
            <a:off x="400051" y="1076325"/>
            <a:ext cx="2495550" cy="400110"/>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2000" b="1"/>
              <a:t>PV monitoring </a:t>
            </a:r>
            <a:endParaRPr lang="en-GB" sz="2000" b="1" i="1"/>
          </a:p>
        </xdr:txBody>
      </xdr:sp>
      <xdr:pic>
        <xdr:nvPicPr>
          <xdr:cNvPr id="203" name="Picture 202">
            <a:extLst>
              <a:ext uri="{FF2B5EF4-FFF2-40B4-BE49-F238E27FC236}">
                <a16:creationId xmlns:a16="http://schemas.microsoft.com/office/drawing/2014/main" id="{00000000-0008-0000-0400-0000CB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600577" y="2097643"/>
            <a:ext cx="666748" cy="471966"/>
          </a:xfrm>
          <a:prstGeom prst="rect">
            <a:avLst/>
          </a:prstGeom>
          <a:noFill/>
        </xdr:spPr>
      </xdr:pic>
      <xdr:pic>
        <xdr:nvPicPr>
          <xdr:cNvPr id="204" name="Picture 203">
            <a:extLst>
              <a:ext uri="{FF2B5EF4-FFF2-40B4-BE49-F238E27FC236}">
                <a16:creationId xmlns:a16="http://schemas.microsoft.com/office/drawing/2014/main" id="{00000000-0008-0000-0400-0000CC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79116" y="2101535"/>
            <a:ext cx="1540160" cy="1024028"/>
          </a:xfrm>
          <a:prstGeom prst="rect">
            <a:avLst/>
          </a:prstGeom>
          <a:noFill/>
        </xdr:spPr>
      </xdr:pic>
      <xdr:pic>
        <xdr:nvPicPr>
          <xdr:cNvPr id="207" name="Picture 206">
            <a:extLst>
              <a:ext uri="{FF2B5EF4-FFF2-40B4-BE49-F238E27FC236}">
                <a16:creationId xmlns:a16="http://schemas.microsoft.com/office/drawing/2014/main" id="{00000000-0008-0000-0400-0000CF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3675952" y="1990331"/>
            <a:ext cx="954224" cy="1259808"/>
          </a:xfrm>
          <a:prstGeom prst="rect">
            <a:avLst/>
          </a:prstGeom>
          <a:noFill/>
        </xdr:spPr>
      </xdr:pic>
      <xdr:grpSp>
        <xdr:nvGrpSpPr>
          <xdr:cNvPr id="208" name="Group 207">
            <a:extLst>
              <a:ext uri="{FF2B5EF4-FFF2-40B4-BE49-F238E27FC236}">
                <a16:creationId xmlns:a16="http://schemas.microsoft.com/office/drawing/2014/main" id="{00000000-0008-0000-0400-0000D0000000}"/>
              </a:ext>
            </a:extLst>
          </xdr:cNvPr>
          <xdr:cNvGrpSpPr>
            <a:grpSpLocks/>
          </xdr:cNvGrpSpPr>
        </xdr:nvGrpSpPr>
        <xdr:grpSpPr bwMode="auto">
          <a:xfrm rot="19800000">
            <a:off x="4426709" y="1424402"/>
            <a:ext cx="997701" cy="525870"/>
            <a:chOff x="1763650" y="1214708"/>
            <a:chExt cx="1246" cy="266"/>
          </a:xfrm>
        </xdr:grpSpPr>
        <xdr:sp macro="" textlink="">
          <xdr:nvSpPr>
            <xdr:cNvPr id="218" name="Oval 217">
              <a:extLst>
                <a:ext uri="{FF2B5EF4-FFF2-40B4-BE49-F238E27FC236}">
                  <a16:creationId xmlns:a16="http://schemas.microsoft.com/office/drawing/2014/main" id="{00000000-0008-0000-0400-0000DA000000}"/>
                </a:ext>
              </a:extLst>
            </xdr:cNvPr>
            <xdr:cNvSpPr>
              <a:spLocks noChangeArrowheads="1"/>
            </xdr:cNvSpPr>
          </xdr:nvSpPr>
          <xdr:spPr bwMode="auto">
            <a:xfrm>
              <a:off x="1763650"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19" name="Oval 218">
              <a:extLst>
                <a:ext uri="{FF2B5EF4-FFF2-40B4-BE49-F238E27FC236}">
                  <a16:creationId xmlns:a16="http://schemas.microsoft.com/office/drawing/2014/main" id="{00000000-0008-0000-0400-0000DB000000}"/>
                </a:ext>
              </a:extLst>
            </xdr:cNvPr>
            <xdr:cNvSpPr>
              <a:spLocks noChangeArrowheads="1"/>
            </xdr:cNvSpPr>
          </xdr:nvSpPr>
          <xdr:spPr bwMode="auto">
            <a:xfrm>
              <a:off x="1763718"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20" name="Oval 219">
              <a:extLst>
                <a:ext uri="{FF2B5EF4-FFF2-40B4-BE49-F238E27FC236}">
                  <a16:creationId xmlns:a16="http://schemas.microsoft.com/office/drawing/2014/main" id="{00000000-0008-0000-0400-0000DC000000}"/>
                </a:ext>
              </a:extLst>
            </xdr:cNvPr>
            <xdr:cNvSpPr>
              <a:spLocks noChangeArrowheads="1"/>
            </xdr:cNvSpPr>
          </xdr:nvSpPr>
          <xdr:spPr bwMode="auto">
            <a:xfrm>
              <a:off x="1763785"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21" name="Oval 220">
              <a:extLst>
                <a:ext uri="{FF2B5EF4-FFF2-40B4-BE49-F238E27FC236}">
                  <a16:creationId xmlns:a16="http://schemas.microsoft.com/office/drawing/2014/main" id="{00000000-0008-0000-0400-0000DD000000}"/>
                </a:ext>
              </a:extLst>
            </xdr:cNvPr>
            <xdr:cNvSpPr>
              <a:spLocks noChangeArrowheads="1"/>
            </xdr:cNvSpPr>
          </xdr:nvSpPr>
          <xdr:spPr bwMode="auto">
            <a:xfrm>
              <a:off x="1763852"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22" name="Oval 221">
              <a:extLst>
                <a:ext uri="{FF2B5EF4-FFF2-40B4-BE49-F238E27FC236}">
                  <a16:creationId xmlns:a16="http://schemas.microsoft.com/office/drawing/2014/main" id="{00000000-0008-0000-0400-0000DE000000}"/>
                </a:ext>
              </a:extLst>
            </xdr:cNvPr>
            <xdr:cNvSpPr>
              <a:spLocks noChangeArrowheads="1"/>
            </xdr:cNvSpPr>
          </xdr:nvSpPr>
          <xdr:spPr bwMode="auto">
            <a:xfrm>
              <a:off x="176392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23" name="Oval 222">
              <a:extLst>
                <a:ext uri="{FF2B5EF4-FFF2-40B4-BE49-F238E27FC236}">
                  <a16:creationId xmlns:a16="http://schemas.microsoft.com/office/drawing/2014/main" id="{00000000-0008-0000-0400-0000DF000000}"/>
                </a:ext>
              </a:extLst>
            </xdr:cNvPr>
            <xdr:cNvSpPr>
              <a:spLocks noChangeArrowheads="1"/>
            </xdr:cNvSpPr>
          </xdr:nvSpPr>
          <xdr:spPr bwMode="auto">
            <a:xfrm>
              <a:off x="1763987"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24" name="Oval 223">
              <a:extLst>
                <a:ext uri="{FF2B5EF4-FFF2-40B4-BE49-F238E27FC236}">
                  <a16:creationId xmlns:a16="http://schemas.microsoft.com/office/drawing/2014/main" id="{00000000-0008-0000-0400-0000E0000000}"/>
                </a:ext>
              </a:extLst>
            </xdr:cNvPr>
            <xdr:cNvSpPr>
              <a:spLocks noChangeArrowheads="1"/>
            </xdr:cNvSpPr>
          </xdr:nvSpPr>
          <xdr:spPr bwMode="auto">
            <a:xfrm>
              <a:off x="1764054"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25" name="Oval 224">
              <a:extLst>
                <a:ext uri="{FF2B5EF4-FFF2-40B4-BE49-F238E27FC236}">
                  <a16:creationId xmlns:a16="http://schemas.microsoft.com/office/drawing/2014/main" id="{00000000-0008-0000-0400-0000E1000000}"/>
                </a:ext>
              </a:extLst>
            </xdr:cNvPr>
            <xdr:cNvSpPr>
              <a:spLocks noChangeArrowheads="1"/>
            </xdr:cNvSpPr>
          </xdr:nvSpPr>
          <xdr:spPr bwMode="auto">
            <a:xfrm>
              <a:off x="1764123"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26" name="Oval 225">
              <a:extLst>
                <a:ext uri="{FF2B5EF4-FFF2-40B4-BE49-F238E27FC236}">
                  <a16:creationId xmlns:a16="http://schemas.microsoft.com/office/drawing/2014/main" id="{00000000-0008-0000-0400-0000E2000000}"/>
                </a:ext>
              </a:extLst>
            </xdr:cNvPr>
            <xdr:cNvSpPr>
              <a:spLocks noChangeArrowheads="1"/>
            </xdr:cNvSpPr>
          </xdr:nvSpPr>
          <xdr:spPr bwMode="auto">
            <a:xfrm>
              <a:off x="176419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27" name="Oval 226">
              <a:extLst>
                <a:ext uri="{FF2B5EF4-FFF2-40B4-BE49-F238E27FC236}">
                  <a16:creationId xmlns:a16="http://schemas.microsoft.com/office/drawing/2014/main" id="{00000000-0008-0000-0400-0000E3000000}"/>
                </a:ext>
              </a:extLst>
            </xdr:cNvPr>
            <xdr:cNvSpPr>
              <a:spLocks noChangeArrowheads="1"/>
            </xdr:cNvSpPr>
          </xdr:nvSpPr>
          <xdr:spPr bwMode="auto">
            <a:xfrm>
              <a:off x="1764257"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28" name="Oval 227">
              <a:extLst>
                <a:ext uri="{FF2B5EF4-FFF2-40B4-BE49-F238E27FC236}">
                  <a16:creationId xmlns:a16="http://schemas.microsoft.com/office/drawing/2014/main" id="{00000000-0008-0000-0400-0000E4000000}"/>
                </a:ext>
              </a:extLst>
            </xdr:cNvPr>
            <xdr:cNvSpPr>
              <a:spLocks noChangeArrowheads="1"/>
            </xdr:cNvSpPr>
          </xdr:nvSpPr>
          <xdr:spPr bwMode="auto">
            <a:xfrm>
              <a:off x="1764326"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29" name="Oval 228">
              <a:extLst>
                <a:ext uri="{FF2B5EF4-FFF2-40B4-BE49-F238E27FC236}">
                  <a16:creationId xmlns:a16="http://schemas.microsoft.com/office/drawing/2014/main" id="{00000000-0008-0000-0400-0000E5000000}"/>
                </a:ext>
              </a:extLst>
            </xdr:cNvPr>
            <xdr:cNvSpPr>
              <a:spLocks noChangeArrowheads="1"/>
            </xdr:cNvSpPr>
          </xdr:nvSpPr>
          <xdr:spPr bwMode="auto">
            <a:xfrm>
              <a:off x="1764392"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30" name="Oval 229">
              <a:extLst>
                <a:ext uri="{FF2B5EF4-FFF2-40B4-BE49-F238E27FC236}">
                  <a16:creationId xmlns:a16="http://schemas.microsoft.com/office/drawing/2014/main" id="{00000000-0008-0000-0400-0000E6000000}"/>
                </a:ext>
              </a:extLst>
            </xdr:cNvPr>
            <xdr:cNvSpPr>
              <a:spLocks noChangeArrowheads="1"/>
            </xdr:cNvSpPr>
          </xdr:nvSpPr>
          <xdr:spPr bwMode="auto">
            <a:xfrm>
              <a:off x="176446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31" name="Oval 230">
              <a:extLst>
                <a:ext uri="{FF2B5EF4-FFF2-40B4-BE49-F238E27FC236}">
                  <a16:creationId xmlns:a16="http://schemas.microsoft.com/office/drawing/2014/main" id="{00000000-0008-0000-0400-0000E7000000}"/>
                </a:ext>
              </a:extLst>
            </xdr:cNvPr>
            <xdr:cNvSpPr>
              <a:spLocks noChangeArrowheads="1"/>
            </xdr:cNvSpPr>
          </xdr:nvSpPr>
          <xdr:spPr bwMode="auto">
            <a:xfrm>
              <a:off x="1764529"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32" name="Oval 231">
              <a:extLst>
                <a:ext uri="{FF2B5EF4-FFF2-40B4-BE49-F238E27FC236}">
                  <a16:creationId xmlns:a16="http://schemas.microsoft.com/office/drawing/2014/main" id="{00000000-0008-0000-0400-0000E8000000}"/>
                </a:ext>
              </a:extLst>
            </xdr:cNvPr>
            <xdr:cNvSpPr>
              <a:spLocks noChangeArrowheads="1"/>
            </xdr:cNvSpPr>
          </xdr:nvSpPr>
          <xdr:spPr bwMode="auto">
            <a:xfrm>
              <a:off x="1764599"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33" name="Oval 232">
              <a:extLst>
                <a:ext uri="{FF2B5EF4-FFF2-40B4-BE49-F238E27FC236}">
                  <a16:creationId xmlns:a16="http://schemas.microsoft.com/office/drawing/2014/main" id="{00000000-0008-0000-0400-0000E9000000}"/>
                </a:ext>
              </a:extLst>
            </xdr:cNvPr>
            <xdr:cNvSpPr>
              <a:spLocks noChangeArrowheads="1"/>
            </xdr:cNvSpPr>
          </xdr:nvSpPr>
          <xdr:spPr bwMode="auto">
            <a:xfrm>
              <a:off x="176467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34" name="Oval 233">
              <a:extLst>
                <a:ext uri="{FF2B5EF4-FFF2-40B4-BE49-F238E27FC236}">
                  <a16:creationId xmlns:a16="http://schemas.microsoft.com/office/drawing/2014/main" id="{00000000-0008-0000-0400-0000EA000000}"/>
                </a:ext>
              </a:extLst>
            </xdr:cNvPr>
            <xdr:cNvSpPr>
              <a:spLocks noChangeArrowheads="1"/>
            </xdr:cNvSpPr>
          </xdr:nvSpPr>
          <xdr:spPr bwMode="auto">
            <a:xfrm>
              <a:off x="1764737"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35" name="Oval 234">
              <a:extLst>
                <a:ext uri="{FF2B5EF4-FFF2-40B4-BE49-F238E27FC236}">
                  <a16:creationId xmlns:a16="http://schemas.microsoft.com/office/drawing/2014/main" id="{00000000-0008-0000-0400-0000EB000000}"/>
                </a:ext>
              </a:extLst>
            </xdr:cNvPr>
            <xdr:cNvSpPr>
              <a:spLocks noChangeArrowheads="1"/>
            </xdr:cNvSpPr>
          </xdr:nvSpPr>
          <xdr:spPr bwMode="auto">
            <a:xfrm>
              <a:off x="1764798"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grpSp>
      <xdr:cxnSp macro="">
        <xdr:nvCxnSpPr>
          <xdr:cNvPr id="209" name="Straight Connector 208">
            <a:extLst>
              <a:ext uri="{FF2B5EF4-FFF2-40B4-BE49-F238E27FC236}">
                <a16:creationId xmlns:a16="http://schemas.microsoft.com/office/drawing/2014/main" id="{00000000-0008-0000-0400-0000D1000000}"/>
              </a:ext>
            </a:extLst>
          </xdr:cNvPr>
          <xdr:cNvCxnSpPr/>
        </xdr:nvCxnSpPr>
        <xdr:spPr>
          <a:xfrm flipV="1">
            <a:off x="4430570" y="1271451"/>
            <a:ext cx="1151625" cy="683400"/>
          </a:xfrm>
          <a:prstGeom prst="line">
            <a:avLst/>
          </a:prstGeom>
          <a:ln w="57150">
            <a:solidFill>
              <a:srgbClr val="7030A0"/>
            </a:solidFill>
            <a:prstDash val="sysDash"/>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210" name="Straight Arrow Connector 209">
            <a:extLst>
              <a:ext uri="{FF2B5EF4-FFF2-40B4-BE49-F238E27FC236}">
                <a16:creationId xmlns:a16="http://schemas.microsoft.com/office/drawing/2014/main" id="{00000000-0008-0000-0400-0000D2000000}"/>
              </a:ext>
            </a:extLst>
          </xdr:cNvPr>
          <xdr:cNvCxnSpPr/>
        </xdr:nvCxnSpPr>
        <xdr:spPr>
          <a:xfrm>
            <a:off x="1858162" y="2631638"/>
            <a:ext cx="513563" cy="0"/>
          </a:xfrm>
          <a:prstGeom prst="straightConnector1">
            <a:avLst/>
          </a:prstGeom>
          <a:ln w="57150">
            <a:solidFill>
              <a:srgbClr val="006699"/>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pic>
        <xdr:nvPicPr>
          <xdr:cNvPr id="211" name="Picture 210">
            <a:extLst>
              <a:ext uri="{FF2B5EF4-FFF2-40B4-BE49-F238E27FC236}">
                <a16:creationId xmlns:a16="http://schemas.microsoft.com/office/drawing/2014/main" id="{00000000-0008-0000-0400-0000D3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2381251" y="1919969"/>
            <a:ext cx="857250" cy="1436912"/>
          </a:xfrm>
          <a:prstGeom prst="rect">
            <a:avLst/>
          </a:prstGeom>
          <a:noFill/>
        </xdr:spPr>
      </xdr:pic>
      <xdr:cxnSp macro="">
        <xdr:nvCxnSpPr>
          <xdr:cNvPr id="212" name="Straight Arrow Connector 211">
            <a:extLst>
              <a:ext uri="{FF2B5EF4-FFF2-40B4-BE49-F238E27FC236}">
                <a16:creationId xmlns:a16="http://schemas.microsoft.com/office/drawing/2014/main" id="{00000000-0008-0000-0400-0000D4000000}"/>
              </a:ext>
            </a:extLst>
          </xdr:cNvPr>
          <xdr:cNvCxnSpPr/>
        </xdr:nvCxnSpPr>
        <xdr:spPr>
          <a:xfrm>
            <a:off x="3238501" y="2631638"/>
            <a:ext cx="428427" cy="2738"/>
          </a:xfrm>
          <a:prstGeom prst="straightConnector1">
            <a:avLst/>
          </a:prstGeom>
          <a:ln w="57150">
            <a:solidFill>
              <a:srgbClr val="006699"/>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213" name="TextBox 43">
            <a:extLst>
              <a:ext uri="{FF2B5EF4-FFF2-40B4-BE49-F238E27FC236}">
                <a16:creationId xmlns:a16="http://schemas.microsoft.com/office/drawing/2014/main" id="{00000000-0008-0000-0400-0000D5000000}"/>
              </a:ext>
            </a:extLst>
          </xdr:cNvPr>
          <xdr:cNvSpPr txBox="1"/>
        </xdr:nvSpPr>
        <xdr:spPr>
          <a:xfrm>
            <a:off x="5554437" y="1047448"/>
            <a:ext cx="1145116" cy="30777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400">
                <a:latin typeface="Arial" pitchFamily="34" charset="0"/>
                <a:cs typeface="Arial" pitchFamily="34" charset="0"/>
              </a:rPr>
              <a:t>14.37 kWh</a:t>
            </a:r>
          </a:p>
        </xdr:txBody>
      </xdr:sp>
      <xdr:cxnSp macro="">
        <xdr:nvCxnSpPr>
          <xdr:cNvPr id="214" name="Straight Arrow Connector 213">
            <a:extLst>
              <a:ext uri="{FF2B5EF4-FFF2-40B4-BE49-F238E27FC236}">
                <a16:creationId xmlns:a16="http://schemas.microsoft.com/office/drawing/2014/main" id="{00000000-0008-0000-0400-0000D6000000}"/>
              </a:ext>
            </a:extLst>
          </xdr:cNvPr>
          <xdr:cNvCxnSpPr/>
        </xdr:nvCxnSpPr>
        <xdr:spPr>
          <a:xfrm>
            <a:off x="6585857" y="1207787"/>
            <a:ext cx="361753" cy="0"/>
          </a:xfrm>
          <a:prstGeom prst="straightConnector1">
            <a:avLst/>
          </a:prstGeom>
          <a:ln w="57150">
            <a:solidFill>
              <a:srgbClr val="006699"/>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215" name="Straight Arrow Connector 214">
            <a:extLst>
              <a:ext uri="{FF2B5EF4-FFF2-40B4-BE49-F238E27FC236}">
                <a16:creationId xmlns:a16="http://schemas.microsoft.com/office/drawing/2014/main" id="{00000000-0008-0000-0400-0000D7000000}"/>
              </a:ext>
            </a:extLst>
          </xdr:cNvPr>
          <xdr:cNvCxnSpPr/>
        </xdr:nvCxnSpPr>
        <xdr:spPr>
          <a:xfrm>
            <a:off x="4695825" y="2631638"/>
            <a:ext cx="2466975" cy="0"/>
          </a:xfrm>
          <a:prstGeom prst="straightConnector1">
            <a:avLst/>
          </a:prstGeom>
          <a:ln w="57150">
            <a:solidFill>
              <a:srgbClr val="006699"/>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pic>
        <xdr:nvPicPr>
          <xdr:cNvPr id="216" name="Picture 215">
            <a:extLst>
              <a:ext uri="{FF2B5EF4-FFF2-40B4-BE49-F238E27FC236}">
                <a16:creationId xmlns:a16="http://schemas.microsoft.com/office/drawing/2014/main" id="{00000000-0008-0000-0400-0000D800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038975" y="1133889"/>
            <a:ext cx="1619250" cy="704022"/>
          </a:xfrm>
          <a:prstGeom prst="rect">
            <a:avLst/>
          </a:prstGeom>
          <a:noFill/>
        </xdr:spPr>
      </xdr:pic>
      <xdr:pic>
        <xdr:nvPicPr>
          <xdr:cNvPr id="217" name="Picture 216">
            <a:extLst>
              <a:ext uri="{FF2B5EF4-FFF2-40B4-BE49-F238E27FC236}">
                <a16:creationId xmlns:a16="http://schemas.microsoft.com/office/drawing/2014/main" id="{00000000-0008-0000-0400-0000D9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7331193" y="1943629"/>
            <a:ext cx="1587556" cy="1759012"/>
          </a:xfrm>
          <a:prstGeom prst="rect">
            <a:avLst/>
          </a:prstGeom>
        </xdr:spPr>
      </xdr:pic>
    </xdr:grpSp>
    <xdr:clientData/>
  </xdr:twoCellAnchor>
  <xdr:twoCellAnchor>
    <xdr:from>
      <xdr:col>3</xdr:col>
      <xdr:colOff>457200</xdr:colOff>
      <xdr:row>13</xdr:row>
      <xdr:rowOff>219075</xdr:rowOff>
    </xdr:from>
    <xdr:to>
      <xdr:col>7</xdr:col>
      <xdr:colOff>209402</xdr:colOff>
      <xdr:row>36</xdr:row>
      <xdr:rowOff>36403</xdr:rowOff>
    </xdr:to>
    <xdr:grpSp>
      <xdr:nvGrpSpPr>
        <xdr:cNvPr id="236" name="Group 235">
          <a:extLst>
            <a:ext uri="{FF2B5EF4-FFF2-40B4-BE49-F238E27FC236}">
              <a16:creationId xmlns:a16="http://schemas.microsoft.com/office/drawing/2014/main" id="{00000000-0008-0000-0400-0000EC000000}"/>
            </a:ext>
          </a:extLst>
        </xdr:cNvPr>
        <xdr:cNvGrpSpPr/>
      </xdr:nvGrpSpPr>
      <xdr:grpSpPr>
        <a:xfrm>
          <a:off x="5956300" y="3190875"/>
          <a:ext cx="8972402" cy="5075128"/>
          <a:chOff x="196648" y="1106544"/>
          <a:chExt cx="8553302" cy="5075128"/>
        </a:xfrm>
      </xdr:grpSpPr>
      <xdr:pic>
        <xdr:nvPicPr>
          <xdr:cNvPr id="237" name="Picture 236">
            <a:extLst>
              <a:ext uri="{FF2B5EF4-FFF2-40B4-BE49-F238E27FC236}">
                <a16:creationId xmlns:a16="http://schemas.microsoft.com/office/drawing/2014/main" id="{00000000-0008-0000-0400-0000ED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96648" y="2680940"/>
            <a:ext cx="1820738" cy="3039067"/>
          </a:xfrm>
          <a:prstGeom prst="rect">
            <a:avLst/>
          </a:prstGeom>
        </xdr:spPr>
      </xdr:pic>
      <xdr:sp macro="" textlink="">
        <xdr:nvSpPr>
          <xdr:cNvPr id="238" name="TextBox 41">
            <a:extLst>
              <a:ext uri="{FF2B5EF4-FFF2-40B4-BE49-F238E27FC236}">
                <a16:creationId xmlns:a16="http://schemas.microsoft.com/office/drawing/2014/main" id="{00000000-0008-0000-0400-0000EE000000}"/>
              </a:ext>
            </a:extLst>
          </xdr:cNvPr>
          <xdr:cNvSpPr txBox="1"/>
        </xdr:nvSpPr>
        <xdr:spPr>
          <a:xfrm>
            <a:off x="1330241" y="5720007"/>
            <a:ext cx="3005539" cy="461665"/>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200">
                <a:solidFill>
                  <a:schemeClr val="accent6">
                    <a:lumMod val="50000"/>
                  </a:schemeClr>
                </a:solidFill>
                <a:latin typeface="Arial" pitchFamily="34" charset="0"/>
                <a:cs typeface="Arial" pitchFamily="34" charset="0"/>
              </a:rPr>
              <a:t>MID certified heat meter (eg. Sontex 440) with kWh integrator (M-Bus comms) </a:t>
            </a:r>
            <a:endParaRPr lang="en-GB" sz="1200">
              <a:solidFill>
                <a:schemeClr val="accent6">
                  <a:lumMod val="50000"/>
                </a:schemeClr>
              </a:solidFill>
              <a:latin typeface="Arial" pitchFamily="34" charset="0"/>
              <a:cs typeface="Arial" pitchFamily="34" charset="0"/>
            </a:endParaRPr>
          </a:p>
        </xdr:txBody>
      </xdr:sp>
      <xdr:pic>
        <xdr:nvPicPr>
          <xdr:cNvPr id="239" name="Picture 238">
            <a:extLst>
              <a:ext uri="{FF2B5EF4-FFF2-40B4-BE49-F238E27FC236}">
                <a16:creationId xmlns:a16="http://schemas.microsoft.com/office/drawing/2014/main" id="{00000000-0008-0000-0400-0000EF000000}"/>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3472384" y="2881942"/>
            <a:ext cx="1377584" cy="1092072"/>
          </a:xfrm>
          <a:prstGeom prst="rect">
            <a:avLst/>
          </a:prstGeom>
          <a:noFill/>
        </xdr:spPr>
      </xdr:pic>
      <xdr:sp macro="" textlink="">
        <xdr:nvSpPr>
          <xdr:cNvPr id="240" name="TextBox 77">
            <a:extLst>
              <a:ext uri="{FF2B5EF4-FFF2-40B4-BE49-F238E27FC236}">
                <a16:creationId xmlns:a16="http://schemas.microsoft.com/office/drawing/2014/main" id="{00000000-0008-0000-0400-0000F0000000}"/>
              </a:ext>
            </a:extLst>
          </xdr:cNvPr>
          <xdr:cNvSpPr txBox="1"/>
        </xdr:nvSpPr>
        <xdr:spPr>
          <a:xfrm>
            <a:off x="642970" y="1312337"/>
            <a:ext cx="2685142" cy="646331"/>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b="1">
                <a:latin typeface="Arial" pitchFamily="34" charset="0"/>
                <a:cs typeface="Arial" pitchFamily="34" charset="0"/>
              </a:rPr>
              <a:t>Heat pump monitoring</a:t>
            </a:r>
          </a:p>
          <a:p>
            <a:r>
              <a:rPr lang="en-US" i="1">
                <a:solidFill>
                  <a:srgbClr val="FF0000"/>
                </a:solidFill>
                <a:latin typeface="Arial" pitchFamily="34" charset="0"/>
                <a:cs typeface="Arial" pitchFamily="34" charset="0"/>
              </a:rPr>
              <a:t>Single collector</a:t>
            </a:r>
          </a:p>
        </xdr:txBody>
      </xdr:sp>
      <xdr:cxnSp macro="">
        <xdr:nvCxnSpPr>
          <xdr:cNvPr id="241" name="Straight Connector 240">
            <a:extLst>
              <a:ext uri="{FF2B5EF4-FFF2-40B4-BE49-F238E27FC236}">
                <a16:creationId xmlns:a16="http://schemas.microsoft.com/office/drawing/2014/main" id="{00000000-0008-0000-0400-0000F1000000}"/>
              </a:ext>
            </a:extLst>
          </xdr:cNvPr>
          <xdr:cNvCxnSpPr>
            <a:cxnSpLocks/>
          </xdr:cNvCxnSpPr>
        </xdr:nvCxnSpPr>
        <xdr:spPr>
          <a:xfrm flipH="1">
            <a:off x="2476194" y="2343517"/>
            <a:ext cx="5267633" cy="0"/>
          </a:xfrm>
          <a:prstGeom prst="line">
            <a:avLst/>
          </a:prstGeom>
          <a:ln w="57150">
            <a:solidFill>
              <a:srgbClr val="0000FF"/>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sp macro="" textlink="">
        <xdr:nvSpPr>
          <xdr:cNvPr id="242" name="TextBox 97">
            <a:extLst>
              <a:ext uri="{FF2B5EF4-FFF2-40B4-BE49-F238E27FC236}">
                <a16:creationId xmlns:a16="http://schemas.microsoft.com/office/drawing/2014/main" id="{00000000-0008-0000-0400-0000F2000000}"/>
              </a:ext>
            </a:extLst>
          </xdr:cNvPr>
          <xdr:cNvSpPr txBox="1"/>
        </xdr:nvSpPr>
        <xdr:spPr>
          <a:xfrm>
            <a:off x="2959687" y="2204361"/>
            <a:ext cx="1924310" cy="276999"/>
          </a:xfrm>
          <a:prstGeom prst="rect">
            <a:avLst/>
          </a:prstGeom>
          <a:solidFill>
            <a:schemeClr val="bg1"/>
          </a:solidFill>
          <a:ln>
            <a:solidFill>
              <a:schemeClr val="tx1"/>
            </a:solidFill>
          </a:ln>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200">
                <a:solidFill>
                  <a:srgbClr val="0000FF"/>
                </a:solidFill>
                <a:latin typeface="Arial" panose="020B0604020202020204" pitchFamily="34" charset="0"/>
                <a:cs typeface="Arial" panose="020B0604020202020204" pitchFamily="34" charset="0"/>
              </a:rPr>
              <a:t>Heat pump parasitic load</a:t>
            </a:r>
          </a:p>
        </xdr:txBody>
      </xdr:sp>
      <xdr:grpSp>
        <xdr:nvGrpSpPr>
          <xdr:cNvPr id="243" name="Group 242">
            <a:extLst>
              <a:ext uri="{FF2B5EF4-FFF2-40B4-BE49-F238E27FC236}">
                <a16:creationId xmlns:a16="http://schemas.microsoft.com/office/drawing/2014/main" id="{00000000-0008-0000-0400-0000F3000000}"/>
              </a:ext>
            </a:extLst>
          </xdr:cNvPr>
          <xdr:cNvGrpSpPr/>
        </xdr:nvGrpSpPr>
        <xdr:grpSpPr>
          <a:xfrm>
            <a:off x="5367488" y="1690625"/>
            <a:ext cx="1358917" cy="1149652"/>
            <a:chOff x="4433632" y="1694240"/>
            <a:chExt cx="1652333" cy="1397883"/>
          </a:xfrm>
        </xdr:grpSpPr>
        <xdr:pic>
          <xdr:nvPicPr>
            <xdr:cNvPr id="314" name="Picture 313">
              <a:extLst>
                <a:ext uri="{FF2B5EF4-FFF2-40B4-BE49-F238E27FC236}">
                  <a16:creationId xmlns:a16="http://schemas.microsoft.com/office/drawing/2014/main" id="{00000000-0008-0000-0400-00003A01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419217" y="2620157"/>
              <a:ext cx="666748" cy="471966"/>
            </a:xfrm>
            <a:prstGeom prst="rect">
              <a:avLst/>
            </a:prstGeom>
            <a:noFill/>
          </xdr:spPr>
        </xdr:pic>
        <xdr:pic>
          <xdr:nvPicPr>
            <xdr:cNvPr id="315" name="Picture 314">
              <a:extLst>
                <a:ext uri="{FF2B5EF4-FFF2-40B4-BE49-F238E27FC236}">
                  <a16:creationId xmlns:a16="http://schemas.microsoft.com/office/drawing/2014/main" id="{00000000-0008-0000-0400-00003B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4433632" y="1694240"/>
              <a:ext cx="954224" cy="1259808"/>
            </a:xfrm>
            <a:prstGeom prst="rect">
              <a:avLst/>
            </a:prstGeom>
            <a:noFill/>
          </xdr:spPr>
        </xdr:pic>
      </xdr:grpSp>
      <xdr:sp macro="" textlink="">
        <xdr:nvSpPr>
          <xdr:cNvPr id="244" name="TextBox 128">
            <a:extLst>
              <a:ext uri="{FF2B5EF4-FFF2-40B4-BE49-F238E27FC236}">
                <a16:creationId xmlns:a16="http://schemas.microsoft.com/office/drawing/2014/main" id="{00000000-0008-0000-0400-0000F4000000}"/>
              </a:ext>
            </a:extLst>
          </xdr:cNvPr>
          <xdr:cNvSpPr txBox="1"/>
        </xdr:nvSpPr>
        <xdr:spPr>
          <a:xfrm>
            <a:off x="4191941" y="1106544"/>
            <a:ext cx="2993202" cy="461665"/>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200">
                <a:solidFill>
                  <a:srgbClr val="0000FF"/>
                </a:solidFill>
                <a:latin typeface="Arial" pitchFamily="34" charset="0"/>
                <a:cs typeface="Arial" pitchFamily="34" charset="0"/>
              </a:rPr>
              <a:t>Smart meter (usually 3-phase)</a:t>
            </a:r>
          </a:p>
          <a:p>
            <a:pPr algn="ctr"/>
            <a:r>
              <a:rPr lang="en-US" sz="1200">
                <a:solidFill>
                  <a:srgbClr val="0000FF"/>
                </a:solidFill>
                <a:latin typeface="Arial" pitchFamily="34" charset="0"/>
                <a:cs typeface="Arial" pitchFamily="34" charset="0"/>
              </a:rPr>
              <a:t>(either Direct Connect or with CT clamps)</a:t>
            </a:r>
            <a:endParaRPr lang="en-GB" sz="1200">
              <a:solidFill>
                <a:srgbClr val="0000FF"/>
              </a:solidFill>
              <a:latin typeface="Arial" pitchFamily="34" charset="0"/>
              <a:cs typeface="Arial" pitchFamily="34" charset="0"/>
            </a:endParaRPr>
          </a:p>
        </xdr:txBody>
      </xdr:sp>
      <xdr:grpSp>
        <xdr:nvGrpSpPr>
          <xdr:cNvPr id="245" name="Group 244">
            <a:extLst>
              <a:ext uri="{FF2B5EF4-FFF2-40B4-BE49-F238E27FC236}">
                <a16:creationId xmlns:a16="http://schemas.microsoft.com/office/drawing/2014/main" id="{00000000-0008-0000-0400-0000F5000000}"/>
              </a:ext>
            </a:extLst>
          </xdr:cNvPr>
          <xdr:cNvGrpSpPr/>
        </xdr:nvGrpSpPr>
        <xdr:grpSpPr>
          <a:xfrm rot="900000">
            <a:off x="6175186" y="1756322"/>
            <a:ext cx="860343" cy="263844"/>
            <a:chOff x="4631717" y="1371164"/>
            <a:chExt cx="1289263" cy="395380"/>
          </a:xfrm>
        </xdr:grpSpPr>
        <xdr:grpSp>
          <xdr:nvGrpSpPr>
            <xdr:cNvPr id="294" name="Group 293">
              <a:extLst>
                <a:ext uri="{FF2B5EF4-FFF2-40B4-BE49-F238E27FC236}">
                  <a16:creationId xmlns:a16="http://schemas.microsoft.com/office/drawing/2014/main" id="{00000000-0008-0000-0400-000026010000}"/>
                </a:ext>
              </a:extLst>
            </xdr:cNvPr>
            <xdr:cNvGrpSpPr>
              <a:grpSpLocks/>
            </xdr:cNvGrpSpPr>
          </xdr:nvGrpSpPr>
          <xdr:grpSpPr bwMode="auto">
            <a:xfrm rot="19800000">
              <a:off x="4732339" y="1383338"/>
              <a:ext cx="997701" cy="383206"/>
              <a:chOff x="1763650" y="1214708"/>
              <a:chExt cx="1246" cy="266"/>
            </a:xfrm>
          </xdr:grpSpPr>
          <xdr:sp macro="" textlink="">
            <xdr:nvSpPr>
              <xdr:cNvPr id="296" name="Oval 295">
                <a:extLst>
                  <a:ext uri="{FF2B5EF4-FFF2-40B4-BE49-F238E27FC236}">
                    <a16:creationId xmlns:a16="http://schemas.microsoft.com/office/drawing/2014/main" id="{00000000-0008-0000-0400-000028010000}"/>
                  </a:ext>
                </a:extLst>
              </xdr:cNvPr>
              <xdr:cNvSpPr>
                <a:spLocks noChangeArrowheads="1"/>
              </xdr:cNvSpPr>
            </xdr:nvSpPr>
            <xdr:spPr bwMode="auto">
              <a:xfrm>
                <a:off x="1763650"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97" name="Oval 296">
                <a:extLst>
                  <a:ext uri="{FF2B5EF4-FFF2-40B4-BE49-F238E27FC236}">
                    <a16:creationId xmlns:a16="http://schemas.microsoft.com/office/drawing/2014/main" id="{00000000-0008-0000-0400-000029010000}"/>
                  </a:ext>
                </a:extLst>
              </xdr:cNvPr>
              <xdr:cNvSpPr>
                <a:spLocks noChangeArrowheads="1"/>
              </xdr:cNvSpPr>
            </xdr:nvSpPr>
            <xdr:spPr bwMode="auto">
              <a:xfrm>
                <a:off x="1763718"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98" name="Oval 297">
                <a:extLst>
                  <a:ext uri="{FF2B5EF4-FFF2-40B4-BE49-F238E27FC236}">
                    <a16:creationId xmlns:a16="http://schemas.microsoft.com/office/drawing/2014/main" id="{00000000-0008-0000-0400-00002A010000}"/>
                  </a:ext>
                </a:extLst>
              </xdr:cNvPr>
              <xdr:cNvSpPr>
                <a:spLocks noChangeArrowheads="1"/>
              </xdr:cNvSpPr>
            </xdr:nvSpPr>
            <xdr:spPr bwMode="auto">
              <a:xfrm>
                <a:off x="1763785"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99" name="Oval 298">
                <a:extLst>
                  <a:ext uri="{FF2B5EF4-FFF2-40B4-BE49-F238E27FC236}">
                    <a16:creationId xmlns:a16="http://schemas.microsoft.com/office/drawing/2014/main" id="{00000000-0008-0000-0400-00002B010000}"/>
                  </a:ext>
                </a:extLst>
              </xdr:cNvPr>
              <xdr:cNvSpPr>
                <a:spLocks noChangeArrowheads="1"/>
              </xdr:cNvSpPr>
            </xdr:nvSpPr>
            <xdr:spPr bwMode="auto">
              <a:xfrm>
                <a:off x="1763852"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00" name="Oval 299">
                <a:extLst>
                  <a:ext uri="{FF2B5EF4-FFF2-40B4-BE49-F238E27FC236}">
                    <a16:creationId xmlns:a16="http://schemas.microsoft.com/office/drawing/2014/main" id="{00000000-0008-0000-0400-00002C010000}"/>
                  </a:ext>
                </a:extLst>
              </xdr:cNvPr>
              <xdr:cNvSpPr>
                <a:spLocks noChangeArrowheads="1"/>
              </xdr:cNvSpPr>
            </xdr:nvSpPr>
            <xdr:spPr bwMode="auto">
              <a:xfrm>
                <a:off x="176392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01" name="Oval 300">
                <a:extLst>
                  <a:ext uri="{FF2B5EF4-FFF2-40B4-BE49-F238E27FC236}">
                    <a16:creationId xmlns:a16="http://schemas.microsoft.com/office/drawing/2014/main" id="{00000000-0008-0000-0400-00002D010000}"/>
                  </a:ext>
                </a:extLst>
              </xdr:cNvPr>
              <xdr:cNvSpPr>
                <a:spLocks noChangeArrowheads="1"/>
              </xdr:cNvSpPr>
            </xdr:nvSpPr>
            <xdr:spPr bwMode="auto">
              <a:xfrm>
                <a:off x="1763987"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02" name="Oval 301">
                <a:extLst>
                  <a:ext uri="{FF2B5EF4-FFF2-40B4-BE49-F238E27FC236}">
                    <a16:creationId xmlns:a16="http://schemas.microsoft.com/office/drawing/2014/main" id="{00000000-0008-0000-0400-00002E010000}"/>
                  </a:ext>
                </a:extLst>
              </xdr:cNvPr>
              <xdr:cNvSpPr>
                <a:spLocks noChangeArrowheads="1"/>
              </xdr:cNvSpPr>
            </xdr:nvSpPr>
            <xdr:spPr bwMode="auto">
              <a:xfrm>
                <a:off x="1764054"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03" name="Oval 302">
                <a:extLst>
                  <a:ext uri="{FF2B5EF4-FFF2-40B4-BE49-F238E27FC236}">
                    <a16:creationId xmlns:a16="http://schemas.microsoft.com/office/drawing/2014/main" id="{00000000-0008-0000-0400-00002F010000}"/>
                  </a:ext>
                </a:extLst>
              </xdr:cNvPr>
              <xdr:cNvSpPr>
                <a:spLocks noChangeArrowheads="1"/>
              </xdr:cNvSpPr>
            </xdr:nvSpPr>
            <xdr:spPr bwMode="auto">
              <a:xfrm>
                <a:off x="1764123"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04" name="Oval 303">
                <a:extLst>
                  <a:ext uri="{FF2B5EF4-FFF2-40B4-BE49-F238E27FC236}">
                    <a16:creationId xmlns:a16="http://schemas.microsoft.com/office/drawing/2014/main" id="{00000000-0008-0000-0400-000030010000}"/>
                  </a:ext>
                </a:extLst>
              </xdr:cNvPr>
              <xdr:cNvSpPr>
                <a:spLocks noChangeArrowheads="1"/>
              </xdr:cNvSpPr>
            </xdr:nvSpPr>
            <xdr:spPr bwMode="auto">
              <a:xfrm>
                <a:off x="176419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05" name="Oval 304">
                <a:extLst>
                  <a:ext uri="{FF2B5EF4-FFF2-40B4-BE49-F238E27FC236}">
                    <a16:creationId xmlns:a16="http://schemas.microsoft.com/office/drawing/2014/main" id="{00000000-0008-0000-0400-000031010000}"/>
                  </a:ext>
                </a:extLst>
              </xdr:cNvPr>
              <xdr:cNvSpPr>
                <a:spLocks noChangeArrowheads="1"/>
              </xdr:cNvSpPr>
            </xdr:nvSpPr>
            <xdr:spPr bwMode="auto">
              <a:xfrm>
                <a:off x="1764257"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06" name="Oval 305">
                <a:extLst>
                  <a:ext uri="{FF2B5EF4-FFF2-40B4-BE49-F238E27FC236}">
                    <a16:creationId xmlns:a16="http://schemas.microsoft.com/office/drawing/2014/main" id="{00000000-0008-0000-0400-000032010000}"/>
                  </a:ext>
                </a:extLst>
              </xdr:cNvPr>
              <xdr:cNvSpPr>
                <a:spLocks noChangeArrowheads="1"/>
              </xdr:cNvSpPr>
            </xdr:nvSpPr>
            <xdr:spPr bwMode="auto">
              <a:xfrm>
                <a:off x="1764326"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07" name="Oval 306">
                <a:extLst>
                  <a:ext uri="{FF2B5EF4-FFF2-40B4-BE49-F238E27FC236}">
                    <a16:creationId xmlns:a16="http://schemas.microsoft.com/office/drawing/2014/main" id="{00000000-0008-0000-0400-000033010000}"/>
                  </a:ext>
                </a:extLst>
              </xdr:cNvPr>
              <xdr:cNvSpPr>
                <a:spLocks noChangeArrowheads="1"/>
              </xdr:cNvSpPr>
            </xdr:nvSpPr>
            <xdr:spPr bwMode="auto">
              <a:xfrm>
                <a:off x="1764392"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08" name="Oval 307">
                <a:extLst>
                  <a:ext uri="{FF2B5EF4-FFF2-40B4-BE49-F238E27FC236}">
                    <a16:creationId xmlns:a16="http://schemas.microsoft.com/office/drawing/2014/main" id="{00000000-0008-0000-0400-000034010000}"/>
                  </a:ext>
                </a:extLst>
              </xdr:cNvPr>
              <xdr:cNvSpPr>
                <a:spLocks noChangeArrowheads="1"/>
              </xdr:cNvSpPr>
            </xdr:nvSpPr>
            <xdr:spPr bwMode="auto">
              <a:xfrm>
                <a:off x="176446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09" name="Oval 308">
                <a:extLst>
                  <a:ext uri="{FF2B5EF4-FFF2-40B4-BE49-F238E27FC236}">
                    <a16:creationId xmlns:a16="http://schemas.microsoft.com/office/drawing/2014/main" id="{00000000-0008-0000-0400-000035010000}"/>
                  </a:ext>
                </a:extLst>
              </xdr:cNvPr>
              <xdr:cNvSpPr>
                <a:spLocks noChangeArrowheads="1"/>
              </xdr:cNvSpPr>
            </xdr:nvSpPr>
            <xdr:spPr bwMode="auto">
              <a:xfrm>
                <a:off x="1764529"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10" name="Oval 309">
                <a:extLst>
                  <a:ext uri="{FF2B5EF4-FFF2-40B4-BE49-F238E27FC236}">
                    <a16:creationId xmlns:a16="http://schemas.microsoft.com/office/drawing/2014/main" id="{00000000-0008-0000-0400-000036010000}"/>
                  </a:ext>
                </a:extLst>
              </xdr:cNvPr>
              <xdr:cNvSpPr>
                <a:spLocks noChangeArrowheads="1"/>
              </xdr:cNvSpPr>
            </xdr:nvSpPr>
            <xdr:spPr bwMode="auto">
              <a:xfrm>
                <a:off x="1764599"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11" name="Oval 310">
                <a:extLst>
                  <a:ext uri="{FF2B5EF4-FFF2-40B4-BE49-F238E27FC236}">
                    <a16:creationId xmlns:a16="http://schemas.microsoft.com/office/drawing/2014/main" id="{00000000-0008-0000-0400-000037010000}"/>
                  </a:ext>
                </a:extLst>
              </xdr:cNvPr>
              <xdr:cNvSpPr>
                <a:spLocks noChangeArrowheads="1"/>
              </xdr:cNvSpPr>
            </xdr:nvSpPr>
            <xdr:spPr bwMode="auto">
              <a:xfrm>
                <a:off x="176467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12" name="Oval 311">
                <a:extLst>
                  <a:ext uri="{FF2B5EF4-FFF2-40B4-BE49-F238E27FC236}">
                    <a16:creationId xmlns:a16="http://schemas.microsoft.com/office/drawing/2014/main" id="{00000000-0008-0000-0400-000038010000}"/>
                  </a:ext>
                </a:extLst>
              </xdr:cNvPr>
              <xdr:cNvSpPr>
                <a:spLocks noChangeArrowheads="1"/>
              </xdr:cNvSpPr>
            </xdr:nvSpPr>
            <xdr:spPr bwMode="auto">
              <a:xfrm>
                <a:off x="1764737"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13" name="Oval 312">
                <a:extLst>
                  <a:ext uri="{FF2B5EF4-FFF2-40B4-BE49-F238E27FC236}">
                    <a16:creationId xmlns:a16="http://schemas.microsoft.com/office/drawing/2014/main" id="{00000000-0008-0000-0400-000039010000}"/>
                  </a:ext>
                </a:extLst>
              </xdr:cNvPr>
              <xdr:cNvSpPr>
                <a:spLocks noChangeArrowheads="1"/>
              </xdr:cNvSpPr>
            </xdr:nvSpPr>
            <xdr:spPr bwMode="auto">
              <a:xfrm>
                <a:off x="1764798"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grpSp>
        <xdr:cxnSp macro="">
          <xdr:nvCxnSpPr>
            <xdr:cNvPr id="295" name="Straight Connector 294">
              <a:extLst>
                <a:ext uri="{FF2B5EF4-FFF2-40B4-BE49-F238E27FC236}">
                  <a16:creationId xmlns:a16="http://schemas.microsoft.com/office/drawing/2014/main" id="{00000000-0008-0000-0400-000027010000}"/>
                </a:ext>
              </a:extLst>
            </xdr:cNvPr>
            <xdr:cNvCxnSpPr/>
          </xdr:nvCxnSpPr>
          <xdr:spPr>
            <a:xfrm rot="20700000" flipV="1">
              <a:off x="4631717" y="1371164"/>
              <a:ext cx="1289263" cy="362053"/>
            </a:xfrm>
            <a:prstGeom prst="line">
              <a:avLst/>
            </a:prstGeom>
            <a:ln w="57150">
              <a:solidFill>
                <a:srgbClr val="7030A0"/>
              </a:solidFill>
              <a:prstDash val="sysDash"/>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grpSp>
        <xdr:nvGrpSpPr>
          <xdr:cNvPr id="246" name="Group 245">
            <a:extLst>
              <a:ext uri="{FF2B5EF4-FFF2-40B4-BE49-F238E27FC236}">
                <a16:creationId xmlns:a16="http://schemas.microsoft.com/office/drawing/2014/main" id="{00000000-0008-0000-0400-0000F6000000}"/>
              </a:ext>
            </a:extLst>
          </xdr:cNvPr>
          <xdr:cNvGrpSpPr/>
        </xdr:nvGrpSpPr>
        <xdr:grpSpPr>
          <a:xfrm rot="840000">
            <a:off x="7665732" y="3478142"/>
            <a:ext cx="855995" cy="271332"/>
            <a:chOff x="4634975" y="1359942"/>
            <a:chExt cx="1282748" cy="406602"/>
          </a:xfrm>
        </xdr:grpSpPr>
        <xdr:grpSp>
          <xdr:nvGrpSpPr>
            <xdr:cNvPr id="274" name="Group 273">
              <a:extLst>
                <a:ext uri="{FF2B5EF4-FFF2-40B4-BE49-F238E27FC236}">
                  <a16:creationId xmlns:a16="http://schemas.microsoft.com/office/drawing/2014/main" id="{00000000-0008-0000-0400-000012010000}"/>
                </a:ext>
              </a:extLst>
            </xdr:cNvPr>
            <xdr:cNvGrpSpPr>
              <a:grpSpLocks/>
            </xdr:cNvGrpSpPr>
          </xdr:nvGrpSpPr>
          <xdr:grpSpPr bwMode="auto">
            <a:xfrm rot="19800000">
              <a:off x="4732339" y="1383338"/>
              <a:ext cx="997701" cy="383206"/>
              <a:chOff x="1763650" y="1214708"/>
              <a:chExt cx="1246" cy="266"/>
            </a:xfrm>
          </xdr:grpSpPr>
          <xdr:sp macro="" textlink="">
            <xdr:nvSpPr>
              <xdr:cNvPr id="276" name="Oval 275">
                <a:extLst>
                  <a:ext uri="{FF2B5EF4-FFF2-40B4-BE49-F238E27FC236}">
                    <a16:creationId xmlns:a16="http://schemas.microsoft.com/office/drawing/2014/main" id="{00000000-0008-0000-0400-000014010000}"/>
                  </a:ext>
                </a:extLst>
              </xdr:cNvPr>
              <xdr:cNvSpPr>
                <a:spLocks noChangeArrowheads="1"/>
              </xdr:cNvSpPr>
            </xdr:nvSpPr>
            <xdr:spPr bwMode="auto">
              <a:xfrm>
                <a:off x="1763650"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77" name="Oval 276">
                <a:extLst>
                  <a:ext uri="{FF2B5EF4-FFF2-40B4-BE49-F238E27FC236}">
                    <a16:creationId xmlns:a16="http://schemas.microsoft.com/office/drawing/2014/main" id="{00000000-0008-0000-0400-000015010000}"/>
                  </a:ext>
                </a:extLst>
              </xdr:cNvPr>
              <xdr:cNvSpPr>
                <a:spLocks noChangeArrowheads="1"/>
              </xdr:cNvSpPr>
            </xdr:nvSpPr>
            <xdr:spPr bwMode="auto">
              <a:xfrm>
                <a:off x="1763718"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78" name="Oval 277">
                <a:extLst>
                  <a:ext uri="{FF2B5EF4-FFF2-40B4-BE49-F238E27FC236}">
                    <a16:creationId xmlns:a16="http://schemas.microsoft.com/office/drawing/2014/main" id="{00000000-0008-0000-0400-000016010000}"/>
                  </a:ext>
                </a:extLst>
              </xdr:cNvPr>
              <xdr:cNvSpPr>
                <a:spLocks noChangeArrowheads="1"/>
              </xdr:cNvSpPr>
            </xdr:nvSpPr>
            <xdr:spPr bwMode="auto">
              <a:xfrm>
                <a:off x="1763785"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79" name="Oval 278">
                <a:extLst>
                  <a:ext uri="{FF2B5EF4-FFF2-40B4-BE49-F238E27FC236}">
                    <a16:creationId xmlns:a16="http://schemas.microsoft.com/office/drawing/2014/main" id="{00000000-0008-0000-0400-000017010000}"/>
                  </a:ext>
                </a:extLst>
              </xdr:cNvPr>
              <xdr:cNvSpPr>
                <a:spLocks noChangeArrowheads="1"/>
              </xdr:cNvSpPr>
            </xdr:nvSpPr>
            <xdr:spPr bwMode="auto">
              <a:xfrm>
                <a:off x="1763852"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80" name="Oval 279">
                <a:extLst>
                  <a:ext uri="{FF2B5EF4-FFF2-40B4-BE49-F238E27FC236}">
                    <a16:creationId xmlns:a16="http://schemas.microsoft.com/office/drawing/2014/main" id="{00000000-0008-0000-0400-000018010000}"/>
                  </a:ext>
                </a:extLst>
              </xdr:cNvPr>
              <xdr:cNvSpPr>
                <a:spLocks noChangeArrowheads="1"/>
              </xdr:cNvSpPr>
            </xdr:nvSpPr>
            <xdr:spPr bwMode="auto">
              <a:xfrm>
                <a:off x="176392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81" name="Oval 280">
                <a:extLst>
                  <a:ext uri="{FF2B5EF4-FFF2-40B4-BE49-F238E27FC236}">
                    <a16:creationId xmlns:a16="http://schemas.microsoft.com/office/drawing/2014/main" id="{00000000-0008-0000-0400-000019010000}"/>
                  </a:ext>
                </a:extLst>
              </xdr:cNvPr>
              <xdr:cNvSpPr>
                <a:spLocks noChangeArrowheads="1"/>
              </xdr:cNvSpPr>
            </xdr:nvSpPr>
            <xdr:spPr bwMode="auto">
              <a:xfrm>
                <a:off x="1763987"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82" name="Oval 281">
                <a:extLst>
                  <a:ext uri="{FF2B5EF4-FFF2-40B4-BE49-F238E27FC236}">
                    <a16:creationId xmlns:a16="http://schemas.microsoft.com/office/drawing/2014/main" id="{00000000-0008-0000-0400-00001A010000}"/>
                  </a:ext>
                </a:extLst>
              </xdr:cNvPr>
              <xdr:cNvSpPr>
                <a:spLocks noChangeArrowheads="1"/>
              </xdr:cNvSpPr>
            </xdr:nvSpPr>
            <xdr:spPr bwMode="auto">
              <a:xfrm>
                <a:off x="1764054"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83" name="Oval 282">
                <a:extLst>
                  <a:ext uri="{FF2B5EF4-FFF2-40B4-BE49-F238E27FC236}">
                    <a16:creationId xmlns:a16="http://schemas.microsoft.com/office/drawing/2014/main" id="{00000000-0008-0000-0400-00001B010000}"/>
                  </a:ext>
                </a:extLst>
              </xdr:cNvPr>
              <xdr:cNvSpPr>
                <a:spLocks noChangeArrowheads="1"/>
              </xdr:cNvSpPr>
            </xdr:nvSpPr>
            <xdr:spPr bwMode="auto">
              <a:xfrm>
                <a:off x="1764123"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84" name="Oval 283">
                <a:extLst>
                  <a:ext uri="{FF2B5EF4-FFF2-40B4-BE49-F238E27FC236}">
                    <a16:creationId xmlns:a16="http://schemas.microsoft.com/office/drawing/2014/main" id="{00000000-0008-0000-0400-00001C010000}"/>
                  </a:ext>
                </a:extLst>
              </xdr:cNvPr>
              <xdr:cNvSpPr>
                <a:spLocks noChangeArrowheads="1"/>
              </xdr:cNvSpPr>
            </xdr:nvSpPr>
            <xdr:spPr bwMode="auto">
              <a:xfrm>
                <a:off x="176419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85" name="Oval 284">
                <a:extLst>
                  <a:ext uri="{FF2B5EF4-FFF2-40B4-BE49-F238E27FC236}">
                    <a16:creationId xmlns:a16="http://schemas.microsoft.com/office/drawing/2014/main" id="{00000000-0008-0000-0400-00001D010000}"/>
                  </a:ext>
                </a:extLst>
              </xdr:cNvPr>
              <xdr:cNvSpPr>
                <a:spLocks noChangeArrowheads="1"/>
              </xdr:cNvSpPr>
            </xdr:nvSpPr>
            <xdr:spPr bwMode="auto">
              <a:xfrm>
                <a:off x="1764257"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86" name="Oval 285">
                <a:extLst>
                  <a:ext uri="{FF2B5EF4-FFF2-40B4-BE49-F238E27FC236}">
                    <a16:creationId xmlns:a16="http://schemas.microsoft.com/office/drawing/2014/main" id="{00000000-0008-0000-0400-00001E010000}"/>
                  </a:ext>
                </a:extLst>
              </xdr:cNvPr>
              <xdr:cNvSpPr>
                <a:spLocks noChangeArrowheads="1"/>
              </xdr:cNvSpPr>
            </xdr:nvSpPr>
            <xdr:spPr bwMode="auto">
              <a:xfrm>
                <a:off x="1764326"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87" name="Oval 286">
                <a:extLst>
                  <a:ext uri="{FF2B5EF4-FFF2-40B4-BE49-F238E27FC236}">
                    <a16:creationId xmlns:a16="http://schemas.microsoft.com/office/drawing/2014/main" id="{00000000-0008-0000-0400-00001F010000}"/>
                  </a:ext>
                </a:extLst>
              </xdr:cNvPr>
              <xdr:cNvSpPr>
                <a:spLocks noChangeArrowheads="1"/>
              </xdr:cNvSpPr>
            </xdr:nvSpPr>
            <xdr:spPr bwMode="auto">
              <a:xfrm>
                <a:off x="1764392"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88" name="Oval 287">
                <a:extLst>
                  <a:ext uri="{FF2B5EF4-FFF2-40B4-BE49-F238E27FC236}">
                    <a16:creationId xmlns:a16="http://schemas.microsoft.com/office/drawing/2014/main" id="{00000000-0008-0000-0400-000020010000}"/>
                  </a:ext>
                </a:extLst>
              </xdr:cNvPr>
              <xdr:cNvSpPr>
                <a:spLocks noChangeArrowheads="1"/>
              </xdr:cNvSpPr>
            </xdr:nvSpPr>
            <xdr:spPr bwMode="auto">
              <a:xfrm>
                <a:off x="176446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89" name="Oval 288">
                <a:extLst>
                  <a:ext uri="{FF2B5EF4-FFF2-40B4-BE49-F238E27FC236}">
                    <a16:creationId xmlns:a16="http://schemas.microsoft.com/office/drawing/2014/main" id="{00000000-0008-0000-0400-000021010000}"/>
                  </a:ext>
                </a:extLst>
              </xdr:cNvPr>
              <xdr:cNvSpPr>
                <a:spLocks noChangeArrowheads="1"/>
              </xdr:cNvSpPr>
            </xdr:nvSpPr>
            <xdr:spPr bwMode="auto">
              <a:xfrm>
                <a:off x="1764529"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90" name="Oval 289">
                <a:extLst>
                  <a:ext uri="{FF2B5EF4-FFF2-40B4-BE49-F238E27FC236}">
                    <a16:creationId xmlns:a16="http://schemas.microsoft.com/office/drawing/2014/main" id="{00000000-0008-0000-0400-000022010000}"/>
                  </a:ext>
                </a:extLst>
              </xdr:cNvPr>
              <xdr:cNvSpPr>
                <a:spLocks noChangeArrowheads="1"/>
              </xdr:cNvSpPr>
            </xdr:nvSpPr>
            <xdr:spPr bwMode="auto">
              <a:xfrm>
                <a:off x="1764599"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91" name="Oval 290">
                <a:extLst>
                  <a:ext uri="{FF2B5EF4-FFF2-40B4-BE49-F238E27FC236}">
                    <a16:creationId xmlns:a16="http://schemas.microsoft.com/office/drawing/2014/main" id="{00000000-0008-0000-0400-000023010000}"/>
                  </a:ext>
                </a:extLst>
              </xdr:cNvPr>
              <xdr:cNvSpPr>
                <a:spLocks noChangeArrowheads="1"/>
              </xdr:cNvSpPr>
            </xdr:nvSpPr>
            <xdr:spPr bwMode="auto">
              <a:xfrm>
                <a:off x="176467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92" name="Oval 291">
                <a:extLst>
                  <a:ext uri="{FF2B5EF4-FFF2-40B4-BE49-F238E27FC236}">
                    <a16:creationId xmlns:a16="http://schemas.microsoft.com/office/drawing/2014/main" id="{00000000-0008-0000-0400-000024010000}"/>
                  </a:ext>
                </a:extLst>
              </xdr:cNvPr>
              <xdr:cNvSpPr>
                <a:spLocks noChangeArrowheads="1"/>
              </xdr:cNvSpPr>
            </xdr:nvSpPr>
            <xdr:spPr bwMode="auto">
              <a:xfrm>
                <a:off x="1764737"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293" name="Oval 292">
                <a:extLst>
                  <a:ext uri="{FF2B5EF4-FFF2-40B4-BE49-F238E27FC236}">
                    <a16:creationId xmlns:a16="http://schemas.microsoft.com/office/drawing/2014/main" id="{00000000-0008-0000-0400-000025010000}"/>
                  </a:ext>
                </a:extLst>
              </xdr:cNvPr>
              <xdr:cNvSpPr>
                <a:spLocks noChangeArrowheads="1"/>
              </xdr:cNvSpPr>
            </xdr:nvSpPr>
            <xdr:spPr bwMode="auto">
              <a:xfrm>
                <a:off x="1764798"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grpSp>
        <xdr:cxnSp macro="">
          <xdr:nvCxnSpPr>
            <xdr:cNvPr id="275" name="Straight Connector 274">
              <a:extLst>
                <a:ext uri="{FF2B5EF4-FFF2-40B4-BE49-F238E27FC236}">
                  <a16:creationId xmlns:a16="http://schemas.microsoft.com/office/drawing/2014/main" id="{00000000-0008-0000-0400-000013010000}"/>
                </a:ext>
              </a:extLst>
            </xdr:cNvPr>
            <xdr:cNvCxnSpPr/>
          </xdr:nvCxnSpPr>
          <xdr:spPr>
            <a:xfrm rot="20760000" flipV="1">
              <a:off x="4634975" y="1359942"/>
              <a:ext cx="1282748" cy="384498"/>
            </a:xfrm>
            <a:prstGeom prst="line">
              <a:avLst/>
            </a:prstGeom>
            <a:ln w="57150">
              <a:solidFill>
                <a:srgbClr val="7030A0"/>
              </a:solidFill>
              <a:prstDash val="sysDash"/>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sp macro="" textlink="">
        <xdr:nvSpPr>
          <xdr:cNvPr id="247" name="TextBox 84">
            <a:extLst>
              <a:ext uri="{FF2B5EF4-FFF2-40B4-BE49-F238E27FC236}">
                <a16:creationId xmlns:a16="http://schemas.microsoft.com/office/drawing/2014/main" id="{00000000-0008-0000-0400-0000F7000000}"/>
              </a:ext>
            </a:extLst>
          </xdr:cNvPr>
          <xdr:cNvSpPr txBox="1"/>
        </xdr:nvSpPr>
        <xdr:spPr>
          <a:xfrm>
            <a:off x="6559809" y="4725088"/>
            <a:ext cx="2190141" cy="276999"/>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200">
                <a:solidFill>
                  <a:srgbClr val="9900CC"/>
                </a:solidFill>
                <a:latin typeface="Arial" pitchFamily="34" charset="0"/>
                <a:cs typeface="Arial" pitchFamily="34" charset="0"/>
              </a:rPr>
              <a:t>Elvaco (M-Bus) GPRS logger</a:t>
            </a:r>
            <a:endParaRPr lang="en-GB" sz="1200" i="1">
              <a:solidFill>
                <a:srgbClr val="9900CC"/>
              </a:solidFill>
              <a:latin typeface="Arial" pitchFamily="34" charset="0"/>
              <a:cs typeface="Arial" pitchFamily="34" charset="0"/>
            </a:endParaRPr>
          </a:p>
        </xdr:txBody>
      </xdr:sp>
      <xdr:grpSp>
        <xdr:nvGrpSpPr>
          <xdr:cNvPr id="248" name="Group 247">
            <a:extLst>
              <a:ext uri="{FF2B5EF4-FFF2-40B4-BE49-F238E27FC236}">
                <a16:creationId xmlns:a16="http://schemas.microsoft.com/office/drawing/2014/main" id="{00000000-0008-0000-0400-0000F8000000}"/>
              </a:ext>
            </a:extLst>
          </xdr:cNvPr>
          <xdr:cNvGrpSpPr/>
        </xdr:nvGrpSpPr>
        <xdr:grpSpPr>
          <a:xfrm>
            <a:off x="6909744" y="3448990"/>
            <a:ext cx="1233796" cy="1290024"/>
            <a:chOff x="6679167" y="3129538"/>
            <a:chExt cx="1233796" cy="1290024"/>
          </a:xfrm>
        </xdr:grpSpPr>
        <xdr:pic>
          <xdr:nvPicPr>
            <xdr:cNvPr id="272" name="Picture 271">
              <a:extLst>
                <a:ext uri="{FF2B5EF4-FFF2-40B4-BE49-F238E27FC236}">
                  <a16:creationId xmlns:a16="http://schemas.microsoft.com/office/drawing/2014/main" id="{00000000-0008-0000-0400-000010010000}"/>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6679167" y="3129538"/>
              <a:ext cx="782828" cy="1276350"/>
            </a:xfrm>
            <a:prstGeom prst="rect">
              <a:avLst/>
            </a:prstGeom>
            <a:noFill/>
          </xdr:spPr>
        </xdr:pic>
        <xdr:pic>
          <xdr:nvPicPr>
            <xdr:cNvPr id="273" name="Picture 272">
              <a:extLst>
                <a:ext uri="{FF2B5EF4-FFF2-40B4-BE49-F238E27FC236}">
                  <a16:creationId xmlns:a16="http://schemas.microsoft.com/office/drawing/2014/main" id="{00000000-0008-0000-0400-00001101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427534" y="4075945"/>
              <a:ext cx="485429" cy="343617"/>
            </a:xfrm>
            <a:prstGeom prst="rect">
              <a:avLst/>
            </a:prstGeom>
            <a:noFill/>
          </xdr:spPr>
        </xdr:pic>
      </xdr:grpSp>
      <xdr:sp macro="" textlink="">
        <xdr:nvSpPr>
          <xdr:cNvPr id="249" name="TextBox 101">
            <a:extLst>
              <a:ext uri="{FF2B5EF4-FFF2-40B4-BE49-F238E27FC236}">
                <a16:creationId xmlns:a16="http://schemas.microsoft.com/office/drawing/2014/main" id="{00000000-0008-0000-0400-0000F9000000}"/>
              </a:ext>
            </a:extLst>
          </xdr:cNvPr>
          <xdr:cNvSpPr txBox="1"/>
        </xdr:nvSpPr>
        <xdr:spPr>
          <a:xfrm>
            <a:off x="5145960" y="3065325"/>
            <a:ext cx="2039183" cy="276999"/>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200">
                <a:solidFill>
                  <a:srgbClr val="0000FF"/>
                </a:solidFill>
                <a:latin typeface="Arial" pitchFamily="34" charset="0"/>
                <a:cs typeface="Arial" pitchFamily="34" charset="0"/>
              </a:rPr>
              <a:t>Switchless electric supplies</a:t>
            </a:r>
            <a:endParaRPr lang="en-GB" sz="1200" i="1">
              <a:solidFill>
                <a:srgbClr val="0000FF"/>
              </a:solidFill>
              <a:latin typeface="Arial" pitchFamily="34" charset="0"/>
              <a:cs typeface="Arial" pitchFamily="34" charset="0"/>
            </a:endParaRPr>
          </a:p>
        </xdr:txBody>
      </xdr:sp>
      <xdr:cxnSp macro="">
        <xdr:nvCxnSpPr>
          <xdr:cNvPr id="250" name="Straight Connector 249">
            <a:extLst>
              <a:ext uri="{FF2B5EF4-FFF2-40B4-BE49-F238E27FC236}">
                <a16:creationId xmlns:a16="http://schemas.microsoft.com/office/drawing/2014/main" id="{00000000-0008-0000-0400-0000FA000000}"/>
              </a:ext>
            </a:extLst>
          </xdr:cNvPr>
          <xdr:cNvCxnSpPr>
            <a:cxnSpLocks/>
          </xdr:cNvCxnSpPr>
        </xdr:nvCxnSpPr>
        <xdr:spPr>
          <a:xfrm>
            <a:off x="4870534" y="3075570"/>
            <a:ext cx="3662958" cy="5888"/>
          </a:xfrm>
          <a:prstGeom prst="line">
            <a:avLst/>
          </a:prstGeom>
          <a:ln w="28575">
            <a:solidFill>
              <a:srgbClr val="0000FF"/>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251" name="Straight Connector 250">
            <a:extLst>
              <a:ext uri="{FF2B5EF4-FFF2-40B4-BE49-F238E27FC236}">
                <a16:creationId xmlns:a16="http://schemas.microsoft.com/office/drawing/2014/main" id="{00000000-0008-0000-0400-0000FB000000}"/>
              </a:ext>
            </a:extLst>
          </xdr:cNvPr>
          <xdr:cNvCxnSpPr>
            <a:cxnSpLocks/>
          </xdr:cNvCxnSpPr>
        </xdr:nvCxnSpPr>
        <xdr:spPr>
          <a:xfrm>
            <a:off x="5751825" y="2702046"/>
            <a:ext cx="0" cy="359793"/>
          </a:xfrm>
          <a:prstGeom prst="line">
            <a:avLst/>
          </a:prstGeom>
          <a:ln w="19050">
            <a:solidFill>
              <a:srgbClr val="0000FF"/>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252" name="Straight Connector 251">
            <a:extLst>
              <a:ext uri="{FF2B5EF4-FFF2-40B4-BE49-F238E27FC236}">
                <a16:creationId xmlns:a16="http://schemas.microsoft.com/office/drawing/2014/main" id="{00000000-0008-0000-0400-0000FC000000}"/>
              </a:ext>
            </a:extLst>
          </xdr:cNvPr>
          <xdr:cNvCxnSpPr>
            <a:cxnSpLocks/>
          </xdr:cNvCxnSpPr>
        </xdr:nvCxnSpPr>
        <xdr:spPr>
          <a:xfrm>
            <a:off x="7330085" y="3090930"/>
            <a:ext cx="0" cy="401039"/>
          </a:xfrm>
          <a:prstGeom prst="line">
            <a:avLst/>
          </a:prstGeom>
          <a:ln w="19050">
            <a:solidFill>
              <a:srgbClr val="0000FF"/>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nvGrpSpPr>
          <xdr:cNvPr id="253" name="Group 252">
            <a:extLst>
              <a:ext uri="{FF2B5EF4-FFF2-40B4-BE49-F238E27FC236}">
                <a16:creationId xmlns:a16="http://schemas.microsoft.com/office/drawing/2014/main" id="{00000000-0008-0000-0400-0000FD000000}"/>
              </a:ext>
            </a:extLst>
          </xdr:cNvPr>
          <xdr:cNvGrpSpPr/>
        </xdr:nvGrpSpPr>
        <xdr:grpSpPr>
          <a:xfrm>
            <a:off x="1780782" y="5000337"/>
            <a:ext cx="4674253" cy="742775"/>
            <a:chOff x="1780782" y="5000337"/>
            <a:chExt cx="4674253" cy="742775"/>
          </a:xfrm>
        </xdr:grpSpPr>
        <xdr:grpSp>
          <xdr:nvGrpSpPr>
            <xdr:cNvPr id="264" name="Group 263">
              <a:extLst>
                <a:ext uri="{FF2B5EF4-FFF2-40B4-BE49-F238E27FC236}">
                  <a16:creationId xmlns:a16="http://schemas.microsoft.com/office/drawing/2014/main" id="{00000000-0008-0000-0400-000008010000}"/>
                </a:ext>
              </a:extLst>
            </xdr:cNvPr>
            <xdr:cNvGrpSpPr/>
          </xdr:nvGrpSpPr>
          <xdr:grpSpPr>
            <a:xfrm>
              <a:off x="1780782" y="5502066"/>
              <a:ext cx="4674253" cy="14540"/>
              <a:chOff x="1590282" y="5060106"/>
              <a:chExt cx="4674253" cy="14540"/>
            </a:xfrm>
          </xdr:grpSpPr>
          <xdr:cxnSp macro="">
            <xdr:nvCxnSpPr>
              <xdr:cNvPr id="270" name="Straight Connector 269">
                <a:extLst>
                  <a:ext uri="{FF2B5EF4-FFF2-40B4-BE49-F238E27FC236}">
                    <a16:creationId xmlns:a16="http://schemas.microsoft.com/office/drawing/2014/main" id="{00000000-0008-0000-0400-00000E010000}"/>
                  </a:ext>
                </a:extLst>
              </xdr:cNvPr>
              <xdr:cNvCxnSpPr>
                <a:cxnSpLocks/>
              </xdr:cNvCxnSpPr>
            </xdr:nvCxnSpPr>
            <xdr:spPr>
              <a:xfrm>
                <a:off x="3201172" y="5060106"/>
                <a:ext cx="3063363" cy="0"/>
              </a:xfrm>
              <a:prstGeom prst="line">
                <a:avLst/>
              </a:prstGeom>
              <a:ln w="76200">
                <a:solidFill>
                  <a:srgbClr val="FF66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271" name="Straight Connector 270">
                <a:extLst>
                  <a:ext uri="{FF2B5EF4-FFF2-40B4-BE49-F238E27FC236}">
                    <a16:creationId xmlns:a16="http://schemas.microsoft.com/office/drawing/2014/main" id="{00000000-0008-0000-0400-00000F010000}"/>
                  </a:ext>
                </a:extLst>
              </xdr:cNvPr>
              <xdr:cNvCxnSpPr>
                <a:cxnSpLocks/>
              </xdr:cNvCxnSpPr>
            </xdr:nvCxnSpPr>
            <xdr:spPr>
              <a:xfrm flipV="1">
                <a:off x="1590282" y="5074086"/>
                <a:ext cx="546717" cy="560"/>
              </a:xfrm>
              <a:prstGeom prst="line">
                <a:avLst/>
              </a:prstGeom>
              <a:ln w="76200">
                <a:solidFill>
                  <a:srgbClr val="FF66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pic>
          <xdr:nvPicPr>
            <xdr:cNvPr id="265" name="Picture 264">
              <a:extLst>
                <a:ext uri="{FF2B5EF4-FFF2-40B4-BE49-F238E27FC236}">
                  <a16:creationId xmlns:a16="http://schemas.microsoft.com/office/drawing/2014/main" id="{00000000-0008-0000-0400-000009010000}"/>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2315942" y="5263432"/>
              <a:ext cx="1091352" cy="479680"/>
            </a:xfrm>
            <a:prstGeom prst="rect">
              <a:avLst/>
            </a:prstGeom>
            <a:noFill/>
          </xdr:spPr>
        </xdr:pic>
        <xdr:cxnSp macro="">
          <xdr:nvCxnSpPr>
            <xdr:cNvPr id="266" name="Straight Connector 265">
              <a:extLst>
                <a:ext uri="{FF2B5EF4-FFF2-40B4-BE49-F238E27FC236}">
                  <a16:creationId xmlns:a16="http://schemas.microsoft.com/office/drawing/2014/main" id="{00000000-0008-0000-0400-00000A010000}"/>
                </a:ext>
              </a:extLst>
            </xdr:cNvPr>
            <xdr:cNvCxnSpPr>
              <a:cxnSpLocks/>
            </xdr:cNvCxnSpPr>
          </xdr:nvCxnSpPr>
          <xdr:spPr>
            <a:xfrm>
              <a:off x="6413314" y="5056329"/>
              <a:ext cx="0" cy="414205"/>
            </a:xfrm>
            <a:prstGeom prst="line">
              <a:avLst/>
            </a:prstGeom>
            <a:ln w="76200">
              <a:solidFill>
                <a:srgbClr val="FFA365"/>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sp macro="" textlink="">
          <xdr:nvSpPr>
            <xdr:cNvPr id="267" name="Oval 266">
              <a:extLst>
                <a:ext uri="{FF2B5EF4-FFF2-40B4-BE49-F238E27FC236}">
                  <a16:creationId xmlns:a16="http://schemas.microsoft.com/office/drawing/2014/main" id="{00000000-0008-0000-0400-00000B010000}"/>
                </a:ext>
              </a:extLst>
            </xdr:cNvPr>
            <xdr:cNvSpPr/>
          </xdr:nvSpPr>
          <xdr:spPr>
            <a:xfrm>
              <a:off x="3532831" y="5445554"/>
              <a:ext cx="89648" cy="89648"/>
            </a:xfrm>
            <a:prstGeom prst="ellipse">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xnSp macro="">
          <xdr:nvCxnSpPr>
            <xdr:cNvPr id="268" name="Straight Connector 267">
              <a:extLst>
                <a:ext uri="{FF2B5EF4-FFF2-40B4-BE49-F238E27FC236}">
                  <a16:creationId xmlns:a16="http://schemas.microsoft.com/office/drawing/2014/main" id="{00000000-0008-0000-0400-00000C010000}"/>
                </a:ext>
              </a:extLst>
            </xdr:cNvPr>
            <xdr:cNvCxnSpPr>
              <a:cxnSpLocks/>
            </xdr:cNvCxnSpPr>
          </xdr:nvCxnSpPr>
          <xdr:spPr>
            <a:xfrm>
              <a:off x="1943100" y="5052284"/>
              <a:ext cx="4511935" cy="0"/>
            </a:xfrm>
            <a:prstGeom prst="line">
              <a:avLst/>
            </a:prstGeom>
            <a:ln w="76200">
              <a:solidFill>
                <a:srgbClr val="FFBC8F"/>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sp macro="" textlink="">
          <xdr:nvSpPr>
            <xdr:cNvPr id="269" name="Oval 268">
              <a:extLst>
                <a:ext uri="{FF2B5EF4-FFF2-40B4-BE49-F238E27FC236}">
                  <a16:creationId xmlns:a16="http://schemas.microsoft.com/office/drawing/2014/main" id="{00000000-0008-0000-0400-00000D010000}"/>
                </a:ext>
              </a:extLst>
            </xdr:cNvPr>
            <xdr:cNvSpPr/>
          </xdr:nvSpPr>
          <xdr:spPr>
            <a:xfrm>
              <a:off x="2460565" y="5000337"/>
              <a:ext cx="89648" cy="89648"/>
            </a:xfrm>
            <a:prstGeom prst="ellipse">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grpSp>
      <xdr:sp macro="" textlink="">
        <xdr:nvSpPr>
          <xdr:cNvPr id="254" name="Freeform: Shape 253">
            <a:extLst>
              <a:ext uri="{FF2B5EF4-FFF2-40B4-BE49-F238E27FC236}">
                <a16:creationId xmlns:a16="http://schemas.microsoft.com/office/drawing/2014/main" id="{00000000-0008-0000-0400-0000FE000000}"/>
              </a:ext>
            </a:extLst>
          </xdr:cNvPr>
          <xdr:cNvSpPr/>
        </xdr:nvSpPr>
        <xdr:spPr>
          <a:xfrm>
            <a:off x="2505169" y="4015740"/>
            <a:ext cx="1280175" cy="1013460"/>
          </a:xfrm>
          <a:custGeom>
            <a:avLst/>
            <a:gdLst>
              <a:gd name="connsiteX0" fmla="*/ 1810 w 1091470"/>
              <a:gd name="connsiteY0" fmla="*/ 1013460 h 1013460"/>
              <a:gd name="connsiteX1" fmla="*/ 146590 w 1091470"/>
              <a:gd name="connsiteY1" fmla="*/ 556260 h 1013460"/>
              <a:gd name="connsiteX2" fmla="*/ 931450 w 1091470"/>
              <a:gd name="connsiteY2" fmla="*/ 228600 h 1013460"/>
              <a:gd name="connsiteX3" fmla="*/ 1091470 w 1091470"/>
              <a:gd name="connsiteY3" fmla="*/ 0 h 1013460"/>
            </a:gdLst>
            <a:ahLst/>
            <a:cxnLst>
              <a:cxn ang="0">
                <a:pos x="connsiteX0" y="connsiteY0"/>
              </a:cxn>
              <a:cxn ang="0">
                <a:pos x="connsiteX1" y="connsiteY1"/>
              </a:cxn>
              <a:cxn ang="0">
                <a:pos x="connsiteX2" y="connsiteY2"/>
              </a:cxn>
              <a:cxn ang="0">
                <a:pos x="connsiteX3" y="connsiteY3"/>
              </a:cxn>
            </a:cxnLst>
            <a:rect l="l" t="t" r="r" b="b"/>
            <a:pathLst>
              <a:path w="1091470" h="1013460">
                <a:moveTo>
                  <a:pt x="1810" y="1013460"/>
                </a:moveTo>
                <a:cubicBezTo>
                  <a:pt x="-3270" y="850265"/>
                  <a:pt x="-8350" y="687070"/>
                  <a:pt x="146590" y="556260"/>
                </a:cubicBezTo>
                <a:cubicBezTo>
                  <a:pt x="301530" y="425450"/>
                  <a:pt x="773970" y="321310"/>
                  <a:pt x="931450" y="228600"/>
                </a:cubicBezTo>
                <a:cubicBezTo>
                  <a:pt x="1088930" y="135890"/>
                  <a:pt x="1090200" y="67945"/>
                  <a:pt x="1091470" y="0"/>
                </a:cubicBezTo>
              </a:path>
            </a:pathLst>
          </a:custGeom>
          <a:noFill/>
          <a:ln>
            <a:solidFill>
              <a:srgbClr val="00B0F0"/>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255" name="Freeform: Shape 254">
            <a:extLst>
              <a:ext uri="{FF2B5EF4-FFF2-40B4-BE49-F238E27FC236}">
                <a16:creationId xmlns:a16="http://schemas.microsoft.com/office/drawing/2014/main" id="{00000000-0008-0000-0400-0000FF000000}"/>
              </a:ext>
            </a:extLst>
          </xdr:cNvPr>
          <xdr:cNvSpPr/>
        </xdr:nvSpPr>
        <xdr:spPr>
          <a:xfrm>
            <a:off x="3138388" y="4023361"/>
            <a:ext cx="819111" cy="1333500"/>
          </a:xfrm>
          <a:custGeom>
            <a:avLst/>
            <a:gdLst>
              <a:gd name="connsiteX0" fmla="*/ 16292 w 819111"/>
              <a:gd name="connsiteY0" fmla="*/ 1280160 h 1280160"/>
              <a:gd name="connsiteX1" fmla="*/ 23912 w 819111"/>
              <a:gd name="connsiteY1" fmla="*/ 1188720 h 1280160"/>
              <a:gd name="connsiteX2" fmla="*/ 244892 w 819111"/>
              <a:gd name="connsiteY2" fmla="*/ 1021080 h 1280160"/>
              <a:gd name="connsiteX3" fmla="*/ 732572 w 819111"/>
              <a:gd name="connsiteY3" fmla="*/ 563880 h 1280160"/>
              <a:gd name="connsiteX4" fmla="*/ 816392 w 819111"/>
              <a:gd name="connsiteY4" fmla="*/ 0 h 128016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819111" h="1280160">
                <a:moveTo>
                  <a:pt x="16292" y="1280160"/>
                </a:moveTo>
                <a:cubicBezTo>
                  <a:pt x="1052" y="1256030"/>
                  <a:pt x="-14188" y="1231900"/>
                  <a:pt x="23912" y="1188720"/>
                </a:cubicBezTo>
                <a:cubicBezTo>
                  <a:pt x="62012" y="1145540"/>
                  <a:pt x="126782" y="1125220"/>
                  <a:pt x="244892" y="1021080"/>
                </a:cubicBezTo>
                <a:cubicBezTo>
                  <a:pt x="363002" y="916940"/>
                  <a:pt x="637322" y="734060"/>
                  <a:pt x="732572" y="563880"/>
                </a:cubicBezTo>
                <a:cubicBezTo>
                  <a:pt x="827822" y="393700"/>
                  <a:pt x="822107" y="196850"/>
                  <a:pt x="816392" y="0"/>
                </a:cubicBezTo>
              </a:path>
            </a:pathLst>
          </a:custGeom>
          <a:noFill/>
          <a:ln>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256" name="Freeform: Shape 255">
            <a:extLst>
              <a:ext uri="{FF2B5EF4-FFF2-40B4-BE49-F238E27FC236}">
                <a16:creationId xmlns:a16="http://schemas.microsoft.com/office/drawing/2014/main" id="{00000000-0008-0000-0400-000000010000}"/>
              </a:ext>
            </a:extLst>
          </xdr:cNvPr>
          <xdr:cNvSpPr/>
        </xdr:nvSpPr>
        <xdr:spPr>
          <a:xfrm>
            <a:off x="3558159" y="4023360"/>
            <a:ext cx="1217096" cy="1389056"/>
          </a:xfrm>
          <a:custGeom>
            <a:avLst/>
            <a:gdLst>
              <a:gd name="connsiteX0" fmla="*/ 7953 w 1201808"/>
              <a:gd name="connsiteY0" fmla="*/ 1409700 h 1409700"/>
              <a:gd name="connsiteX1" fmla="*/ 99393 w 1201808"/>
              <a:gd name="connsiteY1" fmla="*/ 1242060 h 1409700"/>
              <a:gd name="connsiteX2" fmla="*/ 708993 w 1201808"/>
              <a:gd name="connsiteY2" fmla="*/ 1127760 h 1409700"/>
              <a:gd name="connsiteX3" fmla="*/ 1089993 w 1201808"/>
              <a:gd name="connsiteY3" fmla="*/ 868680 h 1409700"/>
              <a:gd name="connsiteX4" fmla="*/ 1135713 w 1201808"/>
              <a:gd name="connsiteY4" fmla="*/ 342900 h 1409700"/>
              <a:gd name="connsiteX5" fmla="*/ 251793 w 1201808"/>
              <a:gd name="connsiteY5" fmla="*/ 190500 h 1409700"/>
              <a:gd name="connsiteX6" fmla="*/ 107013 w 1201808"/>
              <a:gd name="connsiteY6" fmla="*/ 0 h 14097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1201808" h="1409700">
                <a:moveTo>
                  <a:pt x="7953" y="1409700"/>
                </a:moveTo>
                <a:cubicBezTo>
                  <a:pt x="-4747" y="1349375"/>
                  <a:pt x="-17447" y="1289050"/>
                  <a:pt x="99393" y="1242060"/>
                </a:cubicBezTo>
                <a:cubicBezTo>
                  <a:pt x="216233" y="1195070"/>
                  <a:pt x="543893" y="1189990"/>
                  <a:pt x="708993" y="1127760"/>
                </a:cubicBezTo>
                <a:cubicBezTo>
                  <a:pt x="874093" y="1065530"/>
                  <a:pt x="1018873" y="999490"/>
                  <a:pt x="1089993" y="868680"/>
                </a:cubicBezTo>
                <a:cubicBezTo>
                  <a:pt x="1161113" y="737870"/>
                  <a:pt x="1275413" y="455930"/>
                  <a:pt x="1135713" y="342900"/>
                </a:cubicBezTo>
                <a:cubicBezTo>
                  <a:pt x="996013" y="229870"/>
                  <a:pt x="423243" y="247650"/>
                  <a:pt x="251793" y="190500"/>
                </a:cubicBezTo>
                <a:cubicBezTo>
                  <a:pt x="80343" y="133350"/>
                  <a:pt x="93678" y="66675"/>
                  <a:pt x="107013" y="0"/>
                </a:cubicBezTo>
              </a:path>
            </a:pathLst>
          </a:custGeom>
          <a:noFill/>
          <a:ln>
            <a:solidFill>
              <a:srgbClr val="FF0000"/>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257" name="TextBox 123">
            <a:extLst>
              <a:ext uri="{FF2B5EF4-FFF2-40B4-BE49-F238E27FC236}">
                <a16:creationId xmlns:a16="http://schemas.microsoft.com/office/drawing/2014/main" id="{00000000-0008-0000-0400-000001010000}"/>
              </a:ext>
            </a:extLst>
          </xdr:cNvPr>
          <xdr:cNvSpPr txBox="1"/>
        </xdr:nvSpPr>
        <xdr:spPr>
          <a:xfrm>
            <a:off x="4152802" y="4333066"/>
            <a:ext cx="1368690" cy="261610"/>
          </a:xfrm>
          <a:prstGeom prst="rect">
            <a:avLst/>
          </a:prstGeom>
          <a:solidFill>
            <a:srgbClr val="FF6600"/>
          </a:solidFill>
          <a:ln>
            <a:solidFill>
              <a:schemeClr val="tx1"/>
            </a:solidFill>
          </a:ln>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100">
                <a:latin typeface="Arial" pitchFamily="34" charset="0"/>
                <a:cs typeface="Arial" pitchFamily="34" charset="0"/>
              </a:rPr>
              <a:t>Flow temp sensor</a:t>
            </a:r>
            <a:endParaRPr lang="en-GB" sz="1100" i="1">
              <a:latin typeface="Arial" pitchFamily="34" charset="0"/>
              <a:cs typeface="Arial" pitchFamily="34" charset="0"/>
            </a:endParaRPr>
          </a:p>
        </xdr:txBody>
      </xdr:sp>
      <xdr:sp macro="" textlink="">
        <xdr:nvSpPr>
          <xdr:cNvPr id="258" name="TextBox 122">
            <a:extLst>
              <a:ext uri="{FF2B5EF4-FFF2-40B4-BE49-F238E27FC236}">
                <a16:creationId xmlns:a16="http://schemas.microsoft.com/office/drawing/2014/main" id="{00000000-0008-0000-0400-000002010000}"/>
              </a:ext>
            </a:extLst>
          </xdr:cNvPr>
          <xdr:cNvSpPr txBox="1"/>
        </xdr:nvSpPr>
        <xdr:spPr>
          <a:xfrm>
            <a:off x="2144273" y="4307242"/>
            <a:ext cx="1478206" cy="261610"/>
          </a:xfrm>
          <a:prstGeom prst="rect">
            <a:avLst/>
          </a:prstGeom>
          <a:solidFill>
            <a:schemeClr val="accent6">
              <a:lumMod val="40000"/>
              <a:lumOff val="60000"/>
            </a:schemeClr>
          </a:solidFill>
          <a:ln>
            <a:solidFill>
              <a:schemeClr val="tx1"/>
            </a:solidFill>
          </a:ln>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100">
                <a:latin typeface="Arial" pitchFamily="34" charset="0"/>
                <a:cs typeface="Arial" pitchFamily="34" charset="0"/>
              </a:rPr>
              <a:t>Return temp sensor</a:t>
            </a:r>
            <a:endParaRPr lang="en-GB" sz="1100" i="1">
              <a:latin typeface="Arial" pitchFamily="34" charset="0"/>
              <a:cs typeface="Arial" pitchFamily="34" charset="0"/>
            </a:endParaRPr>
          </a:p>
        </xdr:txBody>
      </xdr:sp>
      <xdr:sp macro="" textlink="">
        <xdr:nvSpPr>
          <xdr:cNvPr id="259" name="TextBox 124">
            <a:extLst>
              <a:ext uri="{FF2B5EF4-FFF2-40B4-BE49-F238E27FC236}">
                <a16:creationId xmlns:a16="http://schemas.microsoft.com/office/drawing/2014/main" id="{00000000-0008-0000-0400-000003010000}"/>
              </a:ext>
            </a:extLst>
          </xdr:cNvPr>
          <xdr:cNvSpPr txBox="1"/>
        </xdr:nvSpPr>
        <xdr:spPr>
          <a:xfrm>
            <a:off x="3064880" y="4659165"/>
            <a:ext cx="1270900" cy="261610"/>
          </a:xfrm>
          <a:prstGeom prst="rect">
            <a:avLst/>
          </a:prstGeom>
          <a:solidFill>
            <a:schemeClr val="accent1">
              <a:lumMod val="20000"/>
              <a:lumOff val="80000"/>
            </a:schemeClr>
          </a:solidFill>
          <a:ln>
            <a:solidFill>
              <a:schemeClr val="tx1"/>
            </a:solidFill>
          </a:ln>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100">
                <a:latin typeface="Arial" pitchFamily="34" charset="0"/>
                <a:cs typeface="Arial" pitchFamily="34" charset="0"/>
              </a:rPr>
              <a:t>Flow rate sensor</a:t>
            </a:r>
            <a:endParaRPr lang="en-GB" sz="1100" i="1">
              <a:latin typeface="Arial" pitchFamily="34" charset="0"/>
              <a:cs typeface="Arial" pitchFamily="34" charset="0"/>
            </a:endParaRPr>
          </a:p>
        </xdr:txBody>
      </xdr:sp>
      <xdr:sp macro="" textlink="">
        <xdr:nvSpPr>
          <xdr:cNvPr id="260" name="Freeform: Shape 259">
            <a:extLst>
              <a:ext uri="{FF2B5EF4-FFF2-40B4-BE49-F238E27FC236}">
                <a16:creationId xmlns:a16="http://schemas.microsoft.com/office/drawing/2014/main" id="{00000000-0008-0000-0400-000004010000}"/>
              </a:ext>
            </a:extLst>
          </xdr:cNvPr>
          <xdr:cNvSpPr/>
        </xdr:nvSpPr>
        <xdr:spPr>
          <a:xfrm>
            <a:off x="4440936" y="3992880"/>
            <a:ext cx="2470404" cy="144780"/>
          </a:xfrm>
          <a:custGeom>
            <a:avLst/>
            <a:gdLst>
              <a:gd name="connsiteX0" fmla="*/ 1524 w 2470404"/>
              <a:gd name="connsiteY0" fmla="*/ 0 h 144780"/>
              <a:gd name="connsiteX1" fmla="*/ 85344 w 2470404"/>
              <a:gd name="connsiteY1" fmla="*/ 114300 h 144780"/>
              <a:gd name="connsiteX2" fmla="*/ 550164 w 2470404"/>
              <a:gd name="connsiteY2" fmla="*/ 144780 h 144780"/>
              <a:gd name="connsiteX3" fmla="*/ 2470404 w 2470404"/>
              <a:gd name="connsiteY3" fmla="*/ 129540 h 144780"/>
            </a:gdLst>
            <a:ahLst/>
            <a:cxnLst>
              <a:cxn ang="0">
                <a:pos x="connsiteX0" y="connsiteY0"/>
              </a:cxn>
              <a:cxn ang="0">
                <a:pos x="connsiteX1" y="connsiteY1"/>
              </a:cxn>
              <a:cxn ang="0">
                <a:pos x="connsiteX2" y="connsiteY2"/>
              </a:cxn>
              <a:cxn ang="0">
                <a:pos x="connsiteX3" y="connsiteY3"/>
              </a:cxn>
            </a:cxnLst>
            <a:rect l="l" t="t" r="r" b="b"/>
            <a:pathLst>
              <a:path w="2470404" h="144780">
                <a:moveTo>
                  <a:pt x="1524" y="0"/>
                </a:moveTo>
                <a:cubicBezTo>
                  <a:pt x="-2286" y="45085"/>
                  <a:pt x="-6096" y="90170"/>
                  <a:pt x="85344" y="114300"/>
                </a:cubicBezTo>
                <a:cubicBezTo>
                  <a:pt x="176784" y="138430"/>
                  <a:pt x="550164" y="144780"/>
                  <a:pt x="550164" y="144780"/>
                </a:cubicBezTo>
                <a:lnTo>
                  <a:pt x="2470404" y="129540"/>
                </a:lnTo>
              </a:path>
            </a:pathLst>
          </a:custGeom>
          <a:noFill/>
          <a:ln w="38100" cmpd="dbl">
            <a:solidFill>
              <a:srgbClr val="9900CC"/>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261" name="TextBox 158">
            <a:extLst>
              <a:ext uri="{FF2B5EF4-FFF2-40B4-BE49-F238E27FC236}">
                <a16:creationId xmlns:a16="http://schemas.microsoft.com/office/drawing/2014/main" id="{00000000-0008-0000-0400-000005010000}"/>
              </a:ext>
            </a:extLst>
          </xdr:cNvPr>
          <xdr:cNvSpPr txBox="1"/>
        </xdr:nvSpPr>
        <xdr:spPr>
          <a:xfrm>
            <a:off x="5167443" y="3977438"/>
            <a:ext cx="1368690" cy="261610"/>
          </a:xfrm>
          <a:prstGeom prst="rect">
            <a:avLst/>
          </a:prstGeom>
          <a:solidFill>
            <a:srgbClr val="CC99FF"/>
          </a:solidFill>
          <a:ln>
            <a:solidFill>
              <a:schemeClr val="tx1"/>
            </a:solidFill>
          </a:ln>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100">
                <a:latin typeface="Arial" pitchFamily="34" charset="0"/>
                <a:cs typeface="Arial" pitchFamily="34" charset="0"/>
              </a:rPr>
              <a:t>M-Bus data lead</a:t>
            </a:r>
            <a:endParaRPr lang="en-GB" sz="1100" i="1">
              <a:latin typeface="Arial" pitchFamily="34" charset="0"/>
              <a:cs typeface="Arial" pitchFamily="34" charset="0"/>
            </a:endParaRPr>
          </a:p>
        </xdr:txBody>
      </xdr:sp>
      <xdr:cxnSp macro="">
        <xdr:nvCxnSpPr>
          <xdr:cNvPr id="262" name="Straight Connector 261">
            <a:extLst>
              <a:ext uri="{FF2B5EF4-FFF2-40B4-BE49-F238E27FC236}">
                <a16:creationId xmlns:a16="http://schemas.microsoft.com/office/drawing/2014/main" id="{00000000-0008-0000-0400-000006010000}"/>
              </a:ext>
            </a:extLst>
          </xdr:cNvPr>
          <xdr:cNvCxnSpPr>
            <a:cxnSpLocks/>
          </xdr:cNvCxnSpPr>
        </xdr:nvCxnSpPr>
        <xdr:spPr>
          <a:xfrm flipH="1">
            <a:off x="1943100" y="3405505"/>
            <a:ext cx="540714" cy="0"/>
          </a:xfrm>
          <a:prstGeom prst="line">
            <a:avLst/>
          </a:prstGeom>
          <a:ln w="57150">
            <a:solidFill>
              <a:srgbClr val="0000FF"/>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263" name="Straight Connector 262">
            <a:extLst>
              <a:ext uri="{FF2B5EF4-FFF2-40B4-BE49-F238E27FC236}">
                <a16:creationId xmlns:a16="http://schemas.microsoft.com/office/drawing/2014/main" id="{00000000-0008-0000-0400-000007010000}"/>
              </a:ext>
            </a:extLst>
          </xdr:cNvPr>
          <xdr:cNvCxnSpPr>
            <a:cxnSpLocks/>
          </xdr:cNvCxnSpPr>
        </xdr:nvCxnSpPr>
        <xdr:spPr>
          <a:xfrm flipV="1">
            <a:off x="2504754" y="2339798"/>
            <a:ext cx="0" cy="1097686"/>
          </a:xfrm>
          <a:prstGeom prst="line">
            <a:avLst/>
          </a:prstGeom>
          <a:ln w="57150">
            <a:solidFill>
              <a:srgbClr val="0000FF"/>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266700</xdr:colOff>
      <xdr:row>37</xdr:row>
      <xdr:rowOff>66675</xdr:rowOff>
    </xdr:from>
    <xdr:to>
      <xdr:col>7</xdr:col>
      <xdr:colOff>289697</xdr:colOff>
      <xdr:row>61</xdr:row>
      <xdr:rowOff>163529</xdr:rowOff>
    </xdr:to>
    <xdr:grpSp>
      <xdr:nvGrpSpPr>
        <xdr:cNvPr id="316" name="Group 315">
          <a:extLst>
            <a:ext uri="{FF2B5EF4-FFF2-40B4-BE49-F238E27FC236}">
              <a16:creationId xmlns:a16="http://schemas.microsoft.com/office/drawing/2014/main" id="{00000000-0008-0000-0400-00003C010000}"/>
            </a:ext>
          </a:extLst>
        </xdr:cNvPr>
        <xdr:cNvGrpSpPr/>
      </xdr:nvGrpSpPr>
      <xdr:grpSpPr>
        <a:xfrm>
          <a:off x="5765800" y="8524875"/>
          <a:ext cx="9243197" cy="4795854"/>
          <a:chOff x="132550" y="964291"/>
          <a:chExt cx="8824097" cy="4859354"/>
        </a:xfrm>
      </xdr:grpSpPr>
      <xdr:cxnSp macro="">
        <xdr:nvCxnSpPr>
          <xdr:cNvPr id="317" name="Straight Connector 316">
            <a:extLst>
              <a:ext uri="{FF2B5EF4-FFF2-40B4-BE49-F238E27FC236}">
                <a16:creationId xmlns:a16="http://schemas.microsoft.com/office/drawing/2014/main" id="{00000000-0008-0000-0400-00003D010000}"/>
              </a:ext>
            </a:extLst>
          </xdr:cNvPr>
          <xdr:cNvCxnSpPr>
            <a:cxnSpLocks/>
          </xdr:cNvCxnSpPr>
        </xdr:nvCxnSpPr>
        <xdr:spPr>
          <a:xfrm>
            <a:off x="323851" y="2714607"/>
            <a:ext cx="1581453" cy="0"/>
          </a:xfrm>
          <a:prstGeom prst="line">
            <a:avLst/>
          </a:prstGeom>
          <a:ln w="76200">
            <a:solidFill>
              <a:srgbClr val="9966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318" name="TextBox 41">
            <a:extLst>
              <a:ext uri="{FF2B5EF4-FFF2-40B4-BE49-F238E27FC236}">
                <a16:creationId xmlns:a16="http://schemas.microsoft.com/office/drawing/2014/main" id="{00000000-0008-0000-0400-00003E010000}"/>
              </a:ext>
            </a:extLst>
          </xdr:cNvPr>
          <xdr:cNvSpPr txBox="1"/>
        </xdr:nvSpPr>
        <xdr:spPr>
          <a:xfrm>
            <a:off x="3775020" y="5546646"/>
            <a:ext cx="1981555" cy="276999"/>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200">
                <a:solidFill>
                  <a:schemeClr val="accent6">
                    <a:lumMod val="50000"/>
                  </a:schemeClr>
                </a:solidFill>
                <a:latin typeface="Arial" pitchFamily="34" charset="0"/>
                <a:cs typeface="Arial" pitchFamily="34" charset="0"/>
              </a:rPr>
              <a:t>Heat meter integrator unit</a:t>
            </a:r>
            <a:endParaRPr lang="en-GB" sz="1200">
              <a:solidFill>
                <a:schemeClr val="accent6">
                  <a:lumMod val="50000"/>
                </a:schemeClr>
              </a:solidFill>
              <a:latin typeface="Arial" pitchFamily="34" charset="0"/>
              <a:cs typeface="Arial" pitchFamily="34" charset="0"/>
            </a:endParaRPr>
          </a:p>
        </xdr:txBody>
      </xdr:sp>
      <xdr:pic>
        <xdr:nvPicPr>
          <xdr:cNvPr id="319" name="Picture 318">
            <a:extLst>
              <a:ext uri="{FF2B5EF4-FFF2-40B4-BE49-F238E27FC236}">
                <a16:creationId xmlns:a16="http://schemas.microsoft.com/office/drawing/2014/main" id="{00000000-0008-0000-0400-00003F010000}"/>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5035798" y="4152747"/>
            <a:ext cx="1230390" cy="975384"/>
          </a:xfrm>
          <a:prstGeom prst="rect">
            <a:avLst/>
          </a:prstGeom>
          <a:noFill/>
        </xdr:spPr>
      </xdr:pic>
      <xdr:sp macro="" textlink="">
        <xdr:nvSpPr>
          <xdr:cNvPr id="320" name="TextBox 77">
            <a:extLst>
              <a:ext uri="{FF2B5EF4-FFF2-40B4-BE49-F238E27FC236}">
                <a16:creationId xmlns:a16="http://schemas.microsoft.com/office/drawing/2014/main" id="{00000000-0008-0000-0400-000040010000}"/>
              </a:ext>
            </a:extLst>
          </xdr:cNvPr>
          <xdr:cNvSpPr txBox="1"/>
        </xdr:nvSpPr>
        <xdr:spPr>
          <a:xfrm>
            <a:off x="442462" y="964291"/>
            <a:ext cx="1927496" cy="369332"/>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b="1">
                <a:latin typeface="Arial" pitchFamily="34" charset="0"/>
                <a:cs typeface="Arial" pitchFamily="34" charset="0"/>
              </a:rPr>
              <a:t>CHP monitoring</a:t>
            </a:r>
          </a:p>
        </xdr:txBody>
      </xdr:sp>
      <xdr:sp macro="" textlink="">
        <xdr:nvSpPr>
          <xdr:cNvPr id="321" name="TextBox 162">
            <a:extLst>
              <a:ext uri="{FF2B5EF4-FFF2-40B4-BE49-F238E27FC236}">
                <a16:creationId xmlns:a16="http://schemas.microsoft.com/office/drawing/2014/main" id="{00000000-0008-0000-0400-000041010000}"/>
              </a:ext>
            </a:extLst>
          </xdr:cNvPr>
          <xdr:cNvSpPr txBox="1"/>
        </xdr:nvSpPr>
        <xdr:spPr>
          <a:xfrm>
            <a:off x="4592577" y="1339508"/>
            <a:ext cx="1923713" cy="461665"/>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200">
                <a:solidFill>
                  <a:srgbClr val="0000FF"/>
                </a:solidFill>
                <a:latin typeface="Arial" pitchFamily="34" charset="0"/>
                <a:cs typeface="Arial" pitchFamily="34" charset="0"/>
              </a:rPr>
              <a:t>CHP electric generation CT clamp 3-phase meter</a:t>
            </a:r>
          </a:p>
        </xdr:txBody>
      </xdr:sp>
      <xdr:grpSp>
        <xdr:nvGrpSpPr>
          <xdr:cNvPr id="322" name="Group 321">
            <a:extLst>
              <a:ext uri="{FF2B5EF4-FFF2-40B4-BE49-F238E27FC236}">
                <a16:creationId xmlns:a16="http://schemas.microsoft.com/office/drawing/2014/main" id="{00000000-0008-0000-0400-000042010000}"/>
              </a:ext>
            </a:extLst>
          </xdr:cNvPr>
          <xdr:cNvGrpSpPr/>
        </xdr:nvGrpSpPr>
        <xdr:grpSpPr>
          <a:xfrm>
            <a:off x="7307454" y="4247750"/>
            <a:ext cx="1625046" cy="1276350"/>
            <a:chOff x="7512301" y="3970921"/>
            <a:chExt cx="1625046" cy="1276350"/>
          </a:xfrm>
        </xdr:grpSpPr>
        <xdr:grpSp>
          <xdr:nvGrpSpPr>
            <xdr:cNvPr id="404" name="Group 403">
              <a:extLst>
                <a:ext uri="{FF2B5EF4-FFF2-40B4-BE49-F238E27FC236}">
                  <a16:creationId xmlns:a16="http://schemas.microsoft.com/office/drawing/2014/main" id="{00000000-0008-0000-0400-000094010000}"/>
                </a:ext>
              </a:extLst>
            </xdr:cNvPr>
            <xdr:cNvGrpSpPr/>
          </xdr:nvGrpSpPr>
          <xdr:grpSpPr>
            <a:xfrm rot="1560000">
              <a:off x="8246712" y="3990683"/>
              <a:ext cx="890635" cy="255720"/>
              <a:chOff x="4609020" y="1383338"/>
              <a:chExt cx="1334657" cy="383206"/>
            </a:xfrm>
          </xdr:grpSpPr>
          <xdr:grpSp>
            <xdr:nvGrpSpPr>
              <xdr:cNvPr id="408" name="Group 407">
                <a:extLst>
                  <a:ext uri="{FF2B5EF4-FFF2-40B4-BE49-F238E27FC236}">
                    <a16:creationId xmlns:a16="http://schemas.microsoft.com/office/drawing/2014/main" id="{00000000-0008-0000-0400-000098010000}"/>
                  </a:ext>
                </a:extLst>
              </xdr:cNvPr>
              <xdr:cNvGrpSpPr>
                <a:grpSpLocks/>
              </xdr:cNvGrpSpPr>
            </xdr:nvGrpSpPr>
            <xdr:grpSpPr bwMode="auto">
              <a:xfrm rot="19800000">
                <a:off x="4732339" y="1383338"/>
                <a:ext cx="997701" cy="383206"/>
                <a:chOff x="1763650" y="1214708"/>
                <a:chExt cx="1246" cy="266"/>
              </a:xfrm>
            </xdr:grpSpPr>
            <xdr:sp macro="" textlink="">
              <xdr:nvSpPr>
                <xdr:cNvPr id="410" name="Oval 409">
                  <a:extLst>
                    <a:ext uri="{FF2B5EF4-FFF2-40B4-BE49-F238E27FC236}">
                      <a16:creationId xmlns:a16="http://schemas.microsoft.com/office/drawing/2014/main" id="{00000000-0008-0000-0400-00009A010000}"/>
                    </a:ext>
                  </a:extLst>
                </xdr:cNvPr>
                <xdr:cNvSpPr>
                  <a:spLocks noChangeArrowheads="1"/>
                </xdr:cNvSpPr>
              </xdr:nvSpPr>
              <xdr:spPr bwMode="auto">
                <a:xfrm>
                  <a:off x="1763650"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11" name="Oval 410">
                  <a:extLst>
                    <a:ext uri="{FF2B5EF4-FFF2-40B4-BE49-F238E27FC236}">
                      <a16:creationId xmlns:a16="http://schemas.microsoft.com/office/drawing/2014/main" id="{00000000-0008-0000-0400-00009B010000}"/>
                    </a:ext>
                  </a:extLst>
                </xdr:cNvPr>
                <xdr:cNvSpPr>
                  <a:spLocks noChangeArrowheads="1"/>
                </xdr:cNvSpPr>
              </xdr:nvSpPr>
              <xdr:spPr bwMode="auto">
                <a:xfrm>
                  <a:off x="1763718"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12" name="Oval 411">
                  <a:extLst>
                    <a:ext uri="{FF2B5EF4-FFF2-40B4-BE49-F238E27FC236}">
                      <a16:creationId xmlns:a16="http://schemas.microsoft.com/office/drawing/2014/main" id="{00000000-0008-0000-0400-00009C010000}"/>
                    </a:ext>
                  </a:extLst>
                </xdr:cNvPr>
                <xdr:cNvSpPr>
                  <a:spLocks noChangeArrowheads="1"/>
                </xdr:cNvSpPr>
              </xdr:nvSpPr>
              <xdr:spPr bwMode="auto">
                <a:xfrm>
                  <a:off x="1763785"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13" name="Oval 412">
                  <a:extLst>
                    <a:ext uri="{FF2B5EF4-FFF2-40B4-BE49-F238E27FC236}">
                      <a16:creationId xmlns:a16="http://schemas.microsoft.com/office/drawing/2014/main" id="{00000000-0008-0000-0400-00009D010000}"/>
                    </a:ext>
                  </a:extLst>
                </xdr:cNvPr>
                <xdr:cNvSpPr>
                  <a:spLocks noChangeArrowheads="1"/>
                </xdr:cNvSpPr>
              </xdr:nvSpPr>
              <xdr:spPr bwMode="auto">
                <a:xfrm>
                  <a:off x="1763852"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14" name="Oval 413">
                  <a:extLst>
                    <a:ext uri="{FF2B5EF4-FFF2-40B4-BE49-F238E27FC236}">
                      <a16:creationId xmlns:a16="http://schemas.microsoft.com/office/drawing/2014/main" id="{00000000-0008-0000-0400-00009E010000}"/>
                    </a:ext>
                  </a:extLst>
                </xdr:cNvPr>
                <xdr:cNvSpPr>
                  <a:spLocks noChangeArrowheads="1"/>
                </xdr:cNvSpPr>
              </xdr:nvSpPr>
              <xdr:spPr bwMode="auto">
                <a:xfrm>
                  <a:off x="176392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15" name="Oval 414">
                  <a:extLst>
                    <a:ext uri="{FF2B5EF4-FFF2-40B4-BE49-F238E27FC236}">
                      <a16:creationId xmlns:a16="http://schemas.microsoft.com/office/drawing/2014/main" id="{00000000-0008-0000-0400-00009F010000}"/>
                    </a:ext>
                  </a:extLst>
                </xdr:cNvPr>
                <xdr:cNvSpPr>
                  <a:spLocks noChangeArrowheads="1"/>
                </xdr:cNvSpPr>
              </xdr:nvSpPr>
              <xdr:spPr bwMode="auto">
                <a:xfrm>
                  <a:off x="1763987"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16" name="Oval 415">
                  <a:extLst>
                    <a:ext uri="{FF2B5EF4-FFF2-40B4-BE49-F238E27FC236}">
                      <a16:creationId xmlns:a16="http://schemas.microsoft.com/office/drawing/2014/main" id="{00000000-0008-0000-0400-0000A0010000}"/>
                    </a:ext>
                  </a:extLst>
                </xdr:cNvPr>
                <xdr:cNvSpPr>
                  <a:spLocks noChangeArrowheads="1"/>
                </xdr:cNvSpPr>
              </xdr:nvSpPr>
              <xdr:spPr bwMode="auto">
                <a:xfrm>
                  <a:off x="1764054"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17" name="Oval 416">
                  <a:extLst>
                    <a:ext uri="{FF2B5EF4-FFF2-40B4-BE49-F238E27FC236}">
                      <a16:creationId xmlns:a16="http://schemas.microsoft.com/office/drawing/2014/main" id="{00000000-0008-0000-0400-0000A1010000}"/>
                    </a:ext>
                  </a:extLst>
                </xdr:cNvPr>
                <xdr:cNvSpPr>
                  <a:spLocks noChangeArrowheads="1"/>
                </xdr:cNvSpPr>
              </xdr:nvSpPr>
              <xdr:spPr bwMode="auto">
                <a:xfrm>
                  <a:off x="1764123"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18" name="Oval 417">
                  <a:extLst>
                    <a:ext uri="{FF2B5EF4-FFF2-40B4-BE49-F238E27FC236}">
                      <a16:creationId xmlns:a16="http://schemas.microsoft.com/office/drawing/2014/main" id="{00000000-0008-0000-0400-0000A2010000}"/>
                    </a:ext>
                  </a:extLst>
                </xdr:cNvPr>
                <xdr:cNvSpPr>
                  <a:spLocks noChangeArrowheads="1"/>
                </xdr:cNvSpPr>
              </xdr:nvSpPr>
              <xdr:spPr bwMode="auto">
                <a:xfrm>
                  <a:off x="176419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19" name="Oval 418">
                  <a:extLst>
                    <a:ext uri="{FF2B5EF4-FFF2-40B4-BE49-F238E27FC236}">
                      <a16:creationId xmlns:a16="http://schemas.microsoft.com/office/drawing/2014/main" id="{00000000-0008-0000-0400-0000A3010000}"/>
                    </a:ext>
                  </a:extLst>
                </xdr:cNvPr>
                <xdr:cNvSpPr>
                  <a:spLocks noChangeArrowheads="1"/>
                </xdr:cNvSpPr>
              </xdr:nvSpPr>
              <xdr:spPr bwMode="auto">
                <a:xfrm>
                  <a:off x="1764257"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20" name="Oval 419">
                  <a:extLst>
                    <a:ext uri="{FF2B5EF4-FFF2-40B4-BE49-F238E27FC236}">
                      <a16:creationId xmlns:a16="http://schemas.microsoft.com/office/drawing/2014/main" id="{00000000-0008-0000-0400-0000A4010000}"/>
                    </a:ext>
                  </a:extLst>
                </xdr:cNvPr>
                <xdr:cNvSpPr>
                  <a:spLocks noChangeArrowheads="1"/>
                </xdr:cNvSpPr>
              </xdr:nvSpPr>
              <xdr:spPr bwMode="auto">
                <a:xfrm>
                  <a:off x="1764326"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21" name="Oval 420">
                  <a:extLst>
                    <a:ext uri="{FF2B5EF4-FFF2-40B4-BE49-F238E27FC236}">
                      <a16:creationId xmlns:a16="http://schemas.microsoft.com/office/drawing/2014/main" id="{00000000-0008-0000-0400-0000A5010000}"/>
                    </a:ext>
                  </a:extLst>
                </xdr:cNvPr>
                <xdr:cNvSpPr>
                  <a:spLocks noChangeArrowheads="1"/>
                </xdr:cNvSpPr>
              </xdr:nvSpPr>
              <xdr:spPr bwMode="auto">
                <a:xfrm>
                  <a:off x="1764392"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22" name="Oval 421">
                  <a:extLst>
                    <a:ext uri="{FF2B5EF4-FFF2-40B4-BE49-F238E27FC236}">
                      <a16:creationId xmlns:a16="http://schemas.microsoft.com/office/drawing/2014/main" id="{00000000-0008-0000-0400-0000A6010000}"/>
                    </a:ext>
                  </a:extLst>
                </xdr:cNvPr>
                <xdr:cNvSpPr>
                  <a:spLocks noChangeArrowheads="1"/>
                </xdr:cNvSpPr>
              </xdr:nvSpPr>
              <xdr:spPr bwMode="auto">
                <a:xfrm>
                  <a:off x="176446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23" name="Oval 422">
                  <a:extLst>
                    <a:ext uri="{FF2B5EF4-FFF2-40B4-BE49-F238E27FC236}">
                      <a16:creationId xmlns:a16="http://schemas.microsoft.com/office/drawing/2014/main" id="{00000000-0008-0000-0400-0000A7010000}"/>
                    </a:ext>
                  </a:extLst>
                </xdr:cNvPr>
                <xdr:cNvSpPr>
                  <a:spLocks noChangeArrowheads="1"/>
                </xdr:cNvSpPr>
              </xdr:nvSpPr>
              <xdr:spPr bwMode="auto">
                <a:xfrm>
                  <a:off x="1764529"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24" name="Oval 423">
                  <a:extLst>
                    <a:ext uri="{FF2B5EF4-FFF2-40B4-BE49-F238E27FC236}">
                      <a16:creationId xmlns:a16="http://schemas.microsoft.com/office/drawing/2014/main" id="{00000000-0008-0000-0400-0000A8010000}"/>
                    </a:ext>
                  </a:extLst>
                </xdr:cNvPr>
                <xdr:cNvSpPr>
                  <a:spLocks noChangeArrowheads="1"/>
                </xdr:cNvSpPr>
              </xdr:nvSpPr>
              <xdr:spPr bwMode="auto">
                <a:xfrm>
                  <a:off x="1764599"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25" name="Oval 424">
                  <a:extLst>
                    <a:ext uri="{FF2B5EF4-FFF2-40B4-BE49-F238E27FC236}">
                      <a16:creationId xmlns:a16="http://schemas.microsoft.com/office/drawing/2014/main" id="{00000000-0008-0000-0400-0000A9010000}"/>
                    </a:ext>
                  </a:extLst>
                </xdr:cNvPr>
                <xdr:cNvSpPr>
                  <a:spLocks noChangeArrowheads="1"/>
                </xdr:cNvSpPr>
              </xdr:nvSpPr>
              <xdr:spPr bwMode="auto">
                <a:xfrm>
                  <a:off x="176467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26" name="Oval 425">
                  <a:extLst>
                    <a:ext uri="{FF2B5EF4-FFF2-40B4-BE49-F238E27FC236}">
                      <a16:creationId xmlns:a16="http://schemas.microsoft.com/office/drawing/2014/main" id="{00000000-0008-0000-0400-0000AA010000}"/>
                    </a:ext>
                  </a:extLst>
                </xdr:cNvPr>
                <xdr:cNvSpPr>
                  <a:spLocks noChangeArrowheads="1"/>
                </xdr:cNvSpPr>
              </xdr:nvSpPr>
              <xdr:spPr bwMode="auto">
                <a:xfrm>
                  <a:off x="1764737"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27" name="Oval 426">
                  <a:extLst>
                    <a:ext uri="{FF2B5EF4-FFF2-40B4-BE49-F238E27FC236}">
                      <a16:creationId xmlns:a16="http://schemas.microsoft.com/office/drawing/2014/main" id="{00000000-0008-0000-0400-0000AB010000}"/>
                    </a:ext>
                  </a:extLst>
                </xdr:cNvPr>
                <xdr:cNvSpPr>
                  <a:spLocks noChangeArrowheads="1"/>
                </xdr:cNvSpPr>
              </xdr:nvSpPr>
              <xdr:spPr bwMode="auto">
                <a:xfrm>
                  <a:off x="1764798"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grpSp>
          <xdr:cxnSp macro="">
            <xdr:nvCxnSpPr>
              <xdr:cNvPr id="409" name="Straight Connector 408">
                <a:extLst>
                  <a:ext uri="{FF2B5EF4-FFF2-40B4-BE49-F238E27FC236}">
                    <a16:creationId xmlns:a16="http://schemas.microsoft.com/office/drawing/2014/main" id="{00000000-0008-0000-0400-000099010000}"/>
                  </a:ext>
                </a:extLst>
              </xdr:cNvPr>
              <xdr:cNvCxnSpPr/>
            </xdr:nvCxnSpPr>
            <xdr:spPr>
              <a:xfrm rot="20040000" flipV="1">
                <a:off x="4609020" y="1497491"/>
                <a:ext cx="1334657" cy="109399"/>
              </a:xfrm>
              <a:prstGeom prst="line">
                <a:avLst/>
              </a:prstGeom>
              <a:ln w="57150">
                <a:solidFill>
                  <a:srgbClr val="7030A0"/>
                </a:solidFill>
                <a:prstDash val="sysDash"/>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grpSp>
          <xdr:nvGrpSpPr>
            <xdr:cNvPr id="405" name="Group 404">
              <a:extLst>
                <a:ext uri="{FF2B5EF4-FFF2-40B4-BE49-F238E27FC236}">
                  <a16:creationId xmlns:a16="http://schemas.microsoft.com/office/drawing/2014/main" id="{00000000-0008-0000-0400-000095010000}"/>
                </a:ext>
              </a:extLst>
            </xdr:cNvPr>
            <xdr:cNvGrpSpPr/>
          </xdr:nvGrpSpPr>
          <xdr:grpSpPr>
            <a:xfrm>
              <a:off x="7512301" y="3970921"/>
              <a:ext cx="1268935" cy="1276350"/>
              <a:chOff x="6287446" y="3115288"/>
              <a:chExt cx="1268935" cy="1276350"/>
            </a:xfrm>
          </xdr:grpSpPr>
          <xdr:pic>
            <xdr:nvPicPr>
              <xdr:cNvPr id="406" name="Picture 405">
                <a:extLst>
                  <a:ext uri="{FF2B5EF4-FFF2-40B4-BE49-F238E27FC236}">
                    <a16:creationId xmlns:a16="http://schemas.microsoft.com/office/drawing/2014/main" id="{00000000-0008-0000-0400-000096010000}"/>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6287446" y="3115288"/>
                <a:ext cx="782828" cy="1276350"/>
              </a:xfrm>
              <a:prstGeom prst="rect">
                <a:avLst/>
              </a:prstGeom>
              <a:noFill/>
            </xdr:spPr>
          </xdr:pic>
          <xdr:pic>
            <xdr:nvPicPr>
              <xdr:cNvPr id="407" name="Picture 406">
                <a:extLst>
                  <a:ext uri="{FF2B5EF4-FFF2-40B4-BE49-F238E27FC236}">
                    <a16:creationId xmlns:a16="http://schemas.microsoft.com/office/drawing/2014/main" id="{00000000-0008-0000-0400-00009701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070952" y="3998259"/>
                <a:ext cx="485429" cy="343617"/>
              </a:xfrm>
              <a:prstGeom prst="rect">
                <a:avLst/>
              </a:prstGeom>
              <a:noFill/>
            </xdr:spPr>
          </xdr:pic>
        </xdr:grpSp>
      </xdr:grpSp>
      <xdr:sp macro="" textlink="">
        <xdr:nvSpPr>
          <xdr:cNvPr id="323" name="TextBox 80">
            <a:extLst>
              <a:ext uri="{FF2B5EF4-FFF2-40B4-BE49-F238E27FC236}">
                <a16:creationId xmlns:a16="http://schemas.microsoft.com/office/drawing/2014/main" id="{00000000-0008-0000-0400-000043010000}"/>
              </a:ext>
            </a:extLst>
          </xdr:cNvPr>
          <xdr:cNvSpPr txBox="1"/>
        </xdr:nvSpPr>
        <xdr:spPr>
          <a:xfrm>
            <a:off x="6816522" y="2890744"/>
            <a:ext cx="1924310" cy="276999"/>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200">
                <a:solidFill>
                  <a:srgbClr val="0000FF"/>
                </a:solidFill>
                <a:latin typeface="Arial" pitchFamily="34" charset="0"/>
                <a:cs typeface="Arial" pitchFamily="34" charset="0"/>
              </a:rPr>
              <a:t>Switchless electric supply</a:t>
            </a:r>
            <a:endParaRPr lang="en-GB" sz="1200" i="1">
              <a:solidFill>
                <a:srgbClr val="0000FF"/>
              </a:solidFill>
              <a:latin typeface="Arial" pitchFamily="34" charset="0"/>
              <a:cs typeface="Arial" pitchFamily="34" charset="0"/>
            </a:endParaRPr>
          </a:p>
        </xdr:txBody>
      </xdr:sp>
      <xdr:cxnSp macro="">
        <xdr:nvCxnSpPr>
          <xdr:cNvPr id="324" name="Straight Connector 323">
            <a:extLst>
              <a:ext uri="{FF2B5EF4-FFF2-40B4-BE49-F238E27FC236}">
                <a16:creationId xmlns:a16="http://schemas.microsoft.com/office/drawing/2014/main" id="{00000000-0008-0000-0400-000044010000}"/>
              </a:ext>
            </a:extLst>
          </xdr:cNvPr>
          <xdr:cNvCxnSpPr>
            <a:cxnSpLocks/>
          </xdr:cNvCxnSpPr>
        </xdr:nvCxnSpPr>
        <xdr:spPr>
          <a:xfrm>
            <a:off x="6667820" y="2917819"/>
            <a:ext cx="2288827" cy="0"/>
          </a:xfrm>
          <a:prstGeom prst="line">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cxnSp>
      <xdr:cxnSp macro="">
        <xdr:nvCxnSpPr>
          <xdr:cNvPr id="325" name="Straight Connector 324">
            <a:extLst>
              <a:ext uri="{FF2B5EF4-FFF2-40B4-BE49-F238E27FC236}">
                <a16:creationId xmlns:a16="http://schemas.microsoft.com/office/drawing/2014/main" id="{00000000-0008-0000-0400-000045010000}"/>
              </a:ext>
            </a:extLst>
          </xdr:cNvPr>
          <xdr:cNvCxnSpPr>
            <a:cxnSpLocks/>
          </xdr:cNvCxnSpPr>
        </xdr:nvCxnSpPr>
        <xdr:spPr>
          <a:xfrm>
            <a:off x="6670995" y="2917819"/>
            <a:ext cx="0" cy="1570765"/>
          </a:xfrm>
          <a:prstGeom prst="line">
            <a:avLst/>
          </a:prstGeom>
          <a:ln w="19050">
            <a:solidFill>
              <a:srgbClr val="0000FF"/>
            </a:solidFill>
          </a:ln>
        </xdr:spPr>
        <xdr:style>
          <a:lnRef idx="1">
            <a:schemeClr val="accent1"/>
          </a:lnRef>
          <a:fillRef idx="0">
            <a:schemeClr val="accent1"/>
          </a:fillRef>
          <a:effectRef idx="0">
            <a:schemeClr val="accent1"/>
          </a:effectRef>
          <a:fontRef idx="minor">
            <a:schemeClr val="tx1"/>
          </a:fontRef>
        </xdr:style>
      </xdr:cxnSp>
      <xdr:pic>
        <xdr:nvPicPr>
          <xdr:cNvPr id="326" name="Picture 325">
            <a:extLst>
              <a:ext uri="{FF2B5EF4-FFF2-40B4-BE49-F238E27FC236}">
                <a16:creationId xmlns:a16="http://schemas.microsoft.com/office/drawing/2014/main" id="{00000000-0008-0000-0400-00004601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924157" y="1663571"/>
            <a:ext cx="2095500" cy="2443456"/>
          </a:xfrm>
          <a:prstGeom prst="rect">
            <a:avLst/>
          </a:prstGeom>
        </xdr:spPr>
      </xdr:pic>
      <xdr:pic>
        <xdr:nvPicPr>
          <xdr:cNvPr id="327" name="Picture 326">
            <a:extLst>
              <a:ext uri="{FF2B5EF4-FFF2-40B4-BE49-F238E27FC236}">
                <a16:creationId xmlns:a16="http://schemas.microsoft.com/office/drawing/2014/main" id="{00000000-0008-0000-0400-00004701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311283" y="3858166"/>
            <a:ext cx="617590" cy="617590"/>
          </a:xfrm>
          <a:prstGeom prst="rect">
            <a:avLst/>
          </a:prstGeom>
        </xdr:spPr>
      </xdr:pic>
      <xdr:pic>
        <xdr:nvPicPr>
          <xdr:cNvPr id="328" name="Picture 327">
            <a:extLst>
              <a:ext uri="{FF2B5EF4-FFF2-40B4-BE49-F238E27FC236}">
                <a16:creationId xmlns:a16="http://schemas.microsoft.com/office/drawing/2014/main" id="{00000000-0008-0000-0400-00004801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594516" y="2201780"/>
            <a:ext cx="810816" cy="1001148"/>
          </a:xfrm>
          <a:prstGeom prst="rect">
            <a:avLst/>
          </a:prstGeom>
        </xdr:spPr>
      </xdr:pic>
      <xdr:grpSp>
        <xdr:nvGrpSpPr>
          <xdr:cNvPr id="329" name="Group 328">
            <a:extLst>
              <a:ext uri="{FF2B5EF4-FFF2-40B4-BE49-F238E27FC236}">
                <a16:creationId xmlns:a16="http://schemas.microsoft.com/office/drawing/2014/main" id="{00000000-0008-0000-0400-000049010000}"/>
              </a:ext>
            </a:extLst>
          </xdr:cNvPr>
          <xdr:cNvGrpSpPr/>
        </xdr:nvGrpSpPr>
        <xdr:grpSpPr>
          <a:xfrm>
            <a:off x="3959702" y="3741561"/>
            <a:ext cx="4674253" cy="14540"/>
            <a:chOff x="1590282" y="5060106"/>
            <a:chExt cx="4674253" cy="14540"/>
          </a:xfrm>
        </xdr:grpSpPr>
        <xdr:cxnSp macro="">
          <xdr:nvCxnSpPr>
            <xdr:cNvPr id="402" name="Straight Connector 401">
              <a:extLst>
                <a:ext uri="{FF2B5EF4-FFF2-40B4-BE49-F238E27FC236}">
                  <a16:creationId xmlns:a16="http://schemas.microsoft.com/office/drawing/2014/main" id="{00000000-0008-0000-0400-000092010000}"/>
                </a:ext>
              </a:extLst>
            </xdr:cNvPr>
            <xdr:cNvCxnSpPr>
              <a:cxnSpLocks/>
            </xdr:cNvCxnSpPr>
          </xdr:nvCxnSpPr>
          <xdr:spPr>
            <a:xfrm>
              <a:off x="3201172" y="5060106"/>
              <a:ext cx="3063363" cy="0"/>
            </a:xfrm>
            <a:prstGeom prst="line">
              <a:avLst/>
            </a:prstGeom>
            <a:ln w="76200">
              <a:solidFill>
                <a:srgbClr val="FF66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403" name="Straight Connector 402">
              <a:extLst>
                <a:ext uri="{FF2B5EF4-FFF2-40B4-BE49-F238E27FC236}">
                  <a16:creationId xmlns:a16="http://schemas.microsoft.com/office/drawing/2014/main" id="{00000000-0008-0000-0400-000093010000}"/>
                </a:ext>
              </a:extLst>
            </xdr:cNvPr>
            <xdr:cNvCxnSpPr>
              <a:cxnSpLocks/>
            </xdr:cNvCxnSpPr>
          </xdr:nvCxnSpPr>
          <xdr:spPr>
            <a:xfrm flipV="1">
              <a:off x="1590282" y="5074086"/>
              <a:ext cx="546717" cy="560"/>
            </a:xfrm>
            <a:prstGeom prst="line">
              <a:avLst/>
            </a:prstGeom>
            <a:ln w="76200">
              <a:solidFill>
                <a:srgbClr val="FF66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pic>
        <xdr:nvPicPr>
          <xdr:cNvPr id="330" name="Picture 329">
            <a:extLst>
              <a:ext uri="{FF2B5EF4-FFF2-40B4-BE49-F238E27FC236}">
                <a16:creationId xmlns:a16="http://schemas.microsoft.com/office/drawing/2014/main" id="{00000000-0008-0000-0400-00004A010000}"/>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flipV="1">
            <a:off x="4494862" y="3525787"/>
            <a:ext cx="1091352" cy="479680"/>
          </a:xfrm>
          <a:prstGeom prst="rect">
            <a:avLst/>
          </a:prstGeom>
          <a:noFill/>
        </xdr:spPr>
      </xdr:pic>
      <xdr:cxnSp macro="">
        <xdr:nvCxnSpPr>
          <xdr:cNvPr id="331" name="Straight Connector 330">
            <a:extLst>
              <a:ext uri="{FF2B5EF4-FFF2-40B4-BE49-F238E27FC236}">
                <a16:creationId xmlns:a16="http://schemas.microsoft.com/office/drawing/2014/main" id="{00000000-0008-0000-0400-00004B010000}"/>
              </a:ext>
            </a:extLst>
          </xdr:cNvPr>
          <xdr:cNvCxnSpPr>
            <a:cxnSpLocks/>
          </xdr:cNvCxnSpPr>
        </xdr:nvCxnSpPr>
        <xdr:spPr>
          <a:xfrm>
            <a:off x="8592234" y="3295824"/>
            <a:ext cx="0" cy="414205"/>
          </a:xfrm>
          <a:prstGeom prst="line">
            <a:avLst/>
          </a:prstGeom>
          <a:ln w="76200">
            <a:solidFill>
              <a:srgbClr val="FFA365"/>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sp macro="" textlink="">
        <xdr:nvSpPr>
          <xdr:cNvPr id="332" name="Oval 331">
            <a:extLst>
              <a:ext uri="{FF2B5EF4-FFF2-40B4-BE49-F238E27FC236}">
                <a16:creationId xmlns:a16="http://schemas.microsoft.com/office/drawing/2014/main" id="{00000000-0008-0000-0400-00004C010000}"/>
              </a:ext>
            </a:extLst>
          </xdr:cNvPr>
          <xdr:cNvSpPr/>
        </xdr:nvSpPr>
        <xdr:spPr>
          <a:xfrm>
            <a:off x="5711751" y="3685049"/>
            <a:ext cx="89648" cy="89648"/>
          </a:xfrm>
          <a:prstGeom prst="ellipse">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xnSp macro="">
        <xdr:nvCxnSpPr>
          <xdr:cNvPr id="333" name="Straight Connector 332">
            <a:extLst>
              <a:ext uri="{FF2B5EF4-FFF2-40B4-BE49-F238E27FC236}">
                <a16:creationId xmlns:a16="http://schemas.microsoft.com/office/drawing/2014/main" id="{00000000-0008-0000-0400-00004D010000}"/>
              </a:ext>
            </a:extLst>
          </xdr:cNvPr>
          <xdr:cNvCxnSpPr>
            <a:cxnSpLocks/>
          </xdr:cNvCxnSpPr>
        </xdr:nvCxnSpPr>
        <xdr:spPr>
          <a:xfrm>
            <a:off x="4019657" y="3291779"/>
            <a:ext cx="4614298" cy="0"/>
          </a:xfrm>
          <a:prstGeom prst="line">
            <a:avLst/>
          </a:prstGeom>
          <a:ln w="76200">
            <a:solidFill>
              <a:srgbClr val="FFBC8F"/>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sp macro="" textlink="">
        <xdr:nvSpPr>
          <xdr:cNvPr id="334" name="Oval 333">
            <a:extLst>
              <a:ext uri="{FF2B5EF4-FFF2-40B4-BE49-F238E27FC236}">
                <a16:creationId xmlns:a16="http://schemas.microsoft.com/office/drawing/2014/main" id="{00000000-0008-0000-0400-00004E010000}"/>
              </a:ext>
            </a:extLst>
          </xdr:cNvPr>
          <xdr:cNvSpPr/>
        </xdr:nvSpPr>
        <xdr:spPr>
          <a:xfrm>
            <a:off x="4639485" y="3239832"/>
            <a:ext cx="89648" cy="89648"/>
          </a:xfrm>
          <a:prstGeom prst="ellipse">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335" name="TextBox 187">
            <a:extLst>
              <a:ext uri="{FF2B5EF4-FFF2-40B4-BE49-F238E27FC236}">
                <a16:creationId xmlns:a16="http://schemas.microsoft.com/office/drawing/2014/main" id="{00000000-0008-0000-0400-00004F010000}"/>
              </a:ext>
            </a:extLst>
          </xdr:cNvPr>
          <xdr:cNvSpPr txBox="1"/>
        </xdr:nvSpPr>
        <xdr:spPr>
          <a:xfrm>
            <a:off x="6463694" y="5482717"/>
            <a:ext cx="2190141" cy="276999"/>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200">
                <a:solidFill>
                  <a:srgbClr val="9900CC"/>
                </a:solidFill>
                <a:latin typeface="Arial" pitchFamily="34" charset="0"/>
                <a:cs typeface="Arial" pitchFamily="34" charset="0"/>
              </a:rPr>
              <a:t>Elvaco (M-Bus) GPRS logger</a:t>
            </a:r>
            <a:endParaRPr lang="en-GB" sz="1200" i="1">
              <a:solidFill>
                <a:srgbClr val="9900CC"/>
              </a:solidFill>
              <a:latin typeface="Arial" pitchFamily="34" charset="0"/>
              <a:cs typeface="Arial" pitchFamily="34" charset="0"/>
            </a:endParaRPr>
          </a:p>
        </xdr:txBody>
      </xdr:sp>
      <xdr:cxnSp macro="">
        <xdr:nvCxnSpPr>
          <xdr:cNvPr id="336" name="Straight Connector 335">
            <a:extLst>
              <a:ext uri="{FF2B5EF4-FFF2-40B4-BE49-F238E27FC236}">
                <a16:creationId xmlns:a16="http://schemas.microsoft.com/office/drawing/2014/main" id="{00000000-0008-0000-0400-000050010000}"/>
              </a:ext>
            </a:extLst>
          </xdr:cNvPr>
          <xdr:cNvCxnSpPr>
            <a:cxnSpLocks/>
          </xdr:cNvCxnSpPr>
        </xdr:nvCxnSpPr>
        <xdr:spPr>
          <a:xfrm flipH="1">
            <a:off x="6266188" y="4502432"/>
            <a:ext cx="1117592" cy="0"/>
          </a:xfrm>
          <a:prstGeom prst="line">
            <a:avLst/>
          </a:prstGeom>
          <a:ln w="19050">
            <a:solidFill>
              <a:srgbClr val="0000FF"/>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337" name="Straight Connector 336">
            <a:extLst>
              <a:ext uri="{FF2B5EF4-FFF2-40B4-BE49-F238E27FC236}">
                <a16:creationId xmlns:a16="http://schemas.microsoft.com/office/drawing/2014/main" id="{00000000-0008-0000-0400-000051010000}"/>
              </a:ext>
            </a:extLst>
          </xdr:cNvPr>
          <xdr:cNvCxnSpPr>
            <a:cxnSpLocks/>
          </xdr:cNvCxnSpPr>
        </xdr:nvCxnSpPr>
        <xdr:spPr>
          <a:xfrm>
            <a:off x="7299960" y="2426076"/>
            <a:ext cx="0" cy="476529"/>
          </a:xfrm>
          <a:prstGeom prst="line">
            <a:avLst/>
          </a:prstGeom>
          <a:ln w="19050">
            <a:solidFill>
              <a:srgbClr val="0000FF"/>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nvGrpSpPr>
          <xdr:cNvPr id="338" name="Group 337">
            <a:extLst>
              <a:ext uri="{FF2B5EF4-FFF2-40B4-BE49-F238E27FC236}">
                <a16:creationId xmlns:a16="http://schemas.microsoft.com/office/drawing/2014/main" id="{00000000-0008-0000-0400-000052010000}"/>
              </a:ext>
            </a:extLst>
          </xdr:cNvPr>
          <xdr:cNvGrpSpPr/>
        </xdr:nvGrpSpPr>
        <xdr:grpSpPr>
          <a:xfrm>
            <a:off x="4031285" y="1370674"/>
            <a:ext cx="4424132" cy="1327404"/>
            <a:chOff x="4031285" y="1370674"/>
            <a:chExt cx="4424132" cy="1327404"/>
          </a:xfrm>
        </xdr:grpSpPr>
        <xdr:grpSp>
          <xdr:nvGrpSpPr>
            <xdr:cNvPr id="347" name="Group 346">
              <a:extLst>
                <a:ext uri="{FF2B5EF4-FFF2-40B4-BE49-F238E27FC236}">
                  <a16:creationId xmlns:a16="http://schemas.microsoft.com/office/drawing/2014/main" id="{00000000-0008-0000-0400-00005B010000}"/>
                </a:ext>
              </a:extLst>
            </xdr:cNvPr>
            <xdr:cNvGrpSpPr/>
          </xdr:nvGrpSpPr>
          <xdr:grpSpPr>
            <a:xfrm>
              <a:off x="4031285" y="1370674"/>
              <a:ext cx="4424132" cy="1036094"/>
              <a:chOff x="4031285" y="1281774"/>
              <a:chExt cx="4424132" cy="1036094"/>
            </a:xfrm>
          </xdr:grpSpPr>
          <xdr:cxnSp macro="">
            <xdr:nvCxnSpPr>
              <xdr:cNvPr id="376" name="Straight Connector 375">
                <a:extLst>
                  <a:ext uri="{FF2B5EF4-FFF2-40B4-BE49-F238E27FC236}">
                    <a16:creationId xmlns:a16="http://schemas.microsoft.com/office/drawing/2014/main" id="{00000000-0008-0000-0400-000078010000}"/>
                  </a:ext>
                </a:extLst>
              </xdr:cNvPr>
              <xdr:cNvCxnSpPr>
                <a:cxnSpLocks/>
              </xdr:cNvCxnSpPr>
            </xdr:nvCxnSpPr>
            <xdr:spPr>
              <a:xfrm>
                <a:off x="4031285" y="2206973"/>
                <a:ext cx="610506" cy="0"/>
              </a:xfrm>
              <a:prstGeom prst="line">
                <a:avLst/>
              </a:prstGeom>
              <a:ln w="57150">
                <a:solidFill>
                  <a:srgbClr val="0000FF"/>
                </a:solidFill>
              </a:ln>
            </xdr:spPr>
            <xdr:style>
              <a:lnRef idx="1">
                <a:schemeClr val="accent1"/>
              </a:lnRef>
              <a:fillRef idx="0">
                <a:schemeClr val="accent1"/>
              </a:fillRef>
              <a:effectRef idx="0">
                <a:schemeClr val="accent1"/>
              </a:effectRef>
              <a:fontRef idx="minor">
                <a:schemeClr val="tx1"/>
              </a:fontRef>
            </xdr:style>
          </xdr:cxnSp>
          <xdr:cxnSp macro="">
            <xdr:nvCxnSpPr>
              <xdr:cNvPr id="377" name="Straight Connector 376">
                <a:extLst>
                  <a:ext uri="{FF2B5EF4-FFF2-40B4-BE49-F238E27FC236}">
                    <a16:creationId xmlns:a16="http://schemas.microsoft.com/office/drawing/2014/main" id="{00000000-0008-0000-0400-000079010000}"/>
                  </a:ext>
                </a:extLst>
              </xdr:cNvPr>
              <xdr:cNvCxnSpPr>
                <a:cxnSpLocks/>
              </xdr:cNvCxnSpPr>
            </xdr:nvCxnSpPr>
            <xdr:spPr>
              <a:xfrm>
                <a:off x="5620924" y="2208571"/>
                <a:ext cx="2834493" cy="0"/>
              </a:xfrm>
              <a:prstGeom prst="line">
                <a:avLst/>
              </a:prstGeom>
              <a:ln w="57150">
                <a:solidFill>
                  <a:srgbClr val="0000FF"/>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nvGrpSpPr>
              <xdr:cNvPr id="378" name="Group 377">
                <a:extLst>
                  <a:ext uri="{FF2B5EF4-FFF2-40B4-BE49-F238E27FC236}">
                    <a16:creationId xmlns:a16="http://schemas.microsoft.com/office/drawing/2014/main" id="{00000000-0008-0000-0400-00007A010000}"/>
                  </a:ext>
                </a:extLst>
              </xdr:cNvPr>
              <xdr:cNvGrpSpPr/>
            </xdr:nvGrpSpPr>
            <xdr:grpSpPr>
              <a:xfrm>
                <a:off x="6686731" y="1281774"/>
                <a:ext cx="1687356" cy="1036094"/>
                <a:chOff x="6686731" y="1281774"/>
                <a:chExt cx="1687356" cy="1036094"/>
              </a:xfrm>
            </xdr:grpSpPr>
            <xdr:grpSp>
              <xdr:nvGrpSpPr>
                <xdr:cNvPr id="379" name="Group 378">
                  <a:extLst>
                    <a:ext uri="{FF2B5EF4-FFF2-40B4-BE49-F238E27FC236}">
                      <a16:creationId xmlns:a16="http://schemas.microsoft.com/office/drawing/2014/main" id="{00000000-0008-0000-0400-00007B010000}"/>
                    </a:ext>
                  </a:extLst>
                </xdr:cNvPr>
                <xdr:cNvGrpSpPr/>
              </xdr:nvGrpSpPr>
              <xdr:grpSpPr>
                <a:xfrm rot="1440000">
                  <a:off x="7486542" y="1348521"/>
                  <a:ext cx="887545" cy="255720"/>
                  <a:chOff x="4611335" y="1383338"/>
                  <a:chExt cx="1330027" cy="383206"/>
                </a:xfrm>
              </xdr:grpSpPr>
              <xdr:grpSp>
                <xdr:nvGrpSpPr>
                  <xdr:cNvPr id="382" name="Group 381">
                    <a:extLst>
                      <a:ext uri="{FF2B5EF4-FFF2-40B4-BE49-F238E27FC236}">
                        <a16:creationId xmlns:a16="http://schemas.microsoft.com/office/drawing/2014/main" id="{00000000-0008-0000-0400-00007E010000}"/>
                      </a:ext>
                    </a:extLst>
                  </xdr:cNvPr>
                  <xdr:cNvGrpSpPr>
                    <a:grpSpLocks/>
                  </xdr:cNvGrpSpPr>
                </xdr:nvGrpSpPr>
                <xdr:grpSpPr bwMode="auto">
                  <a:xfrm rot="19800000">
                    <a:off x="4732339" y="1383338"/>
                    <a:ext cx="997701" cy="383206"/>
                    <a:chOff x="1763650" y="1214708"/>
                    <a:chExt cx="1246" cy="266"/>
                  </a:xfrm>
                </xdr:grpSpPr>
                <xdr:sp macro="" textlink="">
                  <xdr:nvSpPr>
                    <xdr:cNvPr id="384" name="Oval 383">
                      <a:extLst>
                        <a:ext uri="{FF2B5EF4-FFF2-40B4-BE49-F238E27FC236}">
                          <a16:creationId xmlns:a16="http://schemas.microsoft.com/office/drawing/2014/main" id="{00000000-0008-0000-0400-000080010000}"/>
                        </a:ext>
                      </a:extLst>
                    </xdr:cNvPr>
                    <xdr:cNvSpPr>
                      <a:spLocks noChangeArrowheads="1"/>
                    </xdr:cNvSpPr>
                  </xdr:nvSpPr>
                  <xdr:spPr bwMode="auto">
                    <a:xfrm>
                      <a:off x="1763650"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85" name="Oval 384">
                      <a:extLst>
                        <a:ext uri="{FF2B5EF4-FFF2-40B4-BE49-F238E27FC236}">
                          <a16:creationId xmlns:a16="http://schemas.microsoft.com/office/drawing/2014/main" id="{00000000-0008-0000-0400-000081010000}"/>
                        </a:ext>
                      </a:extLst>
                    </xdr:cNvPr>
                    <xdr:cNvSpPr>
                      <a:spLocks noChangeArrowheads="1"/>
                    </xdr:cNvSpPr>
                  </xdr:nvSpPr>
                  <xdr:spPr bwMode="auto">
                    <a:xfrm>
                      <a:off x="1763718"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86" name="Oval 385">
                      <a:extLst>
                        <a:ext uri="{FF2B5EF4-FFF2-40B4-BE49-F238E27FC236}">
                          <a16:creationId xmlns:a16="http://schemas.microsoft.com/office/drawing/2014/main" id="{00000000-0008-0000-0400-000082010000}"/>
                        </a:ext>
                      </a:extLst>
                    </xdr:cNvPr>
                    <xdr:cNvSpPr>
                      <a:spLocks noChangeArrowheads="1"/>
                    </xdr:cNvSpPr>
                  </xdr:nvSpPr>
                  <xdr:spPr bwMode="auto">
                    <a:xfrm>
                      <a:off x="1763785"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87" name="Oval 386">
                      <a:extLst>
                        <a:ext uri="{FF2B5EF4-FFF2-40B4-BE49-F238E27FC236}">
                          <a16:creationId xmlns:a16="http://schemas.microsoft.com/office/drawing/2014/main" id="{00000000-0008-0000-0400-000083010000}"/>
                        </a:ext>
                      </a:extLst>
                    </xdr:cNvPr>
                    <xdr:cNvSpPr>
                      <a:spLocks noChangeArrowheads="1"/>
                    </xdr:cNvSpPr>
                  </xdr:nvSpPr>
                  <xdr:spPr bwMode="auto">
                    <a:xfrm>
                      <a:off x="1763852"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88" name="Oval 387">
                      <a:extLst>
                        <a:ext uri="{FF2B5EF4-FFF2-40B4-BE49-F238E27FC236}">
                          <a16:creationId xmlns:a16="http://schemas.microsoft.com/office/drawing/2014/main" id="{00000000-0008-0000-0400-000084010000}"/>
                        </a:ext>
                      </a:extLst>
                    </xdr:cNvPr>
                    <xdr:cNvSpPr>
                      <a:spLocks noChangeArrowheads="1"/>
                    </xdr:cNvSpPr>
                  </xdr:nvSpPr>
                  <xdr:spPr bwMode="auto">
                    <a:xfrm>
                      <a:off x="176392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89" name="Oval 388">
                      <a:extLst>
                        <a:ext uri="{FF2B5EF4-FFF2-40B4-BE49-F238E27FC236}">
                          <a16:creationId xmlns:a16="http://schemas.microsoft.com/office/drawing/2014/main" id="{00000000-0008-0000-0400-000085010000}"/>
                        </a:ext>
                      </a:extLst>
                    </xdr:cNvPr>
                    <xdr:cNvSpPr>
                      <a:spLocks noChangeArrowheads="1"/>
                    </xdr:cNvSpPr>
                  </xdr:nvSpPr>
                  <xdr:spPr bwMode="auto">
                    <a:xfrm>
                      <a:off x="1763987"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90" name="Oval 389">
                      <a:extLst>
                        <a:ext uri="{FF2B5EF4-FFF2-40B4-BE49-F238E27FC236}">
                          <a16:creationId xmlns:a16="http://schemas.microsoft.com/office/drawing/2014/main" id="{00000000-0008-0000-0400-000086010000}"/>
                        </a:ext>
                      </a:extLst>
                    </xdr:cNvPr>
                    <xdr:cNvSpPr>
                      <a:spLocks noChangeArrowheads="1"/>
                    </xdr:cNvSpPr>
                  </xdr:nvSpPr>
                  <xdr:spPr bwMode="auto">
                    <a:xfrm>
                      <a:off x="1764054"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91" name="Oval 390">
                      <a:extLst>
                        <a:ext uri="{FF2B5EF4-FFF2-40B4-BE49-F238E27FC236}">
                          <a16:creationId xmlns:a16="http://schemas.microsoft.com/office/drawing/2014/main" id="{00000000-0008-0000-0400-000087010000}"/>
                        </a:ext>
                      </a:extLst>
                    </xdr:cNvPr>
                    <xdr:cNvSpPr>
                      <a:spLocks noChangeArrowheads="1"/>
                    </xdr:cNvSpPr>
                  </xdr:nvSpPr>
                  <xdr:spPr bwMode="auto">
                    <a:xfrm>
                      <a:off x="1764123"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92" name="Oval 391">
                      <a:extLst>
                        <a:ext uri="{FF2B5EF4-FFF2-40B4-BE49-F238E27FC236}">
                          <a16:creationId xmlns:a16="http://schemas.microsoft.com/office/drawing/2014/main" id="{00000000-0008-0000-0400-000088010000}"/>
                        </a:ext>
                      </a:extLst>
                    </xdr:cNvPr>
                    <xdr:cNvSpPr>
                      <a:spLocks noChangeArrowheads="1"/>
                    </xdr:cNvSpPr>
                  </xdr:nvSpPr>
                  <xdr:spPr bwMode="auto">
                    <a:xfrm>
                      <a:off x="176419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93" name="Oval 392">
                      <a:extLst>
                        <a:ext uri="{FF2B5EF4-FFF2-40B4-BE49-F238E27FC236}">
                          <a16:creationId xmlns:a16="http://schemas.microsoft.com/office/drawing/2014/main" id="{00000000-0008-0000-0400-000089010000}"/>
                        </a:ext>
                      </a:extLst>
                    </xdr:cNvPr>
                    <xdr:cNvSpPr>
                      <a:spLocks noChangeArrowheads="1"/>
                    </xdr:cNvSpPr>
                  </xdr:nvSpPr>
                  <xdr:spPr bwMode="auto">
                    <a:xfrm>
                      <a:off x="1764257"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94" name="Oval 393">
                      <a:extLst>
                        <a:ext uri="{FF2B5EF4-FFF2-40B4-BE49-F238E27FC236}">
                          <a16:creationId xmlns:a16="http://schemas.microsoft.com/office/drawing/2014/main" id="{00000000-0008-0000-0400-00008A010000}"/>
                        </a:ext>
                      </a:extLst>
                    </xdr:cNvPr>
                    <xdr:cNvSpPr>
                      <a:spLocks noChangeArrowheads="1"/>
                    </xdr:cNvSpPr>
                  </xdr:nvSpPr>
                  <xdr:spPr bwMode="auto">
                    <a:xfrm>
                      <a:off x="1764326"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95" name="Oval 394">
                      <a:extLst>
                        <a:ext uri="{FF2B5EF4-FFF2-40B4-BE49-F238E27FC236}">
                          <a16:creationId xmlns:a16="http://schemas.microsoft.com/office/drawing/2014/main" id="{00000000-0008-0000-0400-00008B010000}"/>
                        </a:ext>
                      </a:extLst>
                    </xdr:cNvPr>
                    <xdr:cNvSpPr>
                      <a:spLocks noChangeArrowheads="1"/>
                    </xdr:cNvSpPr>
                  </xdr:nvSpPr>
                  <xdr:spPr bwMode="auto">
                    <a:xfrm>
                      <a:off x="1764392"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96" name="Oval 395">
                      <a:extLst>
                        <a:ext uri="{FF2B5EF4-FFF2-40B4-BE49-F238E27FC236}">
                          <a16:creationId xmlns:a16="http://schemas.microsoft.com/office/drawing/2014/main" id="{00000000-0008-0000-0400-00008C010000}"/>
                        </a:ext>
                      </a:extLst>
                    </xdr:cNvPr>
                    <xdr:cNvSpPr>
                      <a:spLocks noChangeArrowheads="1"/>
                    </xdr:cNvSpPr>
                  </xdr:nvSpPr>
                  <xdr:spPr bwMode="auto">
                    <a:xfrm>
                      <a:off x="176446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97" name="Oval 396">
                      <a:extLst>
                        <a:ext uri="{FF2B5EF4-FFF2-40B4-BE49-F238E27FC236}">
                          <a16:creationId xmlns:a16="http://schemas.microsoft.com/office/drawing/2014/main" id="{00000000-0008-0000-0400-00008D010000}"/>
                        </a:ext>
                      </a:extLst>
                    </xdr:cNvPr>
                    <xdr:cNvSpPr>
                      <a:spLocks noChangeArrowheads="1"/>
                    </xdr:cNvSpPr>
                  </xdr:nvSpPr>
                  <xdr:spPr bwMode="auto">
                    <a:xfrm>
                      <a:off x="1764529"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98" name="Oval 397">
                      <a:extLst>
                        <a:ext uri="{FF2B5EF4-FFF2-40B4-BE49-F238E27FC236}">
                          <a16:creationId xmlns:a16="http://schemas.microsoft.com/office/drawing/2014/main" id="{00000000-0008-0000-0400-00008E010000}"/>
                        </a:ext>
                      </a:extLst>
                    </xdr:cNvPr>
                    <xdr:cNvSpPr>
                      <a:spLocks noChangeArrowheads="1"/>
                    </xdr:cNvSpPr>
                  </xdr:nvSpPr>
                  <xdr:spPr bwMode="auto">
                    <a:xfrm>
                      <a:off x="1764599"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399" name="Oval 398">
                      <a:extLst>
                        <a:ext uri="{FF2B5EF4-FFF2-40B4-BE49-F238E27FC236}">
                          <a16:creationId xmlns:a16="http://schemas.microsoft.com/office/drawing/2014/main" id="{00000000-0008-0000-0400-00008F010000}"/>
                        </a:ext>
                      </a:extLst>
                    </xdr:cNvPr>
                    <xdr:cNvSpPr>
                      <a:spLocks noChangeArrowheads="1"/>
                    </xdr:cNvSpPr>
                  </xdr:nvSpPr>
                  <xdr:spPr bwMode="auto">
                    <a:xfrm>
                      <a:off x="1764671"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00" name="Oval 399">
                      <a:extLst>
                        <a:ext uri="{FF2B5EF4-FFF2-40B4-BE49-F238E27FC236}">
                          <a16:creationId xmlns:a16="http://schemas.microsoft.com/office/drawing/2014/main" id="{00000000-0008-0000-0400-000090010000}"/>
                        </a:ext>
                      </a:extLst>
                    </xdr:cNvPr>
                    <xdr:cNvSpPr>
                      <a:spLocks noChangeArrowheads="1"/>
                    </xdr:cNvSpPr>
                  </xdr:nvSpPr>
                  <xdr:spPr bwMode="auto">
                    <a:xfrm>
                      <a:off x="1764737"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sp macro="" textlink="">
                  <xdr:nvSpPr>
                    <xdr:cNvPr id="401" name="Oval 400">
                      <a:extLst>
                        <a:ext uri="{FF2B5EF4-FFF2-40B4-BE49-F238E27FC236}">
                          <a16:creationId xmlns:a16="http://schemas.microsoft.com/office/drawing/2014/main" id="{00000000-0008-0000-0400-000091010000}"/>
                        </a:ext>
                      </a:extLst>
                    </xdr:cNvPr>
                    <xdr:cNvSpPr>
                      <a:spLocks noChangeArrowheads="1"/>
                    </xdr:cNvSpPr>
                  </xdr:nvSpPr>
                  <xdr:spPr bwMode="auto">
                    <a:xfrm>
                      <a:off x="1764798" y="1214708"/>
                      <a:ext cx="98" cy="266"/>
                    </a:xfrm>
                    <a:prstGeom prst="ellipse">
                      <a:avLst/>
                    </a:prstGeom>
                    <a:noFill/>
                    <a:ln w="3175">
                      <a:solidFill>
                        <a:srgbClr val="CC00CC"/>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a:p>
                  </xdr:txBody>
                </xdr:sp>
              </xdr:grpSp>
              <xdr:cxnSp macro="">
                <xdr:nvCxnSpPr>
                  <xdr:cNvPr id="383" name="Straight Connector 382">
                    <a:extLst>
                      <a:ext uri="{FF2B5EF4-FFF2-40B4-BE49-F238E27FC236}">
                        <a16:creationId xmlns:a16="http://schemas.microsoft.com/office/drawing/2014/main" id="{00000000-0008-0000-0400-00007F010000}"/>
                      </a:ext>
                    </a:extLst>
                  </xdr:cNvPr>
                  <xdr:cNvCxnSpPr>
                    <a:cxnSpLocks/>
                  </xdr:cNvCxnSpPr>
                </xdr:nvCxnSpPr>
                <xdr:spPr>
                  <a:xfrm rot="20160000" flipV="1">
                    <a:off x="4611335" y="1474235"/>
                    <a:ext cx="1330027" cy="155911"/>
                  </a:xfrm>
                  <a:prstGeom prst="line">
                    <a:avLst/>
                  </a:prstGeom>
                  <a:ln w="57150">
                    <a:solidFill>
                      <a:srgbClr val="7030A0"/>
                    </a:solidFill>
                    <a:prstDash val="sysDash"/>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pic>
              <xdr:nvPicPr>
                <xdr:cNvPr id="380" name="Picture 379">
                  <a:extLst>
                    <a:ext uri="{FF2B5EF4-FFF2-40B4-BE49-F238E27FC236}">
                      <a16:creationId xmlns:a16="http://schemas.microsoft.com/office/drawing/2014/main" id="{00000000-0008-0000-0400-00007C01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529656" y="1700794"/>
                  <a:ext cx="548349" cy="388154"/>
                </a:xfrm>
                <a:prstGeom prst="rect">
                  <a:avLst/>
                </a:prstGeom>
                <a:noFill/>
              </xdr:spPr>
            </xdr:pic>
            <xdr:pic>
              <xdr:nvPicPr>
                <xdr:cNvPr id="381" name="Picture 380">
                  <a:extLst>
                    <a:ext uri="{FF2B5EF4-FFF2-40B4-BE49-F238E27FC236}">
                      <a16:creationId xmlns:a16="http://schemas.microsoft.com/office/drawing/2014/main" id="{00000000-0008-0000-0400-00007D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6686731" y="1281774"/>
                  <a:ext cx="784777" cy="1036094"/>
                </a:xfrm>
                <a:prstGeom prst="rect">
                  <a:avLst/>
                </a:prstGeom>
                <a:noFill/>
              </xdr:spPr>
            </xdr:pic>
          </xdr:grpSp>
        </xdr:grpSp>
        <xdr:grpSp>
          <xdr:nvGrpSpPr>
            <xdr:cNvPr id="348" name="Group 347">
              <a:extLst>
                <a:ext uri="{FF2B5EF4-FFF2-40B4-BE49-F238E27FC236}">
                  <a16:creationId xmlns:a16="http://schemas.microsoft.com/office/drawing/2014/main" id="{00000000-0008-0000-0400-00005C010000}"/>
                </a:ext>
              </a:extLst>
            </xdr:cNvPr>
            <xdr:cNvGrpSpPr/>
          </xdr:nvGrpSpPr>
          <xdr:grpSpPr>
            <a:xfrm>
              <a:off x="4630801" y="1916350"/>
              <a:ext cx="1018395" cy="761963"/>
              <a:chOff x="4630801" y="1827450"/>
              <a:chExt cx="1018395" cy="761963"/>
            </a:xfrm>
          </xdr:grpSpPr>
          <xdr:grpSp>
            <xdr:nvGrpSpPr>
              <xdr:cNvPr id="364" name="Group 363">
                <a:extLst>
                  <a:ext uri="{FF2B5EF4-FFF2-40B4-BE49-F238E27FC236}">
                    <a16:creationId xmlns:a16="http://schemas.microsoft.com/office/drawing/2014/main" id="{00000000-0008-0000-0400-00006C010000}"/>
                  </a:ext>
                </a:extLst>
              </xdr:cNvPr>
              <xdr:cNvGrpSpPr/>
            </xdr:nvGrpSpPr>
            <xdr:grpSpPr>
              <a:xfrm>
                <a:off x="4630801" y="1932100"/>
                <a:ext cx="1018395" cy="554505"/>
                <a:chOff x="4630801" y="1932100"/>
                <a:chExt cx="1018395" cy="554505"/>
              </a:xfrm>
            </xdr:grpSpPr>
            <xdr:grpSp>
              <xdr:nvGrpSpPr>
                <xdr:cNvPr id="369" name="Group 368">
                  <a:extLst>
                    <a:ext uri="{FF2B5EF4-FFF2-40B4-BE49-F238E27FC236}">
                      <a16:creationId xmlns:a16="http://schemas.microsoft.com/office/drawing/2014/main" id="{00000000-0008-0000-0400-000071010000}"/>
                    </a:ext>
                  </a:extLst>
                </xdr:cNvPr>
                <xdr:cNvGrpSpPr/>
              </xdr:nvGrpSpPr>
              <xdr:grpSpPr>
                <a:xfrm>
                  <a:off x="4633402" y="2216925"/>
                  <a:ext cx="1015794" cy="269680"/>
                  <a:chOff x="3993161" y="2225676"/>
                  <a:chExt cx="1015794" cy="269680"/>
                </a:xfrm>
              </xdr:grpSpPr>
              <xdr:sp macro="" textlink="">
                <xdr:nvSpPr>
                  <xdr:cNvPr id="374" name="Freeform: Shape 373">
                    <a:extLst>
                      <a:ext uri="{FF2B5EF4-FFF2-40B4-BE49-F238E27FC236}">
                        <a16:creationId xmlns:a16="http://schemas.microsoft.com/office/drawing/2014/main" id="{00000000-0008-0000-0400-000076010000}"/>
                      </a:ext>
                    </a:extLst>
                  </xdr:cNvPr>
                  <xdr:cNvSpPr/>
                </xdr:nvSpPr>
                <xdr:spPr>
                  <a:xfrm>
                    <a:off x="3993161" y="2232502"/>
                    <a:ext cx="520116" cy="262854"/>
                  </a:xfrm>
                  <a:custGeom>
                    <a:avLst/>
                    <a:gdLst>
                      <a:gd name="connsiteX0" fmla="*/ 0 w 855677"/>
                      <a:gd name="connsiteY0" fmla="*/ 0 h 262854"/>
                      <a:gd name="connsiteX1" fmla="*/ 151001 w 855677"/>
                      <a:gd name="connsiteY1" fmla="*/ 58722 h 262854"/>
                      <a:gd name="connsiteX2" fmla="*/ 276836 w 855677"/>
                      <a:gd name="connsiteY2" fmla="*/ 234891 h 262854"/>
                      <a:gd name="connsiteX3" fmla="*/ 855677 w 855677"/>
                      <a:gd name="connsiteY3" fmla="*/ 260058 h 262854"/>
                    </a:gdLst>
                    <a:ahLst/>
                    <a:cxnLst>
                      <a:cxn ang="0">
                        <a:pos x="connsiteX0" y="connsiteY0"/>
                      </a:cxn>
                      <a:cxn ang="0">
                        <a:pos x="connsiteX1" y="connsiteY1"/>
                      </a:cxn>
                      <a:cxn ang="0">
                        <a:pos x="connsiteX2" y="connsiteY2"/>
                      </a:cxn>
                      <a:cxn ang="0">
                        <a:pos x="connsiteX3" y="connsiteY3"/>
                      </a:cxn>
                    </a:cxnLst>
                    <a:rect l="l" t="t" r="r" b="b"/>
                    <a:pathLst>
                      <a:path w="855677" h="262854">
                        <a:moveTo>
                          <a:pt x="0" y="0"/>
                        </a:moveTo>
                        <a:cubicBezTo>
                          <a:pt x="52431" y="9787"/>
                          <a:pt x="104862" y="19574"/>
                          <a:pt x="151001" y="58722"/>
                        </a:cubicBezTo>
                        <a:cubicBezTo>
                          <a:pt x="197140" y="97871"/>
                          <a:pt x="159390" y="201335"/>
                          <a:pt x="276836" y="234891"/>
                        </a:cubicBezTo>
                        <a:cubicBezTo>
                          <a:pt x="394282" y="268447"/>
                          <a:pt x="624979" y="264252"/>
                          <a:pt x="855677" y="260058"/>
                        </a:cubicBezTo>
                      </a:path>
                    </a:pathLst>
                  </a:custGeom>
                  <a:noFill/>
                  <a:ln w="1905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375" name="Freeform: Shape 374">
                    <a:extLst>
                      <a:ext uri="{FF2B5EF4-FFF2-40B4-BE49-F238E27FC236}">
                        <a16:creationId xmlns:a16="http://schemas.microsoft.com/office/drawing/2014/main" id="{00000000-0008-0000-0400-000077010000}"/>
                      </a:ext>
                    </a:extLst>
                  </xdr:cNvPr>
                  <xdr:cNvSpPr/>
                </xdr:nvSpPr>
                <xdr:spPr>
                  <a:xfrm flipH="1">
                    <a:off x="4488839" y="2225676"/>
                    <a:ext cx="520116" cy="262854"/>
                  </a:xfrm>
                  <a:custGeom>
                    <a:avLst/>
                    <a:gdLst>
                      <a:gd name="connsiteX0" fmla="*/ 0 w 855677"/>
                      <a:gd name="connsiteY0" fmla="*/ 0 h 262854"/>
                      <a:gd name="connsiteX1" fmla="*/ 151001 w 855677"/>
                      <a:gd name="connsiteY1" fmla="*/ 58722 h 262854"/>
                      <a:gd name="connsiteX2" fmla="*/ 276836 w 855677"/>
                      <a:gd name="connsiteY2" fmla="*/ 234891 h 262854"/>
                      <a:gd name="connsiteX3" fmla="*/ 855677 w 855677"/>
                      <a:gd name="connsiteY3" fmla="*/ 260058 h 262854"/>
                    </a:gdLst>
                    <a:ahLst/>
                    <a:cxnLst>
                      <a:cxn ang="0">
                        <a:pos x="connsiteX0" y="connsiteY0"/>
                      </a:cxn>
                      <a:cxn ang="0">
                        <a:pos x="connsiteX1" y="connsiteY1"/>
                      </a:cxn>
                      <a:cxn ang="0">
                        <a:pos x="connsiteX2" y="connsiteY2"/>
                      </a:cxn>
                      <a:cxn ang="0">
                        <a:pos x="connsiteX3" y="connsiteY3"/>
                      </a:cxn>
                    </a:cxnLst>
                    <a:rect l="l" t="t" r="r" b="b"/>
                    <a:pathLst>
                      <a:path w="855677" h="262854">
                        <a:moveTo>
                          <a:pt x="0" y="0"/>
                        </a:moveTo>
                        <a:cubicBezTo>
                          <a:pt x="52431" y="9787"/>
                          <a:pt x="104862" y="19574"/>
                          <a:pt x="151001" y="58722"/>
                        </a:cubicBezTo>
                        <a:cubicBezTo>
                          <a:pt x="197140" y="97871"/>
                          <a:pt x="159390" y="201335"/>
                          <a:pt x="276836" y="234891"/>
                        </a:cubicBezTo>
                        <a:cubicBezTo>
                          <a:pt x="394282" y="268447"/>
                          <a:pt x="624979" y="264252"/>
                          <a:pt x="855677" y="260058"/>
                        </a:cubicBezTo>
                      </a:path>
                    </a:pathLst>
                  </a:custGeom>
                  <a:noFill/>
                  <a:ln w="1905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grpSp>
            <xdr:grpSp>
              <xdr:nvGrpSpPr>
                <xdr:cNvPr id="370" name="Group 369">
                  <a:extLst>
                    <a:ext uri="{FF2B5EF4-FFF2-40B4-BE49-F238E27FC236}">
                      <a16:creationId xmlns:a16="http://schemas.microsoft.com/office/drawing/2014/main" id="{00000000-0008-0000-0400-000072010000}"/>
                    </a:ext>
                  </a:extLst>
                </xdr:cNvPr>
                <xdr:cNvGrpSpPr/>
              </xdr:nvGrpSpPr>
              <xdr:grpSpPr>
                <a:xfrm flipV="1">
                  <a:off x="4630801" y="1932100"/>
                  <a:ext cx="1015794" cy="269680"/>
                  <a:chOff x="3993161" y="2225676"/>
                  <a:chExt cx="1015794" cy="269680"/>
                </a:xfrm>
              </xdr:grpSpPr>
              <xdr:sp macro="" textlink="">
                <xdr:nvSpPr>
                  <xdr:cNvPr id="372" name="Freeform: Shape 371">
                    <a:extLst>
                      <a:ext uri="{FF2B5EF4-FFF2-40B4-BE49-F238E27FC236}">
                        <a16:creationId xmlns:a16="http://schemas.microsoft.com/office/drawing/2014/main" id="{00000000-0008-0000-0400-000074010000}"/>
                      </a:ext>
                    </a:extLst>
                  </xdr:cNvPr>
                  <xdr:cNvSpPr/>
                </xdr:nvSpPr>
                <xdr:spPr>
                  <a:xfrm>
                    <a:off x="3993161" y="2232502"/>
                    <a:ext cx="520116" cy="262854"/>
                  </a:xfrm>
                  <a:custGeom>
                    <a:avLst/>
                    <a:gdLst>
                      <a:gd name="connsiteX0" fmla="*/ 0 w 855677"/>
                      <a:gd name="connsiteY0" fmla="*/ 0 h 262854"/>
                      <a:gd name="connsiteX1" fmla="*/ 151001 w 855677"/>
                      <a:gd name="connsiteY1" fmla="*/ 58722 h 262854"/>
                      <a:gd name="connsiteX2" fmla="*/ 276836 w 855677"/>
                      <a:gd name="connsiteY2" fmla="*/ 234891 h 262854"/>
                      <a:gd name="connsiteX3" fmla="*/ 855677 w 855677"/>
                      <a:gd name="connsiteY3" fmla="*/ 260058 h 262854"/>
                    </a:gdLst>
                    <a:ahLst/>
                    <a:cxnLst>
                      <a:cxn ang="0">
                        <a:pos x="connsiteX0" y="connsiteY0"/>
                      </a:cxn>
                      <a:cxn ang="0">
                        <a:pos x="connsiteX1" y="connsiteY1"/>
                      </a:cxn>
                      <a:cxn ang="0">
                        <a:pos x="connsiteX2" y="connsiteY2"/>
                      </a:cxn>
                      <a:cxn ang="0">
                        <a:pos x="connsiteX3" y="connsiteY3"/>
                      </a:cxn>
                    </a:cxnLst>
                    <a:rect l="l" t="t" r="r" b="b"/>
                    <a:pathLst>
                      <a:path w="855677" h="262854">
                        <a:moveTo>
                          <a:pt x="0" y="0"/>
                        </a:moveTo>
                        <a:cubicBezTo>
                          <a:pt x="52431" y="9787"/>
                          <a:pt x="104862" y="19574"/>
                          <a:pt x="151001" y="58722"/>
                        </a:cubicBezTo>
                        <a:cubicBezTo>
                          <a:pt x="197140" y="97871"/>
                          <a:pt x="159390" y="201335"/>
                          <a:pt x="276836" y="234891"/>
                        </a:cubicBezTo>
                        <a:cubicBezTo>
                          <a:pt x="394282" y="268447"/>
                          <a:pt x="624979" y="264252"/>
                          <a:pt x="855677" y="260058"/>
                        </a:cubicBezTo>
                      </a:path>
                    </a:pathLst>
                  </a:custGeom>
                  <a:noFill/>
                  <a:ln w="1905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373" name="Freeform: Shape 372">
                    <a:extLst>
                      <a:ext uri="{FF2B5EF4-FFF2-40B4-BE49-F238E27FC236}">
                        <a16:creationId xmlns:a16="http://schemas.microsoft.com/office/drawing/2014/main" id="{00000000-0008-0000-0400-000075010000}"/>
                      </a:ext>
                    </a:extLst>
                  </xdr:cNvPr>
                  <xdr:cNvSpPr/>
                </xdr:nvSpPr>
                <xdr:spPr>
                  <a:xfrm flipH="1">
                    <a:off x="4488839" y="2225676"/>
                    <a:ext cx="520116" cy="262854"/>
                  </a:xfrm>
                  <a:custGeom>
                    <a:avLst/>
                    <a:gdLst>
                      <a:gd name="connsiteX0" fmla="*/ 0 w 855677"/>
                      <a:gd name="connsiteY0" fmla="*/ 0 h 262854"/>
                      <a:gd name="connsiteX1" fmla="*/ 151001 w 855677"/>
                      <a:gd name="connsiteY1" fmla="*/ 58722 h 262854"/>
                      <a:gd name="connsiteX2" fmla="*/ 276836 w 855677"/>
                      <a:gd name="connsiteY2" fmla="*/ 234891 h 262854"/>
                      <a:gd name="connsiteX3" fmla="*/ 855677 w 855677"/>
                      <a:gd name="connsiteY3" fmla="*/ 260058 h 262854"/>
                    </a:gdLst>
                    <a:ahLst/>
                    <a:cxnLst>
                      <a:cxn ang="0">
                        <a:pos x="connsiteX0" y="connsiteY0"/>
                      </a:cxn>
                      <a:cxn ang="0">
                        <a:pos x="connsiteX1" y="connsiteY1"/>
                      </a:cxn>
                      <a:cxn ang="0">
                        <a:pos x="connsiteX2" y="connsiteY2"/>
                      </a:cxn>
                      <a:cxn ang="0">
                        <a:pos x="connsiteX3" y="connsiteY3"/>
                      </a:cxn>
                    </a:cxnLst>
                    <a:rect l="l" t="t" r="r" b="b"/>
                    <a:pathLst>
                      <a:path w="855677" h="262854">
                        <a:moveTo>
                          <a:pt x="0" y="0"/>
                        </a:moveTo>
                        <a:cubicBezTo>
                          <a:pt x="52431" y="9787"/>
                          <a:pt x="104862" y="19574"/>
                          <a:pt x="151001" y="58722"/>
                        </a:cubicBezTo>
                        <a:cubicBezTo>
                          <a:pt x="197140" y="97871"/>
                          <a:pt x="159390" y="201335"/>
                          <a:pt x="276836" y="234891"/>
                        </a:cubicBezTo>
                        <a:cubicBezTo>
                          <a:pt x="394282" y="268447"/>
                          <a:pt x="624979" y="264252"/>
                          <a:pt x="855677" y="260058"/>
                        </a:cubicBezTo>
                      </a:path>
                    </a:pathLst>
                  </a:custGeom>
                  <a:noFill/>
                  <a:ln w="19050">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grpSp>
            <xdr:cxnSp macro="">
              <xdr:nvCxnSpPr>
                <xdr:cNvPr id="371" name="Straight Connector 370">
                  <a:extLst>
                    <a:ext uri="{FF2B5EF4-FFF2-40B4-BE49-F238E27FC236}">
                      <a16:creationId xmlns:a16="http://schemas.microsoft.com/office/drawing/2014/main" id="{00000000-0008-0000-0400-000073010000}"/>
                    </a:ext>
                  </a:extLst>
                </xdr:cNvPr>
                <xdr:cNvCxnSpPr>
                  <a:cxnSpLocks/>
                  <a:endCxn id="375" idx="0"/>
                </xdr:cNvCxnSpPr>
              </xdr:nvCxnSpPr>
              <xdr:spPr>
                <a:xfrm>
                  <a:off x="4639639" y="2214896"/>
                  <a:ext cx="1009557" cy="2029"/>
                </a:xfrm>
                <a:prstGeom prst="line">
                  <a:avLst/>
                </a:prstGeom>
                <a:ln w="19050">
                  <a:solidFill>
                    <a:srgbClr val="0000FF"/>
                  </a:solidFill>
                </a:ln>
              </xdr:spPr>
              <xdr:style>
                <a:lnRef idx="1">
                  <a:schemeClr val="accent1"/>
                </a:lnRef>
                <a:fillRef idx="0">
                  <a:schemeClr val="accent1"/>
                </a:fillRef>
                <a:effectRef idx="0">
                  <a:schemeClr val="accent1"/>
                </a:effectRef>
                <a:fontRef idx="minor">
                  <a:schemeClr val="tx1"/>
                </a:fontRef>
              </xdr:style>
            </xdr:cxnSp>
          </xdr:grpSp>
          <xdr:grpSp>
            <xdr:nvGrpSpPr>
              <xdr:cNvPr id="365" name="Group 364">
                <a:extLst>
                  <a:ext uri="{FF2B5EF4-FFF2-40B4-BE49-F238E27FC236}">
                    <a16:creationId xmlns:a16="http://schemas.microsoft.com/office/drawing/2014/main" id="{00000000-0008-0000-0400-00006D010000}"/>
                  </a:ext>
                </a:extLst>
              </xdr:cNvPr>
              <xdr:cNvGrpSpPr/>
            </xdr:nvGrpSpPr>
            <xdr:grpSpPr>
              <a:xfrm>
                <a:off x="5046117" y="1827450"/>
                <a:ext cx="202983" cy="761963"/>
                <a:chOff x="5046117" y="1827450"/>
                <a:chExt cx="202983" cy="761963"/>
              </a:xfrm>
            </xdr:grpSpPr>
            <xdr:sp macro="" textlink="">
              <xdr:nvSpPr>
                <xdr:cNvPr id="366" name="Rectangle 365">
                  <a:extLst>
                    <a:ext uri="{FF2B5EF4-FFF2-40B4-BE49-F238E27FC236}">
                      <a16:creationId xmlns:a16="http://schemas.microsoft.com/office/drawing/2014/main" id="{00000000-0008-0000-0400-00006E010000}"/>
                    </a:ext>
                  </a:extLst>
                </xdr:cNvPr>
                <xdr:cNvSpPr/>
              </xdr:nvSpPr>
              <xdr:spPr>
                <a:xfrm>
                  <a:off x="5052734" y="1827450"/>
                  <a:ext cx="196366" cy="210934"/>
                </a:xfrm>
                <a:prstGeom prst="rect">
                  <a:avLst/>
                </a:prstGeom>
                <a:solidFill>
                  <a:schemeClr val="bg1">
                    <a:lumMod val="8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367" name="Rectangle 366">
                  <a:extLst>
                    <a:ext uri="{FF2B5EF4-FFF2-40B4-BE49-F238E27FC236}">
                      <a16:creationId xmlns:a16="http://schemas.microsoft.com/office/drawing/2014/main" id="{00000000-0008-0000-0400-00006F010000}"/>
                    </a:ext>
                  </a:extLst>
                </xdr:cNvPr>
                <xdr:cNvSpPr/>
              </xdr:nvSpPr>
              <xdr:spPr>
                <a:xfrm>
                  <a:off x="5052172" y="2103104"/>
                  <a:ext cx="196366" cy="210934"/>
                </a:xfrm>
                <a:prstGeom prst="rect">
                  <a:avLst/>
                </a:prstGeom>
                <a:solidFill>
                  <a:schemeClr val="bg1">
                    <a:lumMod val="8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368" name="Rectangle 367">
                  <a:extLst>
                    <a:ext uri="{FF2B5EF4-FFF2-40B4-BE49-F238E27FC236}">
                      <a16:creationId xmlns:a16="http://schemas.microsoft.com/office/drawing/2014/main" id="{00000000-0008-0000-0400-000070010000}"/>
                    </a:ext>
                  </a:extLst>
                </xdr:cNvPr>
                <xdr:cNvSpPr/>
              </xdr:nvSpPr>
              <xdr:spPr>
                <a:xfrm>
                  <a:off x="5046117" y="2378479"/>
                  <a:ext cx="196366" cy="210934"/>
                </a:xfrm>
                <a:prstGeom prst="rect">
                  <a:avLst/>
                </a:prstGeom>
                <a:solidFill>
                  <a:schemeClr val="bg1">
                    <a:lumMod val="8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grpSp>
        </xdr:grpSp>
        <xdr:grpSp>
          <xdr:nvGrpSpPr>
            <xdr:cNvPr id="349" name="Group 348">
              <a:extLst>
                <a:ext uri="{FF2B5EF4-FFF2-40B4-BE49-F238E27FC236}">
                  <a16:creationId xmlns:a16="http://schemas.microsoft.com/office/drawing/2014/main" id="{00000000-0008-0000-0400-00005D010000}"/>
                </a:ext>
              </a:extLst>
            </xdr:cNvPr>
            <xdr:cNvGrpSpPr/>
          </xdr:nvGrpSpPr>
          <xdr:grpSpPr>
            <a:xfrm>
              <a:off x="5242483" y="2072081"/>
              <a:ext cx="1828883" cy="553071"/>
              <a:chOff x="5242483" y="2072081"/>
              <a:chExt cx="1828883" cy="553071"/>
            </a:xfrm>
          </xdr:grpSpPr>
          <xdr:cxnSp macro="">
            <xdr:nvCxnSpPr>
              <xdr:cNvPr id="354" name="Straight Connector 353">
                <a:extLst>
                  <a:ext uri="{FF2B5EF4-FFF2-40B4-BE49-F238E27FC236}">
                    <a16:creationId xmlns:a16="http://schemas.microsoft.com/office/drawing/2014/main" id="{00000000-0008-0000-0400-000062010000}"/>
                  </a:ext>
                </a:extLst>
              </xdr:cNvPr>
              <xdr:cNvCxnSpPr>
                <a:cxnSpLocks/>
              </xdr:cNvCxnSpPr>
            </xdr:nvCxnSpPr>
            <xdr:spPr>
              <a:xfrm>
                <a:off x="5258677" y="2370719"/>
                <a:ext cx="564151" cy="0"/>
              </a:xfrm>
              <a:prstGeom prst="line">
                <a:avLst/>
              </a:prstGeom>
              <a:ln w="12700">
                <a:solidFill>
                  <a:srgbClr val="CC00CC"/>
                </a:solidFill>
              </a:ln>
            </xdr:spPr>
            <xdr:style>
              <a:lnRef idx="1">
                <a:schemeClr val="accent1"/>
              </a:lnRef>
              <a:fillRef idx="0">
                <a:schemeClr val="accent1"/>
              </a:fillRef>
              <a:effectRef idx="0">
                <a:schemeClr val="accent1"/>
              </a:effectRef>
              <a:fontRef idx="minor">
                <a:schemeClr val="tx1"/>
              </a:fontRef>
            </xdr:style>
          </xdr:cxnSp>
          <xdr:cxnSp macro="">
            <xdr:nvCxnSpPr>
              <xdr:cNvPr id="355" name="Straight Connector 354">
                <a:extLst>
                  <a:ext uri="{FF2B5EF4-FFF2-40B4-BE49-F238E27FC236}">
                    <a16:creationId xmlns:a16="http://schemas.microsoft.com/office/drawing/2014/main" id="{00000000-0008-0000-0400-000063010000}"/>
                  </a:ext>
                </a:extLst>
              </xdr:cNvPr>
              <xdr:cNvCxnSpPr>
                <a:cxnSpLocks/>
              </xdr:cNvCxnSpPr>
            </xdr:nvCxnSpPr>
            <xdr:spPr>
              <a:xfrm>
                <a:off x="5940425" y="2550534"/>
                <a:ext cx="939006" cy="0"/>
              </a:xfrm>
              <a:prstGeom prst="line">
                <a:avLst/>
              </a:prstGeom>
              <a:ln w="12700">
                <a:solidFill>
                  <a:srgbClr val="CC00CC"/>
                </a:solidFill>
              </a:ln>
            </xdr:spPr>
            <xdr:style>
              <a:lnRef idx="1">
                <a:schemeClr val="accent1"/>
              </a:lnRef>
              <a:fillRef idx="0">
                <a:schemeClr val="accent1"/>
              </a:fillRef>
              <a:effectRef idx="0">
                <a:schemeClr val="accent1"/>
              </a:effectRef>
              <a:fontRef idx="minor">
                <a:schemeClr val="tx1"/>
              </a:fontRef>
            </xdr:style>
          </xdr:cxnSp>
          <xdr:cxnSp macro="">
            <xdr:nvCxnSpPr>
              <xdr:cNvPr id="356" name="Straight Connector 355">
                <a:extLst>
                  <a:ext uri="{FF2B5EF4-FFF2-40B4-BE49-F238E27FC236}">
                    <a16:creationId xmlns:a16="http://schemas.microsoft.com/office/drawing/2014/main" id="{00000000-0008-0000-0400-000064010000}"/>
                  </a:ext>
                </a:extLst>
              </xdr:cNvPr>
              <xdr:cNvCxnSpPr>
                <a:cxnSpLocks/>
              </xdr:cNvCxnSpPr>
            </xdr:nvCxnSpPr>
            <xdr:spPr>
              <a:xfrm flipV="1">
                <a:off x="5940423" y="2072081"/>
                <a:ext cx="0" cy="483216"/>
              </a:xfrm>
              <a:prstGeom prst="line">
                <a:avLst/>
              </a:prstGeom>
              <a:ln w="12700">
                <a:solidFill>
                  <a:srgbClr val="CC00CC"/>
                </a:solidFill>
              </a:ln>
            </xdr:spPr>
            <xdr:style>
              <a:lnRef idx="1">
                <a:schemeClr val="accent1"/>
              </a:lnRef>
              <a:fillRef idx="0">
                <a:schemeClr val="accent1"/>
              </a:fillRef>
              <a:effectRef idx="0">
                <a:schemeClr val="accent1"/>
              </a:effectRef>
              <a:fontRef idx="minor">
                <a:schemeClr val="tx1"/>
              </a:fontRef>
            </xdr:style>
          </xdr:cxnSp>
          <xdr:cxnSp macro="">
            <xdr:nvCxnSpPr>
              <xdr:cNvPr id="357" name="Straight Connector 356">
                <a:extLst>
                  <a:ext uri="{FF2B5EF4-FFF2-40B4-BE49-F238E27FC236}">
                    <a16:creationId xmlns:a16="http://schemas.microsoft.com/office/drawing/2014/main" id="{00000000-0008-0000-0400-000065010000}"/>
                  </a:ext>
                </a:extLst>
              </xdr:cNvPr>
              <xdr:cNvCxnSpPr>
                <a:cxnSpLocks/>
              </xdr:cNvCxnSpPr>
            </xdr:nvCxnSpPr>
            <xdr:spPr>
              <a:xfrm>
                <a:off x="5242483" y="2620044"/>
                <a:ext cx="1828883" cy="0"/>
              </a:xfrm>
              <a:prstGeom prst="line">
                <a:avLst/>
              </a:prstGeom>
              <a:ln w="12700">
                <a:solidFill>
                  <a:srgbClr val="CC00CC"/>
                </a:solidFill>
              </a:ln>
            </xdr:spPr>
            <xdr:style>
              <a:lnRef idx="1">
                <a:schemeClr val="accent1"/>
              </a:lnRef>
              <a:fillRef idx="0">
                <a:schemeClr val="accent1"/>
              </a:fillRef>
              <a:effectRef idx="0">
                <a:schemeClr val="accent1"/>
              </a:effectRef>
              <a:fontRef idx="minor">
                <a:schemeClr val="tx1"/>
              </a:fontRef>
            </xdr:style>
          </xdr:cxnSp>
          <xdr:cxnSp macro="">
            <xdr:nvCxnSpPr>
              <xdr:cNvPr id="358" name="Straight Connector 357">
                <a:extLst>
                  <a:ext uri="{FF2B5EF4-FFF2-40B4-BE49-F238E27FC236}">
                    <a16:creationId xmlns:a16="http://schemas.microsoft.com/office/drawing/2014/main" id="{00000000-0008-0000-0400-000066010000}"/>
                  </a:ext>
                </a:extLst>
              </xdr:cNvPr>
              <xdr:cNvCxnSpPr>
                <a:cxnSpLocks/>
              </xdr:cNvCxnSpPr>
            </xdr:nvCxnSpPr>
            <xdr:spPr>
              <a:xfrm>
                <a:off x="5260548" y="2076843"/>
                <a:ext cx="682256" cy="0"/>
              </a:xfrm>
              <a:prstGeom prst="line">
                <a:avLst/>
              </a:prstGeom>
              <a:ln w="12700">
                <a:solidFill>
                  <a:srgbClr val="CC00CC"/>
                </a:solidFill>
              </a:ln>
            </xdr:spPr>
            <xdr:style>
              <a:lnRef idx="1">
                <a:schemeClr val="accent1"/>
              </a:lnRef>
              <a:fillRef idx="0">
                <a:schemeClr val="accent1"/>
              </a:fillRef>
              <a:effectRef idx="0">
                <a:schemeClr val="accent1"/>
              </a:effectRef>
              <a:fontRef idx="minor">
                <a:schemeClr val="tx1"/>
              </a:fontRef>
            </xdr:style>
          </xdr:cxnSp>
          <xdr:cxnSp macro="">
            <xdr:nvCxnSpPr>
              <xdr:cNvPr id="359" name="Straight Connector 358">
                <a:extLst>
                  <a:ext uri="{FF2B5EF4-FFF2-40B4-BE49-F238E27FC236}">
                    <a16:creationId xmlns:a16="http://schemas.microsoft.com/office/drawing/2014/main" id="{00000000-0008-0000-0400-000067010000}"/>
                  </a:ext>
                </a:extLst>
              </xdr:cNvPr>
              <xdr:cNvCxnSpPr>
                <a:cxnSpLocks/>
              </xdr:cNvCxnSpPr>
            </xdr:nvCxnSpPr>
            <xdr:spPr>
              <a:xfrm flipV="1">
                <a:off x="7066956" y="2374532"/>
                <a:ext cx="0" cy="250620"/>
              </a:xfrm>
              <a:prstGeom prst="line">
                <a:avLst/>
              </a:prstGeom>
              <a:ln w="12700">
                <a:solidFill>
                  <a:srgbClr val="CC00CC"/>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360" name="Straight Connector 359">
                <a:extLst>
                  <a:ext uri="{FF2B5EF4-FFF2-40B4-BE49-F238E27FC236}">
                    <a16:creationId xmlns:a16="http://schemas.microsoft.com/office/drawing/2014/main" id="{00000000-0008-0000-0400-000068010000}"/>
                  </a:ext>
                </a:extLst>
              </xdr:cNvPr>
              <xdr:cNvCxnSpPr>
                <a:cxnSpLocks/>
              </xdr:cNvCxnSpPr>
            </xdr:nvCxnSpPr>
            <xdr:spPr>
              <a:xfrm flipV="1">
                <a:off x="5826906" y="2366052"/>
                <a:ext cx="0" cy="226465"/>
              </a:xfrm>
              <a:prstGeom prst="line">
                <a:avLst/>
              </a:prstGeom>
              <a:ln w="12700">
                <a:solidFill>
                  <a:srgbClr val="CC00CC"/>
                </a:solidFill>
              </a:ln>
            </xdr:spPr>
            <xdr:style>
              <a:lnRef idx="1">
                <a:schemeClr val="accent1"/>
              </a:lnRef>
              <a:fillRef idx="0">
                <a:schemeClr val="accent1"/>
              </a:fillRef>
              <a:effectRef idx="0">
                <a:schemeClr val="accent1"/>
              </a:effectRef>
              <a:fontRef idx="minor">
                <a:schemeClr val="tx1"/>
              </a:fontRef>
            </xdr:style>
          </xdr:cxnSp>
          <xdr:cxnSp macro="">
            <xdr:nvCxnSpPr>
              <xdr:cNvPr id="361" name="Straight Connector 360">
                <a:extLst>
                  <a:ext uri="{FF2B5EF4-FFF2-40B4-BE49-F238E27FC236}">
                    <a16:creationId xmlns:a16="http://schemas.microsoft.com/office/drawing/2014/main" id="{00000000-0008-0000-0400-000069010000}"/>
                  </a:ext>
                </a:extLst>
              </xdr:cNvPr>
              <xdr:cNvCxnSpPr>
                <a:cxnSpLocks/>
              </xdr:cNvCxnSpPr>
            </xdr:nvCxnSpPr>
            <xdr:spPr>
              <a:xfrm>
                <a:off x="5827268" y="2587727"/>
                <a:ext cx="1145032" cy="0"/>
              </a:xfrm>
              <a:prstGeom prst="line">
                <a:avLst/>
              </a:prstGeom>
              <a:ln w="12700">
                <a:solidFill>
                  <a:srgbClr val="CC00CC"/>
                </a:solidFill>
              </a:ln>
            </xdr:spPr>
            <xdr:style>
              <a:lnRef idx="1">
                <a:schemeClr val="accent1"/>
              </a:lnRef>
              <a:fillRef idx="0">
                <a:schemeClr val="accent1"/>
              </a:fillRef>
              <a:effectRef idx="0">
                <a:schemeClr val="accent1"/>
              </a:effectRef>
              <a:fontRef idx="minor">
                <a:schemeClr val="tx1"/>
              </a:fontRef>
            </xdr:style>
          </xdr:cxnSp>
          <xdr:cxnSp macro="">
            <xdr:nvCxnSpPr>
              <xdr:cNvPr id="362" name="Straight Connector 361">
                <a:extLst>
                  <a:ext uri="{FF2B5EF4-FFF2-40B4-BE49-F238E27FC236}">
                    <a16:creationId xmlns:a16="http://schemas.microsoft.com/office/drawing/2014/main" id="{00000000-0008-0000-0400-00006A010000}"/>
                  </a:ext>
                </a:extLst>
              </xdr:cNvPr>
              <xdr:cNvCxnSpPr>
                <a:cxnSpLocks/>
              </xdr:cNvCxnSpPr>
            </xdr:nvCxnSpPr>
            <xdr:spPr>
              <a:xfrm flipV="1">
                <a:off x="6970754" y="2366025"/>
                <a:ext cx="0" cy="226465"/>
              </a:xfrm>
              <a:prstGeom prst="line">
                <a:avLst/>
              </a:prstGeom>
              <a:ln w="12700">
                <a:solidFill>
                  <a:srgbClr val="CC00CC"/>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363" name="Straight Connector 362">
                <a:extLst>
                  <a:ext uri="{FF2B5EF4-FFF2-40B4-BE49-F238E27FC236}">
                    <a16:creationId xmlns:a16="http://schemas.microsoft.com/office/drawing/2014/main" id="{00000000-0008-0000-0400-00006B010000}"/>
                  </a:ext>
                </a:extLst>
              </xdr:cNvPr>
              <xdr:cNvCxnSpPr>
                <a:cxnSpLocks/>
              </xdr:cNvCxnSpPr>
            </xdr:nvCxnSpPr>
            <xdr:spPr>
              <a:xfrm flipV="1">
                <a:off x="6885029" y="2366024"/>
                <a:ext cx="0" cy="189312"/>
              </a:xfrm>
              <a:prstGeom prst="line">
                <a:avLst/>
              </a:prstGeom>
              <a:ln w="12700">
                <a:solidFill>
                  <a:srgbClr val="CC00CC"/>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grpSp>
          <xdr:nvGrpSpPr>
            <xdr:cNvPr id="350" name="Group 349">
              <a:extLst>
                <a:ext uri="{FF2B5EF4-FFF2-40B4-BE49-F238E27FC236}">
                  <a16:creationId xmlns:a16="http://schemas.microsoft.com/office/drawing/2014/main" id="{00000000-0008-0000-0400-00005E010000}"/>
                </a:ext>
              </a:extLst>
            </xdr:cNvPr>
            <xdr:cNvGrpSpPr/>
          </xdr:nvGrpSpPr>
          <xdr:grpSpPr>
            <a:xfrm>
              <a:off x="4987796" y="1894921"/>
              <a:ext cx="420294" cy="803157"/>
              <a:chOff x="4987796" y="1894921"/>
              <a:chExt cx="420294" cy="803157"/>
            </a:xfrm>
          </xdr:grpSpPr>
          <xdr:sp macro="" textlink="">
            <xdr:nvSpPr>
              <xdr:cNvPr id="351" name="TextBox 92">
                <a:extLst>
                  <a:ext uri="{FF2B5EF4-FFF2-40B4-BE49-F238E27FC236}">
                    <a16:creationId xmlns:a16="http://schemas.microsoft.com/office/drawing/2014/main" id="{00000000-0008-0000-0400-00005F010000}"/>
                  </a:ext>
                </a:extLst>
              </xdr:cNvPr>
              <xdr:cNvSpPr txBox="1"/>
            </xdr:nvSpPr>
            <xdr:spPr>
              <a:xfrm>
                <a:off x="4987796" y="1894921"/>
                <a:ext cx="420294" cy="246221"/>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000">
                    <a:latin typeface="Arial" panose="020B0604020202020204" pitchFamily="34" charset="0"/>
                    <a:cs typeface="Arial" panose="020B0604020202020204" pitchFamily="34" charset="0"/>
                  </a:rPr>
                  <a:t>L1</a:t>
                </a:r>
              </a:p>
            </xdr:txBody>
          </xdr:sp>
          <xdr:sp macro="" textlink="">
            <xdr:nvSpPr>
              <xdr:cNvPr id="352" name="TextBox 198">
                <a:extLst>
                  <a:ext uri="{FF2B5EF4-FFF2-40B4-BE49-F238E27FC236}">
                    <a16:creationId xmlns:a16="http://schemas.microsoft.com/office/drawing/2014/main" id="{00000000-0008-0000-0400-000060010000}"/>
                  </a:ext>
                </a:extLst>
              </xdr:cNvPr>
              <xdr:cNvSpPr txBox="1"/>
            </xdr:nvSpPr>
            <xdr:spPr>
              <a:xfrm>
                <a:off x="4987796" y="2451857"/>
                <a:ext cx="420294" cy="246221"/>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000">
                    <a:latin typeface="Arial" panose="020B0604020202020204" pitchFamily="34" charset="0"/>
                    <a:cs typeface="Arial" panose="020B0604020202020204" pitchFamily="34" charset="0"/>
                  </a:rPr>
                  <a:t>L3</a:t>
                </a:r>
              </a:p>
            </xdr:txBody>
          </xdr:sp>
          <xdr:sp macro="" textlink="">
            <xdr:nvSpPr>
              <xdr:cNvPr id="353" name="TextBox 197">
                <a:extLst>
                  <a:ext uri="{FF2B5EF4-FFF2-40B4-BE49-F238E27FC236}">
                    <a16:creationId xmlns:a16="http://schemas.microsoft.com/office/drawing/2014/main" id="{00000000-0008-0000-0400-000061010000}"/>
                  </a:ext>
                </a:extLst>
              </xdr:cNvPr>
              <xdr:cNvSpPr txBox="1"/>
            </xdr:nvSpPr>
            <xdr:spPr>
              <a:xfrm>
                <a:off x="4987796" y="2179855"/>
                <a:ext cx="420294" cy="246221"/>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000">
                    <a:latin typeface="Arial" panose="020B0604020202020204" pitchFamily="34" charset="0"/>
                    <a:cs typeface="Arial" panose="020B0604020202020204" pitchFamily="34" charset="0"/>
                  </a:rPr>
                  <a:t>L2</a:t>
                </a:r>
              </a:p>
            </xdr:txBody>
          </xdr:sp>
        </xdr:grpSp>
      </xdr:grpSp>
      <xdr:sp macro="" textlink="">
        <xdr:nvSpPr>
          <xdr:cNvPr id="339" name="Freeform: Shape 338">
            <a:extLst>
              <a:ext uri="{FF2B5EF4-FFF2-40B4-BE49-F238E27FC236}">
                <a16:creationId xmlns:a16="http://schemas.microsoft.com/office/drawing/2014/main" id="{00000000-0008-0000-0400-000053010000}"/>
              </a:ext>
            </a:extLst>
          </xdr:cNvPr>
          <xdr:cNvSpPr/>
        </xdr:nvSpPr>
        <xdr:spPr>
          <a:xfrm>
            <a:off x="1569720" y="4305300"/>
            <a:ext cx="4463994" cy="1248275"/>
          </a:xfrm>
          <a:custGeom>
            <a:avLst/>
            <a:gdLst>
              <a:gd name="connsiteX0" fmla="*/ 0 w 4747608"/>
              <a:gd name="connsiteY0" fmla="*/ 0 h 1248275"/>
              <a:gd name="connsiteX1" fmla="*/ 350520 w 4747608"/>
              <a:gd name="connsiteY1" fmla="*/ 777240 h 1248275"/>
              <a:gd name="connsiteX2" fmla="*/ 1516380 w 4747608"/>
              <a:gd name="connsiteY2" fmla="*/ 1165860 h 1248275"/>
              <a:gd name="connsiteX3" fmla="*/ 4213860 w 4747608"/>
              <a:gd name="connsiteY3" fmla="*/ 1219200 h 1248275"/>
              <a:gd name="connsiteX4" fmla="*/ 4747260 w 4747608"/>
              <a:gd name="connsiteY4" fmla="*/ 807720 h 124827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4747608" h="1248275">
                <a:moveTo>
                  <a:pt x="0" y="0"/>
                </a:moveTo>
                <a:cubicBezTo>
                  <a:pt x="48895" y="291465"/>
                  <a:pt x="97790" y="582930"/>
                  <a:pt x="350520" y="777240"/>
                </a:cubicBezTo>
                <a:cubicBezTo>
                  <a:pt x="603250" y="971550"/>
                  <a:pt x="872490" y="1092200"/>
                  <a:pt x="1516380" y="1165860"/>
                </a:cubicBezTo>
                <a:cubicBezTo>
                  <a:pt x="2160270" y="1239520"/>
                  <a:pt x="3675380" y="1278890"/>
                  <a:pt x="4213860" y="1219200"/>
                </a:cubicBezTo>
                <a:cubicBezTo>
                  <a:pt x="4752340" y="1159510"/>
                  <a:pt x="4749800" y="983615"/>
                  <a:pt x="4747260" y="807720"/>
                </a:cubicBezTo>
              </a:path>
            </a:pathLst>
          </a:custGeom>
          <a:noFill/>
          <a:ln w="38100" cmpd="dbl">
            <a:solidFill>
              <a:srgbClr val="9900CC"/>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340" name="Freeform: Shape 339">
            <a:extLst>
              <a:ext uri="{FF2B5EF4-FFF2-40B4-BE49-F238E27FC236}">
                <a16:creationId xmlns:a16="http://schemas.microsoft.com/office/drawing/2014/main" id="{00000000-0008-0000-0400-000054010000}"/>
              </a:ext>
            </a:extLst>
          </xdr:cNvPr>
          <xdr:cNvSpPr/>
        </xdr:nvSpPr>
        <xdr:spPr>
          <a:xfrm>
            <a:off x="6163066" y="5135880"/>
            <a:ext cx="1342634" cy="152954"/>
          </a:xfrm>
          <a:custGeom>
            <a:avLst/>
            <a:gdLst>
              <a:gd name="connsiteX0" fmla="*/ 1514 w 1342634"/>
              <a:gd name="connsiteY0" fmla="*/ 0 h 152954"/>
              <a:gd name="connsiteX1" fmla="*/ 214874 w 1342634"/>
              <a:gd name="connsiteY1" fmla="*/ 129540 h 152954"/>
              <a:gd name="connsiteX2" fmla="*/ 1342634 w 1342634"/>
              <a:gd name="connsiteY2" fmla="*/ 152400 h 152954"/>
            </a:gdLst>
            <a:ahLst/>
            <a:cxnLst>
              <a:cxn ang="0">
                <a:pos x="connsiteX0" y="connsiteY0"/>
              </a:cxn>
              <a:cxn ang="0">
                <a:pos x="connsiteX1" y="connsiteY1"/>
              </a:cxn>
              <a:cxn ang="0">
                <a:pos x="connsiteX2" y="connsiteY2"/>
              </a:cxn>
            </a:cxnLst>
            <a:rect l="l" t="t" r="r" b="b"/>
            <a:pathLst>
              <a:path w="1342634" h="152954">
                <a:moveTo>
                  <a:pt x="1514" y="0"/>
                </a:moveTo>
                <a:cubicBezTo>
                  <a:pt x="-3566" y="52070"/>
                  <a:pt x="-8646" y="104140"/>
                  <a:pt x="214874" y="129540"/>
                </a:cubicBezTo>
                <a:cubicBezTo>
                  <a:pt x="438394" y="154940"/>
                  <a:pt x="890514" y="153670"/>
                  <a:pt x="1342634" y="152400"/>
                </a:cubicBezTo>
              </a:path>
            </a:pathLst>
          </a:custGeom>
          <a:noFill/>
          <a:ln w="38100" cmpd="dbl">
            <a:solidFill>
              <a:srgbClr val="9900CC"/>
            </a:solidFill>
            <a:headEnd type="none"/>
            <a:tailEnd type="triangle"/>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341" name="Freeform: Shape 340">
            <a:extLst>
              <a:ext uri="{FF2B5EF4-FFF2-40B4-BE49-F238E27FC236}">
                <a16:creationId xmlns:a16="http://schemas.microsoft.com/office/drawing/2014/main" id="{00000000-0008-0000-0400-000055010000}"/>
              </a:ext>
            </a:extLst>
          </xdr:cNvPr>
          <xdr:cNvSpPr/>
        </xdr:nvSpPr>
        <xdr:spPr>
          <a:xfrm>
            <a:off x="708471" y="2583180"/>
            <a:ext cx="950157" cy="2059060"/>
          </a:xfrm>
          <a:custGeom>
            <a:avLst/>
            <a:gdLst>
              <a:gd name="connsiteX0" fmla="*/ 510729 w 950157"/>
              <a:gd name="connsiteY0" fmla="*/ 0 h 2059060"/>
              <a:gd name="connsiteX1" fmla="*/ 937449 w 950157"/>
              <a:gd name="connsiteY1" fmla="*/ 541020 h 2059060"/>
              <a:gd name="connsiteX2" fmla="*/ 76389 w 950157"/>
              <a:gd name="connsiteY2" fmla="*/ 1470660 h 2059060"/>
              <a:gd name="connsiteX3" fmla="*/ 91629 w 950157"/>
              <a:gd name="connsiteY3" fmla="*/ 1950720 h 2059060"/>
              <a:gd name="connsiteX4" fmla="*/ 510729 w 950157"/>
              <a:gd name="connsiteY4" fmla="*/ 2042160 h 2059060"/>
              <a:gd name="connsiteX5" fmla="*/ 693609 w 950157"/>
              <a:gd name="connsiteY5" fmla="*/ 1699260 h 205906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950157" h="2059060">
                <a:moveTo>
                  <a:pt x="510729" y="0"/>
                </a:moveTo>
                <a:cubicBezTo>
                  <a:pt x="760284" y="147955"/>
                  <a:pt x="1009839" y="295910"/>
                  <a:pt x="937449" y="541020"/>
                </a:cubicBezTo>
                <a:cubicBezTo>
                  <a:pt x="865059" y="786130"/>
                  <a:pt x="217359" y="1235710"/>
                  <a:pt x="76389" y="1470660"/>
                </a:cubicBezTo>
                <a:cubicBezTo>
                  <a:pt x="-64581" y="1705610"/>
                  <a:pt x="19239" y="1855470"/>
                  <a:pt x="91629" y="1950720"/>
                </a:cubicBezTo>
                <a:cubicBezTo>
                  <a:pt x="164019" y="2045970"/>
                  <a:pt x="410399" y="2084070"/>
                  <a:pt x="510729" y="2042160"/>
                </a:cubicBezTo>
                <a:cubicBezTo>
                  <a:pt x="611059" y="2000250"/>
                  <a:pt x="652334" y="1849755"/>
                  <a:pt x="693609" y="1699260"/>
                </a:cubicBezTo>
              </a:path>
            </a:pathLst>
          </a:custGeom>
          <a:noFill/>
          <a:ln w="38100" cmpd="dbl">
            <a:solidFill>
              <a:srgbClr val="9900CC"/>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342" name="Freeform: Shape 341">
            <a:extLst>
              <a:ext uri="{FF2B5EF4-FFF2-40B4-BE49-F238E27FC236}">
                <a16:creationId xmlns:a16="http://schemas.microsoft.com/office/drawing/2014/main" id="{00000000-0008-0000-0400-000056010000}"/>
              </a:ext>
            </a:extLst>
          </xdr:cNvPr>
          <xdr:cNvSpPr/>
        </xdr:nvSpPr>
        <xdr:spPr>
          <a:xfrm>
            <a:off x="4195440" y="3726180"/>
            <a:ext cx="1724291" cy="1613172"/>
          </a:xfrm>
          <a:custGeom>
            <a:avLst/>
            <a:gdLst>
              <a:gd name="connsiteX0" fmla="*/ 1557660 w 1724291"/>
              <a:gd name="connsiteY0" fmla="*/ 0 h 1613172"/>
              <a:gd name="connsiteX1" fmla="*/ 1580520 w 1724291"/>
              <a:gd name="connsiteY1" fmla="*/ 205740 h 1613172"/>
              <a:gd name="connsiteX2" fmla="*/ 10800 w 1724291"/>
              <a:gd name="connsiteY2" fmla="*/ 480060 h 1613172"/>
              <a:gd name="connsiteX3" fmla="*/ 894720 w 1724291"/>
              <a:gd name="connsiteY3" fmla="*/ 1546860 h 1613172"/>
              <a:gd name="connsiteX4" fmla="*/ 1039500 w 1724291"/>
              <a:gd name="connsiteY4" fmla="*/ 1409700 h 161317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724291" h="1613172">
                <a:moveTo>
                  <a:pt x="1557660" y="0"/>
                </a:moveTo>
                <a:cubicBezTo>
                  <a:pt x="1697995" y="62865"/>
                  <a:pt x="1838330" y="125730"/>
                  <a:pt x="1580520" y="205740"/>
                </a:cubicBezTo>
                <a:cubicBezTo>
                  <a:pt x="1322710" y="285750"/>
                  <a:pt x="125100" y="256540"/>
                  <a:pt x="10800" y="480060"/>
                </a:cubicBezTo>
                <a:cubicBezTo>
                  <a:pt x="-103500" y="703580"/>
                  <a:pt x="723270" y="1391920"/>
                  <a:pt x="894720" y="1546860"/>
                </a:cubicBezTo>
                <a:cubicBezTo>
                  <a:pt x="1066170" y="1701800"/>
                  <a:pt x="1052835" y="1555750"/>
                  <a:pt x="1039500" y="1409700"/>
                </a:cubicBezTo>
              </a:path>
            </a:pathLst>
          </a:custGeom>
          <a:noFill/>
          <a:ln>
            <a:solidFill>
              <a:srgbClr val="FF0000"/>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343" name="Freeform: Shape 342">
            <a:extLst>
              <a:ext uri="{FF2B5EF4-FFF2-40B4-BE49-F238E27FC236}">
                <a16:creationId xmlns:a16="http://schemas.microsoft.com/office/drawing/2014/main" id="{00000000-0008-0000-0400-000057010000}"/>
              </a:ext>
            </a:extLst>
          </xdr:cNvPr>
          <xdr:cNvSpPr/>
        </xdr:nvSpPr>
        <xdr:spPr>
          <a:xfrm>
            <a:off x="3920223" y="3284220"/>
            <a:ext cx="1390917" cy="2108168"/>
          </a:xfrm>
          <a:custGeom>
            <a:avLst/>
            <a:gdLst>
              <a:gd name="connsiteX0" fmla="*/ 773697 w 1390917"/>
              <a:gd name="connsiteY0" fmla="*/ 0 h 2108168"/>
              <a:gd name="connsiteX1" fmla="*/ 766077 w 1390917"/>
              <a:gd name="connsiteY1" fmla="*/ 228600 h 2108168"/>
              <a:gd name="connsiteX2" fmla="*/ 4077 w 1390917"/>
              <a:gd name="connsiteY2" fmla="*/ 1082040 h 2108168"/>
              <a:gd name="connsiteX3" fmla="*/ 1147077 w 1390917"/>
              <a:gd name="connsiteY3" fmla="*/ 2057400 h 2108168"/>
              <a:gd name="connsiteX4" fmla="*/ 1390917 w 1390917"/>
              <a:gd name="connsiteY4" fmla="*/ 1882140 h 210816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390917" h="2108168">
                <a:moveTo>
                  <a:pt x="773697" y="0"/>
                </a:moveTo>
                <a:cubicBezTo>
                  <a:pt x="834022" y="24130"/>
                  <a:pt x="894347" y="48260"/>
                  <a:pt x="766077" y="228600"/>
                </a:cubicBezTo>
                <a:cubicBezTo>
                  <a:pt x="637807" y="408940"/>
                  <a:pt x="-59423" y="777240"/>
                  <a:pt x="4077" y="1082040"/>
                </a:cubicBezTo>
                <a:cubicBezTo>
                  <a:pt x="67577" y="1386840"/>
                  <a:pt x="915937" y="1924050"/>
                  <a:pt x="1147077" y="2057400"/>
                </a:cubicBezTo>
                <a:cubicBezTo>
                  <a:pt x="1378217" y="2190750"/>
                  <a:pt x="1384567" y="2036445"/>
                  <a:pt x="1390917" y="1882140"/>
                </a:cubicBezTo>
              </a:path>
            </a:pathLst>
          </a:custGeom>
          <a:noFill/>
          <a:ln>
            <a:solidFill>
              <a:srgbClr val="00B0F0"/>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344" name="Freeform: Shape 343">
            <a:extLst>
              <a:ext uri="{FF2B5EF4-FFF2-40B4-BE49-F238E27FC236}">
                <a16:creationId xmlns:a16="http://schemas.microsoft.com/office/drawing/2014/main" id="{00000000-0008-0000-0400-000058010000}"/>
              </a:ext>
            </a:extLst>
          </xdr:cNvPr>
          <xdr:cNvSpPr/>
        </xdr:nvSpPr>
        <xdr:spPr>
          <a:xfrm>
            <a:off x="3520440" y="3901440"/>
            <a:ext cx="1905000" cy="1581277"/>
          </a:xfrm>
          <a:custGeom>
            <a:avLst/>
            <a:gdLst>
              <a:gd name="connsiteX0" fmla="*/ 1805940 w 1905000"/>
              <a:gd name="connsiteY0" fmla="*/ 0 h 1616957"/>
              <a:gd name="connsiteX1" fmla="*/ 1584960 w 1905000"/>
              <a:gd name="connsiteY1" fmla="*/ 152400 h 1616957"/>
              <a:gd name="connsiteX2" fmla="*/ 0 w 1905000"/>
              <a:gd name="connsiteY2" fmla="*/ 472440 h 1616957"/>
              <a:gd name="connsiteX3" fmla="*/ 1584960 w 1905000"/>
              <a:gd name="connsiteY3" fmla="*/ 1577340 h 1616957"/>
              <a:gd name="connsiteX4" fmla="*/ 1905000 w 1905000"/>
              <a:gd name="connsiteY4" fmla="*/ 1264920 h 1616957"/>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905000" h="1616957">
                <a:moveTo>
                  <a:pt x="1805940" y="0"/>
                </a:moveTo>
                <a:cubicBezTo>
                  <a:pt x="1845945" y="36830"/>
                  <a:pt x="1885950" y="73660"/>
                  <a:pt x="1584960" y="152400"/>
                </a:cubicBezTo>
                <a:cubicBezTo>
                  <a:pt x="1283970" y="231140"/>
                  <a:pt x="0" y="234950"/>
                  <a:pt x="0" y="472440"/>
                </a:cubicBezTo>
                <a:cubicBezTo>
                  <a:pt x="0" y="709930"/>
                  <a:pt x="1267460" y="1445260"/>
                  <a:pt x="1584960" y="1577340"/>
                </a:cubicBezTo>
                <a:cubicBezTo>
                  <a:pt x="1902460" y="1709420"/>
                  <a:pt x="1903730" y="1487170"/>
                  <a:pt x="1905000" y="1264920"/>
                </a:cubicBezTo>
              </a:path>
            </a:pathLst>
          </a:custGeom>
          <a:noFill/>
          <a:ln>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345" name="TextBox 113">
            <a:extLst>
              <a:ext uri="{FF2B5EF4-FFF2-40B4-BE49-F238E27FC236}">
                <a16:creationId xmlns:a16="http://schemas.microsoft.com/office/drawing/2014/main" id="{00000000-0008-0000-0400-000059010000}"/>
              </a:ext>
            </a:extLst>
          </xdr:cNvPr>
          <xdr:cNvSpPr txBox="1"/>
        </xdr:nvSpPr>
        <xdr:spPr>
          <a:xfrm>
            <a:off x="132550" y="3214405"/>
            <a:ext cx="1772754" cy="461665"/>
          </a:xfrm>
          <a:prstGeom prst="rect">
            <a:avLst/>
          </a:prstGeom>
          <a:solidFill>
            <a:srgbClr val="FFFFFF"/>
          </a:solid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200">
                <a:solidFill>
                  <a:srgbClr val="0000FF"/>
                </a:solidFill>
                <a:latin typeface="Arial" pitchFamily="34" charset="0"/>
                <a:cs typeface="Arial" pitchFamily="34" charset="0"/>
              </a:rPr>
              <a:t>Gas meter </a:t>
            </a:r>
            <a:r>
              <a:rPr lang="en-GB" sz="1200" i="1">
                <a:solidFill>
                  <a:srgbClr val="0000FF"/>
                </a:solidFill>
                <a:latin typeface="Arial" pitchFamily="34" charset="0"/>
                <a:cs typeface="Arial" pitchFamily="34" charset="0"/>
              </a:rPr>
              <a:t>(with M-Bus converter unit)</a:t>
            </a:r>
          </a:p>
        </xdr:txBody>
      </xdr:sp>
      <xdr:sp macro="" textlink="">
        <xdr:nvSpPr>
          <xdr:cNvPr id="346" name="TextBox 129">
            <a:extLst>
              <a:ext uri="{FF2B5EF4-FFF2-40B4-BE49-F238E27FC236}">
                <a16:creationId xmlns:a16="http://schemas.microsoft.com/office/drawing/2014/main" id="{00000000-0008-0000-0400-00005A010000}"/>
              </a:ext>
            </a:extLst>
          </xdr:cNvPr>
          <xdr:cNvSpPr txBox="1"/>
        </xdr:nvSpPr>
        <xdr:spPr>
          <a:xfrm>
            <a:off x="4202198" y="2686986"/>
            <a:ext cx="2293516" cy="461665"/>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200" i="1">
                <a:solidFill>
                  <a:srgbClr val="0000FF"/>
                </a:solidFill>
                <a:latin typeface="Arial" pitchFamily="34" charset="0"/>
                <a:cs typeface="Arial" pitchFamily="34" charset="0"/>
              </a:rPr>
              <a:t>Smaller CHPs may be able to use a Direct Connect meter</a:t>
            </a:r>
          </a:p>
        </xdr:txBody>
      </xdr:sp>
    </xdr:grpSp>
    <xdr:clientData/>
  </xdr:twoCellAnchor>
  <xdr:twoCellAnchor>
    <xdr:from>
      <xdr:col>3</xdr:col>
      <xdr:colOff>361950</xdr:colOff>
      <xdr:row>63</xdr:row>
      <xdr:rowOff>133350</xdr:rowOff>
    </xdr:from>
    <xdr:to>
      <xdr:col>6</xdr:col>
      <xdr:colOff>3736849</xdr:colOff>
      <xdr:row>91</xdr:row>
      <xdr:rowOff>21361</xdr:rowOff>
    </xdr:to>
    <xdr:grpSp>
      <xdr:nvGrpSpPr>
        <xdr:cNvPr id="488" name="Group 487">
          <a:extLst>
            <a:ext uri="{FF2B5EF4-FFF2-40B4-BE49-F238E27FC236}">
              <a16:creationId xmlns:a16="http://schemas.microsoft.com/office/drawing/2014/main" id="{00000000-0008-0000-0400-0000E8010000}"/>
            </a:ext>
          </a:extLst>
        </xdr:cNvPr>
        <xdr:cNvGrpSpPr/>
      </xdr:nvGrpSpPr>
      <xdr:grpSpPr>
        <a:xfrm>
          <a:off x="5861050" y="13658850"/>
          <a:ext cx="8626349" cy="5044211"/>
          <a:chOff x="603953" y="907964"/>
          <a:chExt cx="8385049" cy="5222011"/>
        </a:xfrm>
      </xdr:grpSpPr>
      <xdr:sp macro="" textlink="">
        <xdr:nvSpPr>
          <xdr:cNvPr id="489" name="TextBox 77">
            <a:extLst>
              <a:ext uri="{FF2B5EF4-FFF2-40B4-BE49-F238E27FC236}">
                <a16:creationId xmlns:a16="http://schemas.microsoft.com/office/drawing/2014/main" id="{00000000-0008-0000-0400-0000E9010000}"/>
              </a:ext>
            </a:extLst>
          </xdr:cNvPr>
          <xdr:cNvSpPr txBox="1"/>
        </xdr:nvSpPr>
        <xdr:spPr>
          <a:xfrm>
            <a:off x="1829244" y="907964"/>
            <a:ext cx="6638314" cy="584775"/>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b="1">
                <a:latin typeface="Arial" pitchFamily="34" charset="0"/>
                <a:cs typeface="Arial" pitchFamily="34" charset="0"/>
              </a:rPr>
              <a:t>District Heat Network (DHN) monitoring</a:t>
            </a:r>
          </a:p>
          <a:p>
            <a:r>
              <a:rPr lang="en-US" sz="1400">
                <a:solidFill>
                  <a:srgbClr val="9900CC"/>
                </a:solidFill>
                <a:latin typeface="Arial" pitchFamily="34" charset="0"/>
                <a:cs typeface="Arial" pitchFamily="34" charset="0"/>
              </a:rPr>
              <a:t>Heat (and heat pump parasitic load) meter data upload via GPRS data-logger</a:t>
            </a:r>
          </a:p>
        </xdr:txBody>
      </xdr:sp>
      <xdr:sp macro="" textlink="">
        <xdr:nvSpPr>
          <xdr:cNvPr id="490" name="TextBox 105">
            <a:extLst>
              <a:ext uri="{FF2B5EF4-FFF2-40B4-BE49-F238E27FC236}">
                <a16:creationId xmlns:a16="http://schemas.microsoft.com/office/drawing/2014/main" id="{00000000-0008-0000-0400-0000EA010000}"/>
              </a:ext>
            </a:extLst>
          </xdr:cNvPr>
          <xdr:cNvSpPr txBox="1"/>
        </xdr:nvSpPr>
        <xdr:spPr>
          <a:xfrm>
            <a:off x="7012161" y="5699088"/>
            <a:ext cx="1976841" cy="43088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100">
                <a:solidFill>
                  <a:srgbClr val="0000FF"/>
                </a:solidFill>
                <a:latin typeface="Arial" pitchFamily="34" charset="0"/>
                <a:cs typeface="Arial" pitchFamily="34" charset="0"/>
              </a:rPr>
              <a:t>Dwelling heat meter (6) </a:t>
            </a:r>
          </a:p>
          <a:p>
            <a:pPr algn="ctr"/>
            <a:r>
              <a:rPr lang="en-US" sz="1100">
                <a:solidFill>
                  <a:srgbClr val="0000FF"/>
                </a:solidFill>
                <a:latin typeface="Arial" pitchFamily="34" charset="0"/>
                <a:cs typeface="Arial" pitchFamily="34" charset="0"/>
              </a:rPr>
              <a:t>(post dwelling HIUs)</a:t>
            </a:r>
            <a:endParaRPr lang="en-GB" sz="1100">
              <a:solidFill>
                <a:srgbClr val="0000FF"/>
              </a:solidFill>
              <a:latin typeface="Arial" pitchFamily="34" charset="0"/>
              <a:cs typeface="Arial" pitchFamily="34" charset="0"/>
            </a:endParaRPr>
          </a:p>
        </xdr:txBody>
      </xdr:sp>
      <xdr:grpSp>
        <xdr:nvGrpSpPr>
          <xdr:cNvPr id="491" name="Group 490">
            <a:extLst>
              <a:ext uri="{FF2B5EF4-FFF2-40B4-BE49-F238E27FC236}">
                <a16:creationId xmlns:a16="http://schemas.microsoft.com/office/drawing/2014/main" id="{00000000-0008-0000-0400-0000EB010000}"/>
              </a:ext>
            </a:extLst>
          </xdr:cNvPr>
          <xdr:cNvGrpSpPr/>
        </xdr:nvGrpSpPr>
        <xdr:grpSpPr>
          <a:xfrm>
            <a:off x="7342777" y="1768642"/>
            <a:ext cx="892266" cy="934444"/>
            <a:chOff x="6956053" y="1310833"/>
            <a:chExt cx="1228740" cy="1286823"/>
          </a:xfrm>
        </xdr:grpSpPr>
        <xdr:pic>
          <xdr:nvPicPr>
            <xdr:cNvPr id="546" name="Picture 545">
              <a:extLst>
                <a:ext uri="{FF2B5EF4-FFF2-40B4-BE49-F238E27FC236}">
                  <a16:creationId xmlns:a16="http://schemas.microsoft.com/office/drawing/2014/main" id="{00000000-0008-0000-0400-000022020000}"/>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6956053" y="1310833"/>
              <a:ext cx="782828" cy="1276350"/>
            </a:xfrm>
            <a:prstGeom prst="rect">
              <a:avLst/>
            </a:prstGeom>
            <a:noFill/>
          </xdr:spPr>
        </xdr:pic>
        <xdr:pic>
          <xdr:nvPicPr>
            <xdr:cNvPr id="547" name="Picture 546">
              <a:extLst>
                <a:ext uri="{FF2B5EF4-FFF2-40B4-BE49-F238E27FC236}">
                  <a16:creationId xmlns:a16="http://schemas.microsoft.com/office/drawing/2014/main" id="{00000000-0008-0000-0400-00002302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699364" y="2254039"/>
              <a:ext cx="485429" cy="343617"/>
            </a:xfrm>
            <a:prstGeom prst="rect">
              <a:avLst/>
            </a:prstGeom>
            <a:noFill/>
          </xdr:spPr>
        </xdr:pic>
      </xdr:grpSp>
      <xdr:cxnSp macro="">
        <xdr:nvCxnSpPr>
          <xdr:cNvPr id="492" name="Straight Connector 491">
            <a:extLst>
              <a:ext uri="{FF2B5EF4-FFF2-40B4-BE49-F238E27FC236}">
                <a16:creationId xmlns:a16="http://schemas.microsoft.com/office/drawing/2014/main" id="{00000000-0008-0000-0400-0000EC010000}"/>
              </a:ext>
            </a:extLst>
          </xdr:cNvPr>
          <xdr:cNvCxnSpPr>
            <a:cxnSpLocks/>
          </xdr:cNvCxnSpPr>
        </xdr:nvCxnSpPr>
        <xdr:spPr>
          <a:xfrm>
            <a:off x="3926782" y="5199149"/>
            <a:ext cx="573043" cy="0"/>
          </a:xfrm>
          <a:prstGeom prst="line">
            <a:avLst/>
          </a:prstGeom>
          <a:ln w="76200">
            <a:solidFill>
              <a:srgbClr val="FF66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493" name="Straight Connector 492">
            <a:extLst>
              <a:ext uri="{FF2B5EF4-FFF2-40B4-BE49-F238E27FC236}">
                <a16:creationId xmlns:a16="http://schemas.microsoft.com/office/drawing/2014/main" id="{00000000-0008-0000-0400-0000ED010000}"/>
              </a:ext>
            </a:extLst>
          </xdr:cNvPr>
          <xdr:cNvCxnSpPr>
            <a:cxnSpLocks/>
          </xdr:cNvCxnSpPr>
        </xdr:nvCxnSpPr>
        <xdr:spPr>
          <a:xfrm flipV="1">
            <a:off x="6942778" y="3698119"/>
            <a:ext cx="0" cy="1804304"/>
          </a:xfrm>
          <a:prstGeom prst="line">
            <a:avLst/>
          </a:prstGeom>
          <a:ln w="38100">
            <a:solidFill>
              <a:srgbClr val="FF66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494" name="Straight Connector 493">
            <a:extLst>
              <a:ext uri="{FF2B5EF4-FFF2-40B4-BE49-F238E27FC236}">
                <a16:creationId xmlns:a16="http://schemas.microsoft.com/office/drawing/2014/main" id="{00000000-0008-0000-0400-0000EE010000}"/>
              </a:ext>
            </a:extLst>
          </xdr:cNvPr>
          <xdr:cNvCxnSpPr>
            <a:cxnSpLocks/>
          </xdr:cNvCxnSpPr>
        </xdr:nvCxnSpPr>
        <xdr:spPr>
          <a:xfrm>
            <a:off x="4645457" y="5199149"/>
            <a:ext cx="2292553" cy="0"/>
          </a:xfrm>
          <a:prstGeom prst="line">
            <a:avLst/>
          </a:prstGeom>
          <a:ln w="57150">
            <a:solidFill>
              <a:srgbClr val="FF66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sp macro="" textlink="">
        <xdr:nvSpPr>
          <xdr:cNvPr id="495" name="Rectangle 494">
            <a:extLst>
              <a:ext uri="{FF2B5EF4-FFF2-40B4-BE49-F238E27FC236}">
                <a16:creationId xmlns:a16="http://schemas.microsoft.com/office/drawing/2014/main" id="{00000000-0008-0000-0400-0000EF010000}"/>
              </a:ext>
            </a:extLst>
          </xdr:cNvPr>
          <xdr:cNvSpPr/>
        </xdr:nvSpPr>
        <xdr:spPr>
          <a:xfrm>
            <a:off x="4527641" y="4905272"/>
            <a:ext cx="235632" cy="430299"/>
          </a:xfrm>
          <a:prstGeom prst="rect">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496" name="TextBox 91">
            <a:extLst>
              <a:ext uri="{FF2B5EF4-FFF2-40B4-BE49-F238E27FC236}">
                <a16:creationId xmlns:a16="http://schemas.microsoft.com/office/drawing/2014/main" id="{00000000-0008-0000-0400-0000F0010000}"/>
              </a:ext>
            </a:extLst>
          </xdr:cNvPr>
          <xdr:cNvSpPr txBox="1"/>
        </xdr:nvSpPr>
        <xdr:spPr>
          <a:xfrm>
            <a:off x="3781066" y="5355871"/>
            <a:ext cx="1903454" cy="600164"/>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100">
                <a:solidFill>
                  <a:srgbClr val="0000FF"/>
                </a:solidFill>
                <a:latin typeface="Arial" pitchFamily="34" charset="0"/>
                <a:cs typeface="Arial" pitchFamily="34" charset="0"/>
              </a:rPr>
              <a:t>Heat meter (4)</a:t>
            </a:r>
          </a:p>
          <a:p>
            <a:pPr algn="ctr"/>
            <a:r>
              <a:rPr lang="en-US" sz="1100">
                <a:solidFill>
                  <a:srgbClr val="0000FF"/>
                </a:solidFill>
                <a:latin typeface="Arial" pitchFamily="34" charset="0"/>
                <a:cs typeface="Arial" pitchFamily="34" charset="0"/>
              </a:rPr>
              <a:t>Post block plate exchanger </a:t>
            </a:r>
          </a:p>
          <a:p>
            <a:pPr algn="ctr"/>
            <a:r>
              <a:rPr lang="en-US" sz="1100">
                <a:solidFill>
                  <a:srgbClr val="0000FF"/>
                </a:solidFill>
                <a:latin typeface="Arial" pitchFamily="34" charset="0"/>
                <a:cs typeface="Arial" pitchFamily="34" charset="0"/>
              </a:rPr>
              <a:t>(if not HIU direct feed)</a:t>
            </a:r>
            <a:endParaRPr lang="en-GB" sz="1100">
              <a:solidFill>
                <a:srgbClr val="0000FF"/>
              </a:solidFill>
              <a:latin typeface="Arial" pitchFamily="34" charset="0"/>
              <a:cs typeface="Arial" pitchFamily="34" charset="0"/>
            </a:endParaRPr>
          </a:p>
        </xdr:txBody>
      </xdr:sp>
      <xdr:sp macro="" textlink="">
        <xdr:nvSpPr>
          <xdr:cNvPr id="497" name="Oval 496">
            <a:extLst>
              <a:ext uri="{FF2B5EF4-FFF2-40B4-BE49-F238E27FC236}">
                <a16:creationId xmlns:a16="http://schemas.microsoft.com/office/drawing/2014/main" id="{00000000-0008-0000-0400-0000F1010000}"/>
              </a:ext>
            </a:extLst>
          </xdr:cNvPr>
          <xdr:cNvSpPr/>
        </xdr:nvSpPr>
        <xdr:spPr>
          <a:xfrm>
            <a:off x="4833346" y="5062034"/>
            <a:ext cx="222734" cy="222734"/>
          </a:xfrm>
          <a:prstGeom prst="ellipse">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pic>
        <xdr:nvPicPr>
          <xdr:cNvPr id="498" name="Picture 497">
            <a:extLst>
              <a:ext uri="{FF2B5EF4-FFF2-40B4-BE49-F238E27FC236}">
                <a16:creationId xmlns:a16="http://schemas.microsoft.com/office/drawing/2014/main" id="{00000000-0008-0000-0400-0000F201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5753287" y="4549477"/>
            <a:ext cx="417640" cy="812258"/>
          </a:xfrm>
          <a:prstGeom prst="rect">
            <a:avLst/>
          </a:prstGeom>
        </xdr:spPr>
      </xdr:pic>
      <xdr:sp macro="" textlink="">
        <xdr:nvSpPr>
          <xdr:cNvPr id="499" name="Oval 498">
            <a:extLst>
              <a:ext uri="{FF2B5EF4-FFF2-40B4-BE49-F238E27FC236}">
                <a16:creationId xmlns:a16="http://schemas.microsoft.com/office/drawing/2014/main" id="{00000000-0008-0000-0400-0000F3010000}"/>
              </a:ext>
            </a:extLst>
          </xdr:cNvPr>
          <xdr:cNvSpPr/>
        </xdr:nvSpPr>
        <xdr:spPr>
          <a:xfrm>
            <a:off x="6223063" y="5075509"/>
            <a:ext cx="222734" cy="222734"/>
          </a:xfrm>
          <a:prstGeom prst="ellipse">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500" name="TextBox 97">
            <a:extLst>
              <a:ext uri="{FF2B5EF4-FFF2-40B4-BE49-F238E27FC236}">
                <a16:creationId xmlns:a16="http://schemas.microsoft.com/office/drawing/2014/main" id="{00000000-0008-0000-0400-0000F4010000}"/>
              </a:ext>
            </a:extLst>
          </xdr:cNvPr>
          <xdr:cNvSpPr txBox="1"/>
        </xdr:nvSpPr>
        <xdr:spPr>
          <a:xfrm>
            <a:off x="5531649" y="5355871"/>
            <a:ext cx="1620527" cy="600164"/>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100">
                <a:solidFill>
                  <a:srgbClr val="0000FF"/>
                </a:solidFill>
                <a:latin typeface="Arial" pitchFamily="34" charset="0"/>
                <a:cs typeface="Arial" pitchFamily="34" charset="0"/>
              </a:rPr>
              <a:t>Heat meter (5)</a:t>
            </a:r>
          </a:p>
          <a:p>
            <a:pPr algn="ctr"/>
            <a:r>
              <a:rPr lang="en-US" sz="1100">
                <a:solidFill>
                  <a:srgbClr val="0000FF"/>
                </a:solidFill>
                <a:latin typeface="Arial" pitchFamily="34" charset="0"/>
                <a:cs typeface="Arial" pitchFamily="34" charset="0"/>
              </a:rPr>
              <a:t>Post block gas boiler (if installed)</a:t>
            </a:r>
            <a:endParaRPr lang="en-GB" sz="1100">
              <a:solidFill>
                <a:srgbClr val="0000FF"/>
              </a:solidFill>
              <a:latin typeface="Arial" pitchFamily="34" charset="0"/>
              <a:cs typeface="Arial" pitchFamily="34" charset="0"/>
            </a:endParaRPr>
          </a:p>
        </xdr:txBody>
      </xdr:sp>
      <xdr:cxnSp macro="">
        <xdr:nvCxnSpPr>
          <xdr:cNvPr id="501" name="Straight Connector 500">
            <a:extLst>
              <a:ext uri="{FF2B5EF4-FFF2-40B4-BE49-F238E27FC236}">
                <a16:creationId xmlns:a16="http://schemas.microsoft.com/office/drawing/2014/main" id="{00000000-0008-0000-0400-0000F5010000}"/>
              </a:ext>
            </a:extLst>
          </xdr:cNvPr>
          <xdr:cNvCxnSpPr>
            <a:cxnSpLocks/>
          </xdr:cNvCxnSpPr>
        </xdr:nvCxnSpPr>
        <xdr:spPr>
          <a:xfrm flipV="1">
            <a:off x="1900369" y="3198055"/>
            <a:ext cx="0" cy="2225311"/>
          </a:xfrm>
          <a:prstGeom prst="line">
            <a:avLst/>
          </a:prstGeom>
          <a:ln w="76200">
            <a:solidFill>
              <a:srgbClr val="FF66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502" name="Straight Connector 501">
            <a:extLst>
              <a:ext uri="{FF2B5EF4-FFF2-40B4-BE49-F238E27FC236}">
                <a16:creationId xmlns:a16="http://schemas.microsoft.com/office/drawing/2014/main" id="{00000000-0008-0000-0400-0000F6010000}"/>
              </a:ext>
            </a:extLst>
          </xdr:cNvPr>
          <xdr:cNvCxnSpPr>
            <a:cxnSpLocks/>
          </xdr:cNvCxnSpPr>
        </xdr:nvCxnSpPr>
        <xdr:spPr>
          <a:xfrm flipV="1">
            <a:off x="3896302" y="3013182"/>
            <a:ext cx="0" cy="2402563"/>
          </a:xfrm>
          <a:prstGeom prst="line">
            <a:avLst/>
          </a:prstGeom>
          <a:ln w="76200">
            <a:solidFill>
              <a:srgbClr val="FF66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503" name="Straight Connector 502">
            <a:extLst>
              <a:ext uri="{FF2B5EF4-FFF2-40B4-BE49-F238E27FC236}">
                <a16:creationId xmlns:a16="http://schemas.microsoft.com/office/drawing/2014/main" id="{00000000-0008-0000-0400-0000F7010000}"/>
              </a:ext>
            </a:extLst>
          </xdr:cNvPr>
          <xdr:cNvCxnSpPr>
            <a:cxnSpLocks/>
          </xdr:cNvCxnSpPr>
        </xdr:nvCxnSpPr>
        <xdr:spPr>
          <a:xfrm>
            <a:off x="1950719" y="3013181"/>
            <a:ext cx="1983683" cy="0"/>
          </a:xfrm>
          <a:prstGeom prst="line">
            <a:avLst/>
          </a:prstGeom>
          <a:ln w="76200">
            <a:solidFill>
              <a:srgbClr val="FF66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504" name="Straight Connector 503">
            <a:extLst>
              <a:ext uri="{FF2B5EF4-FFF2-40B4-BE49-F238E27FC236}">
                <a16:creationId xmlns:a16="http://schemas.microsoft.com/office/drawing/2014/main" id="{00000000-0008-0000-0400-0000F8010000}"/>
              </a:ext>
            </a:extLst>
          </xdr:cNvPr>
          <xdr:cNvCxnSpPr>
            <a:cxnSpLocks/>
          </xdr:cNvCxnSpPr>
        </xdr:nvCxnSpPr>
        <xdr:spPr>
          <a:xfrm>
            <a:off x="1876425" y="5386351"/>
            <a:ext cx="2050357" cy="0"/>
          </a:xfrm>
          <a:prstGeom prst="line">
            <a:avLst/>
          </a:prstGeom>
          <a:ln w="76200">
            <a:solidFill>
              <a:srgbClr val="FF66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505" name="Straight Connector 504">
            <a:extLst>
              <a:ext uri="{FF2B5EF4-FFF2-40B4-BE49-F238E27FC236}">
                <a16:creationId xmlns:a16="http://schemas.microsoft.com/office/drawing/2014/main" id="{00000000-0008-0000-0400-0000F9010000}"/>
              </a:ext>
            </a:extLst>
          </xdr:cNvPr>
          <xdr:cNvCxnSpPr>
            <a:cxnSpLocks/>
          </xdr:cNvCxnSpPr>
        </xdr:nvCxnSpPr>
        <xdr:spPr>
          <a:xfrm>
            <a:off x="3881062" y="3431564"/>
            <a:ext cx="512083" cy="0"/>
          </a:xfrm>
          <a:prstGeom prst="line">
            <a:avLst/>
          </a:prstGeom>
          <a:ln w="76200">
            <a:solidFill>
              <a:srgbClr val="FF66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506" name="TextBox 123">
            <a:extLst>
              <a:ext uri="{FF2B5EF4-FFF2-40B4-BE49-F238E27FC236}">
                <a16:creationId xmlns:a16="http://schemas.microsoft.com/office/drawing/2014/main" id="{00000000-0008-0000-0400-0000FA010000}"/>
              </a:ext>
            </a:extLst>
          </xdr:cNvPr>
          <xdr:cNvSpPr txBox="1"/>
        </xdr:nvSpPr>
        <xdr:spPr>
          <a:xfrm>
            <a:off x="4391404" y="3297314"/>
            <a:ext cx="760077" cy="276999"/>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200">
                <a:latin typeface="Arial" pitchFamily="34" charset="0"/>
                <a:cs typeface="Arial" pitchFamily="34" charset="0"/>
              </a:rPr>
              <a:t>Block 3</a:t>
            </a:r>
            <a:endParaRPr lang="en-GB" sz="1200">
              <a:latin typeface="Arial" pitchFamily="34" charset="0"/>
              <a:cs typeface="Arial" pitchFamily="34" charset="0"/>
            </a:endParaRPr>
          </a:p>
        </xdr:txBody>
      </xdr:sp>
      <xdr:sp macro="" textlink="">
        <xdr:nvSpPr>
          <xdr:cNvPr id="507" name="TextBox 124">
            <a:extLst>
              <a:ext uri="{FF2B5EF4-FFF2-40B4-BE49-F238E27FC236}">
                <a16:creationId xmlns:a16="http://schemas.microsoft.com/office/drawing/2014/main" id="{00000000-0008-0000-0400-0000FB010000}"/>
              </a:ext>
            </a:extLst>
          </xdr:cNvPr>
          <xdr:cNvSpPr txBox="1"/>
        </xdr:nvSpPr>
        <xdr:spPr>
          <a:xfrm>
            <a:off x="3924114" y="4604212"/>
            <a:ext cx="760077" cy="276999"/>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en-US" sz="1200">
                <a:latin typeface="Arial" pitchFamily="34" charset="0"/>
                <a:cs typeface="Arial" pitchFamily="34" charset="0"/>
              </a:rPr>
              <a:t>Block 2</a:t>
            </a:r>
            <a:endParaRPr lang="en-GB" sz="1200">
              <a:latin typeface="Arial" pitchFamily="34" charset="0"/>
              <a:cs typeface="Arial" pitchFamily="34" charset="0"/>
            </a:endParaRPr>
          </a:p>
        </xdr:txBody>
      </xdr:sp>
      <xdr:sp macro="" textlink="">
        <xdr:nvSpPr>
          <xdr:cNvPr id="508" name="Oval 507">
            <a:extLst>
              <a:ext uri="{FF2B5EF4-FFF2-40B4-BE49-F238E27FC236}">
                <a16:creationId xmlns:a16="http://schemas.microsoft.com/office/drawing/2014/main" id="{00000000-0008-0000-0400-0000FC010000}"/>
              </a:ext>
            </a:extLst>
          </xdr:cNvPr>
          <xdr:cNvSpPr/>
        </xdr:nvSpPr>
        <xdr:spPr>
          <a:xfrm>
            <a:off x="1716582" y="4079486"/>
            <a:ext cx="322736" cy="322736"/>
          </a:xfrm>
          <a:prstGeom prst="ellipse">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xnSp macro="">
        <xdr:nvCxnSpPr>
          <xdr:cNvPr id="509" name="Straight Connector 508">
            <a:extLst>
              <a:ext uri="{FF2B5EF4-FFF2-40B4-BE49-F238E27FC236}">
                <a16:creationId xmlns:a16="http://schemas.microsoft.com/office/drawing/2014/main" id="{00000000-0008-0000-0400-0000FD010000}"/>
              </a:ext>
            </a:extLst>
          </xdr:cNvPr>
          <xdr:cNvCxnSpPr>
            <a:cxnSpLocks/>
          </xdr:cNvCxnSpPr>
        </xdr:nvCxnSpPr>
        <xdr:spPr>
          <a:xfrm flipV="1">
            <a:off x="3781067" y="2496949"/>
            <a:ext cx="0" cy="512083"/>
          </a:xfrm>
          <a:prstGeom prst="line">
            <a:avLst/>
          </a:prstGeom>
          <a:ln w="76200">
            <a:solidFill>
              <a:srgbClr val="FF66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510" name="TextBox 130">
            <a:extLst>
              <a:ext uri="{FF2B5EF4-FFF2-40B4-BE49-F238E27FC236}">
                <a16:creationId xmlns:a16="http://schemas.microsoft.com/office/drawing/2014/main" id="{00000000-0008-0000-0400-0000FE010000}"/>
              </a:ext>
            </a:extLst>
          </xdr:cNvPr>
          <xdr:cNvSpPr txBox="1"/>
        </xdr:nvSpPr>
        <xdr:spPr>
          <a:xfrm>
            <a:off x="3453226" y="2262213"/>
            <a:ext cx="760077" cy="276999"/>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200">
                <a:latin typeface="Arial" pitchFamily="34" charset="0"/>
                <a:cs typeface="Arial" pitchFamily="34" charset="0"/>
              </a:rPr>
              <a:t>Block 4</a:t>
            </a:r>
            <a:endParaRPr lang="en-GB" sz="1200">
              <a:latin typeface="Arial" pitchFamily="34" charset="0"/>
              <a:cs typeface="Arial" pitchFamily="34" charset="0"/>
            </a:endParaRPr>
          </a:p>
        </xdr:txBody>
      </xdr:sp>
      <xdr:cxnSp macro="">
        <xdr:nvCxnSpPr>
          <xdr:cNvPr id="511" name="Straight Connector 510">
            <a:extLst>
              <a:ext uri="{FF2B5EF4-FFF2-40B4-BE49-F238E27FC236}">
                <a16:creationId xmlns:a16="http://schemas.microsoft.com/office/drawing/2014/main" id="{00000000-0008-0000-0400-0000FF010000}"/>
              </a:ext>
            </a:extLst>
          </xdr:cNvPr>
          <xdr:cNvCxnSpPr>
            <a:cxnSpLocks/>
          </xdr:cNvCxnSpPr>
        </xdr:nvCxnSpPr>
        <xdr:spPr>
          <a:xfrm flipH="1">
            <a:off x="1389129" y="4911563"/>
            <a:ext cx="512083" cy="0"/>
          </a:xfrm>
          <a:prstGeom prst="line">
            <a:avLst/>
          </a:prstGeom>
          <a:ln w="76200">
            <a:solidFill>
              <a:srgbClr val="FF66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512" name="TextBox 132">
            <a:extLst>
              <a:ext uri="{FF2B5EF4-FFF2-40B4-BE49-F238E27FC236}">
                <a16:creationId xmlns:a16="http://schemas.microsoft.com/office/drawing/2014/main" id="{00000000-0008-0000-0400-000000020000}"/>
              </a:ext>
            </a:extLst>
          </xdr:cNvPr>
          <xdr:cNvSpPr txBox="1"/>
        </xdr:nvSpPr>
        <xdr:spPr>
          <a:xfrm>
            <a:off x="628651" y="4766772"/>
            <a:ext cx="760077" cy="276999"/>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en-US" sz="1200">
                <a:latin typeface="Arial" pitchFamily="34" charset="0"/>
                <a:cs typeface="Arial" pitchFamily="34" charset="0"/>
              </a:rPr>
              <a:t>Block 1</a:t>
            </a:r>
            <a:endParaRPr lang="en-GB" sz="1200">
              <a:latin typeface="Arial" pitchFamily="34" charset="0"/>
              <a:cs typeface="Arial" pitchFamily="34" charset="0"/>
            </a:endParaRPr>
          </a:p>
        </xdr:txBody>
      </xdr:sp>
      <xdr:sp macro="" textlink="">
        <xdr:nvSpPr>
          <xdr:cNvPr id="513" name="TextBox 133">
            <a:extLst>
              <a:ext uri="{FF2B5EF4-FFF2-40B4-BE49-F238E27FC236}">
                <a16:creationId xmlns:a16="http://schemas.microsoft.com/office/drawing/2014/main" id="{00000000-0008-0000-0400-000001020000}"/>
              </a:ext>
            </a:extLst>
          </xdr:cNvPr>
          <xdr:cNvSpPr txBox="1"/>
        </xdr:nvSpPr>
        <xdr:spPr>
          <a:xfrm>
            <a:off x="2026864" y="4017003"/>
            <a:ext cx="1568609" cy="43088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100">
                <a:solidFill>
                  <a:srgbClr val="0000FF"/>
                </a:solidFill>
                <a:latin typeface="Arial" pitchFamily="34" charset="0"/>
                <a:cs typeface="Arial" pitchFamily="34" charset="0"/>
              </a:rPr>
              <a:t>Heat meter (3)</a:t>
            </a:r>
          </a:p>
          <a:p>
            <a:r>
              <a:rPr lang="en-US" sz="1100">
                <a:solidFill>
                  <a:srgbClr val="0000FF"/>
                </a:solidFill>
                <a:latin typeface="Arial" pitchFamily="34" charset="0"/>
                <a:cs typeface="Arial" pitchFamily="34" charset="0"/>
              </a:rPr>
              <a:t>Main network loop </a:t>
            </a:r>
            <a:endParaRPr lang="en-GB" sz="1100">
              <a:solidFill>
                <a:srgbClr val="0000FF"/>
              </a:solidFill>
              <a:latin typeface="Arial" pitchFamily="34" charset="0"/>
              <a:cs typeface="Arial" pitchFamily="34" charset="0"/>
            </a:endParaRPr>
          </a:p>
        </xdr:txBody>
      </xdr:sp>
      <xdr:sp macro="" textlink="">
        <xdr:nvSpPr>
          <xdr:cNvPr id="514" name="TextBox 137">
            <a:extLst>
              <a:ext uri="{FF2B5EF4-FFF2-40B4-BE49-F238E27FC236}">
                <a16:creationId xmlns:a16="http://schemas.microsoft.com/office/drawing/2014/main" id="{00000000-0008-0000-0400-000002020000}"/>
              </a:ext>
            </a:extLst>
          </xdr:cNvPr>
          <xdr:cNvSpPr txBox="1"/>
        </xdr:nvSpPr>
        <xdr:spPr>
          <a:xfrm>
            <a:off x="1426662" y="1559850"/>
            <a:ext cx="1226264" cy="43088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100">
                <a:solidFill>
                  <a:srgbClr val="0000FF"/>
                </a:solidFill>
                <a:latin typeface="Arial" pitchFamily="34" charset="0"/>
                <a:cs typeface="Arial" pitchFamily="34" charset="0"/>
              </a:rPr>
              <a:t>Heat meter (1)</a:t>
            </a:r>
          </a:p>
          <a:p>
            <a:r>
              <a:rPr lang="en-US" sz="1100">
                <a:solidFill>
                  <a:srgbClr val="0000FF"/>
                </a:solidFill>
                <a:latin typeface="Arial" pitchFamily="34" charset="0"/>
                <a:cs typeface="Arial" pitchFamily="34" charset="0"/>
              </a:rPr>
              <a:t>ASHP(s)</a:t>
            </a:r>
            <a:endParaRPr lang="en-GB" sz="1100">
              <a:solidFill>
                <a:srgbClr val="0000FF"/>
              </a:solidFill>
              <a:latin typeface="Arial" pitchFamily="34" charset="0"/>
              <a:cs typeface="Arial" pitchFamily="34" charset="0"/>
            </a:endParaRPr>
          </a:p>
        </xdr:txBody>
      </xdr:sp>
      <xdr:sp macro="" textlink="">
        <xdr:nvSpPr>
          <xdr:cNvPr id="515" name="Rectangle 514">
            <a:extLst>
              <a:ext uri="{FF2B5EF4-FFF2-40B4-BE49-F238E27FC236}">
                <a16:creationId xmlns:a16="http://schemas.microsoft.com/office/drawing/2014/main" id="{00000000-0008-0000-0400-000003020000}"/>
              </a:ext>
            </a:extLst>
          </xdr:cNvPr>
          <xdr:cNvSpPr/>
        </xdr:nvSpPr>
        <xdr:spPr>
          <a:xfrm>
            <a:off x="618087" y="2304826"/>
            <a:ext cx="1669299" cy="1098671"/>
          </a:xfrm>
          <a:prstGeom prst="rect">
            <a:avLst/>
          </a:prstGeom>
          <a:noFill/>
          <a:ln w="38100"/>
        </xdr:spPr>
        <xdr:style>
          <a:lnRef idx="1">
            <a:schemeClr val="accent2"/>
          </a:lnRef>
          <a:fillRef idx="2">
            <a:schemeClr val="accent2"/>
          </a:fillRef>
          <a:effectRef idx="1">
            <a:schemeClr val="accent2"/>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endParaRPr lang="en-GB"/>
          </a:p>
        </xdr:txBody>
      </xdr:sp>
      <xdr:sp macro="" textlink="">
        <xdr:nvSpPr>
          <xdr:cNvPr id="516" name="TextBox 100">
            <a:extLst>
              <a:ext uri="{FF2B5EF4-FFF2-40B4-BE49-F238E27FC236}">
                <a16:creationId xmlns:a16="http://schemas.microsoft.com/office/drawing/2014/main" id="{00000000-0008-0000-0400-000004020000}"/>
              </a:ext>
            </a:extLst>
          </xdr:cNvPr>
          <xdr:cNvSpPr txBox="1"/>
        </xdr:nvSpPr>
        <xdr:spPr>
          <a:xfrm>
            <a:off x="1952338" y="2397778"/>
            <a:ext cx="1036370" cy="461665"/>
          </a:xfrm>
          <a:prstGeom prst="rect">
            <a:avLst/>
          </a:prstGeom>
          <a:solidFill>
            <a:schemeClr val="bg1"/>
          </a:solid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200">
                <a:latin typeface="Arial" pitchFamily="34" charset="0"/>
                <a:cs typeface="Arial" pitchFamily="34" charset="0"/>
              </a:rPr>
              <a:t>Main energy centre</a:t>
            </a:r>
            <a:endParaRPr lang="en-GB" sz="1200">
              <a:latin typeface="Arial" pitchFamily="34" charset="0"/>
              <a:cs typeface="Arial" pitchFamily="34" charset="0"/>
            </a:endParaRPr>
          </a:p>
        </xdr:txBody>
      </xdr:sp>
      <xdr:grpSp>
        <xdr:nvGrpSpPr>
          <xdr:cNvPr id="517" name="Group 516">
            <a:extLst>
              <a:ext uri="{FF2B5EF4-FFF2-40B4-BE49-F238E27FC236}">
                <a16:creationId xmlns:a16="http://schemas.microsoft.com/office/drawing/2014/main" id="{00000000-0008-0000-0400-000005020000}"/>
              </a:ext>
            </a:extLst>
          </xdr:cNvPr>
          <xdr:cNvGrpSpPr/>
        </xdr:nvGrpSpPr>
        <xdr:grpSpPr>
          <a:xfrm>
            <a:off x="6922770" y="4973268"/>
            <a:ext cx="1699390" cy="649950"/>
            <a:chOff x="6206490" y="4973268"/>
            <a:chExt cx="1699390" cy="649950"/>
          </a:xfrm>
        </xdr:grpSpPr>
        <xdr:sp macro="" textlink="">
          <xdr:nvSpPr>
            <xdr:cNvPr id="541" name="Rectangle 540">
              <a:extLst>
                <a:ext uri="{FF2B5EF4-FFF2-40B4-BE49-F238E27FC236}">
                  <a16:creationId xmlns:a16="http://schemas.microsoft.com/office/drawing/2014/main" id="{00000000-0008-0000-0400-00001D020000}"/>
                </a:ext>
              </a:extLst>
            </xdr:cNvPr>
            <xdr:cNvSpPr/>
          </xdr:nvSpPr>
          <xdr:spPr>
            <a:xfrm>
              <a:off x="6728046" y="4973268"/>
              <a:ext cx="1177834" cy="649950"/>
            </a:xfrm>
            <a:prstGeom prst="rect">
              <a:avLst/>
            </a:prstGeom>
            <a:ln/>
          </xdr:spPr>
          <xdr:style>
            <a:lnRef idx="1">
              <a:schemeClr val="dk1"/>
            </a:lnRef>
            <a:fillRef idx="2">
              <a:schemeClr val="dk1"/>
            </a:fillRef>
            <a:effectRef idx="1">
              <a:schemeClr val="dk1"/>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endParaRPr lang="en-GB"/>
            </a:p>
          </xdr:txBody>
        </xdr:sp>
        <xdr:sp macro="" textlink="">
          <xdr:nvSpPr>
            <xdr:cNvPr id="542" name="Rectangle 541">
              <a:extLst>
                <a:ext uri="{FF2B5EF4-FFF2-40B4-BE49-F238E27FC236}">
                  <a16:creationId xmlns:a16="http://schemas.microsoft.com/office/drawing/2014/main" id="{00000000-0008-0000-0400-00001E020000}"/>
                </a:ext>
              </a:extLst>
            </xdr:cNvPr>
            <xdr:cNvSpPr/>
          </xdr:nvSpPr>
          <xdr:spPr>
            <a:xfrm>
              <a:off x="6539217" y="5285310"/>
              <a:ext cx="168504" cy="284366"/>
            </a:xfrm>
            <a:prstGeom prst="rect">
              <a:avLst/>
            </a:prstGeom>
            <a:gradFill flip="none" rotWithShape="1">
              <a:gsLst>
                <a:gs pos="0">
                  <a:schemeClr val="accent6">
                    <a:lumMod val="67000"/>
                  </a:schemeClr>
                </a:gs>
                <a:gs pos="48000">
                  <a:schemeClr val="accent6">
                    <a:lumMod val="97000"/>
                    <a:lumOff val="3000"/>
                  </a:schemeClr>
                </a:gs>
                <a:gs pos="100000">
                  <a:schemeClr val="accent6">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543" name="TextBox 10">
              <a:extLst>
                <a:ext uri="{FF2B5EF4-FFF2-40B4-BE49-F238E27FC236}">
                  <a16:creationId xmlns:a16="http://schemas.microsoft.com/office/drawing/2014/main" id="{00000000-0008-0000-0400-00001F020000}"/>
                </a:ext>
              </a:extLst>
            </xdr:cNvPr>
            <xdr:cNvSpPr txBox="1"/>
          </xdr:nvSpPr>
          <xdr:spPr>
            <a:xfrm>
              <a:off x="6906886" y="5218497"/>
              <a:ext cx="754833" cy="261610"/>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100">
                  <a:latin typeface="Arial" panose="020B0604020202020204" pitchFamily="34" charset="0"/>
                  <a:cs typeface="Arial" panose="020B0604020202020204" pitchFamily="34" charset="0"/>
                </a:rPr>
                <a:t>M-Bus 1</a:t>
              </a:r>
            </a:p>
          </xdr:txBody>
        </xdr:sp>
        <xdr:cxnSp macro="">
          <xdr:nvCxnSpPr>
            <xdr:cNvPr id="544" name="Straight Connector 543">
              <a:extLst>
                <a:ext uri="{FF2B5EF4-FFF2-40B4-BE49-F238E27FC236}">
                  <a16:creationId xmlns:a16="http://schemas.microsoft.com/office/drawing/2014/main" id="{00000000-0008-0000-0400-000020020000}"/>
                </a:ext>
              </a:extLst>
            </xdr:cNvPr>
            <xdr:cNvCxnSpPr>
              <a:cxnSpLocks/>
            </xdr:cNvCxnSpPr>
          </xdr:nvCxnSpPr>
          <xdr:spPr>
            <a:xfrm>
              <a:off x="6206490" y="5485283"/>
              <a:ext cx="1215390" cy="0"/>
            </a:xfrm>
            <a:prstGeom prst="line">
              <a:avLst/>
            </a:prstGeom>
            <a:ln w="38100">
              <a:solidFill>
                <a:srgbClr val="FF66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545" name="Oval 544">
              <a:extLst>
                <a:ext uri="{FF2B5EF4-FFF2-40B4-BE49-F238E27FC236}">
                  <a16:creationId xmlns:a16="http://schemas.microsoft.com/office/drawing/2014/main" id="{00000000-0008-0000-0400-000021020000}"/>
                </a:ext>
              </a:extLst>
            </xdr:cNvPr>
            <xdr:cNvSpPr/>
          </xdr:nvSpPr>
          <xdr:spPr>
            <a:xfrm>
              <a:off x="6819418" y="5398615"/>
              <a:ext cx="168504" cy="168504"/>
            </a:xfrm>
            <a:prstGeom prst="ellipse">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grpSp>
      <xdr:grpSp>
        <xdr:nvGrpSpPr>
          <xdr:cNvPr id="518" name="Group 517">
            <a:extLst>
              <a:ext uri="{FF2B5EF4-FFF2-40B4-BE49-F238E27FC236}">
                <a16:creationId xmlns:a16="http://schemas.microsoft.com/office/drawing/2014/main" id="{00000000-0008-0000-0400-000006020000}"/>
              </a:ext>
            </a:extLst>
          </xdr:cNvPr>
          <xdr:cNvGrpSpPr/>
        </xdr:nvGrpSpPr>
        <xdr:grpSpPr>
          <a:xfrm>
            <a:off x="6922770" y="4081065"/>
            <a:ext cx="1699390" cy="649950"/>
            <a:chOff x="6206490" y="4973268"/>
            <a:chExt cx="1699390" cy="649950"/>
          </a:xfrm>
        </xdr:grpSpPr>
        <xdr:sp macro="" textlink="">
          <xdr:nvSpPr>
            <xdr:cNvPr id="536" name="Rectangle 535">
              <a:extLst>
                <a:ext uri="{FF2B5EF4-FFF2-40B4-BE49-F238E27FC236}">
                  <a16:creationId xmlns:a16="http://schemas.microsoft.com/office/drawing/2014/main" id="{00000000-0008-0000-0400-000018020000}"/>
                </a:ext>
              </a:extLst>
            </xdr:cNvPr>
            <xdr:cNvSpPr/>
          </xdr:nvSpPr>
          <xdr:spPr>
            <a:xfrm>
              <a:off x="6728046" y="4973268"/>
              <a:ext cx="1177834" cy="649950"/>
            </a:xfrm>
            <a:prstGeom prst="rect">
              <a:avLst/>
            </a:prstGeom>
            <a:ln/>
          </xdr:spPr>
          <xdr:style>
            <a:lnRef idx="1">
              <a:schemeClr val="dk1"/>
            </a:lnRef>
            <a:fillRef idx="2">
              <a:schemeClr val="dk1"/>
            </a:fillRef>
            <a:effectRef idx="1">
              <a:schemeClr val="dk1"/>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endParaRPr lang="en-GB"/>
            </a:p>
          </xdr:txBody>
        </xdr:sp>
        <xdr:sp macro="" textlink="">
          <xdr:nvSpPr>
            <xdr:cNvPr id="537" name="Rectangle 536">
              <a:extLst>
                <a:ext uri="{FF2B5EF4-FFF2-40B4-BE49-F238E27FC236}">
                  <a16:creationId xmlns:a16="http://schemas.microsoft.com/office/drawing/2014/main" id="{00000000-0008-0000-0400-000019020000}"/>
                </a:ext>
              </a:extLst>
            </xdr:cNvPr>
            <xdr:cNvSpPr/>
          </xdr:nvSpPr>
          <xdr:spPr>
            <a:xfrm>
              <a:off x="6539217" y="5285310"/>
              <a:ext cx="168504" cy="284366"/>
            </a:xfrm>
            <a:prstGeom prst="rect">
              <a:avLst/>
            </a:prstGeom>
            <a:gradFill flip="none" rotWithShape="1">
              <a:gsLst>
                <a:gs pos="0">
                  <a:schemeClr val="accent6">
                    <a:lumMod val="67000"/>
                  </a:schemeClr>
                </a:gs>
                <a:gs pos="48000">
                  <a:schemeClr val="accent6">
                    <a:lumMod val="97000"/>
                    <a:lumOff val="3000"/>
                  </a:schemeClr>
                </a:gs>
                <a:gs pos="100000">
                  <a:schemeClr val="accent6">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538" name="TextBox 216">
              <a:extLst>
                <a:ext uri="{FF2B5EF4-FFF2-40B4-BE49-F238E27FC236}">
                  <a16:creationId xmlns:a16="http://schemas.microsoft.com/office/drawing/2014/main" id="{00000000-0008-0000-0400-00001A020000}"/>
                </a:ext>
              </a:extLst>
            </xdr:cNvPr>
            <xdr:cNvSpPr txBox="1"/>
          </xdr:nvSpPr>
          <xdr:spPr>
            <a:xfrm>
              <a:off x="6906886" y="5218497"/>
              <a:ext cx="754833" cy="261610"/>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100">
                  <a:latin typeface="Arial" panose="020B0604020202020204" pitchFamily="34" charset="0"/>
                  <a:cs typeface="Arial" panose="020B0604020202020204" pitchFamily="34" charset="0"/>
                </a:rPr>
                <a:t>M-Bus 2</a:t>
              </a:r>
            </a:p>
          </xdr:txBody>
        </xdr:sp>
        <xdr:cxnSp macro="">
          <xdr:nvCxnSpPr>
            <xdr:cNvPr id="539" name="Straight Connector 538">
              <a:extLst>
                <a:ext uri="{FF2B5EF4-FFF2-40B4-BE49-F238E27FC236}">
                  <a16:creationId xmlns:a16="http://schemas.microsoft.com/office/drawing/2014/main" id="{00000000-0008-0000-0400-00001B020000}"/>
                </a:ext>
              </a:extLst>
            </xdr:cNvPr>
            <xdr:cNvCxnSpPr>
              <a:cxnSpLocks/>
            </xdr:cNvCxnSpPr>
          </xdr:nvCxnSpPr>
          <xdr:spPr>
            <a:xfrm>
              <a:off x="6206490" y="5485283"/>
              <a:ext cx="1215390" cy="0"/>
            </a:xfrm>
            <a:prstGeom prst="line">
              <a:avLst/>
            </a:prstGeom>
            <a:ln w="38100">
              <a:solidFill>
                <a:srgbClr val="FF66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540" name="Oval 539">
              <a:extLst>
                <a:ext uri="{FF2B5EF4-FFF2-40B4-BE49-F238E27FC236}">
                  <a16:creationId xmlns:a16="http://schemas.microsoft.com/office/drawing/2014/main" id="{00000000-0008-0000-0400-00001C020000}"/>
                </a:ext>
              </a:extLst>
            </xdr:cNvPr>
            <xdr:cNvSpPr/>
          </xdr:nvSpPr>
          <xdr:spPr>
            <a:xfrm>
              <a:off x="6819418" y="5398615"/>
              <a:ext cx="168504" cy="168504"/>
            </a:xfrm>
            <a:prstGeom prst="ellipse">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grpSp>
      <xdr:grpSp>
        <xdr:nvGrpSpPr>
          <xdr:cNvPr id="519" name="Group 518">
            <a:extLst>
              <a:ext uri="{FF2B5EF4-FFF2-40B4-BE49-F238E27FC236}">
                <a16:creationId xmlns:a16="http://schemas.microsoft.com/office/drawing/2014/main" id="{00000000-0008-0000-0400-000007020000}"/>
              </a:ext>
            </a:extLst>
          </xdr:cNvPr>
          <xdr:cNvGrpSpPr/>
        </xdr:nvGrpSpPr>
        <xdr:grpSpPr>
          <a:xfrm>
            <a:off x="6922770" y="3198054"/>
            <a:ext cx="1699390" cy="649950"/>
            <a:chOff x="6206490" y="4973268"/>
            <a:chExt cx="1699390" cy="649950"/>
          </a:xfrm>
        </xdr:grpSpPr>
        <xdr:sp macro="" textlink="">
          <xdr:nvSpPr>
            <xdr:cNvPr id="531" name="Rectangle 530">
              <a:extLst>
                <a:ext uri="{FF2B5EF4-FFF2-40B4-BE49-F238E27FC236}">
                  <a16:creationId xmlns:a16="http://schemas.microsoft.com/office/drawing/2014/main" id="{00000000-0008-0000-0400-000013020000}"/>
                </a:ext>
              </a:extLst>
            </xdr:cNvPr>
            <xdr:cNvSpPr/>
          </xdr:nvSpPr>
          <xdr:spPr>
            <a:xfrm>
              <a:off x="6728046" y="4973268"/>
              <a:ext cx="1177834" cy="649950"/>
            </a:xfrm>
            <a:prstGeom prst="rect">
              <a:avLst/>
            </a:prstGeom>
            <a:ln/>
          </xdr:spPr>
          <xdr:style>
            <a:lnRef idx="1">
              <a:schemeClr val="dk1"/>
            </a:lnRef>
            <a:fillRef idx="2">
              <a:schemeClr val="dk1"/>
            </a:fillRef>
            <a:effectRef idx="1">
              <a:schemeClr val="dk1"/>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endParaRPr lang="en-GB"/>
            </a:p>
          </xdr:txBody>
        </xdr:sp>
        <xdr:sp macro="" textlink="">
          <xdr:nvSpPr>
            <xdr:cNvPr id="532" name="Rectangle 531">
              <a:extLst>
                <a:ext uri="{FF2B5EF4-FFF2-40B4-BE49-F238E27FC236}">
                  <a16:creationId xmlns:a16="http://schemas.microsoft.com/office/drawing/2014/main" id="{00000000-0008-0000-0400-000014020000}"/>
                </a:ext>
              </a:extLst>
            </xdr:cNvPr>
            <xdr:cNvSpPr/>
          </xdr:nvSpPr>
          <xdr:spPr>
            <a:xfrm>
              <a:off x="6539217" y="5285310"/>
              <a:ext cx="168504" cy="284366"/>
            </a:xfrm>
            <a:prstGeom prst="rect">
              <a:avLst/>
            </a:prstGeom>
            <a:gradFill flip="none" rotWithShape="1">
              <a:gsLst>
                <a:gs pos="0">
                  <a:schemeClr val="accent6">
                    <a:lumMod val="67000"/>
                  </a:schemeClr>
                </a:gs>
                <a:gs pos="48000">
                  <a:schemeClr val="accent6">
                    <a:lumMod val="97000"/>
                    <a:lumOff val="3000"/>
                  </a:schemeClr>
                </a:gs>
                <a:gs pos="100000">
                  <a:schemeClr val="accent6">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533" name="TextBox 228">
              <a:extLst>
                <a:ext uri="{FF2B5EF4-FFF2-40B4-BE49-F238E27FC236}">
                  <a16:creationId xmlns:a16="http://schemas.microsoft.com/office/drawing/2014/main" id="{00000000-0008-0000-0400-000015020000}"/>
                </a:ext>
              </a:extLst>
            </xdr:cNvPr>
            <xdr:cNvSpPr txBox="1"/>
          </xdr:nvSpPr>
          <xdr:spPr>
            <a:xfrm>
              <a:off x="6906886" y="5218497"/>
              <a:ext cx="754833" cy="261610"/>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100">
                  <a:latin typeface="Arial" panose="020B0604020202020204" pitchFamily="34" charset="0"/>
                  <a:cs typeface="Arial" panose="020B0604020202020204" pitchFamily="34" charset="0"/>
                </a:rPr>
                <a:t>M-Bus 3</a:t>
              </a:r>
            </a:p>
          </xdr:txBody>
        </xdr:sp>
        <xdr:cxnSp macro="">
          <xdr:nvCxnSpPr>
            <xdr:cNvPr id="534" name="Straight Connector 533">
              <a:extLst>
                <a:ext uri="{FF2B5EF4-FFF2-40B4-BE49-F238E27FC236}">
                  <a16:creationId xmlns:a16="http://schemas.microsoft.com/office/drawing/2014/main" id="{00000000-0008-0000-0400-000016020000}"/>
                </a:ext>
              </a:extLst>
            </xdr:cNvPr>
            <xdr:cNvCxnSpPr>
              <a:cxnSpLocks/>
            </xdr:cNvCxnSpPr>
          </xdr:nvCxnSpPr>
          <xdr:spPr>
            <a:xfrm>
              <a:off x="6206490" y="5485283"/>
              <a:ext cx="1215390" cy="0"/>
            </a:xfrm>
            <a:prstGeom prst="line">
              <a:avLst/>
            </a:prstGeom>
            <a:ln w="38100">
              <a:solidFill>
                <a:srgbClr val="FF66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535" name="Oval 534">
              <a:extLst>
                <a:ext uri="{FF2B5EF4-FFF2-40B4-BE49-F238E27FC236}">
                  <a16:creationId xmlns:a16="http://schemas.microsoft.com/office/drawing/2014/main" id="{00000000-0008-0000-0400-000017020000}"/>
                </a:ext>
              </a:extLst>
            </xdr:cNvPr>
            <xdr:cNvSpPr/>
          </xdr:nvSpPr>
          <xdr:spPr>
            <a:xfrm>
              <a:off x="6819418" y="5398615"/>
              <a:ext cx="168504" cy="168504"/>
            </a:xfrm>
            <a:prstGeom prst="ellipse">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grpSp>
      <xdr:cxnSp macro="">
        <xdr:nvCxnSpPr>
          <xdr:cNvPr id="520" name="Straight Arrow Connector 519">
            <a:extLst>
              <a:ext uri="{FF2B5EF4-FFF2-40B4-BE49-F238E27FC236}">
                <a16:creationId xmlns:a16="http://schemas.microsoft.com/office/drawing/2014/main" id="{00000000-0008-0000-0400-000008020000}"/>
              </a:ext>
            </a:extLst>
          </xdr:cNvPr>
          <xdr:cNvCxnSpPr>
            <a:cxnSpLocks/>
          </xdr:cNvCxnSpPr>
        </xdr:nvCxnSpPr>
        <xdr:spPr>
          <a:xfrm flipV="1">
            <a:off x="7619950" y="2710727"/>
            <a:ext cx="0" cy="2795432"/>
          </a:xfrm>
          <a:prstGeom prst="straightConnector1">
            <a:avLst/>
          </a:prstGeom>
          <a:ln w="28575">
            <a:solidFill>
              <a:srgbClr val="CC00CC"/>
            </a:solidFill>
            <a:prstDash val="sysDot"/>
            <a:tailEnd type="triangle"/>
          </a:ln>
        </xdr:spPr>
        <xdr:style>
          <a:lnRef idx="1">
            <a:schemeClr val="accent1"/>
          </a:lnRef>
          <a:fillRef idx="0">
            <a:schemeClr val="accent1"/>
          </a:fillRef>
          <a:effectRef idx="0">
            <a:schemeClr val="accent1"/>
          </a:effectRef>
          <a:fontRef idx="minor">
            <a:schemeClr val="tx1"/>
          </a:fontRef>
        </xdr:style>
      </xdr:cxnSp>
      <xdr:pic>
        <xdr:nvPicPr>
          <xdr:cNvPr id="521" name="Picture 520">
            <a:extLst>
              <a:ext uri="{FF2B5EF4-FFF2-40B4-BE49-F238E27FC236}">
                <a16:creationId xmlns:a16="http://schemas.microsoft.com/office/drawing/2014/main" id="{00000000-0008-0000-0400-00000902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708223" y="2361535"/>
            <a:ext cx="519764" cy="1010878"/>
          </a:xfrm>
          <a:prstGeom prst="rect">
            <a:avLst/>
          </a:prstGeom>
        </xdr:spPr>
      </xdr:pic>
      <xdr:cxnSp macro="">
        <xdr:nvCxnSpPr>
          <xdr:cNvPr id="522" name="Straight Connector 521">
            <a:extLst>
              <a:ext uri="{FF2B5EF4-FFF2-40B4-BE49-F238E27FC236}">
                <a16:creationId xmlns:a16="http://schemas.microsoft.com/office/drawing/2014/main" id="{00000000-0008-0000-0400-00000A020000}"/>
              </a:ext>
            </a:extLst>
          </xdr:cNvPr>
          <xdr:cNvCxnSpPr>
            <a:cxnSpLocks/>
          </xdr:cNvCxnSpPr>
        </xdr:nvCxnSpPr>
        <xdr:spPr>
          <a:xfrm>
            <a:off x="1227987" y="3200887"/>
            <a:ext cx="687761" cy="0"/>
          </a:xfrm>
          <a:prstGeom prst="line">
            <a:avLst/>
          </a:prstGeom>
          <a:ln w="38100">
            <a:solidFill>
              <a:srgbClr val="FF66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523" name="Straight Connector 522">
            <a:extLst>
              <a:ext uri="{FF2B5EF4-FFF2-40B4-BE49-F238E27FC236}">
                <a16:creationId xmlns:a16="http://schemas.microsoft.com/office/drawing/2014/main" id="{00000000-0008-0000-0400-00000B020000}"/>
              </a:ext>
            </a:extLst>
          </xdr:cNvPr>
          <xdr:cNvCxnSpPr>
            <a:cxnSpLocks/>
          </xdr:cNvCxnSpPr>
        </xdr:nvCxnSpPr>
        <xdr:spPr>
          <a:xfrm flipV="1">
            <a:off x="1915748" y="2066060"/>
            <a:ext cx="0" cy="1131994"/>
          </a:xfrm>
          <a:prstGeom prst="line">
            <a:avLst/>
          </a:prstGeom>
          <a:ln w="38100">
            <a:solidFill>
              <a:srgbClr val="FF66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524" name="Straight Connector 523">
            <a:extLst>
              <a:ext uri="{FF2B5EF4-FFF2-40B4-BE49-F238E27FC236}">
                <a16:creationId xmlns:a16="http://schemas.microsoft.com/office/drawing/2014/main" id="{00000000-0008-0000-0400-00000C020000}"/>
              </a:ext>
            </a:extLst>
          </xdr:cNvPr>
          <xdr:cNvCxnSpPr>
            <a:cxnSpLocks/>
          </xdr:cNvCxnSpPr>
        </xdr:nvCxnSpPr>
        <xdr:spPr>
          <a:xfrm>
            <a:off x="982980" y="2078514"/>
            <a:ext cx="932768" cy="0"/>
          </a:xfrm>
          <a:prstGeom prst="line">
            <a:avLst/>
          </a:prstGeom>
          <a:ln w="38100">
            <a:solidFill>
              <a:srgbClr val="FF66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sp macro="" textlink="">
        <xdr:nvSpPr>
          <xdr:cNvPr id="525" name="TextBox 257">
            <a:extLst>
              <a:ext uri="{FF2B5EF4-FFF2-40B4-BE49-F238E27FC236}">
                <a16:creationId xmlns:a16="http://schemas.microsoft.com/office/drawing/2014/main" id="{00000000-0008-0000-0400-00000D020000}"/>
              </a:ext>
            </a:extLst>
          </xdr:cNvPr>
          <xdr:cNvSpPr txBox="1"/>
        </xdr:nvSpPr>
        <xdr:spPr>
          <a:xfrm>
            <a:off x="620065" y="3413313"/>
            <a:ext cx="1353133" cy="43088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100">
                <a:solidFill>
                  <a:srgbClr val="0000FF"/>
                </a:solidFill>
                <a:latin typeface="Arial" pitchFamily="34" charset="0"/>
                <a:cs typeface="Arial" pitchFamily="34" charset="0"/>
              </a:rPr>
              <a:t>Heat meter (2)</a:t>
            </a:r>
          </a:p>
          <a:p>
            <a:r>
              <a:rPr lang="en-US" sz="1100">
                <a:solidFill>
                  <a:srgbClr val="0000FF"/>
                </a:solidFill>
                <a:latin typeface="Arial" pitchFamily="34" charset="0"/>
                <a:cs typeface="Arial" pitchFamily="34" charset="0"/>
              </a:rPr>
              <a:t>Main gas boiler(s)</a:t>
            </a:r>
            <a:endParaRPr lang="en-GB" sz="1100">
              <a:solidFill>
                <a:srgbClr val="0000FF"/>
              </a:solidFill>
              <a:latin typeface="Arial" pitchFamily="34" charset="0"/>
              <a:cs typeface="Arial" pitchFamily="34" charset="0"/>
            </a:endParaRPr>
          </a:p>
        </xdr:txBody>
      </xdr:sp>
      <xdr:sp macro="" textlink="">
        <xdr:nvSpPr>
          <xdr:cNvPr id="526" name="Oval 525">
            <a:extLst>
              <a:ext uri="{FF2B5EF4-FFF2-40B4-BE49-F238E27FC236}">
                <a16:creationId xmlns:a16="http://schemas.microsoft.com/office/drawing/2014/main" id="{00000000-0008-0000-0400-00000E020000}"/>
              </a:ext>
            </a:extLst>
          </xdr:cNvPr>
          <xdr:cNvSpPr/>
        </xdr:nvSpPr>
        <xdr:spPr>
          <a:xfrm>
            <a:off x="1339177" y="3094930"/>
            <a:ext cx="211914" cy="211914"/>
          </a:xfrm>
          <a:prstGeom prst="ellipse">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527" name="Oval 526">
            <a:extLst>
              <a:ext uri="{FF2B5EF4-FFF2-40B4-BE49-F238E27FC236}">
                <a16:creationId xmlns:a16="http://schemas.microsoft.com/office/drawing/2014/main" id="{00000000-0008-0000-0400-00000F020000}"/>
              </a:ext>
            </a:extLst>
          </xdr:cNvPr>
          <xdr:cNvSpPr/>
        </xdr:nvSpPr>
        <xdr:spPr>
          <a:xfrm>
            <a:off x="1573951" y="1974364"/>
            <a:ext cx="211914" cy="211914"/>
          </a:xfrm>
          <a:prstGeom prst="ellipse">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grpSp>
        <xdr:nvGrpSpPr>
          <xdr:cNvPr id="528" name="Group 527">
            <a:extLst>
              <a:ext uri="{FF2B5EF4-FFF2-40B4-BE49-F238E27FC236}">
                <a16:creationId xmlns:a16="http://schemas.microsoft.com/office/drawing/2014/main" id="{00000000-0008-0000-0400-000010020000}"/>
              </a:ext>
            </a:extLst>
          </xdr:cNvPr>
          <xdr:cNvGrpSpPr/>
        </xdr:nvGrpSpPr>
        <xdr:grpSpPr>
          <a:xfrm>
            <a:off x="603953" y="1633600"/>
            <a:ext cx="845569" cy="649599"/>
            <a:chOff x="337253" y="1633600"/>
            <a:chExt cx="845569" cy="649599"/>
          </a:xfrm>
        </xdr:grpSpPr>
        <xdr:pic>
          <xdr:nvPicPr>
            <xdr:cNvPr id="529" name="Picture 528">
              <a:extLst>
                <a:ext uri="{FF2B5EF4-FFF2-40B4-BE49-F238E27FC236}">
                  <a16:creationId xmlns:a16="http://schemas.microsoft.com/office/drawing/2014/main" id="{00000000-0008-0000-0400-00001102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337253" y="1633600"/>
              <a:ext cx="388614" cy="648652"/>
            </a:xfrm>
            <a:prstGeom prst="rect">
              <a:avLst/>
            </a:prstGeom>
          </xdr:spPr>
        </xdr:pic>
        <xdr:pic>
          <xdr:nvPicPr>
            <xdr:cNvPr id="530" name="Picture 529">
              <a:extLst>
                <a:ext uri="{FF2B5EF4-FFF2-40B4-BE49-F238E27FC236}">
                  <a16:creationId xmlns:a16="http://schemas.microsoft.com/office/drawing/2014/main" id="{00000000-0008-0000-0400-00001202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794208" y="1634547"/>
              <a:ext cx="388614" cy="648652"/>
            </a:xfrm>
            <a:prstGeom prst="rect">
              <a:avLst/>
            </a:prstGeom>
          </xdr:spPr>
        </xdr:pic>
      </xdr:grpSp>
    </xdr:grpSp>
    <xdr:clientData/>
  </xdr:twoCellAnchor>
  <xdr:twoCellAnchor>
    <xdr:from>
      <xdr:col>1</xdr:col>
      <xdr:colOff>359139</xdr:colOff>
      <xdr:row>22</xdr:row>
      <xdr:rowOff>28575</xdr:rowOff>
    </xdr:from>
    <xdr:to>
      <xdr:col>3</xdr:col>
      <xdr:colOff>50627</xdr:colOff>
      <xdr:row>33</xdr:row>
      <xdr:rowOff>170981</xdr:rowOff>
    </xdr:to>
    <xdr:grpSp>
      <xdr:nvGrpSpPr>
        <xdr:cNvPr id="548" name="Group 547">
          <a:extLst>
            <a:ext uri="{FF2B5EF4-FFF2-40B4-BE49-F238E27FC236}">
              <a16:creationId xmlns:a16="http://schemas.microsoft.com/office/drawing/2014/main" id="{00000000-0008-0000-0400-000024020000}"/>
            </a:ext>
          </a:extLst>
        </xdr:cNvPr>
        <xdr:cNvGrpSpPr/>
      </xdr:nvGrpSpPr>
      <xdr:grpSpPr>
        <a:xfrm>
          <a:off x="549639" y="5057775"/>
          <a:ext cx="5000088" cy="2657006"/>
          <a:chOff x="595048" y="1606806"/>
          <a:chExt cx="7286815" cy="4238156"/>
        </a:xfrm>
      </xdr:grpSpPr>
      <xdr:grpSp>
        <xdr:nvGrpSpPr>
          <xdr:cNvPr id="549" name="Group 548">
            <a:extLst>
              <a:ext uri="{FF2B5EF4-FFF2-40B4-BE49-F238E27FC236}">
                <a16:creationId xmlns:a16="http://schemas.microsoft.com/office/drawing/2014/main" id="{00000000-0008-0000-0400-000025020000}"/>
              </a:ext>
            </a:extLst>
          </xdr:cNvPr>
          <xdr:cNvGrpSpPr/>
        </xdr:nvGrpSpPr>
        <xdr:grpSpPr>
          <a:xfrm>
            <a:off x="595048" y="1606806"/>
            <a:ext cx="4258808" cy="4238156"/>
            <a:chOff x="0" y="1481852"/>
            <a:chExt cx="4258808" cy="4238156"/>
          </a:xfrm>
        </xdr:grpSpPr>
        <xdr:pic>
          <xdr:nvPicPr>
            <xdr:cNvPr id="566" name="Picture 565">
              <a:extLst>
                <a:ext uri="{FF2B5EF4-FFF2-40B4-BE49-F238E27FC236}">
                  <a16:creationId xmlns:a16="http://schemas.microsoft.com/office/drawing/2014/main" id="{00000000-0008-0000-0400-00003602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681539" y="1954307"/>
              <a:ext cx="1463092" cy="2442106"/>
            </a:xfrm>
            <a:prstGeom prst="rect">
              <a:avLst/>
            </a:prstGeom>
          </xdr:spPr>
        </xdr:pic>
        <xdr:pic>
          <xdr:nvPicPr>
            <xdr:cNvPr id="567" name="Picture 566">
              <a:extLst>
                <a:ext uri="{FF2B5EF4-FFF2-40B4-BE49-F238E27FC236}">
                  <a16:creationId xmlns:a16="http://schemas.microsoft.com/office/drawing/2014/main" id="{00000000-0008-0000-0400-00003702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0" y="2680941"/>
              <a:ext cx="1820738" cy="3039067"/>
            </a:xfrm>
            <a:prstGeom prst="rect">
              <a:avLst/>
            </a:prstGeom>
          </xdr:spPr>
        </xdr:pic>
        <xdr:pic>
          <xdr:nvPicPr>
            <xdr:cNvPr id="568" name="Picture 567">
              <a:extLst>
                <a:ext uri="{FF2B5EF4-FFF2-40B4-BE49-F238E27FC236}">
                  <a16:creationId xmlns:a16="http://schemas.microsoft.com/office/drawing/2014/main" id="{00000000-0008-0000-0400-00003802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085642" y="1481852"/>
              <a:ext cx="1173166" cy="1958178"/>
            </a:xfrm>
            <a:prstGeom prst="rect">
              <a:avLst/>
            </a:prstGeom>
          </xdr:spPr>
        </xdr:pic>
      </xdr:grpSp>
      <xdr:grpSp>
        <xdr:nvGrpSpPr>
          <xdr:cNvPr id="550" name="Group 549">
            <a:extLst>
              <a:ext uri="{FF2B5EF4-FFF2-40B4-BE49-F238E27FC236}">
                <a16:creationId xmlns:a16="http://schemas.microsoft.com/office/drawing/2014/main" id="{00000000-0008-0000-0400-000026020000}"/>
              </a:ext>
            </a:extLst>
          </xdr:cNvPr>
          <xdr:cNvGrpSpPr/>
        </xdr:nvGrpSpPr>
        <xdr:grpSpPr>
          <a:xfrm>
            <a:off x="2406354" y="2568032"/>
            <a:ext cx="5475509" cy="3066862"/>
            <a:chOff x="2406354" y="2568032"/>
            <a:chExt cx="5475509" cy="3066862"/>
          </a:xfrm>
        </xdr:grpSpPr>
        <xdr:grpSp>
          <xdr:nvGrpSpPr>
            <xdr:cNvPr id="551" name="Group 550">
              <a:extLst>
                <a:ext uri="{FF2B5EF4-FFF2-40B4-BE49-F238E27FC236}">
                  <a16:creationId xmlns:a16="http://schemas.microsoft.com/office/drawing/2014/main" id="{00000000-0008-0000-0400-000027020000}"/>
                </a:ext>
              </a:extLst>
            </xdr:cNvPr>
            <xdr:cNvGrpSpPr/>
          </xdr:nvGrpSpPr>
          <xdr:grpSpPr>
            <a:xfrm>
              <a:off x="4870489" y="2568032"/>
              <a:ext cx="3011374" cy="756623"/>
              <a:chOff x="4870489" y="2568032"/>
              <a:chExt cx="3011374" cy="756623"/>
            </a:xfrm>
          </xdr:grpSpPr>
          <xdr:cxnSp macro="">
            <xdr:nvCxnSpPr>
              <xdr:cNvPr id="562" name="Straight Connector 561">
                <a:extLst>
                  <a:ext uri="{FF2B5EF4-FFF2-40B4-BE49-F238E27FC236}">
                    <a16:creationId xmlns:a16="http://schemas.microsoft.com/office/drawing/2014/main" id="{00000000-0008-0000-0400-000032020000}"/>
                  </a:ext>
                </a:extLst>
              </xdr:cNvPr>
              <xdr:cNvCxnSpPr>
                <a:cxnSpLocks/>
              </xdr:cNvCxnSpPr>
            </xdr:nvCxnSpPr>
            <xdr:spPr>
              <a:xfrm flipH="1">
                <a:off x="4870489" y="3020718"/>
                <a:ext cx="3011374" cy="0"/>
              </a:xfrm>
              <a:prstGeom prst="line">
                <a:avLst/>
              </a:prstGeom>
              <a:ln w="57150">
                <a:solidFill>
                  <a:srgbClr val="0000FF"/>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nvGrpSpPr>
              <xdr:cNvPr id="563" name="Group 562">
                <a:extLst>
                  <a:ext uri="{FF2B5EF4-FFF2-40B4-BE49-F238E27FC236}">
                    <a16:creationId xmlns:a16="http://schemas.microsoft.com/office/drawing/2014/main" id="{00000000-0008-0000-0400-000033020000}"/>
                  </a:ext>
                </a:extLst>
              </xdr:cNvPr>
              <xdr:cNvGrpSpPr/>
            </xdr:nvGrpSpPr>
            <xdr:grpSpPr>
              <a:xfrm>
                <a:off x="6203387" y="2568032"/>
                <a:ext cx="894349" cy="756623"/>
                <a:chOff x="4433632" y="1694240"/>
                <a:chExt cx="1652333" cy="1397883"/>
              </a:xfrm>
            </xdr:grpSpPr>
            <xdr:pic>
              <xdr:nvPicPr>
                <xdr:cNvPr id="564" name="Picture 563">
                  <a:extLst>
                    <a:ext uri="{FF2B5EF4-FFF2-40B4-BE49-F238E27FC236}">
                      <a16:creationId xmlns:a16="http://schemas.microsoft.com/office/drawing/2014/main" id="{00000000-0008-0000-0400-00003402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419217" y="2620157"/>
                  <a:ext cx="666748" cy="471966"/>
                </a:xfrm>
                <a:prstGeom prst="rect">
                  <a:avLst/>
                </a:prstGeom>
                <a:noFill/>
              </xdr:spPr>
            </xdr:pic>
            <xdr:pic>
              <xdr:nvPicPr>
                <xdr:cNvPr id="565" name="Picture 564">
                  <a:extLst>
                    <a:ext uri="{FF2B5EF4-FFF2-40B4-BE49-F238E27FC236}">
                      <a16:creationId xmlns:a16="http://schemas.microsoft.com/office/drawing/2014/main" id="{00000000-0008-0000-0400-000035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4433632" y="1694240"/>
                  <a:ext cx="954224" cy="1259808"/>
                </a:xfrm>
                <a:prstGeom prst="rect">
                  <a:avLst/>
                </a:prstGeom>
                <a:noFill/>
              </xdr:spPr>
            </xdr:pic>
          </xdr:grpSp>
        </xdr:grpSp>
        <xdr:grpSp>
          <xdr:nvGrpSpPr>
            <xdr:cNvPr id="552" name="Group 551">
              <a:extLst>
                <a:ext uri="{FF2B5EF4-FFF2-40B4-BE49-F238E27FC236}">
                  <a16:creationId xmlns:a16="http://schemas.microsoft.com/office/drawing/2014/main" id="{00000000-0008-0000-0400-000028020000}"/>
                </a:ext>
              </a:extLst>
            </xdr:cNvPr>
            <xdr:cNvGrpSpPr/>
          </xdr:nvGrpSpPr>
          <xdr:grpSpPr>
            <a:xfrm>
              <a:off x="3694430" y="3456021"/>
              <a:ext cx="3415667" cy="965491"/>
              <a:chOff x="3694430" y="3456021"/>
              <a:chExt cx="3415667" cy="965491"/>
            </a:xfrm>
          </xdr:grpSpPr>
          <xdr:cxnSp macro="">
            <xdr:nvCxnSpPr>
              <xdr:cNvPr id="558" name="Straight Connector 557">
                <a:extLst>
                  <a:ext uri="{FF2B5EF4-FFF2-40B4-BE49-F238E27FC236}">
                    <a16:creationId xmlns:a16="http://schemas.microsoft.com/office/drawing/2014/main" id="{00000000-0008-0000-0400-00002E020000}"/>
                  </a:ext>
                </a:extLst>
              </xdr:cNvPr>
              <xdr:cNvCxnSpPr>
                <a:cxnSpLocks/>
              </xdr:cNvCxnSpPr>
            </xdr:nvCxnSpPr>
            <xdr:spPr>
              <a:xfrm flipH="1">
                <a:off x="3694430" y="4065056"/>
                <a:ext cx="3415667" cy="0"/>
              </a:xfrm>
              <a:prstGeom prst="line">
                <a:avLst/>
              </a:prstGeom>
              <a:ln w="57150">
                <a:solidFill>
                  <a:srgbClr val="0000FF"/>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nvGrpSpPr>
              <xdr:cNvPr id="559" name="Group 558">
                <a:extLst>
                  <a:ext uri="{FF2B5EF4-FFF2-40B4-BE49-F238E27FC236}">
                    <a16:creationId xmlns:a16="http://schemas.microsoft.com/office/drawing/2014/main" id="{00000000-0008-0000-0400-00002F020000}"/>
                  </a:ext>
                </a:extLst>
              </xdr:cNvPr>
              <xdr:cNvGrpSpPr/>
            </xdr:nvGrpSpPr>
            <xdr:grpSpPr>
              <a:xfrm>
                <a:off x="5284268" y="3456021"/>
                <a:ext cx="1141237" cy="965491"/>
                <a:chOff x="4433632" y="1694240"/>
                <a:chExt cx="1652333" cy="1397883"/>
              </a:xfrm>
            </xdr:grpSpPr>
            <xdr:pic>
              <xdr:nvPicPr>
                <xdr:cNvPr id="560" name="Picture 559">
                  <a:extLst>
                    <a:ext uri="{FF2B5EF4-FFF2-40B4-BE49-F238E27FC236}">
                      <a16:creationId xmlns:a16="http://schemas.microsoft.com/office/drawing/2014/main" id="{00000000-0008-0000-0400-00003002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419217" y="2620157"/>
                  <a:ext cx="666748" cy="471966"/>
                </a:xfrm>
                <a:prstGeom prst="rect">
                  <a:avLst/>
                </a:prstGeom>
                <a:noFill/>
              </xdr:spPr>
            </xdr:pic>
            <xdr:pic>
              <xdr:nvPicPr>
                <xdr:cNvPr id="561" name="Picture 560">
                  <a:extLst>
                    <a:ext uri="{FF2B5EF4-FFF2-40B4-BE49-F238E27FC236}">
                      <a16:creationId xmlns:a16="http://schemas.microsoft.com/office/drawing/2014/main" id="{00000000-0008-0000-0400-000031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4433632" y="1694240"/>
                  <a:ext cx="954224" cy="1259808"/>
                </a:xfrm>
                <a:prstGeom prst="rect">
                  <a:avLst/>
                </a:prstGeom>
                <a:noFill/>
              </xdr:spPr>
            </xdr:pic>
          </xdr:grpSp>
        </xdr:grpSp>
        <xdr:grpSp>
          <xdr:nvGrpSpPr>
            <xdr:cNvPr id="553" name="Group 552">
              <a:extLst>
                <a:ext uri="{FF2B5EF4-FFF2-40B4-BE49-F238E27FC236}">
                  <a16:creationId xmlns:a16="http://schemas.microsoft.com/office/drawing/2014/main" id="{00000000-0008-0000-0400-000029020000}"/>
                </a:ext>
              </a:extLst>
            </xdr:cNvPr>
            <xdr:cNvGrpSpPr/>
          </xdr:nvGrpSpPr>
          <xdr:grpSpPr>
            <a:xfrm>
              <a:off x="2406354" y="4485242"/>
              <a:ext cx="3712506" cy="1149652"/>
              <a:chOff x="2406354" y="4485242"/>
              <a:chExt cx="3712506" cy="1149652"/>
            </a:xfrm>
          </xdr:grpSpPr>
          <xdr:cxnSp macro="">
            <xdr:nvCxnSpPr>
              <xdr:cNvPr id="554" name="Straight Connector 553">
                <a:extLst>
                  <a:ext uri="{FF2B5EF4-FFF2-40B4-BE49-F238E27FC236}">
                    <a16:creationId xmlns:a16="http://schemas.microsoft.com/office/drawing/2014/main" id="{00000000-0008-0000-0400-00002A020000}"/>
                  </a:ext>
                </a:extLst>
              </xdr:cNvPr>
              <xdr:cNvCxnSpPr>
                <a:cxnSpLocks/>
              </xdr:cNvCxnSpPr>
            </xdr:nvCxnSpPr>
            <xdr:spPr>
              <a:xfrm flipH="1">
                <a:off x="2406354" y="5203516"/>
                <a:ext cx="3712506" cy="0"/>
              </a:xfrm>
              <a:prstGeom prst="line">
                <a:avLst/>
              </a:prstGeom>
              <a:ln w="57150">
                <a:solidFill>
                  <a:srgbClr val="0000FF"/>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grpSp>
            <xdr:nvGrpSpPr>
              <xdr:cNvPr id="555" name="Group 554">
                <a:extLst>
                  <a:ext uri="{FF2B5EF4-FFF2-40B4-BE49-F238E27FC236}">
                    <a16:creationId xmlns:a16="http://schemas.microsoft.com/office/drawing/2014/main" id="{00000000-0008-0000-0400-00002B020000}"/>
                  </a:ext>
                </a:extLst>
              </xdr:cNvPr>
              <xdr:cNvGrpSpPr/>
            </xdr:nvGrpSpPr>
            <xdr:grpSpPr>
              <a:xfrm>
                <a:off x="4334776" y="4485242"/>
                <a:ext cx="1358917" cy="1149652"/>
                <a:chOff x="4433632" y="1694240"/>
                <a:chExt cx="1652333" cy="1397883"/>
              </a:xfrm>
            </xdr:grpSpPr>
            <xdr:pic>
              <xdr:nvPicPr>
                <xdr:cNvPr id="556" name="Picture 555">
                  <a:extLst>
                    <a:ext uri="{FF2B5EF4-FFF2-40B4-BE49-F238E27FC236}">
                      <a16:creationId xmlns:a16="http://schemas.microsoft.com/office/drawing/2014/main" id="{00000000-0008-0000-0400-00002C02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419217" y="2620157"/>
                  <a:ext cx="666748" cy="471966"/>
                </a:xfrm>
                <a:prstGeom prst="rect">
                  <a:avLst/>
                </a:prstGeom>
                <a:noFill/>
              </xdr:spPr>
            </xdr:pic>
            <xdr:pic>
              <xdr:nvPicPr>
                <xdr:cNvPr id="557" name="Picture 556">
                  <a:extLst>
                    <a:ext uri="{FF2B5EF4-FFF2-40B4-BE49-F238E27FC236}">
                      <a16:creationId xmlns:a16="http://schemas.microsoft.com/office/drawing/2014/main" id="{00000000-0008-0000-0400-00002D0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4433632" y="1694240"/>
                  <a:ext cx="954224" cy="1259808"/>
                </a:xfrm>
                <a:prstGeom prst="rect">
                  <a:avLst/>
                </a:prstGeom>
                <a:noFill/>
              </xdr:spPr>
            </xdr:pic>
          </xdr:grpSp>
        </xdr:grpSp>
      </xdr:grpSp>
    </xdr:grpSp>
    <xdr:clientData/>
  </xdr:twoCellAnchor>
  <xdr:twoCellAnchor>
    <xdr:from>
      <xdr:col>1</xdr:col>
      <xdr:colOff>1285875</xdr:colOff>
      <xdr:row>19</xdr:row>
      <xdr:rowOff>57150</xdr:rowOff>
    </xdr:from>
    <xdr:to>
      <xdr:col>3</xdr:col>
      <xdr:colOff>276225</xdr:colOff>
      <xdr:row>21</xdr:row>
      <xdr:rowOff>105217</xdr:rowOff>
    </xdr:to>
    <xdr:sp macro="" textlink="">
      <xdr:nvSpPr>
        <xdr:cNvPr id="569" name="TextBox 97">
          <a:extLst>
            <a:ext uri="{FF2B5EF4-FFF2-40B4-BE49-F238E27FC236}">
              <a16:creationId xmlns:a16="http://schemas.microsoft.com/office/drawing/2014/main" id="{00000000-0008-0000-0400-000039020000}"/>
            </a:ext>
          </a:extLst>
        </xdr:cNvPr>
        <xdr:cNvSpPr txBox="1"/>
      </xdr:nvSpPr>
      <xdr:spPr>
        <a:xfrm>
          <a:off x="1466850" y="4400550"/>
          <a:ext cx="3867150" cy="505267"/>
        </a:xfrm>
        <a:prstGeom prst="rect">
          <a:avLst/>
        </a:prstGeom>
        <a:solidFill>
          <a:schemeClr val="bg1"/>
        </a:solidFill>
        <a:ln>
          <a:noFill/>
        </a:ln>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400" b="0">
              <a:solidFill>
                <a:srgbClr val="0000FF"/>
              </a:solidFill>
              <a:latin typeface="Arial" panose="020B0604020202020204" pitchFamily="34" charset="0"/>
              <a:cs typeface="Arial" panose="020B0604020202020204" pitchFamily="34" charset="0"/>
            </a:rPr>
            <a:t>All parasitic loads must be monitored – either individually or through a single supply meter</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42582</xdr:colOff>
      <xdr:row>2</xdr:row>
      <xdr:rowOff>138390</xdr:rowOff>
    </xdr:from>
    <xdr:to>
      <xdr:col>1</xdr:col>
      <xdr:colOff>1225206</xdr:colOff>
      <xdr:row>6</xdr:row>
      <xdr:rowOff>83928</xdr:rowOff>
    </xdr:to>
    <xdr:pic>
      <xdr:nvPicPr>
        <xdr:cNvPr id="2" name="Picture 1" descr="SIM cards.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223557" y="528915"/>
          <a:ext cx="1182624" cy="859938"/>
        </a:xfrm>
        <a:prstGeom prst="rect">
          <a:avLst/>
        </a:prstGeom>
      </xdr:spPr>
    </xdr:pic>
    <xdr:clientData/>
  </xdr:twoCellAnchor>
  <xdr:twoCellAnchor editAs="oneCell">
    <xdr:from>
      <xdr:col>3</xdr:col>
      <xdr:colOff>147527</xdr:colOff>
      <xdr:row>11</xdr:row>
      <xdr:rowOff>171057</xdr:rowOff>
    </xdr:from>
    <xdr:to>
      <xdr:col>4</xdr:col>
      <xdr:colOff>5261800</xdr:colOff>
      <xdr:row>22</xdr:row>
      <xdr:rowOff>47625</xdr:rowOff>
    </xdr:to>
    <xdr:pic>
      <xdr:nvPicPr>
        <xdr:cNvPr id="4" name="Pictur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395927" y="2618982"/>
          <a:ext cx="5295248" cy="2391168"/>
        </a:xfrm>
        <a:prstGeom prst="rect">
          <a:avLst/>
        </a:prstGeom>
        <a:ln>
          <a:noFill/>
        </a:ln>
        <a:effectLst>
          <a:outerShdw blurRad="292100" dist="139700" dir="2700000" algn="tl" rotWithShape="0">
            <a:srgbClr val="333333">
              <a:alpha val="65000"/>
            </a:srgbClr>
          </a:outerShdw>
        </a:effec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66675</xdr:colOff>
      <xdr:row>6</xdr:row>
      <xdr:rowOff>183146</xdr:rowOff>
    </xdr:from>
    <xdr:to>
      <xdr:col>11</xdr:col>
      <xdr:colOff>209550</xdr:colOff>
      <xdr:row>23</xdr:row>
      <xdr:rowOff>689</xdr:rowOff>
    </xdr:to>
    <xdr:pic>
      <xdr:nvPicPr>
        <xdr:cNvPr id="16" name="Picture 15">
          <a:extLst>
            <a:ext uri="{FF2B5EF4-FFF2-40B4-BE49-F238E27FC236}">
              <a16:creationId xmlns:a16="http://schemas.microsoft.com/office/drawing/2014/main" id="{00000000-0008-0000-0600-000010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934200" y="1354721"/>
          <a:ext cx="6972300" cy="3065568"/>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2</xdr:col>
      <xdr:colOff>171450</xdr:colOff>
      <xdr:row>21</xdr:row>
      <xdr:rowOff>66675</xdr:rowOff>
    </xdr:from>
    <xdr:to>
      <xdr:col>3</xdr:col>
      <xdr:colOff>171450</xdr:colOff>
      <xdr:row>21</xdr:row>
      <xdr:rowOff>66675</xdr:rowOff>
    </xdr:to>
    <xdr:cxnSp macro="">
      <xdr:nvCxnSpPr>
        <xdr:cNvPr id="7" name="Straight Arrow Connector 6">
          <a:extLst>
            <a:ext uri="{FF2B5EF4-FFF2-40B4-BE49-F238E27FC236}">
              <a16:creationId xmlns:a16="http://schemas.microsoft.com/office/drawing/2014/main" id="{00000000-0008-0000-0600-000007000000}"/>
            </a:ext>
          </a:extLst>
        </xdr:cNvPr>
        <xdr:cNvCxnSpPr/>
      </xdr:nvCxnSpPr>
      <xdr:spPr>
        <a:xfrm>
          <a:off x="6019800" y="4114800"/>
          <a:ext cx="609600" cy="0"/>
        </a:xfrm>
        <a:prstGeom prst="straightConnector1">
          <a:avLst/>
        </a:prstGeom>
        <a:ln w="76200">
          <a:solidFill>
            <a:srgbClr val="CC00CC"/>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5429250</xdr:colOff>
      <xdr:row>43</xdr:row>
      <xdr:rowOff>104775</xdr:rowOff>
    </xdr:from>
    <xdr:to>
      <xdr:col>2</xdr:col>
      <xdr:colOff>542925</xdr:colOff>
      <xdr:row>43</xdr:row>
      <xdr:rowOff>104775</xdr:rowOff>
    </xdr:to>
    <xdr:cxnSp macro="">
      <xdr:nvCxnSpPr>
        <xdr:cNvPr id="11" name="Straight Arrow Connector 10">
          <a:extLst>
            <a:ext uri="{FF2B5EF4-FFF2-40B4-BE49-F238E27FC236}">
              <a16:creationId xmlns:a16="http://schemas.microsoft.com/office/drawing/2014/main" id="{00000000-0008-0000-0600-00000B000000}"/>
            </a:ext>
          </a:extLst>
        </xdr:cNvPr>
        <xdr:cNvCxnSpPr/>
      </xdr:nvCxnSpPr>
      <xdr:spPr>
        <a:xfrm rot="5400000">
          <a:off x="6419850" y="8001000"/>
          <a:ext cx="0" cy="762000"/>
        </a:xfrm>
        <a:prstGeom prst="straightConnector1">
          <a:avLst/>
        </a:prstGeom>
        <a:ln w="76200">
          <a:solidFill>
            <a:srgbClr val="CC00CC"/>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416710</xdr:colOff>
      <xdr:row>4</xdr:row>
      <xdr:rowOff>156795</xdr:rowOff>
    </xdr:from>
    <xdr:to>
      <xdr:col>2</xdr:col>
      <xdr:colOff>126215</xdr:colOff>
      <xdr:row>24</xdr:row>
      <xdr:rowOff>76200</xdr:rowOff>
    </xdr:to>
    <xdr:pic>
      <xdr:nvPicPr>
        <xdr:cNvPr id="9" name="Picture 8">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16710" y="947370"/>
          <a:ext cx="5776930" cy="373893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1</xdr:col>
      <xdr:colOff>4086225</xdr:colOff>
      <xdr:row>4</xdr:row>
      <xdr:rowOff>28575</xdr:rowOff>
    </xdr:from>
    <xdr:to>
      <xdr:col>1</xdr:col>
      <xdr:colOff>4086225</xdr:colOff>
      <xdr:row>20</xdr:row>
      <xdr:rowOff>152400</xdr:rowOff>
    </xdr:to>
    <xdr:cxnSp macro="">
      <xdr:nvCxnSpPr>
        <xdr:cNvPr id="8" name="Straight Arrow Connector 7">
          <a:extLst>
            <a:ext uri="{FF2B5EF4-FFF2-40B4-BE49-F238E27FC236}">
              <a16:creationId xmlns:a16="http://schemas.microsoft.com/office/drawing/2014/main" id="{00000000-0008-0000-0600-000008000000}"/>
            </a:ext>
          </a:extLst>
        </xdr:cNvPr>
        <xdr:cNvCxnSpPr/>
      </xdr:nvCxnSpPr>
      <xdr:spPr>
        <a:xfrm>
          <a:off x="4695825" y="819150"/>
          <a:ext cx="0" cy="3219450"/>
        </a:xfrm>
        <a:prstGeom prst="straightConnector1">
          <a:avLst/>
        </a:prstGeom>
        <a:ln w="76200">
          <a:solidFill>
            <a:srgbClr val="CC00CC"/>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xdr:col>
      <xdr:colOff>10617</xdr:colOff>
      <xdr:row>27</xdr:row>
      <xdr:rowOff>124831</xdr:rowOff>
    </xdr:from>
    <xdr:to>
      <xdr:col>8</xdr:col>
      <xdr:colOff>570408</xdr:colOff>
      <xdr:row>42</xdr:row>
      <xdr:rowOff>142875</xdr:rowOff>
    </xdr:to>
    <xdr:pic>
      <xdr:nvPicPr>
        <xdr:cNvPr id="18" name="Picture 17">
          <a:extLst>
            <a:ext uri="{FF2B5EF4-FFF2-40B4-BE49-F238E27FC236}">
              <a16:creationId xmlns:a16="http://schemas.microsoft.com/office/drawing/2014/main" id="{00000000-0008-0000-0600-000012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878142" y="5363581"/>
          <a:ext cx="5560416" cy="2875544"/>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6</xdr:col>
      <xdr:colOff>180975</xdr:colOff>
      <xdr:row>21</xdr:row>
      <xdr:rowOff>28575</xdr:rowOff>
    </xdr:from>
    <xdr:to>
      <xdr:col>6</xdr:col>
      <xdr:colOff>180975</xdr:colOff>
      <xdr:row>27</xdr:row>
      <xdr:rowOff>104775</xdr:rowOff>
    </xdr:to>
    <xdr:cxnSp macro="">
      <xdr:nvCxnSpPr>
        <xdr:cNvPr id="19" name="Straight Arrow Connector 18">
          <a:extLst>
            <a:ext uri="{FF2B5EF4-FFF2-40B4-BE49-F238E27FC236}">
              <a16:creationId xmlns:a16="http://schemas.microsoft.com/office/drawing/2014/main" id="{00000000-0008-0000-0600-000013000000}"/>
            </a:ext>
          </a:extLst>
        </xdr:cNvPr>
        <xdr:cNvCxnSpPr/>
      </xdr:nvCxnSpPr>
      <xdr:spPr>
        <a:xfrm>
          <a:off x="10410825" y="4105275"/>
          <a:ext cx="0" cy="1228725"/>
        </a:xfrm>
        <a:prstGeom prst="straightConnector1">
          <a:avLst/>
        </a:prstGeom>
        <a:ln w="76200">
          <a:solidFill>
            <a:srgbClr val="CC00CC"/>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322913</xdr:colOff>
      <xdr:row>26</xdr:row>
      <xdr:rowOff>173565</xdr:rowOff>
    </xdr:from>
    <xdr:to>
      <xdr:col>1</xdr:col>
      <xdr:colOff>5438775</xdr:colOff>
      <xdr:row>49</xdr:row>
      <xdr:rowOff>92346</xdr:rowOff>
    </xdr:to>
    <xdr:pic>
      <xdr:nvPicPr>
        <xdr:cNvPr id="24" name="Picture 23">
          <a:extLst>
            <a:ext uri="{FF2B5EF4-FFF2-40B4-BE49-F238E27FC236}">
              <a16:creationId xmlns:a16="http://schemas.microsoft.com/office/drawing/2014/main" id="{00000000-0008-0000-0600-000018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32513" y="5212290"/>
          <a:ext cx="5115862" cy="4309806"/>
        </a:xfrm>
        <a:prstGeom prst="rect">
          <a:avLst/>
        </a:prstGeom>
        <a:ln>
          <a:noFill/>
        </a:ln>
        <a:effectLst>
          <a:outerShdw blurRad="292100" dist="139700" dir="2700000" algn="tl" rotWithShape="0">
            <a:srgbClr val="333333">
              <a:alpha val="65000"/>
            </a:srgbClr>
          </a:outerShdw>
        </a:effectLst>
      </xdr:spPr>
    </xdr:pic>
    <xdr:clientData/>
  </xdr:twoCellAnchor>
</xdr:wsDr>
</file>

<file path=xl/theme/theme1.xml><?xml version="1.0" encoding="utf-8"?>
<a:theme xmlns:a="http://schemas.openxmlformats.org/drawingml/2006/main" name="Office Theme">
  <a:themeElements>
    <a:clrScheme name="Technic">
      <a:dk1>
        <a:sysClr val="windowText" lastClr="000000"/>
      </a:dk1>
      <a:lt1>
        <a:sysClr val="window" lastClr="FFFFFF"/>
      </a:lt1>
      <a:dk2>
        <a:srgbClr val="3B3B3B"/>
      </a:dk2>
      <a:lt2>
        <a:srgbClr val="D4D2D0"/>
      </a:lt2>
      <a:accent1>
        <a:srgbClr val="6EA0B0"/>
      </a:accent1>
      <a:accent2>
        <a:srgbClr val="CCAF0A"/>
      </a:accent2>
      <a:accent3>
        <a:srgbClr val="8D89A4"/>
      </a:accent3>
      <a:accent4>
        <a:srgbClr val="748560"/>
      </a:accent4>
      <a:accent5>
        <a:srgbClr val="9E9273"/>
      </a:accent5>
      <a:accent6>
        <a:srgbClr val="7E848D"/>
      </a:accent6>
      <a:hlink>
        <a:srgbClr val="00C8C3"/>
      </a:hlink>
      <a:folHlink>
        <a:srgbClr val="A116E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energymonitoringplatform.co.uk/" TargetMode="External"/><Relationship Id="rId2" Type="http://schemas.openxmlformats.org/officeDocument/2006/relationships/hyperlink" Target="http://www.energence.co.uk/" TargetMode="External"/><Relationship Id="rId1" Type="http://schemas.openxmlformats.org/officeDocument/2006/relationships/hyperlink" Target="mailto:info@energence.co.uk"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759B6-B77A-4EC5-81A0-D0DD69DF7DAA}">
  <sheetPr>
    <tabColor rgb="FF0000FF"/>
  </sheetPr>
  <dimension ref="B2:M33"/>
  <sheetViews>
    <sheetView showGridLines="0" showRowColHeaders="0" zoomScaleNormal="100" workbookViewId="0">
      <selection activeCell="K4" sqref="K4:K5"/>
    </sheetView>
  </sheetViews>
  <sheetFormatPr defaultColWidth="9.1796875" defaultRowHeight="20.149999999999999" customHeight="1" x14ac:dyDescent="0.35"/>
  <cols>
    <col min="1" max="1" width="1.81640625" style="19" customWidth="1"/>
    <col min="2" max="2" width="32.54296875" style="19" customWidth="1"/>
    <col min="3" max="8" width="10.7265625" style="19" customWidth="1"/>
    <col min="9" max="9" width="17.1796875" style="19" customWidth="1"/>
    <col min="10" max="10" width="3.54296875" style="19" customWidth="1"/>
    <col min="11" max="11" width="39.81640625" style="19" customWidth="1"/>
    <col min="12" max="12" width="37.453125" style="19" customWidth="1"/>
    <col min="13" max="16384" width="9.1796875" style="19"/>
  </cols>
  <sheetData>
    <row r="2" spans="2:13" ht="18" customHeight="1" x14ac:dyDescent="0.35">
      <c r="C2" s="380" t="s">
        <v>257</v>
      </c>
      <c r="D2" s="380"/>
      <c r="E2" s="380"/>
      <c r="F2" s="380"/>
      <c r="G2" s="380"/>
      <c r="H2" s="380"/>
      <c r="I2" s="380"/>
    </row>
    <row r="3" spans="2:13" ht="20.25" customHeight="1" thickBot="1" x14ac:dyDescent="0.4">
      <c r="C3" s="380" t="s">
        <v>258</v>
      </c>
      <c r="D3" s="380"/>
      <c r="E3" s="380"/>
      <c r="F3" s="380"/>
      <c r="G3" s="380"/>
      <c r="H3" s="380"/>
      <c r="I3" s="380"/>
    </row>
    <row r="4" spans="2:13" ht="18.5" thickTop="1" x14ac:dyDescent="0.35">
      <c r="C4" s="380" t="s">
        <v>259</v>
      </c>
      <c r="D4" s="380"/>
      <c r="E4" s="380"/>
      <c r="F4" s="380"/>
      <c r="G4" s="380"/>
      <c r="H4" s="380"/>
      <c r="I4" s="380"/>
      <c r="K4" s="385" t="s">
        <v>13</v>
      </c>
    </row>
    <row r="5" spans="2:13" ht="18" customHeight="1" thickBot="1" x14ac:dyDescent="0.4">
      <c r="C5" s="395" t="s">
        <v>68</v>
      </c>
      <c r="D5" s="395"/>
      <c r="E5" s="395"/>
      <c r="K5" s="386"/>
    </row>
    <row r="6" spans="2:13" ht="4.5" customHeight="1" thickTop="1" x14ac:dyDescent="0.35">
      <c r="B6" s="148"/>
      <c r="C6" s="148"/>
      <c r="D6" s="148"/>
      <c r="E6" s="148"/>
      <c r="F6" s="148"/>
      <c r="G6" s="148"/>
      <c r="H6" s="148"/>
      <c r="I6" s="148"/>
      <c r="J6" s="148"/>
      <c r="K6" s="158"/>
      <c r="L6" s="148"/>
    </row>
    <row r="7" spans="2:13" ht="20.149999999999999" customHeight="1" x14ac:dyDescent="0.35">
      <c r="B7" s="391" t="s">
        <v>250</v>
      </c>
      <c r="C7" s="391"/>
      <c r="D7" s="391"/>
      <c r="E7" s="391"/>
      <c r="F7" s="391"/>
      <c r="G7" s="391"/>
      <c r="H7" s="391"/>
      <c r="I7" s="391"/>
      <c r="K7" s="159" t="s">
        <v>158</v>
      </c>
    </row>
    <row r="8" spans="2:13" ht="4.5" customHeight="1" x14ac:dyDescent="0.35">
      <c r="B8" s="391"/>
      <c r="C8" s="391"/>
      <c r="D8" s="391"/>
      <c r="E8" s="391"/>
      <c r="F8" s="391"/>
      <c r="G8" s="391"/>
      <c r="H8" s="391"/>
      <c r="I8" s="391"/>
      <c r="J8" s="148"/>
      <c r="K8" s="158"/>
      <c r="L8" s="148"/>
    </row>
    <row r="9" spans="2:13" ht="20.149999999999999" customHeight="1" x14ac:dyDescent="0.35">
      <c r="B9" s="391"/>
      <c r="C9" s="391"/>
      <c r="D9" s="391"/>
      <c r="E9" s="391"/>
      <c r="F9" s="391"/>
      <c r="G9" s="391"/>
      <c r="H9" s="391"/>
      <c r="I9" s="391"/>
      <c r="K9" s="155" t="s">
        <v>223</v>
      </c>
    </row>
    <row r="10" spans="2:13" ht="4.5" customHeight="1" x14ac:dyDescent="0.35">
      <c r="B10" s="391"/>
      <c r="C10" s="391"/>
      <c r="D10" s="391"/>
      <c r="E10" s="391"/>
      <c r="F10" s="391"/>
      <c r="G10" s="391"/>
      <c r="H10" s="391"/>
      <c r="I10" s="391"/>
      <c r="J10" s="148"/>
      <c r="K10" s="158"/>
      <c r="L10" s="148"/>
    </row>
    <row r="11" spans="2:13" ht="18" customHeight="1" x14ac:dyDescent="0.35">
      <c r="B11" s="391"/>
      <c r="C11" s="391"/>
      <c r="D11" s="391"/>
      <c r="E11" s="391"/>
      <c r="F11" s="391"/>
      <c r="G11" s="391"/>
      <c r="H11" s="391"/>
      <c r="I11" s="391"/>
      <c r="K11" s="296" t="s">
        <v>95</v>
      </c>
    </row>
    <row r="12" spans="2:13" ht="4.5" customHeight="1" x14ac:dyDescent="0.35">
      <c r="B12" s="148"/>
      <c r="C12" s="148"/>
      <c r="D12" s="148"/>
      <c r="E12" s="148"/>
      <c r="F12" s="148"/>
      <c r="G12" s="148"/>
      <c r="H12" s="148"/>
      <c r="I12" s="148"/>
      <c r="J12" s="148"/>
      <c r="L12" s="148"/>
    </row>
    <row r="13" spans="2:13" ht="18" customHeight="1" x14ac:dyDescent="0.35">
      <c r="B13" s="387" t="s">
        <v>251</v>
      </c>
      <c r="C13" s="388"/>
      <c r="D13" s="388"/>
      <c r="E13" s="388"/>
      <c r="F13" s="388"/>
      <c r="G13" s="388"/>
      <c r="H13" s="388"/>
      <c r="I13" s="388"/>
      <c r="K13" s="45" t="s">
        <v>14</v>
      </c>
    </row>
    <row r="14" spans="2:13" ht="18" customHeight="1" x14ac:dyDescent="0.35">
      <c r="B14" s="388"/>
      <c r="C14" s="388"/>
      <c r="D14" s="388"/>
      <c r="E14" s="388"/>
      <c r="F14" s="388"/>
      <c r="G14" s="388"/>
      <c r="H14" s="388"/>
      <c r="I14" s="388"/>
      <c r="K14" s="278" t="s">
        <v>70</v>
      </c>
      <c r="L14" s="143"/>
      <c r="M14" s="143"/>
    </row>
    <row r="15" spans="2:13" ht="18" customHeight="1" x14ac:dyDescent="0.35">
      <c r="B15" s="387" t="s">
        <v>252</v>
      </c>
      <c r="C15" s="389"/>
      <c r="D15" s="389"/>
      <c r="E15" s="389"/>
      <c r="F15" s="389"/>
      <c r="G15" s="389"/>
      <c r="H15" s="389"/>
      <c r="I15" s="389"/>
      <c r="K15" s="278" t="s">
        <v>12</v>
      </c>
    </row>
    <row r="16" spans="2:13" ht="18" customHeight="1" x14ac:dyDescent="0.35">
      <c r="B16" s="389"/>
      <c r="C16" s="389"/>
      <c r="D16" s="389"/>
      <c r="E16" s="389"/>
      <c r="F16" s="389"/>
      <c r="G16" s="389"/>
      <c r="H16" s="389"/>
      <c r="I16" s="389"/>
      <c r="K16" s="278" t="s">
        <v>48</v>
      </c>
    </row>
    <row r="17" spans="2:11" ht="18" customHeight="1" x14ac:dyDescent="0.35">
      <c r="B17" s="389"/>
      <c r="C17" s="389"/>
      <c r="D17" s="389"/>
      <c r="E17" s="389"/>
      <c r="F17" s="389"/>
      <c r="G17" s="389"/>
      <c r="H17" s="389"/>
      <c r="I17" s="389"/>
      <c r="K17" s="278" t="s">
        <v>63</v>
      </c>
    </row>
    <row r="18" spans="2:11" ht="18" customHeight="1" x14ac:dyDescent="0.35">
      <c r="B18" s="390"/>
      <c r="C18" s="390"/>
      <c r="D18" s="390"/>
      <c r="E18" s="390"/>
      <c r="F18" s="390"/>
      <c r="G18" s="390"/>
      <c r="H18" s="390"/>
      <c r="I18" s="390"/>
      <c r="K18" s="278" t="s">
        <v>11</v>
      </c>
    </row>
    <row r="19" spans="2:11" ht="18" customHeight="1" x14ac:dyDescent="0.35">
      <c r="B19" s="391" t="s">
        <v>253</v>
      </c>
      <c r="C19" s="391"/>
      <c r="D19" s="391"/>
      <c r="E19" s="391"/>
      <c r="F19" s="391"/>
      <c r="G19" s="391"/>
      <c r="H19" s="391"/>
      <c r="I19" s="391"/>
      <c r="K19" s="143"/>
    </row>
    <row r="20" spans="2:11" ht="18" customHeight="1" x14ac:dyDescent="0.35">
      <c r="B20" s="392" t="s">
        <v>117</v>
      </c>
      <c r="C20" s="392"/>
      <c r="D20" s="392"/>
      <c r="E20" s="392"/>
      <c r="F20" s="392"/>
      <c r="G20" s="392"/>
      <c r="H20" s="392"/>
      <c r="I20" s="392"/>
    </row>
    <row r="21" spans="2:11" ht="18" customHeight="1" x14ac:dyDescent="0.35">
      <c r="B21" s="392" t="s">
        <v>118</v>
      </c>
      <c r="C21" s="392"/>
      <c r="D21" s="392"/>
      <c r="E21" s="392"/>
      <c r="F21" s="392"/>
      <c r="G21" s="392"/>
      <c r="H21" s="392"/>
      <c r="I21" s="392"/>
      <c r="K21" s="144" t="s">
        <v>58</v>
      </c>
    </row>
    <row r="22" spans="2:11" ht="18" customHeight="1" x14ac:dyDescent="0.35">
      <c r="B22" s="393" t="s">
        <v>193</v>
      </c>
      <c r="C22" s="393"/>
      <c r="D22" s="393"/>
      <c r="E22" s="393"/>
      <c r="F22" s="393"/>
      <c r="G22" s="393"/>
      <c r="H22" s="393"/>
      <c r="I22" s="393"/>
      <c r="K22" s="363" t="s">
        <v>226</v>
      </c>
    </row>
    <row r="23" spans="2:11" ht="18" customHeight="1" x14ac:dyDescent="0.35">
      <c r="B23" s="393"/>
      <c r="C23" s="393"/>
      <c r="D23" s="393"/>
      <c r="E23" s="393"/>
      <c r="F23" s="393"/>
      <c r="G23" s="393"/>
      <c r="H23" s="393"/>
      <c r="I23" s="393"/>
    </row>
    <row r="24" spans="2:11" ht="18" customHeight="1" x14ac:dyDescent="0.35">
      <c r="B24" s="393" t="s">
        <v>255</v>
      </c>
      <c r="C24" s="393"/>
      <c r="D24" s="393"/>
      <c r="E24" s="393"/>
      <c r="F24" s="393"/>
      <c r="G24" s="393"/>
      <c r="H24" s="393"/>
      <c r="I24" s="393"/>
      <c r="K24" s="183" t="s">
        <v>86</v>
      </c>
    </row>
    <row r="25" spans="2:11" ht="18" customHeight="1" x14ac:dyDescent="0.35"/>
    <row r="26" spans="2:11" ht="20.149999999999999" customHeight="1" x14ac:dyDescent="0.35">
      <c r="B26" s="381" t="s">
        <v>254</v>
      </c>
      <c r="C26" s="381"/>
      <c r="D26" s="381"/>
      <c r="E26" s="381"/>
      <c r="F26" s="381"/>
      <c r="G26" s="381"/>
      <c r="H26" s="381"/>
      <c r="I26" s="381"/>
      <c r="K26" s="394" t="s">
        <v>225</v>
      </c>
    </row>
    <row r="27" spans="2:11" ht="20.149999999999999" customHeight="1" x14ac:dyDescent="0.35">
      <c r="B27" s="382"/>
      <c r="C27" s="382"/>
      <c r="D27" s="382"/>
      <c r="E27" s="382"/>
      <c r="F27" s="382"/>
      <c r="G27" s="382"/>
      <c r="H27" s="382"/>
      <c r="I27" s="382"/>
      <c r="K27" s="394"/>
    </row>
    <row r="28" spans="2:11" ht="20.149999999999999" customHeight="1" x14ac:dyDescent="0.35">
      <c r="B28" s="383" t="s">
        <v>113</v>
      </c>
      <c r="C28" s="383"/>
      <c r="D28" s="383"/>
      <c r="E28" s="383"/>
      <c r="F28" s="383"/>
      <c r="G28" s="383"/>
      <c r="H28" s="383"/>
      <c r="I28" s="383"/>
      <c r="K28" s="362" t="s">
        <v>224</v>
      </c>
    </row>
    <row r="29" spans="2:11" ht="20.149999999999999" customHeight="1" x14ac:dyDescent="0.35">
      <c r="B29" s="383"/>
      <c r="C29" s="383"/>
      <c r="D29" s="383"/>
      <c r="E29" s="383"/>
      <c r="F29" s="383"/>
      <c r="G29" s="383"/>
      <c r="H29" s="383"/>
      <c r="I29" s="383"/>
      <c r="K29" s="93" t="s">
        <v>16</v>
      </c>
    </row>
    <row r="30" spans="2:11" ht="6.75" customHeight="1" x14ac:dyDescent="0.35">
      <c r="B30" s="383"/>
      <c r="C30" s="383"/>
      <c r="D30" s="383"/>
      <c r="E30" s="383"/>
      <c r="F30" s="383"/>
      <c r="G30" s="383"/>
      <c r="H30" s="383"/>
      <c r="I30" s="383"/>
    </row>
    <row r="31" spans="2:11" ht="20.149999999999999" customHeight="1" x14ac:dyDescent="0.35">
      <c r="B31" s="384" t="s">
        <v>204</v>
      </c>
      <c r="C31" s="384"/>
      <c r="D31" s="384"/>
      <c r="E31" s="384"/>
      <c r="F31" s="384"/>
      <c r="G31" s="384"/>
      <c r="H31" s="384"/>
      <c r="I31" s="384"/>
      <c r="K31" s="154" t="s">
        <v>64</v>
      </c>
    </row>
    <row r="32" spans="2:11" ht="20.149999999999999" customHeight="1" x14ac:dyDescent="0.35">
      <c r="B32" s="384"/>
      <c r="C32" s="384"/>
      <c r="D32" s="384"/>
      <c r="E32" s="384"/>
      <c r="F32" s="384"/>
      <c r="G32" s="384"/>
      <c r="H32" s="384"/>
      <c r="I32" s="384"/>
    </row>
    <row r="33" spans="2:9" ht="20.149999999999999" customHeight="1" x14ac:dyDescent="0.35">
      <c r="B33" s="384"/>
      <c r="C33" s="384"/>
      <c r="D33" s="384"/>
      <c r="E33" s="384"/>
      <c r="F33" s="384"/>
      <c r="G33" s="384"/>
      <c r="H33" s="384"/>
      <c r="I33" s="384"/>
    </row>
  </sheetData>
  <sheetProtection algorithmName="SHA-512" hashValue="0RAFMb+538ypLUxziqBA2JF4yIGfO9oaseqiBfywpQOg7qTbyFXAW6777VIhP7eXtY5gbCA3optZWoQCYfhQpg==" saltValue="qwjVzLn0353Zt4oMJrCm+w==" spinCount="100000" sheet="1" objects="1" scenarios="1"/>
  <sortState xmlns:xlrd2="http://schemas.microsoft.com/office/spreadsheetml/2017/richdata2" ref="K4:K5">
    <sortCondition ref="K4:K5"/>
  </sortState>
  <mergeCells count="17">
    <mergeCell ref="K26:K27"/>
    <mergeCell ref="B24:I24"/>
    <mergeCell ref="C5:E5"/>
    <mergeCell ref="B7:I11"/>
    <mergeCell ref="C4:I4"/>
    <mergeCell ref="K4:K5"/>
    <mergeCell ref="B13:I14"/>
    <mergeCell ref="B15:I18"/>
    <mergeCell ref="B19:I19"/>
    <mergeCell ref="B20:I20"/>
    <mergeCell ref="C2:I2"/>
    <mergeCell ref="C3:I3"/>
    <mergeCell ref="B26:I27"/>
    <mergeCell ref="B28:I30"/>
    <mergeCell ref="B31:I33"/>
    <mergeCell ref="B21:I21"/>
    <mergeCell ref="B22:I23"/>
  </mergeCells>
  <hyperlinks>
    <hyperlink ref="K29" r:id="rId1" xr:uid="{BD103195-2D4D-4B86-80C6-748CC2DAC959}"/>
    <hyperlink ref="K18" location="'Cost schedule &amp; DDs'!E2" display="Cost schedule" xr:uid="{C311FD4D-25C0-4117-87AB-0824D0F0BF57}"/>
    <hyperlink ref="K15" location="'Monitoring requirements'!B18" display="Monitoring requirements" xr:uid="{D0252A7E-35EF-40C2-88A6-A8DCED532DE4}"/>
    <hyperlink ref="K16" location="'Data acquisition &amp; processing '!C2" display="Data acquisition and processing" xr:uid="{741FE868-D09C-4463-B5EB-66D1885EA829}"/>
    <hyperlink ref="K14" location="'Platform &amp; support fees'!D3" display="Platform &amp; support fees" xr:uid="{567D81B6-81F6-4EBD-8484-1709AF8BCE7C}"/>
    <hyperlink ref="K17" location="'EMP Dashboard'!D2" display="EMP Dashboard" xr:uid="{D4C22BE8-9DC3-4A3B-8846-B15885012343}"/>
    <hyperlink ref="K11" location="'Equipment + Data'!O3" display="Equipment + Data" xr:uid="{80A16DC5-3C82-4D51-9580-70162AD7BF62}"/>
    <hyperlink ref="K4:K5" location="'Platform + officer support'!B2" display="GO TO CALCULATOR" xr:uid="{9B5C9D95-99F1-4031-BDFE-C9D7EC21B40C}"/>
    <hyperlink ref="K26" r:id="rId2" xr:uid="{14735435-E00C-4B92-A494-0763A5A661CF}"/>
    <hyperlink ref="K22" r:id="rId3" xr:uid="{EDCF98BF-A7FD-45AB-97EF-D4EEE448DBD4}"/>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AG71"/>
  <sheetViews>
    <sheetView showGridLines="0" tabSelected="1" zoomScale="85" zoomScaleNormal="85" workbookViewId="0">
      <selection activeCell="D16" sqref="D16"/>
    </sheetView>
  </sheetViews>
  <sheetFormatPr defaultColWidth="9.1796875" defaultRowHeight="14" x14ac:dyDescent="0.35"/>
  <cols>
    <col min="1" max="1" width="2.453125" style="1" customWidth="1"/>
    <col min="2" max="2" width="50" style="1" customWidth="1"/>
    <col min="3" max="3" width="1" style="1" customWidth="1"/>
    <col min="4" max="4" width="12.7265625" style="1" customWidth="1"/>
    <col min="5" max="5" width="1" style="1" customWidth="1"/>
    <col min="6" max="6" width="12.7265625" style="1" customWidth="1"/>
    <col min="7" max="7" width="1" style="1" customWidth="1"/>
    <col min="8" max="8" width="12.7265625" style="1" customWidth="1"/>
    <col min="9" max="9" width="1" style="1" customWidth="1"/>
    <col min="10" max="10" width="5.453125" style="1" customWidth="1"/>
    <col min="11" max="11" width="14.7265625" style="1" customWidth="1"/>
    <col min="12" max="12" width="30.7265625" style="1" customWidth="1"/>
    <col min="13" max="13" width="1" style="1" customWidth="1"/>
    <col min="14" max="14" width="13.7265625" style="1" customWidth="1"/>
    <col min="15" max="15" width="1" style="1" customWidth="1"/>
    <col min="16" max="16" width="13.7265625" style="1" customWidth="1"/>
    <col min="17" max="17" width="1" style="1" customWidth="1"/>
    <col min="18" max="18" width="13.7265625" style="1" customWidth="1"/>
    <col min="19" max="19" width="1" style="1" customWidth="1"/>
    <col min="20" max="20" width="12.7265625" style="1" customWidth="1"/>
    <col min="21" max="21" width="1" style="1" customWidth="1"/>
    <col min="22" max="22" width="12.7265625" style="1" customWidth="1"/>
    <col min="23" max="23" width="3.7265625" style="1" customWidth="1"/>
    <col min="24" max="24" width="1.1796875" style="1" customWidth="1"/>
    <col min="25" max="25" width="2.7265625" style="74" customWidth="1"/>
    <col min="26" max="26" width="9.1796875" style="1" customWidth="1"/>
    <col min="27" max="29" width="9.1796875" style="1"/>
    <col min="30" max="30" width="12.7265625" style="1" customWidth="1"/>
    <col min="31" max="16384" width="9.1796875" style="1"/>
  </cols>
  <sheetData>
    <row r="1" spans="1:31" ht="6" customHeight="1" x14ac:dyDescent="0.35">
      <c r="H1" s="4"/>
      <c r="L1" s="161"/>
    </row>
    <row r="2" spans="1:31" ht="24.75" customHeight="1" x14ac:dyDescent="0.35">
      <c r="B2" s="396" t="s">
        <v>260</v>
      </c>
      <c r="C2" s="396"/>
      <c r="D2" s="396"/>
      <c r="E2" s="396"/>
      <c r="F2" s="396"/>
      <c r="G2" s="396"/>
      <c r="H2" s="396"/>
      <c r="I2" s="396"/>
      <c r="J2" s="396"/>
      <c r="K2" s="396"/>
      <c r="L2" s="339"/>
    </row>
    <row r="3" spans="1:31" ht="6" customHeight="1" x14ac:dyDescent="0.35">
      <c r="H3" s="4"/>
      <c r="L3" s="161"/>
    </row>
    <row r="4" spans="1:31" ht="25" customHeight="1" x14ac:dyDescent="0.35">
      <c r="B4" s="369" t="s">
        <v>256</v>
      </c>
      <c r="D4" s="235" t="s">
        <v>72</v>
      </c>
      <c r="E4" s="374"/>
      <c r="F4" s="235" t="s">
        <v>200</v>
      </c>
      <c r="H4" s="235" t="s">
        <v>3</v>
      </c>
      <c r="I4" s="261"/>
      <c r="J4" s="402" t="s">
        <v>221</v>
      </c>
      <c r="K4" s="402"/>
      <c r="L4" s="351" t="s">
        <v>242</v>
      </c>
      <c r="N4" s="411"/>
      <c r="O4" s="412"/>
      <c r="P4" s="412"/>
      <c r="Q4" s="412"/>
      <c r="R4" s="352"/>
      <c r="S4" s="273"/>
      <c r="T4" s="273"/>
      <c r="U4" s="273"/>
      <c r="W4" s="273"/>
      <c r="X4" s="273"/>
      <c r="Z4" s="160"/>
      <c r="AA4" s="160"/>
      <c r="AB4" s="160"/>
    </row>
    <row r="5" spans="1:31" ht="6" customHeight="1" x14ac:dyDescent="0.35">
      <c r="D5" s="353"/>
      <c r="E5" s="353"/>
      <c r="F5" s="353"/>
      <c r="I5" s="165"/>
      <c r="J5" s="165"/>
      <c r="K5" s="165"/>
      <c r="L5" s="92"/>
      <c r="Z5" s="160"/>
      <c r="AA5" s="160"/>
      <c r="AB5" s="160"/>
      <c r="AD5" s="165"/>
    </row>
    <row r="6" spans="1:31" s="4" customFormat="1" ht="25" customHeight="1" thickBot="1" x14ac:dyDescent="0.4">
      <c r="A6" s="1"/>
      <c r="B6" s="356" t="s">
        <v>262</v>
      </c>
      <c r="C6" s="1"/>
      <c r="D6" s="375">
        <f>F20+H35</f>
        <v>1845</v>
      </c>
      <c r="E6" s="165"/>
      <c r="F6" s="375">
        <f>D6*20%</f>
        <v>369</v>
      </c>
      <c r="H6" s="230">
        <f>D6+F6</f>
        <v>2214</v>
      </c>
      <c r="I6" s="261"/>
      <c r="J6" s="402" t="s">
        <v>79</v>
      </c>
      <c r="K6" s="402"/>
      <c r="L6" s="409" t="s">
        <v>241</v>
      </c>
      <c r="M6" s="410"/>
      <c r="N6" s="410"/>
      <c r="O6" s="410"/>
      <c r="P6" s="410"/>
      <c r="Q6" s="361"/>
      <c r="R6" s="273"/>
      <c r="S6" s="273"/>
      <c r="T6" s="273"/>
      <c r="U6" s="273"/>
      <c r="V6" s="1"/>
      <c r="W6" s="273"/>
      <c r="X6" s="273"/>
      <c r="Y6" s="73"/>
      <c r="Z6" s="160"/>
      <c r="AA6" s="160"/>
      <c r="AB6" s="160"/>
      <c r="AC6" s="229"/>
      <c r="AE6" s="1"/>
    </row>
    <row r="7" spans="1:31" s="4" customFormat="1" ht="6" customHeight="1" x14ac:dyDescent="0.35">
      <c r="A7" s="1"/>
      <c r="B7" s="1"/>
      <c r="C7" s="29"/>
      <c r="D7" s="376"/>
      <c r="E7" s="377"/>
      <c r="F7" s="376"/>
      <c r="G7" s="29"/>
      <c r="H7" s="1"/>
      <c r="I7" s="271"/>
      <c r="J7" s="165"/>
      <c r="K7" s="165"/>
      <c r="L7" s="92"/>
      <c r="M7" s="29"/>
      <c r="N7" s="343"/>
      <c r="O7" s="343"/>
      <c r="P7" s="343"/>
      <c r="Q7" s="160"/>
      <c r="R7" s="160"/>
      <c r="S7" s="160"/>
      <c r="T7" s="160"/>
      <c r="U7" s="160"/>
      <c r="V7" s="1"/>
      <c r="W7" s="160"/>
      <c r="X7" s="160"/>
      <c r="Y7" s="73"/>
      <c r="Z7" s="160"/>
      <c r="AA7" s="160"/>
      <c r="AB7" s="160"/>
      <c r="AD7" s="166"/>
    </row>
    <row r="8" spans="1:31" s="4" customFormat="1" ht="25" customHeight="1" x14ac:dyDescent="0.35">
      <c r="B8" s="321" t="s">
        <v>263</v>
      </c>
      <c r="D8" s="375">
        <f>'Equipment + Data'!D7</f>
        <v>17695</v>
      </c>
      <c r="E8" s="165"/>
      <c r="F8" s="375">
        <f>D8*20%</f>
        <v>3539</v>
      </c>
      <c r="G8" s="26"/>
      <c r="H8" s="231">
        <f>D8+F8</f>
        <v>21234</v>
      </c>
      <c r="I8" s="261"/>
      <c r="J8" s="402" t="s">
        <v>78</v>
      </c>
      <c r="K8" s="402"/>
      <c r="L8" s="348" t="s">
        <v>265</v>
      </c>
      <c r="M8" s="26"/>
      <c r="N8" s="347"/>
      <c r="O8" s="347"/>
      <c r="P8" s="261" t="s">
        <v>197</v>
      </c>
      <c r="Q8" s="91"/>
      <c r="R8" s="397">
        <v>45183</v>
      </c>
      <c r="S8" s="398"/>
      <c r="T8" s="415" t="s">
        <v>46</v>
      </c>
      <c r="U8" s="415"/>
      <c r="V8" s="415"/>
      <c r="W8" s="415"/>
      <c r="X8" s="260"/>
      <c r="Y8" s="73"/>
      <c r="AB8" s="160"/>
    </row>
    <row r="9" spans="1:31" s="4" customFormat="1" ht="6" customHeight="1" x14ac:dyDescent="0.35">
      <c r="C9" s="25"/>
      <c r="D9" s="165"/>
      <c r="E9" s="378"/>
      <c r="F9" s="165"/>
      <c r="G9" s="25"/>
      <c r="I9" s="272"/>
      <c r="J9" s="402"/>
      <c r="K9" s="402"/>
      <c r="L9" s="92"/>
      <c r="M9" s="25"/>
      <c r="N9" s="275"/>
      <c r="O9" s="275"/>
      <c r="P9" s="275"/>
      <c r="Q9" s="160"/>
      <c r="R9" s="258"/>
      <c r="S9" s="258"/>
      <c r="T9" s="258"/>
      <c r="U9" s="258"/>
      <c r="W9" s="258"/>
      <c r="X9" s="258"/>
      <c r="Y9" s="73"/>
      <c r="AD9" s="261"/>
    </row>
    <row r="10" spans="1:31" s="4" customFormat="1" ht="25" customHeight="1" thickBot="1" x14ac:dyDescent="0.4">
      <c r="B10" s="357" t="s">
        <v>264</v>
      </c>
      <c r="C10" s="118"/>
      <c r="D10" s="379">
        <f>SUM(D6:D9)</f>
        <v>19540</v>
      </c>
      <c r="E10" s="165"/>
      <c r="F10" s="379">
        <f>D10*20%</f>
        <v>3908</v>
      </c>
      <c r="H10" s="340">
        <f>D10+F10</f>
        <v>23448</v>
      </c>
      <c r="I10" s="261"/>
      <c r="J10" s="402" t="s">
        <v>220</v>
      </c>
      <c r="K10" s="402"/>
      <c r="L10" s="348"/>
      <c r="M10" s="91"/>
      <c r="N10" s="347"/>
      <c r="O10" s="347"/>
      <c r="P10" s="261" t="s">
        <v>229</v>
      </c>
      <c r="Q10" s="91"/>
      <c r="R10" s="399">
        <v>45538</v>
      </c>
      <c r="S10" s="400"/>
      <c r="T10" s="401" t="s">
        <v>68</v>
      </c>
      <c r="U10" s="401"/>
      <c r="V10" s="401"/>
      <c r="W10" s="401"/>
      <c r="X10" s="279"/>
      <c r="Y10" s="73"/>
      <c r="AB10" s="277"/>
      <c r="AC10" s="277"/>
    </row>
    <row r="11" spans="1:31" s="4" customFormat="1" ht="6" customHeight="1" x14ac:dyDescent="0.35">
      <c r="C11" s="25"/>
      <c r="E11" s="25"/>
      <c r="G11" s="25"/>
      <c r="I11" s="272"/>
      <c r="J11" s="165"/>
      <c r="K11" s="165"/>
      <c r="L11" s="344"/>
      <c r="M11" s="25"/>
      <c r="O11" s="345"/>
      <c r="P11" s="345"/>
      <c r="Q11" s="236"/>
      <c r="R11" s="236"/>
      <c r="S11" s="236"/>
      <c r="T11" s="236"/>
      <c r="U11" s="236"/>
      <c r="W11" s="236"/>
      <c r="X11" s="236"/>
      <c r="Y11" s="73"/>
      <c r="AD11" s="261"/>
    </row>
    <row r="12" spans="1:31" s="4" customFormat="1" ht="25" customHeight="1" x14ac:dyDescent="0.35">
      <c r="I12" s="261"/>
      <c r="J12" s="402" t="s">
        <v>80</v>
      </c>
      <c r="K12" s="402"/>
      <c r="L12" s="417" t="s">
        <v>243</v>
      </c>
      <c r="M12" s="418"/>
      <c r="N12" s="418"/>
      <c r="O12" s="418"/>
      <c r="P12" s="418"/>
      <c r="Q12" s="260"/>
      <c r="T12" s="402" t="s">
        <v>195</v>
      </c>
      <c r="U12" s="402"/>
      <c r="V12" s="402"/>
      <c r="Y12" s="73"/>
    </row>
    <row r="13" spans="1:31" s="4" customFormat="1" ht="6" customHeight="1" x14ac:dyDescent="0.35">
      <c r="B13" s="163"/>
      <c r="C13" s="26"/>
      <c r="D13" s="111"/>
      <c r="E13" s="17"/>
      <c r="F13" s="1"/>
      <c r="G13" s="26"/>
      <c r="I13" s="166"/>
      <c r="J13" s="165"/>
      <c r="K13" s="165"/>
      <c r="L13" s="344"/>
      <c r="M13" s="26"/>
      <c r="N13" s="274"/>
      <c r="O13" s="274"/>
      <c r="P13" s="274"/>
      <c r="Q13" s="259"/>
      <c r="R13" s="259"/>
      <c r="S13" s="259"/>
      <c r="T13" s="259"/>
      <c r="U13" s="259"/>
      <c r="Y13" s="73"/>
      <c r="AD13" s="261"/>
    </row>
    <row r="14" spans="1:31" s="4" customFormat="1" ht="25" customHeight="1" thickBot="1" x14ac:dyDescent="0.4">
      <c r="B14" s="342" t="s">
        <v>135</v>
      </c>
      <c r="D14" s="171" t="s">
        <v>84</v>
      </c>
      <c r="E14" s="172"/>
      <c r="F14" s="171" t="s">
        <v>72</v>
      </c>
      <c r="G14" s="25"/>
      <c r="I14" s="261"/>
      <c r="J14" s="402" t="s">
        <v>81</v>
      </c>
      <c r="K14" s="402"/>
      <c r="L14" s="423" t="s">
        <v>244</v>
      </c>
      <c r="M14" s="424"/>
      <c r="N14" s="424"/>
      <c r="O14" s="424"/>
      <c r="P14" s="424"/>
      <c r="Q14" s="261"/>
      <c r="R14" s="402" t="s">
        <v>218</v>
      </c>
      <c r="S14" s="402"/>
      <c r="T14" s="402"/>
      <c r="U14" s="352"/>
      <c r="V14" s="351" t="s">
        <v>247</v>
      </c>
      <c r="Y14" s="73"/>
      <c r="AC14" s="261"/>
      <c r="AD14" s="261"/>
    </row>
    <row r="15" spans="1:31" s="4" customFormat="1" ht="6" customHeight="1" x14ac:dyDescent="0.35">
      <c r="C15" s="26"/>
      <c r="E15" s="26"/>
      <c r="G15" s="26"/>
      <c r="I15" s="166"/>
      <c r="J15" s="165"/>
      <c r="K15" s="165"/>
      <c r="L15" s="346"/>
      <c r="M15" s="26"/>
      <c r="O15" s="274"/>
      <c r="P15" s="274"/>
      <c r="Q15" s="259"/>
      <c r="S15" s="274"/>
      <c r="T15" s="274"/>
      <c r="U15" s="274"/>
      <c r="V15" s="274"/>
      <c r="Y15" s="73"/>
      <c r="AD15" s="261"/>
    </row>
    <row r="16" spans="1:31" s="4" customFormat="1" ht="25" customHeight="1" thickBot="1" x14ac:dyDescent="0.4">
      <c r="B16" s="182" t="s">
        <v>29</v>
      </c>
      <c r="C16" s="104"/>
      <c r="D16" s="179">
        <v>47</v>
      </c>
      <c r="E16" s="67"/>
      <c r="F16" s="233">
        <f>IF(ISBLANK(B16),0,VLOOKUP(B16,'Cost schedule &amp; DDs'!E:F,2,FALSE))</f>
        <v>685</v>
      </c>
      <c r="G16" s="26"/>
      <c r="I16" s="261"/>
      <c r="J16" s="416" t="s">
        <v>201</v>
      </c>
      <c r="K16" s="416"/>
      <c r="L16" s="349" t="s">
        <v>245</v>
      </c>
      <c r="M16" s="26"/>
      <c r="N16" s="261" t="s">
        <v>82</v>
      </c>
      <c r="O16" s="261"/>
      <c r="P16" s="421" t="s">
        <v>246</v>
      </c>
      <c r="Q16" s="422"/>
      <c r="R16" s="422"/>
      <c r="S16" s="347"/>
      <c r="T16" s="261" t="s">
        <v>217</v>
      </c>
      <c r="U16" s="358"/>
      <c r="V16" s="351"/>
      <c r="Y16" s="73"/>
    </row>
    <row r="17" spans="2:33" s="4" customFormat="1" ht="6" customHeight="1" x14ac:dyDescent="0.35">
      <c r="C17" s="44"/>
      <c r="E17" s="44"/>
      <c r="G17" s="44"/>
      <c r="I17" s="168"/>
      <c r="J17" s="165"/>
      <c r="K17" s="165"/>
      <c r="L17" s="346"/>
      <c r="M17" s="44"/>
      <c r="O17" s="274"/>
      <c r="P17" s="274"/>
      <c r="Q17" s="259"/>
      <c r="R17" s="274"/>
      <c r="S17" s="274"/>
      <c r="T17" s="274"/>
      <c r="U17" s="274"/>
      <c r="Y17" s="73"/>
      <c r="AD17" s="261"/>
    </row>
    <row r="18" spans="2:33" s="4" customFormat="1" ht="25" customHeight="1" thickBot="1" x14ac:dyDescent="0.4">
      <c r="B18" s="182" t="s">
        <v>23</v>
      </c>
      <c r="C18" s="118"/>
      <c r="D18" s="179"/>
      <c r="E18" s="67"/>
      <c r="F18" s="233">
        <f>IF(ISBLANK(B18),0,VLOOKUP(B18,'Cost schedule &amp; DDs'!E:F,2,FALSE))</f>
        <v>0</v>
      </c>
      <c r="I18" s="261"/>
      <c r="J18" s="416" t="s">
        <v>202</v>
      </c>
      <c r="K18" s="416"/>
      <c r="L18" s="421" t="s">
        <v>248</v>
      </c>
      <c r="M18" s="422"/>
      <c r="N18" s="422"/>
      <c r="O18" s="360"/>
      <c r="P18" s="365">
        <v>45139</v>
      </c>
      <c r="R18" s="364" t="s">
        <v>249</v>
      </c>
      <c r="S18" s="358"/>
      <c r="T18" s="261" t="s">
        <v>222</v>
      </c>
      <c r="V18" s="403"/>
      <c r="W18" s="404"/>
      <c r="Y18" s="73"/>
      <c r="AA18" s="260"/>
      <c r="AB18" s="260"/>
      <c r="AC18" s="260"/>
    </row>
    <row r="19" spans="2:33" s="4" customFormat="1" ht="6" customHeight="1" x14ac:dyDescent="0.35">
      <c r="C19" s="104"/>
      <c r="E19" s="104"/>
      <c r="G19" s="104"/>
      <c r="I19" s="169"/>
      <c r="J19" s="165"/>
      <c r="K19" s="165"/>
      <c r="M19" s="104"/>
      <c r="N19" s="259"/>
      <c r="O19" s="259"/>
      <c r="P19" s="259"/>
      <c r="Q19" s="352"/>
      <c r="R19" s="259"/>
      <c r="S19" s="259"/>
      <c r="T19" s="259"/>
      <c r="U19" s="259"/>
      <c r="Y19" s="73"/>
      <c r="AD19" s="166"/>
      <c r="AG19" s="274"/>
    </row>
    <row r="20" spans="2:33" s="4" customFormat="1" ht="25" customHeight="1" thickBot="1" x14ac:dyDescent="0.4">
      <c r="D20" s="175" t="s">
        <v>43</v>
      </c>
      <c r="E20" s="118"/>
      <c r="F20" s="232">
        <f>SUM(F16:F19)</f>
        <v>685</v>
      </c>
      <c r="G20" s="104"/>
      <c r="I20" s="261"/>
      <c r="J20" s="402" t="s">
        <v>83</v>
      </c>
      <c r="K20" s="402"/>
      <c r="L20" s="428" t="s">
        <v>261</v>
      </c>
      <c r="M20" s="414"/>
      <c r="N20" s="414"/>
      <c r="O20" s="414"/>
      <c r="P20" s="414"/>
      <c r="Q20" s="352"/>
      <c r="R20" s="413"/>
      <c r="S20" s="414"/>
      <c r="T20" s="414"/>
      <c r="U20" s="414"/>
      <c r="V20" s="414"/>
      <c r="Y20" s="73"/>
    </row>
    <row r="21" spans="2:33" s="4" customFormat="1" ht="6" customHeight="1" thickTop="1" x14ac:dyDescent="0.35">
      <c r="C21" s="104"/>
      <c r="E21" s="104"/>
      <c r="G21" s="104"/>
      <c r="I21" s="170"/>
      <c r="J21" s="165"/>
      <c r="K21" s="165"/>
      <c r="L21" s="165"/>
      <c r="M21" s="165"/>
      <c r="N21" s="165"/>
      <c r="O21" s="165"/>
      <c r="P21" s="165"/>
      <c r="Q21" s="165"/>
      <c r="R21" s="275"/>
      <c r="S21" s="258"/>
      <c r="T21" s="258"/>
      <c r="U21" s="258"/>
      <c r="Y21" s="73"/>
      <c r="AD21" s="166"/>
      <c r="AG21" s="259"/>
    </row>
    <row r="22" spans="2:33" s="4" customFormat="1" ht="25" customHeight="1" x14ac:dyDescent="0.35">
      <c r="D22" s="279" t="s">
        <v>8</v>
      </c>
      <c r="G22" s="104"/>
      <c r="I22" s="261"/>
      <c r="J22" s="416" t="s">
        <v>203</v>
      </c>
      <c r="K22" s="427"/>
      <c r="L22" s="413"/>
      <c r="M22" s="414"/>
      <c r="N22" s="414"/>
      <c r="O22" s="414"/>
      <c r="P22" s="414"/>
      <c r="Q22" s="352"/>
      <c r="R22" s="413"/>
      <c r="S22" s="414"/>
      <c r="T22" s="414"/>
      <c r="U22" s="414"/>
      <c r="V22" s="414"/>
      <c r="Y22" s="73"/>
    </row>
    <row r="23" spans="2:33" s="4" customFormat="1" ht="6" customHeight="1" x14ac:dyDescent="0.35">
      <c r="C23" s="104"/>
      <c r="E23" s="104"/>
      <c r="G23" s="104"/>
      <c r="H23" s="166"/>
      <c r="I23" s="170"/>
      <c r="J23" s="165"/>
      <c r="K23" s="165"/>
      <c r="L23" s="206"/>
      <c r="M23" s="104"/>
      <c r="N23" s="258"/>
      <c r="O23" s="259"/>
      <c r="P23" s="275"/>
      <c r="Q23" s="350"/>
      <c r="R23" s="275"/>
      <c r="S23" s="258"/>
      <c r="T23" s="258"/>
      <c r="U23" s="258"/>
      <c r="Y23" s="73"/>
    </row>
    <row r="24" spans="2:33" s="4" customFormat="1" ht="6" customHeight="1" x14ac:dyDescent="0.35">
      <c r="C24" s="44"/>
      <c r="E24" s="44"/>
      <c r="G24" s="44"/>
      <c r="I24" s="44"/>
      <c r="L24" s="164"/>
      <c r="M24" s="164"/>
      <c r="N24" s="164"/>
      <c r="O24" s="259"/>
      <c r="Q24" s="44"/>
      <c r="S24" s="44"/>
      <c r="U24" s="44"/>
      <c r="Y24" s="73"/>
    </row>
    <row r="25" spans="2:33" s="4" customFormat="1" ht="25" customHeight="1" x14ac:dyDescent="0.35">
      <c r="B25" s="341" t="s">
        <v>73</v>
      </c>
      <c r="D25" s="171" t="s">
        <v>4</v>
      </c>
      <c r="E25" s="181"/>
      <c r="F25" s="171" t="s">
        <v>75</v>
      </c>
      <c r="G25" s="171"/>
      <c r="H25" s="171" t="s">
        <v>72</v>
      </c>
      <c r="L25" s="237" t="s">
        <v>98</v>
      </c>
      <c r="M25" s="90"/>
      <c r="N25" s="171" t="s">
        <v>153</v>
      </c>
      <c r="O25" s="171"/>
      <c r="P25" s="171" t="s">
        <v>76</v>
      </c>
      <c r="Q25" s="174"/>
      <c r="R25" s="171" t="s">
        <v>152</v>
      </c>
      <c r="S25" s="118"/>
      <c r="U25" s="118"/>
      <c r="Y25" s="73"/>
      <c r="AB25" s="6"/>
    </row>
    <row r="26" spans="2:33" s="4" customFormat="1" ht="6" customHeight="1" x14ac:dyDescent="0.35">
      <c r="C26" s="44"/>
      <c r="E26" s="44"/>
      <c r="G26" s="44"/>
      <c r="I26" s="44"/>
      <c r="O26" s="44"/>
      <c r="Q26" s="44"/>
      <c r="S26" s="44"/>
      <c r="U26" s="44"/>
      <c r="Y26" s="73"/>
    </row>
    <row r="27" spans="2:33" s="4" customFormat="1" ht="25" customHeight="1" x14ac:dyDescent="0.35">
      <c r="B27" s="182" t="s">
        <v>216</v>
      </c>
      <c r="C27" s="91"/>
      <c r="D27" s="190">
        <f>IF(ISBLANK(B27),0,VLOOKUP(B27,'Cost schedule &amp; DDs'!E:F,2,FALSE))</f>
        <v>75</v>
      </c>
      <c r="E27" s="102"/>
      <c r="F27" s="178">
        <v>8</v>
      </c>
      <c r="G27" s="98"/>
      <c r="H27" s="233">
        <f>D27*F27</f>
        <v>600</v>
      </c>
      <c r="I27" s="44"/>
      <c r="K27" s="407" t="s">
        <v>160</v>
      </c>
      <c r="L27" s="408"/>
      <c r="N27" s="191">
        <v>20</v>
      </c>
      <c r="O27" s="192"/>
      <c r="P27" s="193">
        <v>1</v>
      </c>
      <c r="Q27" s="192"/>
      <c r="R27" s="194">
        <f>N27*P27</f>
        <v>20</v>
      </c>
      <c r="S27" s="44"/>
      <c r="U27" s="44"/>
      <c r="Y27" s="73"/>
    </row>
    <row r="28" spans="2:33" ht="25" customHeight="1" x14ac:dyDescent="0.35">
      <c r="B28" s="182" t="s">
        <v>174</v>
      </c>
      <c r="C28" s="91"/>
      <c r="D28" s="254">
        <f>IF(ISBLANK(B28),0,VLOOKUP(B28,'Cost schedule &amp; DDs'!E:F,2,FALSE))</f>
        <v>70</v>
      </c>
      <c r="E28" s="102"/>
      <c r="F28" s="178">
        <v>8</v>
      </c>
      <c r="G28" s="98"/>
      <c r="H28" s="233">
        <f>D28*F28</f>
        <v>560</v>
      </c>
      <c r="K28" s="407" t="s">
        <v>159</v>
      </c>
      <c r="L28" s="408"/>
      <c r="M28" s="4"/>
      <c r="N28" s="191"/>
      <c r="O28" s="192"/>
      <c r="P28" s="193"/>
      <c r="Q28" s="192"/>
      <c r="R28" s="194">
        <f>N28*P28</f>
        <v>0</v>
      </c>
      <c r="W28" s="4"/>
      <c r="X28" s="4"/>
    </row>
    <row r="29" spans="2:33" s="4" customFormat="1" ht="25" customHeight="1" x14ac:dyDescent="0.35">
      <c r="B29" s="182" t="s">
        <v>7</v>
      </c>
      <c r="C29" s="91"/>
      <c r="D29" s="190">
        <f>IF(ISBLANK(B29),0,VLOOKUP(B29,'Cost schedule &amp; DDs'!E:F,2,FALSE))</f>
        <v>0</v>
      </c>
      <c r="E29" s="102"/>
      <c r="F29" s="178"/>
      <c r="G29" s="98"/>
      <c r="H29" s="233">
        <f>D29*F29</f>
        <v>0</v>
      </c>
      <c r="I29" s="90"/>
      <c r="K29" s="407" t="s">
        <v>159</v>
      </c>
      <c r="L29" s="408"/>
      <c r="N29" s="191"/>
      <c r="O29" s="195"/>
      <c r="P29" s="193"/>
      <c r="Q29" s="196"/>
      <c r="R29" s="194">
        <f>N29*P29</f>
        <v>0</v>
      </c>
      <c r="S29" s="90"/>
      <c r="U29" s="90"/>
      <c r="Y29" s="73"/>
    </row>
    <row r="30" spans="2:33" s="4" customFormat="1" ht="25" customHeight="1" x14ac:dyDescent="0.35">
      <c r="B30" s="182" t="s">
        <v>7</v>
      </c>
      <c r="C30" s="91"/>
      <c r="D30" s="190">
        <f>IF(ISBLANK(B30),0,VLOOKUP(B30,'Cost schedule &amp; DDs'!E:F,2,FALSE))</f>
        <v>0</v>
      </c>
      <c r="E30" s="102"/>
      <c r="F30" s="178"/>
      <c r="G30" s="98"/>
      <c r="H30" s="233">
        <f>D30*F30</f>
        <v>0</v>
      </c>
      <c r="K30" s="407" t="s">
        <v>159</v>
      </c>
      <c r="L30" s="408"/>
      <c r="N30" s="191"/>
      <c r="O30" s="192"/>
      <c r="P30" s="193"/>
      <c r="Q30" s="192"/>
      <c r="R30" s="194">
        <f>N30*P30</f>
        <v>0</v>
      </c>
      <c r="Y30" s="73"/>
    </row>
    <row r="31" spans="2:33" s="4" customFormat="1" ht="25" customHeight="1" x14ac:dyDescent="0.35">
      <c r="B31" s="182" t="s">
        <v>7</v>
      </c>
      <c r="C31" s="91"/>
      <c r="D31" s="190">
        <f>IF(ISBLANK(B31),0,VLOOKUP(B31,'Cost schedule &amp; DDs'!E:F,2,FALSE))</f>
        <v>0</v>
      </c>
      <c r="E31" s="102"/>
      <c r="F31" s="178"/>
      <c r="G31" s="98"/>
      <c r="H31" s="233">
        <f>D31*F31</f>
        <v>0</v>
      </c>
      <c r="K31" s="407" t="s">
        <v>159</v>
      </c>
      <c r="L31" s="408"/>
      <c r="N31" s="191"/>
      <c r="O31" s="192"/>
      <c r="P31" s="193"/>
      <c r="Q31" s="195"/>
      <c r="R31" s="194">
        <f>N31*P31</f>
        <v>0</v>
      </c>
      <c r="Y31" s="80"/>
    </row>
    <row r="32" spans="2:33" s="4" customFormat="1" ht="6" customHeight="1" x14ac:dyDescent="0.35">
      <c r="C32" s="44"/>
      <c r="E32" s="44"/>
      <c r="G32" s="44"/>
      <c r="H32" s="111"/>
      <c r="I32" s="44"/>
      <c r="O32" s="44"/>
      <c r="Q32" s="44"/>
      <c r="S32" s="44"/>
      <c r="U32" s="44"/>
      <c r="W32" s="44"/>
      <c r="X32" s="44"/>
      <c r="Y32" s="73"/>
    </row>
    <row r="33" spans="2:28" s="4" customFormat="1" ht="25" customHeight="1" thickBot="1" x14ac:dyDescent="0.4">
      <c r="B33" s="182" t="s">
        <v>114</v>
      </c>
      <c r="C33" s="91"/>
      <c r="D33" s="241">
        <f>IF(ISBLANK(B33),0,VLOOKUP(B33,'Cost schedule &amp; DDs'!E:F,2,FALSE))</f>
        <v>0</v>
      </c>
      <c r="E33" s="102"/>
      <c r="F33" s="242"/>
      <c r="G33" s="98"/>
      <c r="H33" s="243"/>
      <c r="N33" s="175" t="s">
        <v>146</v>
      </c>
      <c r="P33" s="197">
        <f>SUM(P27:P32)</f>
        <v>1</v>
      </c>
      <c r="Q33" s="198"/>
      <c r="R33" s="199">
        <f>SUM(R27:R32)</f>
        <v>20</v>
      </c>
      <c r="Y33" s="73"/>
    </row>
    <row r="34" spans="2:28" s="4" customFormat="1" ht="6" customHeight="1" x14ac:dyDescent="0.35">
      <c r="C34" s="44"/>
      <c r="E34" s="44"/>
      <c r="G34" s="44"/>
      <c r="H34" s="111"/>
      <c r="I34" s="44"/>
      <c r="S34" s="44"/>
      <c r="U34" s="44"/>
      <c r="W34" s="44"/>
      <c r="X34" s="44"/>
      <c r="Y34" s="73"/>
    </row>
    <row r="35" spans="2:28" s="4" customFormat="1" ht="25" customHeight="1" thickBot="1" x14ac:dyDescent="0.4">
      <c r="C35" s="175"/>
      <c r="D35" s="175"/>
      <c r="E35" s="1"/>
      <c r="F35" s="175" t="s">
        <v>74</v>
      </c>
      <c r="G35" s="135"/>
      <c r="H35" s="234">
        <f>SUM(H27:H34)</f>
        <v>1160</v>
      </c>
      <c r="Y35" s="73"/>
    </row>
    <row r="36" spans="2:28" s="4" customFormat="1" ht="25" customHeight="1" x14ac:dyDescent="0.35">
      <c r="B36" s="278" t="s">
        <v>11</v>
      </c>
      <c r="K36" s="419" t="s">
        <v>136</v>
      </c>
      <c r="L36" s="420"/>
      <c r="M36" s="200"/>
      <c r="N36" s="201">
        <v>200</v>
      </c>
      <c r="O36" s="204"/>
      <c r="P36" s="203">
        <v>1</v>
      </c>
      <c r="Q36" s="204"/>
      <c r="R36" s="238">
        <f>N36*P36</f>
        <v>200</v>
      </c>
      <c r="Y36" s="73"/>
    </row>
    <row r="37" spans="2:28" s="4" customFormat="1" ht="25" customHeight="1" x14ac:dyDescent="0.35">
      <c r="B37" s="405"/>
      <c r="C37" s="405"/>
      <c r="D37" s="405"/>
      <c r="E37" s="405"/>
      <c r="F37" s="405"/>
      <c r="G37" s="405"/>
      <c r="H37" s="405"/>
      <c r="K37" s="419" t="s">
        <v>120</v>
      </c>
      <c r="L37" s="420"/>
      <c r="M37" s="200"/>
      <c r="N37" s="201"/>
      <c r="O37" s="204"/>
      <c r="P37" s="203"/>
      <c r="Q37" s="204"/>
      <c r="R37" s="238">
        <f>N37*P37</f>
        <v>0</v>
      </c>
      <c r="S37" s="90"/>
      <c r="U37" s="90"/>
      <c r="W37" s="90"/>
      <c r="X37" s="90"/>
      <c r="Y37" s="73"/>
    </row>
    <row r="38" spans="2:28" s="4" customFormat="1" ht="25" customHeight="1" x14ac:dyDescent="0.35">
      <c r="B38" s="405"/>
      <c r="C38" s="405"/>
      <c r="D38" s="405"/>
      <c r="E38" s="405"/>
      <c r="F38" s="405"/>
      <c r="G38" s="405"/>
      <c r="H38" s="405"/>
      <c r="K38" s="419" t="s">
        <v>120</v>
      </c>
      <c r="L38" s="420"/>
      <c r="M38" s="200"/>
      <c r="N38" s="201"/>
      <c r="O38" s="204"/>
      <c r="P38" s="203"/>
      <c r="Q38" s="204"/>
      <c r="R38" s="238">
        <f>N38*P38</f>
        <v>0</v>
      </c>
      <c r="S38" s="90"/>
      <c r="U38" s="90"/>
      <c r="W38" s="90"/>
      <c r="X38" s="90"/>
      <c r="Y38" s="73"/>
    </row>
    <row r="39" spans="2:28" s="4" customFormat="1" ht="6" customHeight="1" x14ac:dyDescent="0.35">
      <c r="B39" s="406"/>
      <c r="C39" s="406"/>
      <c r="D39" s="406"/>
      <c r="E39" s="406"/>
      <c r="F39" s="406"/>
      <c r="G39" s="406"/>
      <c r="H39" s="406"/>
      <c r="Y39" s="73"/>
      <c r="AB39" s="1"/>
    </row>
    <row r="40" spans="2:28" ht="25" customHeight="1" thickBot="1" x14ac:dyDescent="0.4">
      <c r="B40" s="406"/>
      <c r="C40" s="406"/>
      <c r="D40" s="406"/>
      <c r="E40" s="406"/>
      <c r="F40" s="406"/>
      <c r="G40" s="406"/>
      <c r="H40" s="406"/>
      <c r="I40" s="4"/>
      <c r="L40" s="4"/>
      <c r="M40" s="4"/>
      <c r="N40" s="175" t="s">
        <v>147</v>
      </c>
      <c r="O40" s="4"/>
      <c r="P40" s="205">
        <f>SUM(P36:P39)</f>
        <v>1</v>
      </c>
      <c r="Q40" s="198"/>
      <c r="R40" s="239">
        <f>SUM(R36:R39)</f>
        <v>200</v>
      </c>
      <c r="S40" s="4"/>
      <c r="T40" s="4"/>
      <c r="U40" s="4"/>
      <c r="W40" s="4"/>
      <c r="X40" s="4"/>
    </row>
    <row r="41" spans="2:28" s="4" customFormat="1" ht="6" customHeight="1" x14ac:dyDescent="0.35">
      <c r="B41" s="406"/>
      <c r="C41" s="406"/>
      <c r="D41" s="406"/>
      <c r="E41" s="406"/>
      <c r="F41" s="406"/>
      <c r="G41" s="406"/>
      <c r="H41" s="406"/>
      <c r="Y41" s="73"/>
      <c r="AB41" s="1"/>
    </row>
    <row r="42" spans="2:28" ht="25" customHeight="1" x14ac:dyDescent="0.35">
      <c r="C42" s="269"/>
      <c r="D42" s="269"/>
      <c r="E42" s="269"/>
      <c r="F42" s="269"/>
      <c r="G42" s="269"/>
      <c r="H42" s="269"/>
      <c r="K42" s="419" t="s">
        <v>181</v>
      </c>
      <c r="L42" s="420"/>
      <c r="M42" s="200"/>
      <c r="O42" s="204"/>
      <c r="P42" s="276">
        <v>1</v>
      </c>
      <c r="Q42" s="204"/>
      <c r="Y42" s="75"/>
    </row>
    <row r="43" spans="2:28" s="4" customFormat="1" ht="6" customHeight="1" x14ac:dyDescent="0.35">
      <c r="B43" s="298"/>
      <c r="C43" s="298"/>
      <c r="D43" s="298"/>
      <c r="E43" s="298"/>
      <c r="F43" s="298"/>
      <c r="G43" s="298"/>
      <c r="H43" s="298"/>
      <c r="T43" s="1"/>
      <c r="U43" s="1"/>
      <c r="Y43" s="73"/>
      <c r="AB43" s="1"/>
    </row>
    <row r="44" spans="2:28" ht="25" customHeight="1" x14ac:dyDescent="0.35">
      <c r="C44" s="282"/>
      <c r="D44" s="298"/>
      <c r="E44" s="298"/>
      <c r="F44" s="298"/>
      <c r="G44" s="298"/>
      <c r="H44" s="298"/>
      <c r="K44" s="429" t="s">
        <v>143</v>
      </c>
      <c r="L44" s="430"/>
      <c r="M44" s="359"/>
      <c r="N44" s="359"/>
      <c r="P44" s="433" t="s">
        <v>139</v>
      </c>
      <c r="Q44" s="434"/>
      <c r="R44" s="434"/>
      <c r="S44" s="434"/>
      <c r="T44" s="434"/>
    </row>
    <row r="45" spans="2:28" s="4" customFormat="1" ht="6" customHeight="1" x14ac:dyDescent="0.35">
      <c r="B45" s="298"/>
      <c r="C45" s="298"/>
      <c r="D45" s="298"/>
      <c r="E45" s="298"/>
      <c r="F45" s="298"/>
      <c r="G45" s="298"/>
      <c r="H45" s="298"/>
      <c r="P45" s="1"/>
      <c r="T45" s="1"/>
      <c r="U45" s="1"/>
      <c r="Y45" s="73"/>
    </row>
    <row r="46" spans="2:28" ht="25" customHeight="1" x14ac:dyDescent="0.35">
      <c r="B46" s="298"/>
      <c r="C46" s="298"/>
      <c r="D46" s="298"/>
      <c r="E46" s="298"/>
      <c r="F46" s="298"/>
      <c r="G46" s="298"/>
      <c r="H46" s="298"/>
      <c r="K46" s="431" t="s">
        <v>162</v>
      </c>
      <c r="L46" s="432"/>
      <c r="M46" s="200"/>
      <c r="O46" s="204"/>
      <c r="P46" s="429" t="s">
        <v>169</v>
      </c>
      <c r="Q46" s="430"/>
      <c r="R46" s="430"/>
      <c r="S46" s="430"/>
      <c r="T46" s="430"/>
    </row>
    <row r="47" spans="2:28" s="4" customFormat="1" ht="6" customHeight="1" x14ac:dyDescent="0.35">
      <c r="B47" s="269"/>
      <c r="C47" s="269"/>
      <c r="D47" s="269"/>
      <c r="E47" s="270"/>
      <c r="F47" s="270"/>
      <c r="P47" s="1"/>
      <c r="U47" s="1"/>
      <c r="V47" s="1"/>
      <c r="Y47" s="73"/>
    </row>
    <row r="48" spans="2:28" ht="25" customHeight="1" x14ac:dyDescent="0.35">
      <c r="B48" s="298"/>
      <c r="C48" s="298"/>
      <c r="D48" s="298"/>
      <c r="E48" s="298"/>
      <c r="F48" s="298"/>
      <c r="G48" s="298"/>
      <c r="H48" s="298"/>
      <c r="K48" s="425" t="s">
        <v>219</v>
      </c>
      <c r="L48" s="426"/>
      <c r="M48" s="200"/>
      <c r="O48" s="202"/>
      <c r="P48" s="368" t="s">
        <v>228</v>
      </c>
      <c r="Q48" s="202"/>
      <c r="R48" s="366"/>
      <c r="T48" s="367"/>
    </row>
    <row r="49" spans="2:25" s="4" customFormat="1" ht="6" customHeight="1" x14ac:dyDescent="0.35">
      <c r="B49" s="298"/>
      <c r="C49" s="298"/>
      <c r="D49" s="298"/>
      <c r="E49" s="298"/>
      <c r="F49" s="298"/>
      <c r="G49" s="298"/>
      <c r="H49" s="298"/>
      <c r="N49" s="1"/>
      <c r="P49" s="1"/>
      <c r="R49" s="1"/>
      <c r="U49" s="1"/>
      <c r="Y49" s="73"/>
    </row>
    <row r="50" spans="2:25" ht="25" customHeight="1" x14ac:dyDescent="0.35">
      <c r="B50" s="298"/>
      <c r="C50" s="298"/>
      <c r="D50" s="298"/>
      <c r="E50" s="298"/>
      <c r="F50" s="298"/>
      <c r="G50" s="298"/>
      <c r="H50" s="298"/>
    </row>
    <row r="51" spans="2:25" s="4" customFormat="1" ht="6" customHeight="1" x14ac:dyDescent="0.35">
      <c r="B51" s="269"/>
      <c r="C51" s="269"/>
      <c r="D51" s="269"/>
      <c r="E51" s="270"/>
      <c r="F51" s="270"/>
      <c r="N51" s="1"/>
      <c r="P51" s="1"/>
      <c r="U51" s="1"/>
      <c r="Y51" s="73"/>
    </row>
    <row r="52" spans="2:25" ht="25" customHeight="1" x14ac:dyDescent="0.35"/>
    <row r="53" spans="2:25" ht="20.149999999999999" customHeight="1" x14ac:dyDescent="0.35"/>
    <row r="54" spans="2:25" ht="20.149999999999999" customHeight="1" x14ac:dyDescent="0.35"/>
    <row r="55" spans="2:25" ht="20.149999999999999" customHeight="1" x14ac:dyDescent="0.35"/>
    <row r="56" spans="2:25" ht="20.149999999999999" customHeight="1" x14ac:dyDescent="0.35"/>
    <row r="57" spans="2:25" ht="20.149999999999999" customHeight="1" x14ac:dyDescent="0.35"/>
    <row r="58" spans="2:25" ht="20.149999999999999" customHeight="1" x14ac:dyDescent="0.35"/>
    <row r="59" spans="2:25" ht="20.149999999999999" customHeight="1" x14ac:dyDescent="0.35"/>
    <row r="60" spans="2:25" ht="20.149999999999999" customHeight="1" x14ac:dyDescent="0.35"/>
    <row r="61" spans="2:25" ht="20.149999999999999" customHeight="1" x14ac:dyDescent="0.35"/>
    <row r="62" spans="2:25" ht="20.149999999999999" customHeight="1" x14ac:dyDescent="0.35"/>
    <row r="63" spans="2:25" ht="20.149999999999999" customHeight="1" x14ac:dyDescent="0.35"/>
    <row r="64" spans="2:25" ht="20.149999999999999" customHeight="1" x14ac:dyDescent="0.35"/>
    <row r="65" ht="20.149999999999999" customHeight="1" x14ac:dyDescent="0.35"/>
    <row r="66" ht="20.149999999999999" customHeight="1" x14ac:dyDescent="0.35"/>
    <row r="67" ht="20.149999999999999" customHeight="1" x14ac:dyDescent="0.35"/>
    <row r="68" ht="20.149999999999999" customHeight="1" x14ac:dyDescent="0.35"/>
    <row r="69" ht="20.149999999999999" customHeight="1" x14ac:dyDescent="0.35"/>
    <row r="70" ht="20.149999999999999" customHeight="1" x14ac:dyDescent="0.35"/>
    <row r="71" ht="20.149999999999999" customHeight="1" x14ac:dyDescent="0.35"/>
  </sheetData>
  <sheetProtection algorithmName="SHA-512" hashValue="nryRPQprsnkfFTZvPgtTmLPVChkKWjWdE2vWnPH+6WV5hK7IjemFTmr1UusuDRK7jhHTf3WARvNuSpvBynUPBQ==" saltValue="ZAxRTcjjr2dkfv4GBxZOPA==" spinCount="100000" sheet="1" objects="1" scenarios="1"/>
  <mergeCells count="45">
    <mergeCell ref="K48:L48"/>
    <mergeCell ref="J20:K20"/>
    <mergeCell ref="J22:K22"/>
    <mergeCell ref="L20:P20"/>
    <mergeCell ref="L22:P22"/>
    <mergeCell ref="K42:L42"/>
    <mergeCell ref="K28:L28"/>
    <mergeCell ref="K44:L44"/>
    <mergeCell ref="K46:L46"/>
    <mergeCell ref="K38:L38"/>
    <mergeCell ref="P44:T44"/>
    <mergeCell ref="P46:T46"/>
    <mergeCell ref="J16:K16"/>
    <mergeCell ref="J18:K18"/>
    <mergeCell ref="L12:P12"/>
    <mergeCell ref="K36:L36"/>
    <mergeCell ref="K37:L37"/>
    <mergeCell ref="P16:R16"/>
    <mergeCell ref="L18:N18"/>
    <mergeCell ref="L14:P14"/>
    <mergeCell ref="J12:K12"/>
    <mergeCell ref="J14:K14"/>
    <mergeCell ref="T12:V12"/>
    <mergeCell ref="V18:W18"/>
    <mergeCell ref="B37:H38"/>
    <mergeCell ref="B39:H41"/>
    <mergeCell ref="J4:K4"/>
    <mergeCell ref="K27:L27"/>
    <mergeCell ref="K29:L29"/>
    <mergeCell ref="K30:L30"/>
    <mergeCell ref="K31:L31"/>
    <mergeCell ref="J9:K9"/>
    <mergeCell ref="L6:P6"/>
    <mergeCell ref="N4:Q4"/>
    <mergeCell ref="R20:V20"/>
    <mergeCell ref="R22:V22"/>
    <mergeCell ref="T8:W8"/>
    <mergeCell ref="R14:T14"/>
    <mergeCell ref="B2:K2"/>
    <mergeCell ref="R8:S8"/>
    <mergeCell ref="R10:S10"/>
    <mergeCell ref="T10:W10"/>
    <mergeCell ref="J6:K6"/>
    <mergeCell ref="J8:K8"/>
    <mergeCell ref="J10:K10"/>
  </mergeCells>
  <conditionalFormatting sqref="D16">
    <cfRule type="cellIs" dxfId="102" priority="181" operator="greaterThan">
      <formula>0</formula>
    </cfRule>
  </conditionalFormatting>
  <conditionalFormatting sqref="D18">
    <cfRule type="cellIs" dxfId="101" priority="180" operator="greaterThan">
      <formula>0</formula>
    </cfRule>
  </conditionalFormatting>
  <conditionalFormatting sqref="D27:D31">
    <cfRule type="cellIs" dxfId="100" priority="8" operator="lessThan">
      <formula>1</formula>
    </cfRule>
    <cfRule type="cellIs" dxfId="99" priority="9" operator="greaterThan">
      <formula>0</formula>
    </cfRule>
  </conditionalFormatting>
  <conditionalFormatting sqref="D33">
    <cfRule type="cellIs" dxfId="98" priority="156" stopIfTrue="1" operator="greaterThan">
      <formula>0</formula>
    </cfRule>
    <cfRule type="cellIs" dxfId="97" priority="155" operator="lessThan">
      <formula>1</formula>
    </cfRule>
  </conditionalFormatting>
  <conditionalFormatting sqref="F10">
    <cfRule type="cellIs" dxfId="96" priority="17" operator="equal">
      <formula>0</formula>
    </cfRule>
  </conditionalFormatting>
  <conditionalFormatting sqref="F16">
    <cfRule type="cellIs" dxfId="95" priority="216" operator="lessThan">
      <formula>1</formula>
    </cfRule>
    <cfRule type="cellIs" dxfId="94" priority="213" operator="greaterThan">
      <formula>0</formula>
    </cfRule>
    <cfRule type="cellIs" dxfId="93" priority="217" operator="greaterThan">
      <formula>0</formula>
    </cfRule>
  </conditionalFormatting>
  <conditionalFormatting sqref="F18">
    <cfRule type="cellIs" dxfId="92" priority="212" operator="greaterThan">
      <formula>0</formula>
    </cfRule>
    <cfRule type="cellIs" dxfId="91" priority="211" operator="lessThan">
      <formula>1</formula>
    </cfRule>
    <cfRule type="cellIs" dxfId="90" priority="210" operator="greaterThan">
      <formula>0</formula>
    </cfRule>
  </conditionalFormatting>
  <conditionalFormatting sqref="F20">
    <cfRule type="cellIs" dxfId="89" priority="207" operator="greaterThan">
      <formula>0</formula>
    </cfRule>
    <cfRule type="cellIs" dxfId="88" priority="131" operator="equal">
      <formula>0</formula>
    </cfRule>
  </conditionalFormatting>
  <conditionalFormatting sqref="F27:F31">
    <cfRule type="cellIs" dxfId="87" priority="13" operator="greaterThan">
      <formula>0</formula>
    </cfRule>
  </conditionalFormatting>
  <conditionalFormatting sqref="F33">
    <cfRule type="cellIs" dxfId="86" priority="282" stopIfTrue="1" operator="greaterThan">
      <formula>0</formula>
    </cfRule>
  </conditionalFormatting>
  <conditionalFormatting sqref="H6">
    <cfRule type="cellIs" dxfId="85" priority="121" operator="equal">
      <formula>0</formula>
    </cfRule>
  </conditionalFormatting>
  <conditionalFormatting sqref="H8 D10">
    <cfRule type="cellIs" dxfId="84" priority="128" operator="equal">
      <formula>0</formula>
    </cfRule>
  </conditionalFormatting>
  <conditionalFormatting sqref="H10">
    <cfRule type="cellIs" dxfId="83" priority="125" operator="equal">
      <formula>0</formula>
    </cfRule>
  </conditionalFormatting>
  <conditionalFormatting sqref="H27:H31">
    <cfRule type="cellIs" dxfId="82" priority="10" operator="greaterThan">
      <formula>0</formula>
    </cfRule>
    <cfRule type="cellIs" dxfId="81" priority="11" operator="lessThan">
      <formula>1</formula>
    </cfRule>
    <cfRule type="cellIs" dxfId="80" priority="12" operator="greaterThan">
      <formula>0</formula>
    </cfRule>
  </conditionalFormatting>
  <conditionalFormatting sqref="H33">
    <cfRule type="cellIs" dxfId="79" priority="118" operator="greaterThan">
      <formula>0</formula>
    </cfRule>
  </conditionalFormatting>
  <conditionalFormatting sqref="H35">
    <cfRule type="cellIs" dxfId="78" priority="123" operator="equal">
      <formula>0</formula>
    </cfRule>
  </conditionalFormatting>
  <conditionalFormatting sqref="K44">
    <cfRule type="containsText" dxfId="77" priority="29" operator="containsText" text="District Heat Network (external)">
      <formula>NOT(ISERROR(SEARCH("District Heat Network (external)",K44)))</formula>
    </cfRule>
    <cfRule type="containsText" dxfId="76" priority="30" operator="containsText" text="Heat Network (site-wide)">
      <formula>NOT(ISERROR(SEARCH("Heat Network (site-wide)",K44)))</formula>
    </cfRule>
  </conditionalFormatting>
  <conditionalFormatting sqref="K46">
    <cfRule type="containsText" dxfId="75" priority="28" operator="containsText" text="Heat transfer / DHW - select">
      <formula>NOT(ISERROR(SEARCH("Heat transfer / DHW - select",K46)))</formula>
    </cfRule>
  </conditionalFormatting>
  <conditionalFormatting sqref="K48">
    <cfRule type="containsText" dxfId="74" priority="52" operator="containsText" text="CHP ? - select">
      <formula>NOT(ISERROR(SEARCH("CHP ? - select",K48)))</formula>
    </cfRule>
  </conditionalFormatting>
  <conditionalFormatting sqref="N27:N31 P27:P31">
    <cfRule type="cellIs" dxfId="73" priority="205" stopIfTrue="1" operator="greaterThan">
      <formula>0</formula>
    </cfRule>
  </conditionalFormatting>
  <conditionalFormatting sqref="N36:N38">
    <cfRule type="cellIs" dxfId="72" priority="113" operator="greaterThan">
      <formula>0</formula>
    </cfRule>
  </conditionalFormatting>
  <conditionalFormatting sqref="P33">
    <cfRule type="cellIs" dxfId="71" priority="152" operator="equal">
      <formula>0</formula>
    </cfRule>
    <cfRule type="cellIs" dxfId="70" priority="189" stopIfTrue="1" operator="greaterThan">
      <formula>0</formula>
    </cfRule>
  </conditionalFormatting>
  <conditionalFormatting sqref="P36:P38">
    <cfRule type="cellIs" dxfId="69" priority="112" operator="greaterThan">
      <formula>0</formula>
    </cfRule>
  </conditionalFormatting>
  <conditionalFormatting sqref="P40">
    <cfRule type="cellIs" dxfId="68" priority="82" operator="greaterThan">
      <formula>0</formula>
    </cfRule>
    <cfRule type="cellIs" dxfId="67" priority="58" operator="lessThan">
      <formula>1</formula>
    </cfRule>
  </conditionalFormatting>
  <conditionalFormatting sqref="P42">
    <cfRule type="cellIs" dxfId="66" priority="70" stopIfTrue="1" operator="greaterThan">
      <formula>0</formula>
    </cfRule>
    <cfRule type="cellIs" dxfId="65" priority="69" operator="equal">
      <formula>0</formula>
    </cfRule>
  </conditionalFormatting>
  <conditionalFormatting sqref="P44">
    <cfRule type="containsText" dxfId="64" priority="33" operator="containsText" text="Yes - gas back-up boilers used">
      <formula>NOT(ISERROR(SEARCH("Yes - gas back-up boilers used",P44)))</formula>
    </cfRule>
    <cfRule type="containsText" dxfId="63" priority="31" operator="containsText" text="No gas back-up boilers">
      <formula>NOT(ISERROR(SEARCH("No gas back-up boilers",P44)))</formula>
    </cfRule>
  </conditionalFormatting>
  <conditionalFormatting sqref="P46">
    <cfRule type="containsText" dxfId="62" priority="18" operator="containsText" text="VRF conditioning">
      <formula>NOT(ISERROR(SEARCH("VRF conditioning",P46)))</formula>
    </cfRule>
    <cfRule type="containsText" dxfId="61" priority="19" operator="containsText" text="AHU / panel mix">
      <formula>NOT(ISERROR(SEARCH("AHU / panel mix",P46)))</formula>
    </cfRule>
    <cfRule type="containsText" dxfId="60" priority="20" operator="containsText" text="Air Handling Units">
      <formula>NOT(ISERROR(SEARCH("Air Handling Units",P46)))</formula>
    </cfRule>
    <cfRule type="containsText" dxfId="59" priority="21" operator="containsText" text="Conventional panel radiators">
      <formula>NOT(ISERROR(SEARCH("Conventional panel radiators",P46)))</formula>
    </cfRule>
    <cfRule type="containsText" dxfId="58" priority="22" operator="containsText" text="Underfloor / panel mix">
      <formula>NOT(ISERROR(SEARCH("Underfloor / panel mix",P46)))</formula>
    </cfRule>
    <cfRule type="containsText" dxfId="57" priority="24" operator="containsText" text="Underfloor">
      <formula>NOT(ISERROR(SEARCH("Underfloor",P46)))</formula>
    </cfRule>
    <cfRule type="containsText" dxfId="56" priority="23" operator="containsText" text="Oversized panel radiators">
      <formula>NOT(ISERROR(SEARCH("Oversized panel radiators",P46)))</formula>
    </cfRule>
  </conditionalFormatting>
  <conditionalFormatting sqref="R27:R31">
    <cfRule type="cellIs" dxfId="55" priority="191" operator="lessThan">
      <formula>1</formula>
    </cfRule>
    <cfRule type="cellIs" dxfId="54" priority="192" stopIfTrue="1" operator="greaterThan">
      <formula>0</formula>
    </cfRule>
  </conditionalFormatting>
  <conditionalFormatting sqref="R33">
    <cfRule type="cellIs" dxfId="53" priority="190" stopIfTrue="1" operator="greaterThan">
      <formula>0</formula>
    </cfRule>
    <cfRule type="cellIs" dxfId="52" priority="151" operator="equal">
      <formula>0</formula>
    </cfRule>
  </conditionalFormatting>
  <conditionalFormatting sqref="R36:R38">
    <cfRule type="cellIs" dxfId="51" priority="111" operator="equal">
      <formula>0</formula>
    </cfRule>
  </conditionalFormatting>
  <conditionalFormatting sqref="R40">
    <cfRule type="cellIs" dxfId="50" priority="85" operator="equal">
      <formula>0</formula>
    </cfRule>
  </conditionalFormatting>
  <conditionalFormatting sqref="R48 T48">
    <cfRule type="cellIs" dxfId="49" priority="67" operator="greaterThan">
      <formula>0</formula>
    </cfRule>
    <cfRule type="cellIs" dxfId="48" priority="66" operator="lessThan">
      <formula>0</formula>
    </cfRule>
  </conditionalFormatting>
  <dataValidations xWindow="436" yWindow="767" count="11">
    <dataValidation allowBlank="1" showInputMessage="1" showErrorMessage="1" prompt="Type in m2 of non-residential development." sqref="D18" xr:uid="{00000000-0002-0000-0100-000004000000}"/>
    <dataValidation allowBlank="1" showInputMessage="1" showErrorMessage="1" prompt="Type in number of residential units." sqref="D16" xr:uid="{00000000-0002-0000-0100-000005000000}"/>
    <dataValidation allowBlank="1" showInputMessage="1" showErrorMessage="1" promptTitle="Basic monitoring platform fees" prompt="Web-platform for automated monitoring of renewable/low-carbon energy equipment." sqref="B14" xr:uid="{00000000-0002-0000-0100-000007000000}"/>
    <dataValidation allowBlank="1" showInputMessage="1" showErrorMessage="1" promptTitle="Number of items" prompt="Number of items of equipment requested" sqref="C10 E20 S25 C18 U25" xr:uid="{00000000-0002-0000-0100-00000D000000}"/>
    <dataValidation allowBlank="1" showInputMessage="1" showErrorMessage="1" promptTitle="S106 fee A" prompt="Payable within 30 days of signing the Legal Agreement." sqref="B6" xr:uid="{ABE25529-4F00-4DC9-804B-0AC4908A5F64}"/>
    <dataValidation allowBlank="1" showInputMessage="1" showErrorMessage="1" promptTitle="Total combined S106 fees" prompt="Covers all S106 fees._x000a_Monitoring platform + Energy Strategy evaluation + developer and Development Control liaison + data configuration + additional support time." sqref="H10" xr:uid="{A422B7D0-A12B-4998-8F97-F41BE8D3115F}"/>
    <dataValidation allowBlank="1" showInputMessage="1" showErrorMessage="1" promptTitle="First Section 106 fees payable" prompt="Payable within 30 days of planning permission." sqref="D6 H6 H8 F6 F8" xr:uid="{9ACE8655-1489-43E9-9EAA-39B7860304F4}"/>
    <dataValidation allowBlank="1" showInputMessage="1" showErrorMessage="1" promptTitle="Energence support fees" prompt="Covers the cost of Energy Strategy cross-checking, liaising with M&amp;E and energy and monitoring equipment installers, etc." sqref="B25" xr:uid="{CFBB9846-0410-4005-901B-8F1BCB187819}"/>
    <dataValidation allowBlank="1" showInputMessage="1" showErrorMessage="1" promptTitle="Type in field" prompt="Type in number of residential units or m2 of non-residential development." sqref="F25 F28:F29" xr:uid="{00000000-0002-0000-0100-000006000000}"/>
    <dataValidation allowBlank="1" showInputMessage="1" showErrorMessage="1" promptTitle="S106 option A" prompt="Covers:_x000a_Monitoring platform + Energy Strategy evaluation &amp; DC liaison + monitoring equipment and data processing." sqref="D10 F10" xr:uid="{FCC313A5-A27D-4CD5-9EA5-426DA16CFE20}"/>
    <dataValidation allowBlank="1" showInputMessage="1" showErrorMessage="1" promptTitle="Combined S106 fees (A&amp;B)" prompt="Covers all S106 fees._x000a_Monitoring platform + Energy Strategy evaluation + developer and Development Control liaison + data configuration + additional support time." sqref="B10" xr:uid="{230ED4FE-825D-4970-BDE1-024CFA7FF4F2}"/>
  </dataValidations>
  <hyperlinks>
    <hyperlink ref="D22" location="'Platform &amp; support fees'!D2" display="More info" xr:uid="{00000000-0004-0000-0100-000002000000}"/>
    <hyperlink ref="B36" location="'Cost schedule &amp; DDs'!B2" display="Cost schedule" xr:uid="{2B8A7635-6A9E-40EF-8C3D-EF009BF39ACD}"/>
    <hyperlink ref="B44:C44" location="'Cost schedule &amp; DDs'!N8" display="Cost schedule" xr:uid="{A53F2907-7DA5-4C5B-898E-C38753437BEA}"/>
    <hyperlink ref="B8" location="'Equipment + Data'!B3" display="Section 106 fee (equipment + data)" xr:uid="{00000000-0004-0000-0100-000001000000}"/>
    <hyperlink ref="T10" location="'General guidance'!C5" display="Back to general guidance" xr:uid="{F6E2B279-F11A-4734-BE5A-F9DBAA703F20}"/>
  </hyperlinks>
  <pageMargins left="0.70866141732283472" right="0.70866141732283472" top="0.74803149606299213" bottom="0.74803149606299213" header="0.31496062992125984" footer="0.31496062992125984"/>
  <pageSetup paperSize="9" scale="40" orientation="portrait" horizontalDpi="300" verticalDpi="300" r:id="rId1"/>
  <drawing r:id="rId2"/>
  <extLst>
    <ext xmlns:x14="http://schemas.microsoft.com/office/spreadsheetml/2009/9/main" uri="{CCE6A557-97BC-4b89-ADB6-D9C93CAAB3DF}">
      <x14:dataValidations xmlns:xm="http://schemas.microsoft.com/office/excel/2006/main" xWindow="436" yWindow="767" count="12">
        <x14:dataValidation type="list" allowBlank="1" showInputMessage="1" showErrorMessage="1" promptTitle="Select non-residential units" prompt="Either either more or less than 1,000 m2 of non-residential development." xr:uid="{00000000-0002-0000-0100-00000B000000}">
          <x14:formula1>
            <xm:f>'Cost schedule &amp; DDs'!$E$10:$E$12</xm:f>
          </x14:formula1>
          <xm:sqref>B18</xm:sqref>
        </x14:dataValidation>
        <x14:dataValidation type="list" allowBlank="1" showInputMessage="1" showErrorMessage="1" promptTitle="Select residential units" prompt="Select for either less or more than 10 residential units._x000a_" xr:uid="{00000000-0002-0000-0100-00000C000000}">
          <x14:formula1>
            <xm:f>'Cost schedule &amp; DDs'!$E$5:$E$7</xm:f>
          </x14:formula1>
          <xm:sqref>B16</xm:sqref>
        </x14:dataValidation>
        <x14:dataValidation type="list" allowBlank="1" showInputMessage="1" showErrorMessage="1" xr:uid="{029685C5-68DE-4A92-923F-CB918D8B6AC4}">
          <x14:formula1>
            <xm:f>'Cost schedule &amp; DDs'!$I$8:$I$14</xm:f>
          </x14:formula1>
          <xm:sqref>K42</xm:sqref>
        </x14:dataValidation>
        <x14:dataValidation type="list" allowBlank="1" showInputMessage="1" showErrorMessage="1" xr:uid="{EB9B4DAA-6C55-484E-809D-77337FC159AB}">
          <x14:formula1>
            <xm:f>'Cost schedule &amp; DDs'!$I$26:$I$28</xm:f>
          </x14:formula1>
          <xm:sqref>K48</xm:sqref>
        </x14:dataValidation>
        <x14:dataValidation type="list" allowBlank="1" showInputMessage="1" showErrorMessage="1" xr:uid="{DA62F150-591F-4240-A03D-1E58ACD37C77}">
          <x14:formula1>
            <xm:f>'Cost schedule &amp; DDs'!$I$30:$I$32</xm:f>
          </x14:formula1>
          <xm:sqref>P44</xm:sqref>
        </x14:dataValidation>
        <x14:dataValidation type="list" allowBlank="1" showInputMessage="1" showErrorMessage="1" xr:uid="{629D7559-BC57-4E95-8153-A4A3762D5797}">
          <x14:formula1>
            <xm:f>'Cost schedule &amp; DDs'!$I$34:$I$36</xm:f>
          </x14:formula1>
          <xm:sqref>K44</xm:sqref>
        </x14:dataValidation>
        <x14:dataValidation type="list" allowBlank="1" showInputMessage="1" showErrorMessage="1" xr:uid="{44ABF66D-9FA1-4148-BD60-A86D1CE36B56}">
          <x14:formula1>
            <xm:f>'Cost schedule &amp; DDs'!$I$38:$I$46</xm:f>
          </x14:formula1>
          <xm:sqref>K46</xm:sqref>
        </x14:dataValidation>
        <x14:dataValidation type="list" allowBlank="1" showInputMessage="1" showErrorMessage="1" xr:uid="{46B67B7E-ABF6-4564-9F5C-EA1BC8BF5EA1}">
          <x14:formula1>
            <xm:f>'Cost schedule &amp; DDs'!$I$47:$I$53</xm:f>
          </x14:formula1>
          <xm:sqref>P46</xm:sqref>
        </x14:dataValidation>
        <x14:dataValidation type="list" allowBlank="1" showInputMessage="1" showErrorMessage="1" xr:uid="{606833FA-2B1A-438C-B40C-025D118B4E5A}">
          <x14:formula1>
            <xm:f>'Cost schedule &amp; DDs'!$I$16:$I$24</xm:f>
          </x14:formula1>
          <xm:sqref>K36:K38</xm:sqref>
        </x14:dataValidation>
        <x14:dataValidation type="list" allowBlank="1" showInputMessage="1" showErrorMessage="1" promptTitle="Energence support time" prompt="Select as required" xr:uid="{9646153C-27F4-4472-978B-609BEE91CCCB}">
          <x14:formula1>
            <xm:f>'Cost schedule &amp; DDs'!$E$15:$E$20</xm:f>
          </x14:formula1>
          <xm:sqref>B27:B31</xm:sqref>
        </x14:dataValidation>
        <x14:dataValidation type="list" allowBlank="1" showInputMessage="1" showErrorMessage="1" xr:uid="{350CFB45-0BC9-4C5D-BCFF-D1413D3698D0}">
          <x14:formula1>
            <xm:f>'Cost schedule &amp; DDs'!$E$24:$E$26</xm:f>
          </x14:formula1>
          <xm:sqref>O16 S16</xm:sqref>
        </x14:dataValidation>
        <x14:dataValidation type="list" allowBlank="1" showInputMessage="1" showErrorMessage="1" xr:uid="{E93948F4-46CA-4FD2-9D6D-111950FACFC2}">
          <x14:formula1>
            <xm:f>'Cost schedule &amp; DDs'!$I$4:$I$7</xm:f>
          </x14:formula1>
          <xm:sqref>K27:K31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66FFCC"/>
  </sheetPr>
  <dimension ref="A1:W84"/>
  <sheetViews>
    <sheetView showGridLines="0" zoomScale="85" zoomScaleNormal="85" workbookViewId="0">
      <selection activeCell="B5" sqref="B5"/>
    </sheetView>
  </sheetViews>
  <sheetFormatPr defaultColWidth="9.1796875" defaultRowHeight="14" x14ac:dyDescent="0.35"/>
  <cols>
    <col min="1" max="1" width="2.453125" style="1" customWidth="1"/>
    <col min="2" max="2" width="50.81640625" style="1" customWidth="1"/>
    <col min="3" max="3" width="1" style="1" customWidth="1"/>
    <col min="4" max="4" width="12.7265625" style="1" customWidth="1"/>
    <col min="5" max="5" width="1" style="1" customWidth="1"/>
    <col min="6" max="6" width="12.7265625" style="28" customWidth="1"/>
    <col min="7" max="7" width="1" style="28" customWidth="1"/>
    <col min="8" max="8" width="12.7265625" style="28" customWidth="1"/>
    <col min="9" max="9" width="7.7265625" style="28" customWidth="1"/>
    <col min="10" max="10" width="1" style="28" customWidth="1"/>
    <col min="11" max="11" width="53.453125" style="28" customWidth="1"/>
    <col min="12" max="12" width="1" style="28" customWidth="1"/>
    <col min="13" max="13" width="12.7265625" style="28" customWidth="1"/>
    <col min="14" max="14" width="1" style="28" customWidth="1"/>
    <col min="15" max="15" width="12.7265625" style="28" customWidth="1"/>
    <col min="16" max="16" width="1" style="28" customWidth="1"/>
    <col min="17" max="17" width="12.7265625" style="28" customWidth="1"/>
    <col min="18" max="18" width="1" style="28" customWidth="1"/>
    <col min="19" max="19" width="12.7265625" style="1" customWidth="1"/>
    <col min="20" max="20" width="1.1796875" style="1" customWidth="1"/>
    <col min="21" max="21" width="2.7265625" style="74" customWidth="1"/>
    <col min="22" max="22" width="5.1796875" style="1" customWidth="1"/>
    <col min="23" max="23" width="11.453125" style="1" customWidth="1"/>
    <col min="24" max="16384" width="9.1796875" style="1"/>
  </cols>
  <sheetData>
    <row r="1" spans="1:23" ht="25" customHeight="1" x14ac:dyDescent="0.35">
      <c r="E1" s="27"/>
      <c r="K1" s="226"/>
      <c r="L1" s="97"/>
      <c r="N1" s="186"/>
      <c r="P1" s="280"/>
      <c r="Q1" s="280"/>
      <c r="R1" s="280"/>
      <c r="T1" s="52"/>
      <c r="U1" s="70"/>
    </row>
    <row r="2" spans="1:23" ht="6" customHeight="1" x14ac:dyDescent="0.35">
      <c r="B2" s="65"/>
      <c r="D2" s="117"/>
      <c r="E2" s="27"/>
      <c r="K2" s="97"/>
      <c r="L2" s="97"/>
      <c r="M2" s="54"/>
      <c r="N2" s="54"/>
      <c r="P2" s="54"/>
      <c r="R2" s="54"/>
      <c r="S2" s="52"/>
      <c r="T2" s="52"/>
      <c r="U2" s="70"/>
    </row>
    <row r="3" spans="1:23" ht="25" customHeight="1" x14ac:dyDescent="0.35">
      <c r="B3" s="320" t="str">
        <f>'Platform + officer support'!B4</f>
        <v>Monitoring fees</v>
      </c>
      <c r="C3" s="117"/>
      <c r="D3" s="117"/>
      <c r="F3" s="402" t="s">
        <v>154</v>
      </c>
      <c r="G3" s="402"/>
      <c r="H3" s="402"/>
      <c r="I3" s="402"/>
      <c r="J3" s="120"/>
      <c r="K3" s="119" t="str">
        <f>'Platform + officer support'!L8</f>
        <v>76795/APP/2023/2503</v>
      </c>
      <c r="L3" s="97"/>
      <c r="N3" s="162"/>
      <c r="O3" s="436" t="s">
        <v>68</v>
      </c>
      <c r="P3" s="436"/>
      <c r="Q3" s="436"/>
      <c r="R3" s="436"/>
      <c r="S3" s="436"/>
    </row>
    <row r="4" spans="1:23" ht="6" customHeight="1" x14ac:dyDescent="0.35">
      <c r="D4" s="117"/>
      <c r="F4" s="177"/>
      <c r="G4" s="177"/>
      <c r="H4" s="177"/>
      <c r="I4" s="177"/>
      <c r="J4" s="31"/>
      <c r="K4" s="110"/>
      <c r="L4" s="97"/>
      <c r="N4" s="162"/>
      <c r="P4" s="225"/>
      <c r="Q4" s="225"/>
      <c r="R4" s="225"/>
      <c r="S4" s="225"/>
      <c r="T4" s="42"/>
      <c r="U4" s="71"/>
    </row>
    <row r="5" spans="1:23" s="4" customFormat="1" ht="25" customHeight="1" x14ac:dyDescent="0.35">
      <c r="A5" s="1"/>
      <c r="B5" s="370" t="s">
        <v>71</v>
      </c>
      <c r="E5" s="35"/>
      <c r="F5" s="166"/>
      <c r="G5" s="402" t="s">
        <v>155</v>
      </c>
      <c r="H5" s="402"/>
      <c r="I5" s="402"/>
      <c r="J5" s="121"/>
      <c r="K5" s="371" t="str" cm="1">
        <f t="array" ref="K5:O5">'Platform + officer support'!L6:P6</f>
        <v>Land at Yiewsley, Otterfields</v>
      </c>
      <c r="L5" s="97">
        <v>0</v>
      </c>
      <c r="M5" s="372">
        <v>0</v>
      </c>
      <c r="N5" s="373">
        <v>0</v>
      </c>
      <c r="O5" s="353">
        <v>0</v>
      </c>
      <c r="P5"/>
      <c r="Q5" s="439" t="s">
        <v>116</v>
      </c>
      <c r="R5" s="439"/>
      <c r="S5" s="439"/>
      <c r="U5" s="73"/>
    </row>
    <row r="6" spans="1:23" s="4" customFormat="1" ht="6" customHeight="1" x14ac:dyDescent="0.35">
      <c r="A6" s="1"/>
      <c r="B6" s="105"/>
      <c r="C6" s="29"/>
      <c r="D6" s="30"/>
      <c r="F6" s="166"/>
      <c r="G6" s="166"/>
      <c r="H6" s="166"/>
      <c r="I6" s="166"/>
      <c r="J6" s="10"/>
      <c r="K6" s="110"/>
      <c r="L6" s="97"/>
      <c r="M6" s="162"/>
      <c r="N6" s="162"/>
      <c r="P6" s="247"/>
      <c r="Q6" s="247"/>
      <c r="R6" s="247"/>
      <c r="S6" s="247"/>
      <c r="T6" s="42"/>
      <c r="U6" s="71"/>
    </row>
    <row r="7" spans="1:23" s="4" customFormat="1" ht="25" customHeight="1" thickBot="1" x14ac:dyDescent="0.4">
      <c r="B7" s="221" t="s">
        <v>95</v>
      </c>
      <c r="C7" s="25"/>
      <c r="D7" s="228">
        <f>H29+M24</f>
        <v>17695</v>
      </c>
      <c r="F7" s="166"/>
      <c r="G7" s="166"/>
      <c r="H7" s="402" t="s">
        <v>218</v>
      </c>
      <c r="I7" s="402"/>
      <c r="J7" s="121"/>
      <c r="K7" s="122" t="str">
        <f>'Platform + officer support'!V14</f>
        <v>LBH-01</v>
      </c>
      <c r="L7" s="97"/>
      <c r="O7" s="436" t="s">
        <v>12</v>
      </c>
      <c r="P7" s="436"/>
      <c r="Q7" s="436"/>
      <c r="R7" s="436"/>
      <c r="S7" s="436"/>
      <c r="T7" s="43"/>
      <c r="U7" s="72"/>
    </row>
    <row r="8" spans="1:23" s="4" customFormat="1" ht="6" customHeight="1" x14ac:dyDescent="0.35">
      <c r="B8" s="112"/>
      <c r="C8" s="25"/>
      <c r="F8" s="261"/>
      <c r="G8" s="261"/>
      <c r="H8" s="261"/>
      <c r="I8" s="166"/>
      <c r="J8" s="10"/>
      <c r="K8" s="110"/>
      <c r="L8" s="97"/>
      <c r="T8" s="43"/>
      <c r="U8" s="72"/>
    </row>
    <row r="9" spans="1:23" s="4" customFormat="1" ht="25" customHeight="1" x14ac:dyDescent="0.35">
      <c r="F9" s="165"/>
      <c r="G9" s="261"/>
      <c r="H9" s="402" t="s">
        <v>217</v>
      </c>
      <c r="I9" s="402"/>
      <c r="J9" s="121"/>
      <c r="K9" s="122">
        <f>'Platform + officer support'!V16</f>
        <v>0</v>
      </c>
      <c r="L9" s="97"/>
      <c r="O9" s="437" t="s">
        <v>115</v>
      </c>
      <c r="P9" s="437"/>
      <c r="Q9" s="437"/>
      <c r="R9" s="437"/>
      <c r="S9" s="437"/>
      <c r="T9" s="43"/>
      <c r="U9" s="72"/>
      <c r="V9" s="39"/>
      <c r="W9" s="39"/>
    </row>
    <row r="10" spans="1:23" s="4" customFormat="1" ht="25" customHeight="1" x14ac:dyDescent="0.35">
      <c r="C10" s="10"/>
      <c r="D10" s="173" t="s">
        <v>0</v>
      </c>
      <c r="E10" s="167"/>
      <c r="F10" s="173" t="s">
        <v>77</v>
      </c>
      <c r="G10" s="176"/>
      <c r="H10" s="173" t="s">
        <v>72</v>
      </c>
      <c r="I10" s="123"/>
      <c r="J10" s="123"/>
      <c r="K10" s="220" t="s">
        <v>94</v>
      </c>
      <c r="L10" s="162"/>
      <c r="M10" s="224" t="s">
        <v>85</v>
      </c>
      <c r="N10" s="185"/>
      <c r="P10" s="282"/>
      <c r="Q10" s="282"/>
      <c r="R10" s="282"/>
      <c r="T10" s="109"/>
      <c r="U10" s="72"/>
    </row>
    <row r="11" spans="1:23" s="4" customFormat="1" ht="25" customHeight="1" x14ac:dyDescent="0.35">
      <c r="B11" s="187" t="s">
        <v>231</v>
      </c>
      <c r="C11" s="10"/>
      <c r="D11" s="190">
        <f>IF(ISBLANK(B11),0,VLOOKUP(B11,'Cost schedule &amp; DDs'!L:M,2,FALSE))</f>
        <v>130</v>
      </c>
      <c r="E11" s="100"/>
      <c r="F11" s="180">
        <v>50</v>
      </c>
      <c r="G11" s="101"/>
      <c r="H11" s="190">
        <f>D11*F11</f>
        <v>6500</v>
      </c>
      <c r="I11" s="1"/>
      <c r="J11" s="32"/>
      <c r="K11" s="217" t="s">
        <v>206</v>
      </c>
      <c r="M11" s="297">
        <f>IF(ISBLANK(K11),0,VLOOKUP(K11,'Cost schedule &amp; DDs'!O:Q,3,FALSE))*F11</f>
        <v>7000</v>
      </c>
      <c r="O11" s="247"/>
      <c r="P11" s="247"/>
      <c r="Q11" s="247"/>
      <c r="R11" s="247"/>
      <c r="S11" s="247"/>
      <c r="U11" s="72"/>
    </row>
    <row r="12" spans="1:23" s="4" customFormat="1" ht="25" customHeight="1" x14ac:dyDescent="0.35">
      <c r="B12" s="187" t="s">
        <v>208</v>
      </c>
      <c r="C12" s="10"/>
      <c r="D12" s="190">
        <f>IF(ISBLANK(B12),0,VLOOKUP(B12,'Cost schedule &amp; DDs'!L:M,2,FALSE))</f>
        <v>455</v>
      </c>
      <c r="E12" s="100"/>
      <c r="F12" s="180">
        <v>1</v>
      </c>
      <c r="G12" s="101"/>
      <c r="H12" s="190">
        <f>D12*F12</f>
        <v>455</v>
      </c>
      <c r="I12" s="1"/>
      <c r="J12" s="84"/>
      <c r="K12" s="217" t="s">
        <v>206</v>
      </c>
      <c r="M12" s="297">
        <f>IF(ISBLANK(K12),0,VLOOKUP(K12,'Cost schedule &amp; DDs'!O:Q,3,FALSE))*F12</f>
        <v>140</v>
      </c>
      <c r="O12" s="247"/>
      <c r="P12" s="247"/>
      <c r="Q12" s="247"/>
      <c r="R12" s="247"/>
      <c r="S12" s="247"/>
      <c r="U12" s="73"/>
    </row>
    <row r="13" spans="1:23" s="4" customFormat="1" ht="25" customHeight="1" x14ac:dyDescent="0.35">
      <c r="B13" s="187" t="s">
        <v>209</v>
      </c>
      <c r="C13" s="10"/>
      <c r="D13" s="190">
        <f>IF(ISBLANK(B13),0,VLOOKUP(B13,'Cost schedule &amp; DDs'!L:M,2,FALSE))</f>
        <v>225</v>
      </c>
      <c r="E13" s="100"/>
      <c r="F13" s="180">
        <v>4</v>
      </c>
      <c r="G13" s="101"/>
      <c r="H13" s="190">
        <f>D13*F13</f>
        <v>900</v>
      </c>
      <c r="I13" s="1"/>
      <c r="J13" s="1"/>
      <c r="K13" s="217" t="s">
        <v>206</v>
      </c>
      <c r="M13" s="297">
        <f>IF(ISBLANK(K13),0,VLOOKUP(K13,'Cost schedule &amp; DDs'!O:Q,3,FALSE))*F13</f>
        <v>560</v>
      </c>
      <c r="O13" s="227"/>
      <c r="P13" s="227"/>
      <c r="Q13" s="227"/>
      <c r="R13" s="227"/>
      <c r="S13" s="227"/>
      <c r="U13" s="73"/>
    </row>
    <row r="14" spans="1:23" s="4" customFormat="1" ht="25" customHeight="1" x14ac:dyDescent="0.35">
      <c r="B14" s="187" t="s">
        <v>130</v>
      </c>
      <c r="C14" s="10"/>
      <c r="D14" s="190">
        <f>IF(ISBLANK(B14),0,VLOOKUP(B14,'Cost schedule &amp; DDs'!L:M,2,FALSE))</f>
        <v>225</v>
      </c>
      <c r="E14" s="100"/>
      <c r="F14" s="180">
        <v>1</v>
      </c>
      <c r="G14" s="101"/>
      <c r="H14" s="190">
        <f>D14*F14</f>
        <v>225</v>
      </c>
      <c r="I14" s="1"/>
      <c r="J14" s="1"/>
      <c r="K14" s="217" t="s">
        <v>206</v>
      </c>
      <c r="M14" s="297">
        <f>IF(ISBLANK(K14),0,VLOOKUP(K14,'Cost schedule &amp; DDs'!O:Q,3,FALSE))*F14</f>
        <v>140</v>
      </c>
      <c r="O14" s="227"/>
      <c r="P14" s="227"/>
      <c r="Q14" s="227"/>
      <c r="R14" s="227"/>
      <c r="S14" s="227"/>
      <c r="U14" s="73"/>
    </row>
    <row r="15" spans="1:23" s="4" customFormat="1" ht="25" customHeight="1" x14ac:dyDescent="0.35">
      <c r="B15" s="187" t="s">
        <v>93</v>
      </c>
      <c r="C15" s="10"/>
      <c r="D15" s="190">
        <f>IF(ISBLANK(B15),0,VLOOKUP(B15,'Cost schedule &amp; DDs'!L:M,2,FALSE))</f>
        <v>0</v>
      </c>
      <c r="E15" s="100"/>
      <c r="F15" s="180"/>
      <c r="G15" s="101"/>
      <c r="H15" s="190">
        <f>D15*F15</f>
        <v>0</v>
      </c>
      <c r="I15" s="1"/>
      <c r="J15" s="1"/>
      <c r="K15" s="217" t="s">
        <v>7</v>
      </c>
      <c r="M15" s="297">
        <f>IF(ISBLANK(K15),0,VLOOKUP(K15,'Cost schedule &amp; DDs'!O:Q,3,FALSE))*F15</f>
        <v>0</v>
      </c>
      <c r="O15" s="227"/>
      <c r="P15" s="227"/>
      <c r="Q15" s="227"/>
      <c r="R15" s="227"/>
      <c r="S15" s="227"/>
      <c r="U15" s="73"/>
    </row>
    <row r="16" spans="1:23" s="4" customFormat="1" ht="6" customHeight="1" x14ac:dyDescent="0.35">
      <c r="B16" s="33"/>
      <c r="D16" s="32"/>
      <c r="E16" s="26"/>
      <c r="F16" s="32"/>
      <c r="G16" s="32"/>
      <c r="H16" s="32"/>
      <c r="I16" s="32"/>
      <c r="J16" s="32"/>
      <c r="K16" s="99"/>
      <c r="L16" s="99"/>
      <c r="M16" s="218"/>
      <c r="N16" s="99"/>
      <c r="O16" s="99"/>
      <c r="P16" s="99"/>
      <c r="Q16" s="66"/>
      <c r="R16" s="99"/>
      <c r="U16" s="73"/>
    </row>
    <row r="17" spans="2:23" s="4" customFormat="1" ht="25" customHeight="1" thickBot="1" x14ac:dyDescent="0.4">
      <c r="B17" s="187" t="s">
        <v>131</v>
      </c>
      <c r="C17" s="10"/>
      <c r="D17" s="190">
        <f>IF(ISBLANK(B17),0,VLOOKUP(B17,'Cost schedule &amp; DDs'!L:M,2,FALSE))</f>
        <v>0</v>
      </c>
      <c r="E17" s="100"/>
      <c r="F17" s="180"/>
      <c r="G17" s="101"/>
      <c r="H17" s="190">
        <f>D17*F17</f>
        <v>0</v>
      </c>
      <c r="J17" s="84"/>
      <c r="K17" s="223" t="s">
        <v>45</v>
      </c>
      <c r="L17" s="1"/>
      <c r="M17" s="219">
        <f>SUM(M11:M16)</f>
        <v>7840</v>
      </c>
      <c r="O17" s="256">
        <f>F11+F12+F13+F14+F15</f>
        <v>56</v>
      </c>
      <c r="Q17" s="338" t="s">
        <v>134</v>
      </c>
      <c r="S17" s="338"/>
      <c r="U17" s="73"/>
    </row>
    <row r="18" spans="2:23" s="4" customFormat="1" ht="6" customHeight="1" x14ac:dyDescent="0.35">
      <c r="B18" s="33"/>
      <c r="D18" s="32"/>
      <c r="E18" s="26"/>
      <c r="F18" s="32"/>
      <c r="G18" s="32"/>
      <c r="H18" s="32"/>
      <c r="I18" s="32"/>
      <c r="J18" s="32"/>
      <c r="K18" s="99"/>
      <c r="L18" s="99"/>
      <c r="M18" s="218"/>
      <c r="N18" s="99"/>
      <c r="O18" s="99"/>
      <c r="P18" s="99"/>
      <c r="Q18" s="66"/>
      <c r="R18" s="99"/>
      <c r="U18" s="73"/>
    </row>
    <row r="19" spans="2:23" s="4" customFormat="1" ht="25" customHeight="1" thickBot="1" x14ac:dyDescent="0.4">
      <c r="D19" s="222" t="s">
        <v>1</v>
      </c>
      <c r="E19" s="1"/>
      <c r="F19" s="137">
        <f>SUM(F11:F18)</f>
        <v>56</v>
      </c>
      <c r="G19" s="103"/>
      <c r="H19" s="215">
        <f>SUM(H11:H18)</f>
        <v>8080</v>
      </c>
      <c r="I19" s="1"/>
      <c r="L19" s="255"/>
      <c r="M19" s="171" t="s">
        <v>72</v>
      </c>
      <c r="N19" s="28"/>
      <c r="O19" s="171" t="s">
        <v>127</v>
      </c>
      <c r="U19" s="73"/>
    </row>
    <row r="20" spans="2:23" s="4" customFormat="1" ht="6" customHeight="1" x14ac:dyDescent="0.35">
      <c r="B20" s="33"/>
      <c r="D20" s="32"/>
      <c r="E20" s="26"/>
      <c r="F20" s="32"/>
      <c r="G20" s="32"/>
      <c r="H20" s="32"/>
      <c r="I20" s="32"/>
      <c r="J20" s="32"/>
      <c r="K20" s="99"/>
      <c r="L20" s="99"/>
      <c r="M20" s="66"/>
      <c r="N20" s="99"/>
      <c r="O20" s="99"/>
      <c r="U20" s="73"/>
    </row>
    <row r="21" spans="2:23" s="4" customFormat="1" ht="25" customHeight="1" x14ac:dyDescent="0.35">
      <c r="B21" s="187" t="s">
        <v>230</v>
      </c>
      <c r="C21" s="1"/>
      <c r="D21" s="190">
        <f>IF(ISBLANK(B21),0,VLOOKUP(B21,'Cost schedule &amp; DDs'!L:M,2,FALSE))</f>
        <v>1160</v>
      </c>
      <c r="E21" s="100"/>
      <c r="F21" s="180">
        <v>1</v>
      </c>
      <c r="G21" s="101"/>
      <c r="H21" s="190">
        <f>D21*F21</f>
        <v>1160</v>
      </c>
      <c r="K21" s="327" t="s">
        <v>133</v>
      </c>
      <c r="L21" s="323"/>
      <c r="M21" s="326">
        <f>O21*10</f>
        <v>570</v>
      </c>
      <c r="N21" s="324"/>
      <c r="O21" s="325">
        <f>F29</f>
        <v>57</v>
      </c>
      <c r="U21" s="73"/>
    </row>
    <row r="22" spans="2:23" s="4" customFormat="1" ht="25" customHeight="1" x14ac:dyDescent="0.35">
      <c r="B22" s="187" t="s">
        <v>125</v>
      </c>
      <c r="C22" s="1"/>
      <c r="D22" s="190">
        <f>IF(ISBLANK(B22),0,VLOOKUP(B22,'Cost schedule &amp; DDs'!L:M,2,FALSE))</f>
        <v>0</v>
      </c>
      <c r="E22" s="100"/>
      <c r="F22" s="180"/>
      <c r="G22" s="101"/>
      <c r="H22" s="190">
        <f>D22*F22</f>
        <v>0</v>
      </c>
      <c r="U22" s="73"/>
    </row>
    <row r="23" spans="2:23" s="4" customFormat="1" ht="6" customHeight="1" x14ac:dyDescent="0.35">
      <c r="B23" s="33"/>
      <c r="D23" s="32"/>
      <c r="E23" s="26"/>
      <c r="F23" s="32"/>
      <c r="G23" s="32"/>
      <c r="H23" s="32"/>
      <c r="I23" s="32"/>
      <c r="J23" s="32"/>
      <c r="K23" s="247"/>
      <c r="L23" s="247"/>
      <c r="M23" s="247"/>
      <c r="N23" s="247"/>
      <c r="O23" s="247"/>
      <c r="P23" s="216"/>
      <c r="Q23" s="216"/>
      <c r="R23" s="216"/>
      <c r="U23" s="73"/>
    </row>
    <row r="24" spans="2:23" ht="25" customHeight="1" thickBot="1" x14ac:dyDescent="0.4">
      <c r="B24" s="4"/>
      <c r="C24" s="4"/>
      <c r="D24" s="222" t="s">
        <v>1</v>
      </c>
      <c r="F24" s="137">
        <f>SUM(F21:F23)</f>
        <v>1</v>
      </c>
      <c r="G24" s="103"/>
      <c r="H24" s="215">
        <f>SUM(H21:H22)</f>
        <v>1160</v>
      </c>
      <c r="J24" s="1"/>
      <c r="K24" s="330" t="s">
        <v>191</v>
      </c>
      <c r="L24" s="247"/>
      <c r="M24" s="331">
        <f>M17+M21</f>
        <v>8410</v>
      </c>
      <c r="N24" s="247"/>
      <c r="O24" s="247"/>
      <c r="P24" s="216"/>
      <c r="Q24" s="216"/>
      <c r="R24" s="216"/>
      <c r="S24" s="4"/>
      <c r="W24" s="4"/>
    </row>
    <row r="25" spans="2:23" s="4" customFormat="1" ht="6" customHeight="1" x14ac:dyDescent="0.35">
      <c r="B25" s="33"/>
      <c r="D25" s="32"/>
      <c r="E25" s="26"/>
      <c r="F25" s="32"/>
      <c r="G25" s="32"/>
      <c r="H25" s="32"/>
      <c r="I25" s="32"/>
      <c r="J25" s="32"/>
      <c r="K25" s="247"/>
      <c r="L25" s="247"/>
      <c r="M25" s="247"/>
      <c r="N25" s="247"/>
      <c r="O25" s="247"/>
      <c r="P25" s="216"/>
      <c r="Q25" s="216"/>
      <c r="R25" s="216"/>
      <c r="U25" s="73"/>
    </row>
    <row r="26" spans="2:23" ht="25" customHeight="1" x14ac:dyDescent="0.35">
      <c r="B26" s="329" t="s">
        <v>40</v>
      </c>
      <c r="D26" s="190">
        <f>IF(ISBLANK(B26),0,VLOOKUP(B26,'Cost schedule &amp; DDs'!L:M,2,FALSE))</f>
        <v>15</v>
      </c>
      <c r="E26" s="100"/>
      <c r="F26" s="180">
        <v>3</v>
      </c>
      <c r="G26" s="101"/>
      <c r="H26" s="322">
        <f>D26*F26</f>
        <v>45</v>
      </c>
      <c r="K26" s="438" t="s">
        <v>192</v>
      </c>
      <c r="L26" s="438"/>
      <c r="M26" s="438"/>
      <c r="N26" s="1"/>
      <c r="O26" s="1"/>
      <c r="P26" s="1"/>
      <c r="Q26" s="1"/>
      <c r="R26" s="1"/>
    </row>
    <row r="27" spans="2:23" s="4" customFormat="1" ht="6" customHeight="1" x14ac:dyDescent="0.35">
      <c r="B27" s="33"/>
      <c r="D27" s="32"/>
      <c r="E27" s="26"/>
      <c r="F27" s="32"/>
      <c r="G27" s="32"/>
      <c r="H27" s="32"/>
      <c r="I27" s="32"/>
      <c r="J27" s="32"/>
      <c r="K27" s="438"/>
      <c r="L27" s="438"/>
      <c r="M27" s="438"/>
      <c r="N27" s="99"/>
      <c r="O27" s="99"/>
      <c r="P27" s="99"/>
      <c r="Q27" s="66"/>
      <c r="R27" s="99"/>
      <c r="U27" s="73"/>
    </row>
    <row r="28" spans="2:23" ht="25" customHeight="1" x14ac:dyDescent="0.35">
      <c r="K28" s="438"/>
      <c r="L28" s="438"/>
      <c r="M28" s="438"/>
      <c r="N28" s="216"/>
      <c r="O28" s="216"/>
      <c r="P28" s="216"/>
      <c r="Q28" s="216"/>
      <c r="R28" s="216"/>
      <c r="S28" s="4"/>
    </row>
    <row r="29" spans="2:23" ht="25" customHeight="1" thickBot="1" x14ac:dyDescent="0.4">
      <c r="D29" s="328" t="s">
        <v>190</v>
      </c>
      <c r="F29" s="137">
        <f>F19+F24</f>
        <v>57</v>
      </c>
      <c r="G29" s="103"/>
      <c r="H29" s="215">
        <f>H19+H24+H26</f>
        <v>9285</v>
      </c>
      <c r="I29" s="1"/>
      <c r="J29" s="1"/>
      <c r="K29" s="435" t="s">
        <v>189</v>
      </c>
      <c r="L29" s="435"/>
      <c r="M29" s="435"/>
      <c r="N29" s="435"/>
      <c r="O29" s="435"/>
      <c r="P29" s="216"/>
      <c r="Q29" s="216"/>
      <c r="R29" s="216"/>
      <c r="S29" s="4"/>
    </row>
    <row r="30" spans="2:23" ht="25" customHeight="1" x14ac:dyDescent="0.35">
      <c r="F30" s="1"/>
      <c r="G30" s="1"/>
      <c r="H30" s="1"/>
      <c r="K30" s="435"/>
      <c r="L30" s="435"/>
      <c r="M30" s="435"/>
      <c r="N30" s="435"/>
      <c r="O30" s="435"/>
      <c r="P30" s="247"/>
      <c r="Q30" s="247"/>
      <c r="R30" s="247"/>
      <c r="S30" s="4"/>
    </row>
    <row r="31" spans="2:23" ht="25" customHeight="1" x14ac:dyDescent="0.35">
      <c r="F31" s="1"/>
      <c r="G31" s="1"/>
      <c r="H31" s="1"/>
      <c r="L31" s="247"/>
      <c r="M31" s="247"/>
      <c r="N31" s="247"/>
      <c r="O31" s="247"/>
      <c r="P31" s="247"/>
      <c r="Q31" s="247"/>
      <c r="R31" s="247"/>
    </row>
    <row r="32" spans="2:23" ht="25" customHeight="1" x14ac:dyDescent="0.35">
      <c r="F32" s="1"/>
      <c r="G32" s="1"/>
      <c r="H32" s="1"/>
      <c r="K32" s="247"/>
      <c r="L32" s="247"/>
      <c r="M32" s="247"/>
      <c r="N32" s="247"/>
      <c r="O32" s="247"/>
      <c r="P32" s="247"/>
      <c r="Q32" s="247"/>
      <c r="R32" s="247"/>
    </row>
    <row r="33" spans="2:8" ht="25" customHeight="1" x14ac:dyDescent="0.35">
      <c r="F33" s="1"/>
      <c r="G33" s="1"/>
      <c r="H33" s="1"/>
    </row>
    <row r="34" spans="2:8" ht="25" customHeight="1" x14ac:dyDescent="0.35">
      <c r="B34" s="247"/>
      <c r="C34" s="247"/>
      <c r="D34" s="247"/>
      <c r="E34" s="247"/>
      <c r="F34" s="247"/>
      <c r="G34" s="247"/>
    </row>
    <row r="35" spans="2:8" ht="25" customHeight="1" x14ac:dyDescent="0.35">
      <c r="B35" s="247"/>
      <c r="C35" s="247"/>
      <c r="D35" s="247"/>
      <c r="E35" s="247"/>
      <c r="F35" s="247"/>
      <c r="G35" s="247"/>
    </row>
    <row r="36" spans="2:8" ht="25" customHeight="1" x14ac:dyDescent="0.35">
      <c r="B36" s="247"/>
      <c r="C36" s="247"/>
      <c r="D36" s="247"/>
      <c r="E36" s="247"/>
      <c r="F36" s="247"/>
      <c r="G36" s="247"/>
    </row>
    <row r="37" spans="2:8" ht="25" customHeight="1" x14ac:dyDescent="0.35">
      <c r="B37" s="247"/>
      <c r="C37" s="247"/>
      <c r="D37" s="247"/>
      <c r="E37" s="247"/>
      <c r="F37" s="247"/>
      <c r="G37" s="247"/>
    </row>
    <row r="38" spans="2:8" ht="25" customHeight="1" x14ac:dyDescent="0.35">
      <c r="B38" s="247"/>
      <c r="C38" s="247"/>
      <c r="D38" s="247"/>
      <c r="E38" s="247"/>
      <c r="F38" s="247"/>
      <c r="G38" s="247"/>
    </row>
    <row r="39" spans="2:8" ht="25" customHeight="1" x14ac:dyDescent="0.35">
      <c r="B39" s="247"/>
      <c r="C39" s="247"/>
      <c r="D39" s="247"/>
      <c r="E39" s="247"/>
      <c r="F39" s="247"/>
      <c r="G39" s="247"/>
    </row>
    <row r="40" spans="2:8" ht="20.149999999999999" customHeight="1" x14ac:dyDescent="0.35"/>
    <row r="41" spans="2:8" ht="20.149999999999999" customHeight="1" x14ac:dyDescent="0.35"/>
    <row r="42" spans="2:8" ht="20.149999999999999" customHeight="1" x14ac:dyDescent="0.35"/>
    <row r="43" spans="2:8" ht="20.149999999999999" customHeight="1" x14ac:dyDescent="0.35"/>
    <row r="44" spans="2:8" ht="20.149999999999999" customHeight="1" x14ac:dyDescent="0.35"/>
    <row r="45" spans="2:8" ht="20.149999999999999" customHeight="1" x14ac:dyDescent="0.35"/>
    <row r="46" spans="2:8" ht="20.149999999999999" customHeight="1" x14ac:dyDescent="0.35"/>
    <row r="47" spans="2:8" ht="20.149999999999999" customHeight="1" x14ac:dyDescent="0.35"/>
    <row r="48" spans="2:8" ht="20.149999999999999" customHeight="1" x14ac:dyDescent="0.35"/>
    <row r="49" ht="20.149999999999999" customHeight="1" x14ac:dyDescent="0.35"/>
    <row r="50" ht="20.149999999999999" customHeight="1" x14ac:dyDescent="0.35"/>
    <row r="51" ht="20.149999999999999" customHeight="1" x14ac:dyDescent="0.35"/>
    <row r="52" ht="20.149999999999999" customHeight="1" x14ac:dyDescent="0.35"/>
    <row r="73" spans="22:22" ht="15.5" x14ac:dyDescent="0.35">
      <c r="V73" s="10"/>
    </row>
    <row r="74" spans="22:22" ht="15.5" x14ac:dyDescent="0.35">
      <c r="V74" s="10"/>
    </row>
    <row r="75" spans="22:22" ht="15.5" x14ac:dyDescent="0.35">
      <c r="V75" s="10"/>
    </row>
    <row r="76" spans="22:22" ht="15.5" x14ac:dyDescent="0.35">
      <c r="V76" s="10"/>
    </row>
    <row r="77" spans="22:22" ht="15.5" x14ac:dyDescent="0.35">
      <c r="V77" s="10"/>
    </row>
    <row r="78" spans="22:22" ht="15.5" x14ac:dyDescent="0.35">
      <c r="V78" s="10"/>
    </row>
    <row r="79" spans="22:22" ht="15.5" x14ac:dyDescent="0.35">
      <c r="V79" s="10"/>
    </row>
    <row r="80" spans="22:22" ht="15.5" x14ac:dyDescent="0.35">
      <c r="V80" s="10"/>
    </row>
    <row r="81" spans="22:22" ht="15.5" x14ac:dyDescent="0.35">
      <c r="V81" s="10"/>
    </row>
    <row r="82" spans="22:22" ht="15.5" x14ac:dyDescent="0.35">
      <c r="V82" s="10"/>
    </row>
    <row r="83" spans="22:22" ht="15.5" x14ac:dyDescent="0.35">
      <c r="V83" s="10"/>
    </row>
    <row r="84" spans="22:22" ht="15.5" x14ac:dyDescent="0.35">
      <c r="V84" s="10"/>
    </row>
  </sheetData>
  <sheetProtection algorithmName="SHA-512" hashValue="6bqcDpmYrchqTt08D3SOxe7vbwXjdP0Caql+dXNVKJGG/tJyxPFB2uOCBZUW6ze67HsmD/LycpqqyJcjvDHcBA==" saltValue="ahaBICN4D+a4aBPIDmv4Og==" spinCount="100000" sheet="1" objects="1" scenarios="1"/>
  <mergeCells count="10">
    <mergeCell ref="K29:O30"/>
    <mergeCell ref="F3:I3"/>
    <mergeCell ref="G5:I5"/>
    <mergeCell ref="H7:I7"/>
    <mergeCell ref="O7:S7"/>
    <mergeCell ref="O3:S3"/>
    <mergeCell ref="O9:S9"/>
    <mergeCell ref="K26:M28"/>
    <mergeCell ref="Q5:S5"/>
    <mergeCell ref="H9:I9"/>
  </mergeCells>
  <conditionalFormatting sqref="B11:B15">
    <cfRule type="containsText" dxfId="47" priority="8" operator="containsText" text="Select">
      <formula>NOT(ISERROR(SEARCH("Select",B11)))</formula>
    </cfRule>
  </conditionalFormatting>
  <conditionalFormatting sqref="B17">
    <cfRule type="containsText" dxfId="46" priority="225" operator="containsText" text="Select">
      <formula>NOT(ISERROR(SEARCH("Select",B17)))</formula>
    </cfRule>
  </conditionalFormatting>
  <conditionalFormatting sqref="B21:B22">
    <cfRule type="containsText" dxfId="45" priority="91" operator="containsText" text="Select">
      <formula>NOT(ISERROR(SEARCH("Select",B21)))</formula>
    </cfRule>
  </conditionalFormatting>
  <conditionalFormatting sqref="D7">
    <cfRule type="cellIs" dxfId="44" priority="96" operator="equal">
      <formula>0</formula>
    </cfRule>
  </conditionalFormatting>
  <conditionalFormatting sqref="D11:D15">
    <cfRule type="cellIs" dxfId="43" priority="65" operator="lessThan">
      <formula>1</formula>
    </cfRule>
    <cfRule type="cellIs" dxfId="42" priority="68" operator="greaterThan">
      <formula>0</formula>
    </cfRule>
  </conditionalFormatting>
  <conditionalFormatting sqref="D17">
    <cfRule type="cellIs" dxfId="41" priority="221" operator="lessThan">
      <formula>1</formula>
    </cfRule>
    <cfRule type="cellIs" dxfId="40" priority="234" operator="greaterThan">
      <formula>0</formula>
    </cfRule>
  </conditionalFormatting>
  <conditionalFormatting sqref="D21:D22">
    <cfRule type="cellIs" dxfId="39" priority="187" operator="greaterThan">
      <formula>0</formula>
    </cfRule>
    <cfRule type="cellIs" dxfId="38" priority="186" operator="lessThan">
      <formula>1</formula>
    </cfRule>
  </conditionalFormatting>
  <conditionalFormatting sqref="D26">
    <cfRule type="cellIs" dxfId="37" priority="7" operator="greaterThan">
      <formula>0</formula>
    </cfRule>
    <cfRule type="cellIs" dxfId="36" priority="6" operator="lessThan">
      <formula>1</formula>
    </cfRule>
  </conditionalFormatting>
  <conditionalFormatting sqref="F11:F15">
    <cfRule type="cellIs" dxfId="35" priority="67" operator="greaterThan">
      <formula>0</formula>
    </cfRule>
  </conditionalFormatting>
  <conditionalFormatting sqref="F17">
    <cfRule type="cellIs" dxfId="34" priority="279" operator="greaterThan">
      <formula>0</formula>
    </cfRule>
  </conditionalFormatting>
  <conditionalFormatting sqref="F19">
    <cfRule type="cellIs" dxfId="33" priority="159" operator="equal">
      <formula>0</formula>
    </cfRule>
  </conditionalFormatting>
  <conditionalFormatting sqref="F21:F22">
    <cfRule type="cellIs" dxfId="32" priority="190" operator="greaterThan">
      <formula>0</formula>
    </cfRule>
  </conditionalFormatting>
  <conditionalFormatting sqref="F24">
    <cfRule type="cellIs" dxfId="31" priority="157" operator="equal">
      <formula>0</formula>
    </cfRule>
  </conditionalFormatting>
  <conditionalFormatting sqref="F26">
    <cfRule type="cellIs" dxfId="30" priority="184" operator="greaterThan">
      <formula>0</formula>
    </cfRule>
  </conditionalFormatting>
  <conditionalFormatting sqref="F29">
    <cfRule type="cellIs" dxfId="29" priority="3" operator="equal">
      <formula>0</formula>
    </cfRule>
  </conditionalFormatting>
  <conditionalFormatting sqref="H11:H15">
    <cfRule type="cellIs" dxfId="28" priority="60" operator="lessThan">
      <formula>1</formula>
    </cfRule>
    <cfRule type="cellIs" dxfId="27" priority="61" stopIfTrue="1" operator="greaterThan">
      <formula>0</formula>
    </cfRule>
  </conditionalFormatting>
  <conditionalFormatting sqref="H17">
    <cfRule type="cellIs" dxfId="26" priority="220" stopIfTrue="1" operator="greaterThan">
      <formula>0</formula>
    </cfRule>
    <cfRule type="cellIs" dxfId="25" priority="219" operator="lessThan">
      <formula>1</formula>
    </cfRule>
  </conditionalFormatting>
  <conditionalFormatting sqref="H19">
    <cfRule type="cellIs" dxfId="24" priority="151" operator="equal">
      <formula>0</formula>
    </cfRule>
    <cfRule type="cellIs" dxfId="23" priority="142" operator="greaterThan">
      <formula>0</formula>
    </cfRule>
    <cfRule type="cellIs" dxfId="22" priority="141" operator="equal">
      <formula>0</formula>
    </cfRule>
    <cfRule type="cellIs" dxfId="21" priority="153" operator="greaterThan">
      <formula>0</formula>
    </cfRule>
  </conditionalFormatting>
  <conditionalFormatting sqref="H21:H22">
    <cfRule type="cellIs" dxfId="20" priority="102" stopIfTrue="1" operator="greaterThan">
      <formula>0</formula>
    </cfRule>
    <cfRule type="cellIs" dxfId="19" priority="101" operator="lessThan">
      <formula>1</formula>
    </cfRule>
  </conditionalFormatting>
  <conditionalFormatting sqref="H24">
    <cfRule type="cellIs" dxfId="18" priority="138" operator="equal">
      <formula>0</formula>
    </cfRule>
    <cfRule type="cellIs" dxfId="17" priority="136" operator="equal">
      <formula>0</formula>
    </cfRule>
    <cfRule type="cellIs" dxfId="16" priority="137" operator="greaterThan">
      <formula>0</formula>
    </cfRule>
    <cfRule type="cellIs" dxfId="15" priority="140" operator="greaterThan">
      <formula>0</formula>
    </cfRule>
  </conditionalFormatting>
  <conditionalFormatting sqref="H26">
    <cfRule type="cellIs" dxfId="14" priority="100" stopIfTrue="1" operator="greaterThan">
      <formula>0</formula>
    </cfRule>
    <cfRule type="cellIs" dxfId="13" priority="99" operator="lessThan">
      <formula>1</formula>
    </cfRule>
  </conditionalFormatting>
  <conditionalFormatting sqref="H29">
    <cfRule type="cellIs" dxfId="12" priority="5" operator="greaterThan">
      <formula>0</formula>
    </cfRule>
    <cfRule type="cellIs" dxfId="11" priority="4" operator="equal">
      <formula>0</formula>
    </cfRule>
  </conditionalFormatting>
  <conditionalFormatting sqref="K11:K15">
    <cfRule type="containsText" dxfId="10" priority="62" operator="containsText" text="Select">
      <formula>NOT(ISERROR(SEARCH("Select",K11)))</formula>
    </cfRule>
  </conditionalFormatting>
  <conditionalFormatting sqref="M11:M15">
    <cfRule type="cellIs" dxfId="9" priority="63" operator="lessThan">
      <formula>1</formula>
    </cfRule>
    <cfRule type="cellIs" dxfId="8" priority="64" stopIfTrue="1" operator="greaterThan">
      <formula>0</formula>
    </cfRule>
  </conditionalFormatting>
  <conditionalFormatting sqref="M17">
    <cfRule type="cellIs" dxfId="7" priority="95" operator="equal">
      <formula>0</formula>
    </cfRule>
  </conditionalFormatting>
  <conditionalFormatting sqref="M21">
    <cfRule type="cellIs" dxfId="6" priority="24" operator="greaterThan">
      <formula>0</formula>
    </cfRule>
    <cfRule type="cellIs" dxfId="5" priority="23" operator="lessThan">
      <formula>1</formula>
    </cfRule>
    <cfRule type="cellIs" dxfId="4" priority="22" operator="greaterThan">
      <formula>0</formula>
    </cfRule>
  </conditionalFormatting>
  <conditionalFormatting sqref="M24">
    <cfRule type="cellIs" dxfId="3" priority="1" operator="equal">
      <formula>0</formula>
    </cfRule>
    <cfRule type="cellIs" dxfId="2" priority="2" operator="greaterThan">
      <formula>0</formula>
    </cfRule>
  </conditionalFormatting>
  <conditionalFormatting sqref="O3">
    <cfRule type="colorScale" priority="25">
      <colorScale>
        <cfvo type="min"/>
        <cfvo type="max"/>
        <color rgb="FFFF7128"/>
        <color rgb="FFFFEF9C"/>
      </colorScale>
    </cfRule>
  </conditionalFormatting>
  <conditionalFormatting sqref="O7">
    <cfRule type="colorScale" priority="143">
      <colorScale>
        <cfvo type="min"/>
        <cfvo type="max"/>
        <color rgb="FFFF7128"/>
        <color rgb="FFFFEF9C"/>
      </colorScale>
    </cfRule>
  </conditionalFormatting>
  <conditionalFormatting sqref="O17">
    <cfRule type="cellIs" dxfId="1" priority="27" operator="equal">
      <formula>0</formula>
    </cfRule>
  </conditionalFormatting>
  <conditionalFormatting sqref="O21">
    <cfRule type="cellIs" dxfId="0" priority="19" operator="lessThan">
      <formula>1</formula>
    </cfRule>
  </conditionalFormatting>
  <dataValidations count="4">
    <dataValidation allowBlank="1" showInputMessage="1" showErrorMessage="1" promptTitle="Number of units" prompt="Fill in how many meters/loggers/etc are required._x000a_Will go pale green if under 5 smart meters or loggers (or 3 heat/gas meters)._x000a_Will go blue green if over 5 (or 3)._x000a_" sqref="F10" xr:uid="{00000000-0002-0000-0200-000003000000}"/>
    <dataValidation allowBlank="1" showInputMessage="1" showErrorMessage="1" promptTitle="Data profile" prompt="Multiplied by number of meters/loggers" sqref="M10" xr:uid="{DF5E5478-6B12-486B-AB84-CCE5467CEE7E}"/>
    <dataValidation allowBlank="1" showInputMessage="1" showErrorMessage="1" promptTitle="S106 fee B" prompt="Payable on Commencement of Construction." sqref="B7" xr:uid="{08BF8ACB-D2D4-4E23-BC64-DB49E616C614}"/>
    <dataValidation allowBlank="1" showInputMessage="1" showErrorMessage="1" promptTitle="Type in field" prompt="Type in number of residential units or m2 of non-residential development." sqref="O19" xr:uid="{B5B7D2FD-D0A4-4A61-8A46-284460C0271B}"/>
  </dataValidations>
  <hyperlinks>
    <hyperlink ref="B5" location="'Platform + officer support'!B2" display="Back to main Platform tab" xr:uid="{00000000-0004-0000-0200-000004000000}"/>
    <hyperlink ref="O7" location="'Monitoring requirements'!I3" display="More info" xr:uid="{395F75A7-D4AF-4D06-838C-A8B5A605C5DC}"/>
    <hyperlink ref="O9" location="'Data acquisition &amp; processing '!E28" display="More info" xr:uid="{634225C8-CD0C-480D-8046-137CC4A3DFDB}"/>
    <hyperlink ref="O3" location="'General guidance'!C5" display="Back to general guidance" xr:uid="{C5A75BC7-7D58-4A35-94E0-438B77DA94FA}"/>
    <hyperlink ref="Q5" location="'General guidance'!C5" display="Back to general guidance" xr:uid="{56031FEE-C932-4D18-9F9F-85C090FD66AA}"/>
    <hyperlink ref="Q5:S5" location="'Cost schedule &amp; DDs'!B2" display="Full cost schedule" xr:uid="{27DD0D33-29E3-4F56-B535-D8052A4AC7B3}"/>
  </hyperlink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promptTitle="kWh readings" prompt="Select daily or half-hour readings." xr:uid="{BB6E8508-E412-4897-8877-F1CEF2CC3EA3}">
          <x14:formula1>
            <xm:f>'Cost schedule &amp; DDs'!$O$4:$O$6</xm:f>
          </x14:formula1>
          <xm:sqref>K11:K15</xm:sqref>
        </x14:dataValidation>
        <x14:dataValidation type="list" allowBlank="1" showInputMessage="1" showErrorMessage="1" xr:uid="{E0871480-8749-49E2-B16D-69C7B56B5C7B}">
          <x14:formula1>
            <xm:f>'Cost schedule &amp; DDs'!$L$4:$L$17</xm:f>
          </x14:formula1>
          <xm:sqref>B11:B15</xm:sqref>
        </x14:dataValidation>
        <x14:dataValidation type="list" allowBlank="1" showInputMessage="1" showErrorMessage="1" xr:uid="{2F5CD703-66AC-4B53-A800-BB4F68235501}">
          <x14:formula1>
            <xm:f>'Cost schedule &amp; DDs'!$L$22:$L$36</xm:f>
          </x14:formula1>
          <xm:sqref>B21:B22</xm:sqref>
        </x14:dataValidation>
        <x14:dataValidation type="list" allowBlank="1" showInputMessage="1" showErrorMessage="1" xr:uid="{B6F5CC7D-3418-4DF2-928B-AF15BEE44639}">
          <x14:formula1>
            <xm:f>'Cost schedule &amp; DDs'!$L$19:$L$20</xm:f>
          </x14:formula1>
          <xm:sqref>B17</xm:sqref>
        </x14:dataValidation>
        <x14:dataValidation type="list" allowBlank="1" showInputMessage="1" showErrorMessage="1" xr:uid="{030AA9FC-5BC8-4275-8D7A-8E24D883C132}">
          <x14:formula1>
            <xm:f>'Cost schedule &amp; DDs'!$L$43:$L$44</xm:f>
          </x14:formula1>
          <xm:sqref>B26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H70"/>
  <sheetViews>
    <sheetView showGridLines="0" zoomScaleNormal="100" workbookViewId="0">
      <selection activeCell="B2" sqref="B2"/>
    </sheetView>
  </sheetViews>
  <sheetFormatPr defaultColWidth="9.1796875" defaultRowHeight="14" x14ac:dyDescent="0.3"/>
  <cols>
    <col min="1" max="1" width="2.1796875" style="5" customWidth="1"/>
    <col min="2" max="2" width="91.1796875" style="5" customWidth="1"/>
    <col min="3" max="3" width="9.453125" style="9" bestFit="1" customWidth="1"/>
    <col min="4" max="4" width="34.453125" style="9" bestFit="1" customWidth="1"/>
    <col min="5" max="5" width="8.26953125" style="9" bestFit="1" customWidth="1"/>
    <col min="6" max="6" width="4.453125" style="9" customWidth="1"/>
    <col min="7" max="7" width="13.7265625" style="5" customWidth="1"/>
    <col min="8" max="8" width="34.1796875" style="5" bestFit="1" customWidth="1"/>
    <col min="9" max="16384" width="9.1796875" style="5"/>
  </cols>
  <sheetData>
    <row r="1" spans="2:8" ht="18" customHeight="1" x14ac:dyDescent="0.3"/>
    <row r="2" spans="2:8" ht="18" customHeight="1" x14ac:dyDescent="0.3">
      <c r="B2" s="17" t="s">
        <v>233</v>
      </c>
    </row>
    <row r="3" spans="2:8" ht="18" customHeight="1" x14ac:dyDescent="0.3">
      <c r="B3" s="286"/>
      <c r="C3" s="136"/>
      <c r="D3" s="143"/>
      <c r="E3" s="136"/>
      <c r="F3" s="136"/>
      <c r="G3" s="136"/>
    </row>
    <row r="4" spans="2:8" ht="18" customHeight="1" x14ac:dyDescent="0.35">
      <c r="B4" s="301" t="s">
        <v>39</v>
      </c>
      <c r="C4" s="136"/>
      <c r="E4" s="136"/>
      <c r="F4" s="136"/>
      <c r="H4" s="66"/>
    </row>
    <row r="5" spans="2:8" ht="18" customHeight="1" x14ac:dyDescent="0.35">
      <c r="B5" s="299" t="s">
        <v>28</v>
      </c>
      <c r="C5" s="287"/>
      <c r="D5" s="136"/>
      <c r="E5" s="136"/>
      <c r="F5" s="136"/>
      <c r="H5" s="63"/>
    </row>
    <row r="6" spans="2:8" ht="18" customHeight="1" x14ac:dyDescent="0.3">
      <c r="B6" s="302" t="s">
        <v>34</v>
      </c>
      <c r="C6" s="288"/>
      <c r="D6" s="136"/>
      <c r="E6" s="136"/>
      <c r="F6" s="136"/>
      <c r="H6" s="63"/>
    </row>
    <row r="7" spans="2:8" ht="18" customHeight="1" x14ac:dyDescent="0.3">
      <c r="B7" s="300" t="s">
        <v>27</v>
      </c>
      <c r="C7" s="288"/>
      <c r="D7" s="136"/>
      <c r="E7" s="136"/>
      <c r="F7" s="136"/>
      <c r="H7" s="63"/>
    </row>
    <row r="8" spans="2:8" ht="18" customHeight="1" x14ac:dyDescent="0.3">
      <c r="B8" s="302" t="s">
        <v>37</v>
      </c>
      <c r="C8" s="289"/>
      <c r="D8" s="136"/>
      <c r="E8" s="136"/>
      <c r="F8" s="136"/>
      <c r="H8" s="63"/>
    </row>
    <row r="9" spans="2:8" ht="18" customHeight="1" x14ac:dyDescent="0.35">
      <c r="B9" s="299" t="s">
        <v>33</v>
      </c>
      <c r="C9" s="289"/>
      <c r="D9" s="136"/>
      <c r="E9" s="136"/>
      <c r="F9" s="136"/>
      <c r="H9" s="63"/>
    </row>
    <row r="10" spans="2:8" ht="18" customHeight="1" x14ac:dyDescent="0.3">
      <c r="B10" s="302" t="s">
        <v>35</v>
      </c>
      <c r="C10" s="293"/>
      <c r="D10" s="136"/>
      <c r="E10" s="136"/>
      <c r="F10" s="136"/>
      <c r="H10" s="63"/>
    </row>
    <row r="11" spans="2:8" ht="18" customHeight="1" x14ac:dyDescent="0.35">
      <c r="B11" s="299" t="s">
        <v>30</v>
      </c>
      <c r="C11" s="293"/>
      <c r="D11" s="136"/>
      <c r="E11" s="136"/>
      <c r="F11" s="136"/>
      <c r="H11" s="63"/>
    </row>
    <row r="12" spans="2:8" ht="18" customHeight="1" x14ac:dyDescent="0.3">
      <c r="B12" s="302" t="s">
        <v>38</v>
      </c>
      <c r="C12" s="286"/>
      <c r="D12" s="136"/>
      <c r="E12" s="136"/>
      <c r="F12" s="136"/>
      <c r="H12" s="63"/>
    </row>
    <row r="13" spans="2:8" ht="18" customHeight="1" x14ac:dyDescent="0.3">
      <c r="B13" s="286"/>
      <c r="C13" s="286"/>
      <c r="D13" s="136"/>
      <c r="E13" s="136"/>
      <c r="F13" s="136"/>
      <c r="H13" s="63"/>
    </row>
    <row r="14" spans="2:8" ht="18" customHeight="1" x14ac:dyDescent="0.3">
      <c r="B14" s="441" t="s">
        <v>15</v>
      </c>
      <c r="C14" s="136"/>
      <c r="D14" s="136"/>
      <c r="E14" s="136"/>
      <c r="F14" s="136"/>
      <c r="H14" s="63"/>
    </row>
    <row r="15" spans="2:8" ht="18" customHeight="1" x14ac:dyDescent="0.3">
      <c r="B15" s="441"/>
      <c r="C15" s="136"/>
      <c r="D15" s="136"/>
      <c r="E15" s="136"/>
      <c r="F15" s="136"/>
      <c r="H15" s="63"/>
    </row>
    <row r="16" spans="2:8" ht="18" customHeight="1" x14ac:dyDescent="0.3">
      <c r="B16" s="441"/>
      <c r="C16" s="136"/>
      <c r="D16" s="136"/>
      <c r="E16" s="136"/>
      <c r="F16" s="136"/>
      <c r="H16" s="63"/>
    </row>
    <row r="17" spans="2:8" ht="18" customHeight="1" x14ac:dyDescent="0.3">
      <c r="B17" s="441"/>
      <c r="C17" s="136"/>
      <c r="D17" s="136"/>
      <c r="E17" s="136"/>
      <c r="F17" s="136"/>
      <c r="H17" s="63"/>
    </row>
    <row r="18" spans="2:8" ht="18" customHeight="1" x14ac:dyDescent="0.3">
      <c r="B18" s="441"/>
      <c r="C18" s="286"/>
      <c r="D18" s="136"/>
      <c r="E18" s="136"/>
      <c r="F18" s="136"/>
      <c r="H18" s="63"/>
    </row>
    <row r="19" spans="2:8" ht="18" customHeight="1" x14ac:dyDescent="0.3">
      <c r="B19" s="440" t="s">
        <v>119</v>
      </c>
      <c r="C19" s="291"/>
      <c r="D19" s="136"/>
      <c r="E19" s="136"/>
      <c r="F19" s="136"/>
      <c r="H19" s="63"/>
    </row>
    <row r="20" spans="2:8" ht="18" customHeight="1" x14ac:dyDescent="0.3">
      <c r="B20" s="440"/>
      <c r="C20" s="292"/>
      <c r="D20" s="136"/>
      <c r="E20" s="136"/>
      <c r="F20" s="136"/>
      <c r="H20" s="63"/>
    </row>
    <row r="21" spans="2:8" ht="18" customHeight="1" x14ac:dyDescent="0.3">
      <c r="B21" s="442" t="s">
        <v>234</v>
      </c>
      <c r="C21" s="292"/>
      <c r="D21" s="290"/>
      <c r="E21" s="290"/>
      <c r="F21" s="136"/>
      <c r="H21" s="63"/>
    </row>
    <row r="22" spans="2:8" ht="18" customHeight="1" x14ac:dyDescent="0.3">
      <c r="B22" s="442"/>
      <c r="C22" s="292"/>
      <c r="D22" s="290"/>
      <c r="E22" s="290"/>
      <c r="F22" s="136"/>
      <c r="H22" s="63"/>
    </row>
    <row r="23" spans="2:8" ht="18" customHeight="1" x14ac:dyDescent="0.35">
      <c r="B23" s="294"/>
      <c r="C23" s="290"/>
      <c r="D23" s="290"/>
      <c r="E23" s="290"/>
      <c r="F23" s="62"/>
    </row>
    <row r="24" spans="2:8" ht="18" customHeight="1" x14ac:dyDescent="0.3">
      <c r="B24" s="286"/>
      <c r="C24" s="286"/>
      <c r="D24" s="136"/>
      <c r="E24" s="136"/>
    </row>
    <row r="25" spans="2:8" ht="18" customHeight="1" x14ac:dyDescent="0.3">
      <c r="B25" s="278" t="s">
        <v>157</v>
      </c>
      <c r="D25" s="136"/>
      <c r="E25" s="136"/>
    </row>
    <row r="26" spans="2:8" ht="18" customHeight="1" x14ac:dyDescent="0.3">
      <c r="B26" s="278" t="s">
        <v>68</v>
      </c>
      <c r="D26" s="136"/>
      <c r="E26" s="136"/>
    </row>
    <row r="27" spans="2:8" ht="18" customHeight="1" x14ac:dyDescent="0.3">
      <c r="C27" s="286"/>
      <c r="D27" s="136"/>
      <c r="E27" s="136"/>
      <c r="F27" s="60"/>
    </row>
    <row r="28" spans="2:8" ht="18" customHeight="1" x14ac:dyDescent="0.3">
      <c r="B28" s="286"/>
      <c r="C28" s="286"/>
      <c r="D28" s="136"/>
      <c r="E28" s="136"/>
      <c r="F28" s="60"/>
    </row>
    <row r="29" spans="2:8" ht="18" customHeight="1" x14ac:dyDescent="0.3">
      <c r="B29" s="286"/>
      <c r="C29" s="286"/>
      <c r="D29" s="136"/>
      <c r="E29" s="136"/>
    </row>
    <row r="30" spans="2:8" ht="18" customHeight="1" x14ac:dyDescent="0.3">
      <c r="B30" s="286"/>
      <c r="C30" s="286"/>
      <c r="D30" s="136"/>
      <c r="E30" s="136"/>
    </row>
    <row r="31" spans="2:8" ht="18" customHeight="1" x14ac:dyDescent="0.3">
      <c r="B31" s="286"/>
      <c r="C31" s="286"/>
      <c r="D31" s="136"/>
      <c r="E31" s="136"/>
    </row>
    <row r="32" spans="2:8" ht="18" customHeight="1" x14ac:dyDescent="0.3">
      <c r="B32" s="286"/>
      <c r="C32" s="286"/>
      <c r="D32" s="136"/>
      <c r="E32" s="136"/>
    </row>
    <row r="33" spans="2:8" ht="18" customHeight="1" x14ac:dyDescent="0.3">
      <c r="B33" s="286"/>
      <c r="C33" s="286"/>
      <c r="D33" s="136"/>
      <c r="E33" s="136"/>
    </row>
    <row r="34" spans="2:8" ht="18" customHeight="1" x14ac:dyDescent="0.3">
      <c r="B34" s="286"/>
      <c r="C34" s="286"/>
      <c r="D34" s="136"/>
      <c r="E34" s="136"/>
      <c r="F34" s="136"/>
    </row>
    <row r="35" spans="2:8" ht="18" customHeight="1" x14ac:dyDescent="0.35">
      <c r="B35" s="286"/>
      <c r="C35" s="286"/>
      <c r="D35" s="136"/>
      <c r="E35" s="136"/>
      <c r="F35" s="62"/>
    </row>
    <row r="36" spans="2:8" ht="18" customHeight="1" x14ac:dyDescent="0.3">
      <c r="B36" s="286"/>
      <c r="C36" s="286"/>
      <c r="D36" s="136"/>
      <c r="E36" s="136"/>
    </row>
    <row r="37" spans="2:8" ht="18" customHeight="1" x14ac:dyDescent="0.3">
      <c r="B37" s="286"/>
      <c r="C37" s="286"/>
      <c r="D37" s="136"/>
      <c r="E37" s="136"/>
    </row>
    <row r="38" spans="2:8" ht="18" customHeight="1" x14ac:dyDescent="0.3">
      <c r="B38" s="286"/>
      <c r="C38" s="286"/>
      <c r="D38" s="136"/>
      <c r="E38" s="136"/>
    </row>
    <row r="39" spans="2:8" ht="18" customHeight="1" x14ac:dyDescent="0.3">
      <c r="B39" s="286"/>
      <c r="C39" s="286"/>
      <c r="D39" s="136"/>
      <c r="E39" s="136"/>
    </row>
    <row r="40" spans="2:8" ht="18" customHeight="1" x14ac:dyDescent="0.35">
      <c r="C40" s="150"/>
      <c r="D40" s="150"/>
      <c r="E40" s="150"/>
      <c r="F40" s="61"/>
      <c r="G40"/>
      <c r="H40"/>
    </row>
    <row r="41" spans="2:8" ht="18" customHeight="1" x14ac:dyDescent="0.3">
      <c r="F41" s="61"/>
    </row>
    <row r="42" spans="2:8" ht="18" customHeight="1" x14ac:dyDescent="0.3">
      <c r="F42" s="61"/>
    </row>
    <row r="43" spans="2:8" ht="18" customHeight="1" x14ac:dyDescent="0.3">
      <c r="F43" s="61"/>
    </row>
    <row r="44" spans="2:8" ht="18" customHeight="1" x14ac:dyDescent="0.3">
      <c r="F44" s="61"/>
    </row>
    <row r="45" spans="2:8" ht="18" customHeight="1" x14ac:dyDescent="0.35">
      <c r="F45"/>
    </row>
    <row r="46" spans="2:8" ht="18" customHeight="1" x14ac:dyDescent="0.3"/>
    <row r="47" spans="2:8" ht="18" customHeight="1" x14ac:dyDescent="0.3"/>
    <row r="48" spans="2:8" ht="18" customHeight="1" x14ac:dyDescent="0.3">
      <c r="C48" s="5"/>
      <c r="D48" s="5"/>
      <c r="E48" s="5"/>
    </row>
    <row r="49" spans="3:5" ht="18" customHeight="1" x14ac:dyDescent="0.3">
      <c r="C49" s="5"/>
      <c r="D49" s="5"/>
      <c r="E49" s="5"/>
    </row>
    <row r="50" spans="3:5" ht="18" customHeight="1" x14ac:dyDescent="0.3">
      <c r="C50" s="5"/>
      <c r="D50" s="5"/>
      <c r="E50" s="5"/>
    </row>
    <row r="51" spans="3:5" ht="18" customHeight="1" x14ac:dyDescent="0.3">
      <c r="C51" s="5"/>
      <c r="D51" s="5"/>
      <c r="E51" s="5"/>
    </row>
    <row r="52" spans="3:5" ht="18" customHeight="1" x14ac:dyDescent="0.3"/>
    <row r="53" spans="3:5" ht="18" customHeight="1" x14ac:dyDescent="0.3"/>
    <row r="54" spans="3:5" ht="18" customHeight="1" x14ac:dyDescent="0.3"/>
    <row r="55" spans="3:5" ht="18" customHeight="1" x14ac:dyDescent="0.3"/>
    <row r="56" spans="3:5" ht="18" customHeight="1" x14ac:dyDescent="0.3"/>
    <row r="57" spans="3:5" ht="18" customHeight="1" x14ac:dyDescent="0.3"/>
    <row r="58" spans="3:5" ht="18" customHeight="1" x14ac:dyDescent="0.3"/>
    <row r="59" spans="3:5" ht="18" customHeight="1" x14ac:dyDescent="0.3"/>
    <row r="60" spans="3:5" ht="18" customHeight="1" x14ac:dyDescent="0.3"/>
    <row r="61" spans="3:5" ht="18" customHeight="1" x14ac:dyDescent="0.3"/>
    <row r="62" spans="3:5" ht="18" customHeight="1" x14ac:dyDescent="0.3"/>
    <row r="63" spans="3:5" ht="18" customHeight="1" x14ac:dyDescent="0.3"/>
    <row r="64" spans="3:5" ht="18" customHeight="1" x14ac:dyDescent="0.3"/>
    <row r="65" ht="18" customHeight="1" x14ac:dyDescent="0.3"/>
    <row r="66" ht="18" customHeight="1" x14ac:dyDescent="0.3"/>
    <row r="67" ht="18" customHeight="1" x14ac:dyDescent="0.3"/>
    <row r="68" ht="18" customHeight="1" x14ac:dyDescent="0.3"/>
    <row r="69" ht="18" customHeight="1" x14ac:dyDescent="0.3"/>
    <row r="70" ht="18" customHeight="1" x14ac:dyDescent="0.3"/>
  </sheetData>
  <sheetProtection algorithmName="SHA-512" hashValue="VsTlkCKF3k+Oy4Ihu1u+V2mKGOlWgZElJY53BnoMllS/Fd2MrEE6rGhjztNtEqw06JTXA6UqGJbU/dpgZpW+CA==" saltValue="bsDGLIYEaxs3l8VaD8T8uQ==" spinCount="100000" sheet="1" objects="1" scenarios="1"/>
  <mergeCells count="3">
    <mergeCell ref="B19:B20"/>
    <mergeCell ref="B14:B18"/>
    <mergeCell ref="B21:B22"/>
  </mergeCells>
  <hyperlinks>
    <hyperlink ref="B26" location="'General guidance'!C5" display="General guidance" xr:uid="{14CC070C-4B9F-48E4-B6FE-22036C5E81E5}"/>
    <hyperlink ref="B25" location="'Platform + officer support'!R7" display="Platform + officer support" xr:uid="{4C815D14-EC26-4EF7-9B7E-E9592F86EF92}"/>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48"/>
  <sheetViews>
    <sheetView showGridLines="0" zoomScaleNormal="100" workbookViewId="0">
      <selection activeCell="B2" sqref="B2"/>
    </sheetView>
  </sheetViews>
  <sheetFormatPr defaultColWidth="9.1796875" defaultRowHeight="14.5" x14ac:dyDescent="0.35"/>
  <cols>
    <col min="1" max="1" width="2.7265625" customWidth="1"/>
    <col min="2" max="2" width="75" customWidth="1"/>
    <col min="3" max="3" width="1" customWidth="1"/>
    <col min="4" max="4" width="36.1796875" customWidth="1"/>
    <col min="5" max="5" width="26" customWidth="1"/>
    <col min="6" max="6" width="13" customWidth="1"/>
    <col min="7" max="7" width="56.81640625" customWidth="1"/>
    <col min="8" max="8" width="9" customWidth="1"/>
    <col min="9" max="9" width="38.453125" bestFit="1" customWidth="1"/>
    <col min="10" max="10" width="5.54296875" customWidth="1"/>
    <col min="11" max="11" width="5.7265625" bestFit="1" customWidth="1"/>
    <col min="12" max="12" width="37" customWidth="1"/>
  </cols>
  <sheetData>
    <row r="1" spans="1:14" ht="18" customHeight="1" x14ac:dyDescent="0.35">
      <c r="I1" s="156"/>
    </row>
    <row r="2" spans="1:14" ht="18" customHeight="1" x14ac:dyDescent="0.35">
      <c r="B2" s="17" t="s">
        <v>65</v>
      </c>
      <c r="C2" s="17"/>
      <c r="D2" s="17"/>
      <c r="F2" s="69"/>
      <c r="G2" s="68"/>
      <c r="H2" s="151"/>
      <c r="J2" s="143"/>
      <c r="K2" s="143"/>
    </row>
    <row r="3" spans="1:14" ht="18" customHeight="1" x14ac:dyDescent="0.35">
      <c r="B3" s="283" t="s">
        <v>66</v>
      </c>
      <c r="C3" s="263"/>
      <c r="D3" s="263"/>
      <c r="E3" s="263"/>
      <c r="F3" s="263"/>
      <c r="H3" s="151"/>
    </row>
    <row r="4" spans="1:14" ht="18" customHeight="1" x14ac:dyDescent="0.35">
      <c r="B4" s="283" t="s">
        <v>156</v>
      </c>
      <c r="C4" s="263"/>
      <c r="D4" s="263"/>
      <c r="E4" s="263"/>
      <c r="F4" s="263"/>
      <c r="G4" s="3"/>
      <c r="H4" s="152"/>
      <c r="J4" s="152"/>
      <c r="K4" s="49"/>
      <c r="N4" s="63"/>
    </row>
    <row r="5" spans="1:14" ht="18" customHeight="1" x14ac:dyDescent="0.35">
      <c r="B5" s="446" t="s">
        <v>235</v>
      </c>
      <c r="C5" s="263"/>
      <c r="D5" s="263"/>
      <c r="E5" s="263"/>
      <c r="F5" s="263"/>
      <c r="H5" s="153"/>
      <c r="I5" s="8"/>
    </row>
    <row r="6" spans="1:14" ht="18" customHeight="1" x14ac:dyDescent="0.35">
      <c r="B6" s="446"/>
      <c r="C6" s="263"/>
      <c r="D6" s="263"/>
      <c r="E6" s="263"/>
      <c r="F6" s="263"/>
    </row>
    <row r="7" spans="1:14" ht="18" customHeight="1" x14ac:dyDescent="0.35">
      <c r="A7" s="38"/>
      <c r="B7" s="446"/>
      <c r="C7" s="263"/>
      <c r="D7" s="263"/>
      <c r="E7" s="263"/>
      <c r="F7" s="263"/>
    </row>
    <row r="8" spans="1:14" ht="18" customHeight="1" x14ac:dyDescent="0.35">
      <c r="A8" s="38"/>
      <c r="B8" s="446"/>
      <c r="C8" s="263"/>
      <c r="D8" s="263"/>
      <c r="E8" s="263"/>
      <c r="F8" s="263"/>
    </row>
    <row r="9" spans="1:14" ht="18" customHeight="1" x14ac:dyDescent="0.35">
      <c r="A9" s="38"/>
      <c r="B9" s="443" t="s">
        <v>97</v>
      </c>
      <c r="C9" s="263"/>
      <c r="D9" s="263"/>
      <c r="E9" s="263"/>
      <c r="F9" s="263"/>
    </row>
    <row r="10" spans="1:14" ht="18" customHeight="1" x14ac:dyDescent="0.35">
      <c r="A10" s="38"/>
      <c r="B10" s="443"/>
      <c r="C10" s="263"/>
      <c r="D10" s="263"/>
      <c r="E10" s="263"/>
      <c r="F10" s="263"/>
    </row>
    <row r="11" spans="1:14" ht="18" customHeight="1" x14ac:dyDescent="0.35">
      <c r="A11" s="38"/>
      <c r="B11" s="443"/>
      <c r="C11" s="263"/>
      <c r="D11" s="263"/>
      <c r="E11" s="263"/>
      <c r="F11" s="263"/>
    </row>
    <row r="12" spans="1:14" ht="18" customHeight="1" x14ac:dyDescent="0.35">
      <c r="A12" s="38"/>
      <c r="B12" s="443"/>
      <c r="C12" s="263"/>
      <c r="E12" s="263"/>
      <c r="F12" s="263"/>
    </row>
    <row r="13" spans="1:14" ht="18" customHeight="1" x14ac:dyDescent="0.35">
      <c r="A13" s="38"/>
      <c r="B13" s="444" t="s">
        <v>236</v>
      </c>
      <c r="C13" s="263"/>
      <c r="E13" s="263"/>
      <c r="F13" s="263"/>
    </row>
    <row r="14" spans="1:14" ht="18" customHeight="1" x14ac:dyDescent="0.35">
      <c r="B14" s="444"/>
      <c r="C14" s="257"/>
      <c r="E14" s="24"/>
      <c r="F14" s="24"/>
      <c r="G14" s="3"/>
    </row>
    <row r="15" spans="1:14" ht="18" customHeight="1" x14ac:dyDescent="0.35">
      <c r="A15" s="47"/>
      <c r="B15" s="444"/>
      <c r="E15" s="46"/>
      <c r="F15" s="46"/>
      <c r="H15" s="3"/>
      <c r="I15" s="3"/>
      <c r="J15" s="3"/>
      <c r="K15" s="3"/>
    </row>
    <row r="16" spans="1:14" ht="18" customHeight="1" x14ac:dyDescent="0.35">
      <c r="B16" s="278" t="s">
        <v>157</v>
      </c>
      <c r="C16" s="264"/>
      <c r="D16" s="264"/>
      <c r="E16" s="141"/>
      <c r="F16" s="141"/>
      <c r="G16" s="47"/>
      <c r="H16" s="47"/>
      <c r="I16" s="47"/>
      <c r="J16" s="47"/>
      <c r="K16" s="47"/>
    </row>
    <row r="17" spans="2:13" ht="18" customHeight="1" x14ac:dyDescent="0.35">
      <c r="B17" s="278" t="s">
        <v>95</v>
      </c>
      <c r="C17" s="265"/>
      <c r="D17" s="265"/>
      <c r="E17" s="265"/>
      <c r="L17" s="50"/>
    </row>
    <row r="18" spans="2:13" ht="18" customHeight="1" x14ac:dyDescent="0.35">
      <c r="B18" s="285" t="s">
        <v>68</v>
      </c>
      <c r="E18" s="265"/>
      <c r="G18" s="147"/>
      <c r="L18" s="445"/>
      <c r="M18" s="445"/>
    </row>
    <row r="19" spans="2:13" ht="18" customHeight="1" x14ac:dyDescent="0.35">
      <c r="E19" s="265"/>
      <c r="L19" s="48"/>
      <c r="M19" s="48"/>
    </row>
    <row r="20" spans="2:13" ht="18" customHeight="1" x14ac:dyDescent="0.35">
      <c r="B20" s="284"/>
      <c r="C20" s="266"/>
      <c r="D20" s="266"/>
      <c r="E20" s="266"/>
      <c r="G20" s="58"/>
      <c r="L20" s="51"/>
    </row>
    <row r="21" spans="2:13" ht="18" customHeight="1" x14ac:dyDescent="0.35">
      <c r="B21" s="267"/>
      <c r="C21" s="266"/>
      <c r="D21" s="266"/>
      <c r="E21" s="266"/>
      <c r="I21" s="59"/>
    </row>
    <row r="22" spans="2:13" ht="18" customHeight="1" x14ac:dyDescent="0.35">
      <c r="B22" s="267"/>
      <c r="C22" s="262"/>
      <c r="D22" s="262"/>
      <c r="E22" s="262"/>
      <c r="F22" s="18"/>
    </row>
    <row r="23" spans="2:13" ht="18" customHeight="1" x14ac:dyDescent="0.35">
      <c r="B23" s="267"/>
      <c r="C23" s="262"/>
      <c r="D23" s="262"/>
      <c r="E23" s="262"/>
      <c r="F23" s="18"/>
    </row>
    <row r="24" spans="2:13" ht="18" customHeight="1" x14ac:dyDescent="0.35">
      <c r="B24" s="262"/>
      <c r="C24" s="262"/>
      <c r="D24" s="262"/>
      <c r="E24" s="262"/>
      <c r="F24" s="18"/>
      <c r="G24" s="147"/>
      <c r="I24" s="7"/>
    </row>
    <row r="25" spans="2:13" ht="18" customHeight="1" x14ac:dyDescent="0.35">
      <c r="F25" s="18"/>
      <c r="H25" s="20"/>
      <c r="J25" s="20"/>
      <c r="K25" s="20"/>
    </row>
    <row r="26" spans="2:13" ht="18" customHeight="1" x14ac:dyDescent="0.35">
      <c r="E26" s="56"/>
      <c r="F26" s="57"/>
      <c r="H26" s="20"/>
      <c r="J26" s="20"/>
      <c r="K26" s="20"/>
      <c r="L26" s="55"/>
    </row>
    <row r="27" spans="2:13" ht="18" customHeight="1" x14ac:dyDescent="0.35">
      <c r="I27" s="55"/>
    </row>
    <row r="28" spans="2:13" ht="18" customHeight="1" x14ac:dyDescent="0.35">
      <c r="E28" s="64"/>
      <c r="I28" s="18"/>
      <c r="K28" s="18"/>
    </row>
    <row r="29" spans="2:13" ht="18" customHeight="1" x14ac:dyDescent="0.35">
      <c r="K29" s="18"/>
    </row>
    <row r="30" spans="2:13" ht="18" customHeight="1" x14ac:dyDescent="0.35">
      <c r="K30" s="18"/>
    </row>
    <row r="31" spans="2:13" ht="18" customHeight="1" x14ac:dyDescent="0.35">
      <c r="I31" s="18"/>
      <c r="K31" s="18"/>
    </row>
    <row r="32" spans="2:13" ht="18" customHeight="1" x14ac:dyDescent="0.35">
      <c r="I32" s="18"/>
      <c r="K32" s="18"/>
    </row>
    <row r="33" spans="7:11" ht="18" customHeight="1" x14ac:dyDescent="0.35">
      <c r="I33" s="18"/>
      <c r="K33" s="18"/>
    </row>
    <row r="34" spans="7:11" ht="18" customHeight="1" x14ac:dyDescent="0.35">
      <c r="I34" s="56"/>
      <c r="K34" s="57"/>
    </row>
    <row r="35" spans="7:11" ht="18" customHeight="1" x14ac:dyDescent="0.35"/>
    <row r="36" spans="7:11" ht="18" customHeight="1" x14ac:dyDescent="0.35"/>
    <row r="37" spans="7:11" ht="18" customHeight="1" x14ac:dyDescent="0.35"/>
    <row r="38" spans="7:11" ht="18" customHeight="1" x14ac:dyDescent="0.35"/>
    <row r="39" spans="7:11" ht="18" customHeight="1" x14ac:dyDescent="0.35"/>
    <row r="40" spans="7:11" ht="18" customHeight="1" x14ac:dyDescent="0.35"/>
    <row r="41" spans="7:11" ht="18" customHeight="1" x14ac:dyDescent="0.35"/>
    <row r="42" spans="7:11" ht="18" customHeight="1" x14ac:dyDescent="0.35"/>
    <row r="43" spans="7:11" ht="15" customHeight="1" x14ac:dyDescent="0.35">
      <c r="G43" s="21"/>
      <c r="H43" s="21"/>
      <c r="I43" s="21"/>
      <c r="J43" s="21"/>
      <c r="K43" s="21"/>
    </row>
    <row r="44" spans="7:11" ht="15.5" x14ac:dyDescent="0.35">
      <c r="G44" s="21"/>
      <c r="H44" s="21"/>
      <c r="I44" s="21"/>
      <c r="J44" s="21"/>
      <c r="K44" s="21"/>
    </row>
    <row r="45" spans="7:11" ht="15" customHeight="1" x14ac:dyDescent="0.35">
      <c r="G45" s="22"/>
      <c r="H45" s="22"/>
      <c r="I45" s="22"/>
      <c r="J45" s="22"/>
      <c r="K45" s="22"/>
    </row>
    <row r="46" spans="7:11" ht="15.5" x14ac:dyDescent="0.35">
      <c r="G46" s="22"/>
      <c r="H46" s="22"/>
      <c r="I46" s="22"/>
      <c r="J46" s="22"/>
      <c r="K46" s="22"/>
    </row>
    <row r="47" spans="7:11" ht="15" customHeight="1" x14ac:dyDescent="0.35">
      <c r="G47" s="23"/>
      <c r="H47" s="23"/>
      <c r="I47" s="23"/>
      <c r="J47" s="23"/>
      <c r="K47" s="23"/>
    </row>
    <row r="48" spans="7:11" ht="15.5" x14ac:dyDescent="0.35">
      <c r="G48" s="23"/>
      <c r="H48" s="23"/>
      <c r="I48" s="23"/>
      <c r="J48" s="23"/>
      <c r="K48" s="23"/>
    </row>
  </sheetData>
  <sheetProtection algorithmName="SHA-512" hashValue="bBPmeySKyW9k4RzrppSsrSaZqUciPJU+bZJKXIHYBqQ/Tbv40UOWun5qWkRydaygH09AnYdlJPFK1zvVB6/zfA==" saltValue="BPlpa8oorHWwNGMChCN3HQ==" spinCount="100000" sheet="1" objects="1" scenarios="1"/>
  <mergeCells count="4">
    <mergeCell ref="B9:B12"/>
    <mergeCell ref="B13:B15"/>
    <mergeCell ref="L18:M18"/>
    <mergeCell ref="B5:B8"/>
  </mergeCells>
  <hyperlinks>
    <hyperlink ref="B17" location="'Equipment + Data'!O7" display="CALC. Equipment + Data" xr:uid="{AF42C966-5081-48C5-86A0-8EA06AD5EB0C}"/>
    <hyperlink ref="B16" location="'Platform + officer support'!R7" display="Platform + officer support" xr:uid="{B8E378F4-0E16-4AD6-8C95-9AD2B81773A2}"/>
    <hyperlink ref="J2:L2" location="'Platform + officer support'!M9" display="CALC. Platform &amp; officer support" xr:uid="{61775EB1-F483-4847-AB29-2FD975C5A7EC}"/>
    <hyperlink ref="B18" location="'General guidance'!C5" display="General guidance" xr:uid="{2048BF2B-7765-46B4-A0FA-A747EABC52BE}"/>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I46"/>
  <sheetViews>
    <sheetView showGridLines="0" showRowColHeaders="0" zoomScaleNormal="100" workbookViewId="0">
      <selection activeCell="E2" sqref="E2"/>
    </sheetView>
  </sheetViews>
  <sheetFormatPr defaultColWidth="9.1796875" defaultRowHeight="12.5" x14ac:dyDescent="0.35"/>
  <cols>
    <col min="1" max="1" width="2.7265625" style="8" customWidth="1"/>
    <col min="2" max="2" width="20.453125" style="8" customWidth="1"/>
    <col min="3" max="3" width="73.7265625" style="8" customWidth="1"/>
    <col min="4" max="4" width="2.7265625" style="8" customWidth="1"/>
    <col min="5" max="5" width="79.7265625" style="8" customWidth="1"/>
    <col min="6" max="6" width="47.453125" style="8" customWidth="1"/>
    <col min="7" max="7" width="34.1796875" style="8" customWidth="1"/>
    <col min="8" max="16384" width="9.1796875" style="8"/>
  </cols>
  <sheetData>
    <row r="2" spans="1:9" ht="18" customHeight="1" x14ac:dyDescent="0.35">
      <c r="A2"/>
      <c r="B2"/>
      <c r="C2" s="295" t="s">
        <v>69</v>
      </c>
      <c r="D2" s="1"/>
      <c r="E2" s="17" t="s">
        <v>54</v>
      </c>
    </row>
    <row r="3" spans="1:9" ht="18" customHeight="1" x14ac:dyDescent="0.35">
      <c r="A3" s="12"/>
      <c r="B3" s="12"/>
      <c r="C3" s="17" t="s">
        <v>9</v>
      </c>
      <c r="D3" s="13"/>
      <c r="E3" s="449" t="s">
        <v>238</v>
      </c>
      <c r="F3" s="138"/>
    </row>
    <row r="4" spans="1:9" ht="18" customHeight="1" x14ac:dyDescent="0.35">
      <c r="A4" s="12"/>
      <c r="B4" s="12"/>
      <c r="C4" s="10" t="s">
        <v>49</v>
      </c>
      <c r="D4" s="13"/>
      <c r="E4" s="449"/>
      <c r="F4" s="63"/>
    </row>
    <row r="5" spans="1:9" ht="18" customHeight="1" x14ac:dyDescent="0.35">
      <c r="A5" s="12"/>
      <c r="B5" s="12"/>
      <c r="C5" s="449" t="s">
        <v>57</v>
      </c>
      <c r="D5" s="13"/>
      <c r="E5" s="449"/>
      <c r="F5" s="63"/>
    </row>
    <row r="6" spans="1:9" ht="18" customHeight="1" x14ac:dyDescent="0.35">
      <c r="A6" s="12"/>
      <c r="B6" s="12"/>
      <c r="C6" s="449"/>
      <c r="D6" s="13"/>
      <c r="E6" s="449" t="s">
        <v>56</v>
      </c>
      <c r="F6" s="63"/>
    </row>
    <row r="7" spans="1:9" ht="18" customHeight="1" x14ac:dyDescent="0.35">
      <c r="A7" s="12"/>
      <c r="C7" s="449" t="s">
        <v>237</v>
      </c>
      <c r="D7" s="13"/>
      <c r="E7" s="449"/>
      <c r="F7" s="63"/>
    </row>
    <row r="8" spans="1:9" ht="18" customHeight="1" x14ac:dyDescent="0.35">
      <c r="A8" s="12"/>
      <c r="B8" s="145"/>
      <c r="C8" s="449"/>
      <c r="D8" s="13"/>
      <c r="E8" s="449" t="s">
        <v>239</v>
      </c>
      <c r="F8" s="63"/>
    </row>
    <row r="9" spans="1:9" ht="18" customHeight="1" x14ac:dyDescent="0.35">
      <c r="A9" s="11"/>
      <c r="B9" s="449" t="s">
        <v>194</v>
      </c>
      <c r="C9" s="449"/>
      <c r="D9" s="13"/>
      <c r="E9" s="449"/>
      <c r="F9" s="63"/>
      <c r="I9" s="63"/>
    </row>
    <row r="10" spans="1:9" ht="18" customHeight="1" x14ac:dyDescent="0.35">
      <c r="A10" s="11"/>
      <c r="B10" s="449"/>
      <c r="C10" s="449"/>
      <c r="D10" s="14"/>
      <c r="E10" s="449"/>
      <c r="G10" s="68"/>
    </row>
    <row r="11" spans="1:9" ht="18" customHeight="1" x14ac:dyDescent="0.35">
      <c r="A11" s="11"/>
      <c r="B11" s="11"/>
      <c r="D11" s="14"/>
      <c r="E11" s="449"/>
    </row>
    <row r="12" spans="1:9" ht="18" customHeight="1" x14ac:dyDescent="0.35">
      <c r="A12" s="12"/>
      <c r="B12" s="146" t="s">
        <v>50</v>
      </c>
      <c r="D12" s="15"/>
    </row>
    <row r="13" spans="1:9" ht="18" customHeight="1" x14ac:dyDescent="0.35">
      <c r="A13" s="11"/>
      <c r="B13" s="450" t="s">
        <v>51</v>
      </c>
      <c r="C13" s="450"/>
      <c r="D13" s="15"/>
      <c r="G13" s="63"/>
    </row>
    <row r="14" spans="1:9" ht="18" customHeight="1" x14ac:dyDescent="0.3">
      <c r="A14" s="12"/>
      <c r="B14" s="450"/>
      <c r="C14" s="450"/>
      <c r="D14" s="15"/>
      <c r="G14" s="40"/>
    </row>
    <row r="15" spans="1:9" ht="18" customHeight="1" x14ac:dyDescent="0.35">
      <c r="A15"/>
      <c r="B15" s="450" t="s">
        <v>52</v>
      </c>
      <c r="C15" s="450"/>
      <c r="D15" s="5"/>
      <c r="G15" s="41"/>
    </row>
    <row r="16" spans="1:9" ht="18" customHeight="1" x14ac:dyDescent="0.35">
      <c r="A16"/>
      <c r="B16" s="450"/>
      <c r="C16" s="450"/>
      <c r="D16" s="13"/>
      <c r="G16" s="45"/>
    </row>
    <row r="17" spans="1:8" ht="18" customHeight="1" x14ac:dyDescent="0.35">
      <c r="A17"/>
      <c r="B17" s="450"/>
      <c r="C17" s="450"/>
      <c r="D17" s="13"/>
    </row>
    <row r="18" spans="1:8" ht="18" customHeight="1" x14ac:dyDescent="0.35">
      <c r="A18"/>
      <c r="B18" s="447" t="s">
        <v>17</v>
      </c>
      <c r="C18" s="447"/>
      <c r="D18" s="13"/>
    </row>
    <row r="19" spans="1:8" ht="18" customHeight="1" x14ac:dyDescent="0.35">
      <c r="A19"/>
      <c r="B19" s="448" t="s">
        <v>53</v>
      </c>
      <c r="C19" s="448"/>
      <c r="D19" s="13"/>
    </row>
    <row r="20" spans="1:8" ht="18" customHeight="1" x14ac:dyDescent="0.35">
      <c r="A20"/>
      <c r="B20" s="448"/>
      <c r="C20" s="448"/>
      <c r="D20" s="13"/>
      <c r="F20" s="53"/>
    </row>
    <row r="21" spans="1:8" ht="18" customHeight="1" x14ac:dyDescent="0.35">
      <c r="A21"/>
      <c r="B21" s="448"/>
      <c r="C21" s="448"/>
      <c r="D21" s="13"/>
    </row>
    <row r="22" spans="1:8" ht="18" customHeight="1" x14ac:dyDescent="0.35">
      <c r="A22"/>
      <c r="B22" s="451"/>
      <c r="C22" s="451"/>
      <c r="D22" s="13"/>
    </row>
    <row r="23" spans="1:8" ht="18" customHeight="1" x14ac:dyDescent="0.35">
      <c r="A23"/>
      <c r="B23" s="451"/>
      <c r="C23" s="451"/>
      <c r="D23" s="13"/>
    </row>
    <row r="24" spans="1:8" ht="18" customHeight="1" x14ac:dyDescent="0.35">
      <c r="A24"/>
      <c r="B24" s="451"/>
      <c r="C24" s="451"/>
      <c r="D24" s="13"/>
      <c r="E24" s="449" t="s">
        <v>55</v>
      </c>
    </row>
    <row r="25" spans="1:8" ht="18" customHeight="1" x14ac:dyDescent="0.35">
      <c r="A25"/>
      <c r="B25" s="451"/>
      <c r="C25" s="451"/>
      <c r="D25" s="13"/>
      <c r="E25" s="449"/>
    </row>
    <row r="26" spans="1:8" ht="18" customHeight="1" x14ac:dyDescent="0.35">
      <c r="A26"/>
      <c r="C26" s="139"/>
      <c r="D26" s="13"/>
      <c r="E26" s="449"/>
    </row>
    <row r="27" spans="1:8" ht="18" customHeight="1" x14ac:dyDescent="0.35">
      <c r="A27" s="1"/>
      <c r="D27" s="28"/>
      <c r="E27" s="278" t="s">
        <v>25</v>
      </c>
      <c r="F27" s="138"/>
      <c r="G27" s="138"/>
      <c r="H27" s="138"/>
    </row>
    <row r="28" spans="1:8" ht="18" customHeight="1" x14ac:dyDescent="0.35">
      <c r="A28" s="1"/>
      <c r="D28" s="28"/>
      <c r="E28" s="278" t="s">
        <v>96</v>
      </c>
    </row>
    <row r="29" spans="1:8" ht="18" customHeight="1" x14ac:dyDescent="0.35">
      <c r="A29" s="1"/>
      <c r="E29" s="278" t="s">
        <v>63</v>
      </c>
    </row>
    <row r="30" spans="1:8" ht="18" customHeight="1" x14ac:dyDescent="0.35">
      <c r="A30" s="1"/>
      <c r="D30" s="28"/>
    </row>
    <row r="31" spans="1:8" ht="18" customHeight="1" x14ac:dyDescent="0.35">
      <c r="A31" s="1"/>
      <c r="D31" s="28"/>
    </row>
    <row r="32" spans="1:8" ht="18" customHeight="1" x14ac:dyDescent="0.35">
      <c r="A32" s="1"/>
      <c r="B32" s="1"/>
      <c r="C32" s="28"/>
      <c r="D32" s="28"/>
      <c r="E32" s="142"/>
    </row>
    <row r="33" spans="1:5" ht="18" customHeight="1" x14ac:dyDescent="0.35">
      <c r="A33" s="1"/>
      <c r="B33" s="1"/>
      <c r="C33" s="28"/>
      <c r="D33" s="28"/>
      <c r="E33" s="142"/>
    </row>
    <row r="34" spans="1:5" ht="18" customHeight="1" x14ac:dyDescent="0.35">
      <c r="A34" s="1"/>
      <c r="B34" s="1"/>
      <c r="C34" s="140"/>
      <c r="D34" s="28"/>
    </row>
    <row r="35" spans="1:5" ht="18" customHeight="1" x14ac:dyDescent="0.35">
      <c r="A35" s="1"/>
      <c r="B35" s="1"/>
      <c r="C35" s="140"/>
      <c r="D35" s="28"/>
      <c r="E35" s="142"/>
    </row>
    <row r="36" spans="1:5" ht="18" customHeight="1" x14ac:dyDescent="0.35">
      <c r="A36" s="1"/>
      <c r="B36" s="1"/>
      <c r="C36" s="140"/>
      <c r="D36" s="28"/>
      <c r="E36" s="142"/>
    </row>
    <row r="37" spans="1:5" ht="18" customHeight="1" x14ac:dyDescent="0.35">
      <c r="A37" s="1"/>
      <c r="B37" s="1"/>
      <c r="C37" s="140"/>
      <c r="D37" s="28"/>
      <c r="E37" s="142"/>
    </row>
    <row r="38" spans="1:5" ht="18" customHeight="1" x14ac:dyDescent="0.35"/>
    <row r="39" spans="1:5" ht="18" customHeight="1" x14ac:dyDescent="0.35"/>
    <row r="40" spans="1:5" ht="18" customHeight="1" x14ac:dyDescent="0.35"/>
    <row r="41" spans="1:5" ht="18" customHeight="1" x14ac:dyDescent="0.35"/>
    <row r="42" spans="1:5" ht="18" customHeight="1" x14ac:dyDescent="0.35"/>
    <row r="43" spans="1:5" ht="18" customHeight="1" x14ac:dyDescent="0.35"/>
    <row r="44" spans="1:5" ht="18" customHeight="1" x14ac:dyDescent="0.35"/>
    <row r="45" spans="1:5" ht="18" customHeight="1" x14ac:dyDescent="0.35"/>
    <row r="46" spans="1:5" ht="18" customHeight="1" x14ac:dyDescent="0.35"/>
  </sheetData>
  <sheetProtection algorithmName="SHA-512" hashValue="Ifa1XhCaOzjgtjYPc9UxmFrWtUUc16rn7QmltTlFuY7bM4VYmo4/j3XIyOiABRwFTyoNR7HheeHWkg4WJKo1cw==" saltValue="zrwi0GdIYzU+z+FRmVoUrQ==" spinCount="100000" sheet="1" objects="1" scenarios="1"/>
  <mergeCells count="12">
    <mergeCell ref="B18:C18"/>
    <mergeCell ref="B19:C21"/>
    <mergeCell ref="E3:E5"/>
    <mergeCell ref="E24:E26"/>
    <mergeCell ref="E6:E7"/>
    <mergeCell ref="E8:E11"/>
    <mergeCell ref="C5:C6"/>
    <mergeCell ref="C7:C8"/>
    <mergeCell ref="B9:C10"/>
    <mergeCell ref="B13:C14"/>
    <mergeCell ref="B15:C17"/>
    <mergeCell ref="B22:C25"/>
  </mergeCells>
  <dataValidations count="1">
    <dataValidation allowBlank="1" showInputMessage="1" showErrorMessage="1" promptTitle="Data" prompt="Telemetry, Processing, Analysis" sqref="C3" xr:uid="{9782775C-26C5-4D60-8E96-4F7585FE1DE8}"/>
  </dataValidations>
  <hyperlinks>
    <hyperlink ref="C2" location="'General guidance'!C5" display="Back to general guidance" xr:uid="{D4A4BCE1-A753-4548-856D-BA29289762F7}"/>
    <hyperlink ref="E28" location="'Equipment + Data'!O9" display="CALC. Equipment + Data" xr:uid="{5CAA5A62-6C78-4CC8-8E00-7B2C0DB8C931}"/>
    <hyperlink ref="E27" location="'Platform + officer support'!R9" display="CALC. Platform &amp; officer support" xr:uid="{A9F41DDF-E180-406A-83D7-E5BDA097F986}"/>
    <hyperlink ref="E29" location="'EMP Dashboard'!B2" display="EMP Dashboard" xr:uid="{C239AC15-41AA-49A5-A51F-ABB960C9F640}"/>
  </hyperlink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07091-98A8-4423-B503-E08EFD31D8A2}">
  <dimension ref="B1:N44"/>
  <sheetViews>
    <sheetView showGridLines="0" showRowColHeaders="0" workbookViewId="0">
      <selection activeCell="B2" sqref="B2"/>
    </sheetView>
  </sheetViews>
  <sheetFormatPr defaultRowHeight="14.5" x14ac:dyDescent="0.35"/>
  <cols>
    <col min="1" max="1" width="3" customWidth="1"/>
    <col min="2" max="2" width="84.7265625" customWidth="1"/>
    <col min="4" max="4" width="38.453125" customWidth="1"/>
  </cols>
  <sheetData>
    <row r="1" spans="2:14" ht="15.5" x14ac:dyDescent="0.35">
      <c r="D1" s="2"/>
    </row>
    <row r="2" spans="2:14" ht="15.5" x14ac:dyDescent="0.35">
      <c r="B2" s="17" t="s">
        <v>240</v>
      </c>
      <c r="D2" s="281" t="s">
        <v>69</v>
      </c>
    </row>
    <row r="3" spans="2:14" ht="15.5" x14ac:dyDescent="0.35">
      <c r="B3" s="2" t="s">
        <v>60</v>
      </c>
      <c r="C3" s="2"/>
      <c r="D3" s="278" t="s">
        <v>157</v>
      </c>
    </row>
    <row r="4" spans="2:14" ht="15.5" x14ac:dyDescent="0.35">
      <c r="B4" s="2" t="s">
        <v>59</v>
      </c>
      <c r="C4" s="2"/>
      <c r="D4" s="278" t="s">
        <v>95</v>
      </c>
    </row>
    <row r="13" spans="2:14" ht="15.5" x14ac:dyDescent="0.35">
      <c r="N13" s="138"/>
    </row>
    <row r="25" spans="4:4" ht="15.5" x14ac:dyDescent="0.35">
      <c r="D25" s="2" t="s">
        <v>61</v>
      </c>
    </row>
    <row r="44" spans="4:4" ht="15.5" x14ac:dyDescent="0.35">
      <c r="D44" s="149" t="s">
        <v>62</v>
      </c>
    </row>
  </sheetData>
  <sheetProtection algorithmName="SHA-512" hashValue="DhLKdklWBY8yajhDrfC1UE+STMJlSE1vH9dpOrLlwGoUrq6hqjAmMzbLIfw0eXxF71EhiOTxHvo3mM9mGsqk3Q==" saltValue="rPk2xx0pghzBuUuElPCj3A==" spinCount="100000" sheet="1" objects="1" scenarios="1"/>
  <hyperlinks>
    <hyperlink ref="D4" location="'Equipment + Data'!O7" display="Equipment + Data" xr:uid="{A8DA8D3C-2F63-470C-9882-0386116E05C5}"/>
    <hyperlink ref="D3" location="'Platform + officer support'!R7" display="Platform + officer support" xr:uid="{9F4B7633-DF09-4DAC-BF8E-E818B442EA7A}"/>
    <hyperlink ref="D2" location="'General guidance'!C5" display="Back to general guidance" xr:uid="{C0071A26-85E1-4D52-8B29-9ECE6C8130DD}"/>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B2:S98"/>
  <sheetViews>
    <sheetView zoomScale="85" zoomScaleNormal="85" workbookViewId="0">
      <selection activeCell="N8" sqref="N8"/>
    </sheetView>
  </sheetViews>
  <sheetFormatPr defaultColWidth="9.1796875" defaultRowHeight="15.5" x14ac:dyDescent="0.35"/>
  <cols>
    <col min="1" max="1" width="3.26953125" style="2" customWidth="1"/>
    <col min="2" max="2" width="55.453125" style="2" customWidth="1"/>
    <col min="3" max="3" width="9.54296875" style="2" customWidth="1"/>
    <col min="4" max="4" width="2" style="2" customWidth="1"/>
    <col min="5" max="5" width="48.453125" style="2" customWidth="1"/>
    <col min="6" max="6" width="12.1796875" style="2" customWidth="1"/>
    <col min="7" max="7" width="3.81640625" style="2" customWidth="1"/>
    <col min="8" max="8" width="3.26953125" style="2" customWidth="1"/>
    <col min="9" max="9" width="51.453125" style="2" bestFit="1" customWidth="1"/>
    <col min="10" max="10" width="3.453125" style="2" customWidth="1"/>
    <col min="11" max="11" width="3.26953125" style="2" customWidth="1"/>
    <col min="12" max="12" width="52.1796875" style="2" customWidth="1"/>
    <col min="13" max="13" width="11.453125" style="2" customWidth="1"/>
    <col min="14" max="14" width="1.54296875" style="2" customWidth="1"/>
    <col min="15" max="15" width="40.453125" style="2" bestFit="1" customWidth="1"/>
    <col min="16" max="16" width="7" style="2" customWidth="1"/>
    <col min="17" max="17" width="7.54296875" style="2" customWidth="1"/>
    <col min="20" max="16384" width="9.1796875" style="2"/>
  </cols>
  <sheetData>
    <row r="2" spans="2:18" ht="20.149999999999999" customHeight="1" x14ac:dyDescent="0.35">
      <c r="B2" s="17" t="s">
        <v>67</v>
      </c>
      <c r="D2" s="268"/>
      <c r="E2" s="281" t="s">
        <v>69</v>
      </c>
      <c r="H2" s="306"/>
      <c r="I2" s="17" t="s">
        <v>42</v>
      </c>
      <c r="J2" s="303"/>
      <c r="K2" s="184"/>
      <c r="L2" s="184"/>
    </row>
    <row r="3" spans="2:18" ht="20.149999999999999" customHeight="1" thickBot="1" x14ac:dyDescent="0.4">
      <c r="B3" s="214" t="s">
        <v>24</v>
      </c>
      <c r="H3" s="307"/>
      <c r="J3" s="304"/>
      <c r="L3" s="88" t="s">
        <v>2</v>
      </c>
      <c r="M3" s="89"/>
      <c r="O3" s="210" t="s">
        <v>10</v>
      </c>
      <c r="P3" s="89"/>
    </row>
    <row r="4" spans="2:18" ht="20.149999999999999" customHeight="1" thickTop="1" thickBot="1" x14ac:dyDescent="0.4">
      <c r="B4" s="116" t="s">
        <v>22</v>
      </c>
      <c r="C4" s="127" t="s">
        <v>0</v>
      </c>
      <c r="E4" s="82" t="s">
        <v>20</v>
      </c>
      <c r="F4" s="207">
        <f>'Platform + officer support'!D16-10</f>
        <v>37</v>
      </c>
      <c r="H4" s="307"/>
      <c r="I4" s="124" t="s">
        <v>159</v>
      </c>
      <c r="J4" s="304"/>
      <c r="L4" s="106" t="s">
        <v>93</v>
      </c>
      <c r="M4" s="107"/>
      <c r="O4" s="87" t="s">
        <v>7</v>
      </c>
      <c r="P4" s="212" t="s">
        <v>91</v>
      </c>
      <c r="Q4" s="212"/>
    </row>
    <row r="5" spans="2:18" ht="20.149999999999999" customHeight="1" thickTop="1" thickBot="1" x14ac:dyDescent="0.45">
      <c r="B5" s="78" t="s">
        <v>19</v>
      </c>
      <c r="C5" s="128">
        <v>50</v>
      </c>
      <c r="E5" s="188" t="s">
        <v>22</v>
      </c>
      <c r="F5" s="208"/>
      <c r="G5" s="10"/>
      <c r="H5" s="307"/>
      <c r="I5" s="10" t="s">
        <v>161</v>
      </c>
      <c r="J5" s="304"/>
      <c r="L5" s="85" t="s">
        <v>129</v>
      </c>
      <c r="M5" s="332">
        <v>130</v>
      </c>
      <c r="O5" s="34" t="s">
        <v>206</v>
      </c>
      <c r="P5" s="211">
        <v>28</v>
      </c>
      <c r="Q5" s="213">
        <v>140</v>
      </c>
      <c r="R5" s="354">
        <f>P5*5</f>
        <v>140</v>
      </c>
    </row>
    <row r="6" spans="2:18" ht="20.149999999999999" customHeight="1" thickTop="1" thickBot="1" x14ac:dyDescent="0.45">
      <c r="B6" s="76" t="s">
        <v>26</v>
      </c>
      <c r="C6" s="128">
        <v>5</v>
      </c>
      <c r="E6" s="78" t="s">
        <v>89</v>
      </c>
      <c r="F6" s="132">
        <f>50*'Platform + officer support'!D16</f>
        <v>2350</v>
      </c>
      <c r="G6" s="130"/>
      <c r="H6" s="307"/>
      <c r="I6" s="10" t="s">
        <v>160</v>
      </c>
      <c r="J6" s="304"/>
      <c r="L6" s="85" t="s">
        <v>130</v>
      </c>
      <c r="M6" s="333">
        <v>225</v>
      </c>
      <c r="O6" s="34" t="s">
        <v>207</v>
      </c>
      <c r="P6" s="211">
        <v>34</v>
      </c>
      <c r="Q6" s="213">
        <v>170</v>
      </c>
      <c r="R6" s="354">
        <f>P6*5</f>
        <v>170</v>
      </c>
    </row>
    <row r="7" spans="2:18" ht="20.149999999999999" customHeight="1" thickTop="1" thickBot="1" x14ac:dyDescent="0.4">
      <c r="B7" s="79"/>
      <c r="C7" s="130"/>
      <c r="D7" s="16"/>
      <c r="E7" s="76" t="s">
        <v>29</v>
      </c>
      <c r="F7" s="132">
        <f>(C5*10)+(F4*C6)</f>
        <v>685</v>
      </c>
      <c r="G7" s="130"/>
      <c r="H7" s="308"/>
      <c r="I7" s="10"/>
      <c r="J7" s="304"/>
      <c r="K7" s="16"/>
      <c r="L7" s="86" t="s">
        <v>208</v>
      </c>
      <c r="M7" s="334">
        <v>455</v>
      </c>
      <c r="N7" s="89"/>
      <c r="Q7" s="89"/>
    </row>
    <row r="8" spans="2:18" ht="20.149999999999999" customHeight="1" thickTop="1" thickBot="1" x14ac:dyDescent="0.4">
      <c r="B8" s="116" t="s">
        <v>23</v>
      </c>
      <c r="C8" s="127" t="s">
        <v>36</v>
      </c>
      <c r="D8" s="16"/>
      <c r="E8" s="79"/>
      <c r="F8" s="130"/>
      <c r="G8" s="130"/>
      <c r="H8" s="308"/>
      <c r="I8" s="124" t="s">
        <v>171</v>
      </c>
      <c r="J8" s="304"/>
      <c r="K8" s="16"/>
      <c r="L8" s="86" t="s">
        <v>209</v>
      </c>
      <c r="M8" s="333">
        <v>225</v>
      </c>
    </row>
    <row r="9" spans="2:18" ht="20.149999999999999" customHeight="1" thickTop="1" thickBot="1" x14ac:dyDescent="0.4">
      <c r="B9" s="77" t="s">
        <v>18</v>
      </c>
      <c r="C9" s="132">
        <v>0.5</v>
      </c>
      <c r="D9" s="16"/>
      <c r="E9" s="82" t="s">
        <v>21</v>
      </c>
      <c r="F9" s="83">
        <f>'Platform + officer support'!D18-1000</f>
        <v>-1000</v>
      </c>
      <c r="G9" s="16"/>
      <c r="H9" s="308"/>
      <c r="I9" s="10" t="s">
        <v>179</v>
      </c>
      <c r="J9" s="304"/>
      <c r="K9" s="16"/>
      <c r="L9" s="86" t="s">
        <v>210</v>
      </c>
      <c r="M9" s="334">
        <v>130</v>
      </c>
    </row>
    <row r="10" spans="2:18" ht="20.149999999999999" customHeight="1" thickTop="1" thickBot="1" x14ac:dyDescent="0.4">
      <c r="B10" s="77" t="s">
        <v>90</v>
      </c>
      <c r="C10" s="132">
        <v>0.05</v>
      </c>
      <c r="D10" s="129"/>
      <c r="E10" s="188" t="s">
        <v>23</v>
      </c>
      <c r="F10" s="208"/>
      <c r="G10" s="10"/>
      <c r="H10" s="309"/>
      <c r="I10" s="10" t="s">
        <v>181</v>
      </c>
      <c r="J10" s="304"/>
      <c r="K10" s="129"/>
      <c r="L10" s="86" t="s">
        <v>211</v>
      </c>
      <c r="M10" s="333">
        <v>455</v>
      </c>
    </row>
    <row r="11" spans="2:18" ht="20.149999999999999" customHeight="1" thickTop="1" thickBot="1" x14ac:dyDescent="0.4">
      <c r="B11" s="133"/>
      <c r="C11" s="133"/>
      <c r="D11" s="131"/>
      <c r="E11" s="77" t="s">
        <v>31</v>
      </c>
      <c r="F11" s="132">
        <f>0.5*'Platform + officer support'!D18</f>
        <v>0</v>
      </c>
      <c r="G11" s="130"/>
      <c r="H11" s="310"/>
      <c r="I11" s="10" t="s">
        <v>180</v>
      </c>
      <c r="J11" s="304"/>
      <c r="K11" s="131"/>
      <c r="L11" s="86" t="s">
        <v>212</v>
      </c>
      <c r="M11" s="355">
        <v>130</v>
      </c>
      <c r="N11" s="131"/>
      <c r="P11" s="249"/>
    </row>
    <row r="12" spans="2:18" ht="20.149999999999999" customHeight="1" thickTop="1" thickBot="1" x14ac:dyDescent="0.4">
      <c r="B12" s="315" t="s">
        <v>39</v>
      </c>
      <c r="C12" s="133"/>
      <c r="D12" s="131"/>
      <c r="E12" s="36" t="s">
        <v>32</v>
      </c>
      <c r="F12" s="209">
        <f>(C9*1000)+F9*C10</f>
        <v>450</v>
      </c>
      <c r="G12" s="130"/>
      <c r="H12" s="310"/>
      <c r="I12" s="10" t="s">
        <v>182</v>
      </c>
      <c r="J12" s="304"/>
      <c r="K12" s="131"/>
      <c r="L12" s="86" t="s">
        <v>231</v>
      </c>
      <c r="M12" s="355">
        <v>130</v>
      </c>
    </row>
    <row r="13" spans="2:18" ht="20.149999999999999" customHeight="1" thickTop="1" x14ac:dyDescent="0.35">
      <c r="B13" s="316" t="s">
        <v>28</v>
      </c>
      <c r="C13" s="133"/>
      <c r="D13" s="129"/>
      <c r="E13" s="1"/>
      <c r="F13" s="1"/>
      <c r="G13" s="1"/>
      <c r="H13" s="309"/>
      <c r="I13" s="10" t="s">
        <v>178</v>
      </c>
      <c r="J13" s="304"/>
      <c r="K13" s="129"/>
      <c r="L13" s="335" t="s">
        <v>232</v>
      </c>
      <c r="M13" s="336">
        <v>3250</v>
      </c>
    </row>
    <row r="14" spans="2:18" ht="20.149999999999999" customHeight="1" x14ac:dyDescent="0.35">
      <c r="B14" s="317" t="s">
        <v>183</v>
      </c>
      <c r="C14" s="133"/>
      <c r="D14" s="131"/>
      <c r="E14" s="94" t="s">
        <v>5</v>
      </c>
      <c r="F14" s="95"/>
      <c r="G14" s="131"/>
      <c r="H14" s="310"/>
      <c r="I14" s="10" t="s">
        <v>177</v>
      </c>
      <c r="J14" s="304"/>
      <c r="K14" s="131"/>
      <c r="L14" s="86" t="s">
        <v>205</v>
      </c>
      <c r="M14" s="355">
        <v>455</v>
      </c>
      <c r="Q14" s="244"/>
    </row>
    <row r="15" spans="2:18" ht="20.149999999999999" customHeight="1" x14ac:dyDescent="0.35">
      <c r="B15" s="318" t="s">
        <v>27</v>
      </c>
      <c r="C15" s="133"/>
      <c r="D15" s="129"/>
      <c r="E15" s="189" t="s">
        <v>7</v>
      </c>
      <c r="F15" s="37"/>
      <c r="G15" s="129"/>
      <c r="H15" s="309"/>
      <c r="J15" s="304"/>
      <c r="K15" s="129"/>
      <c r="L15" s="86" t="s">
        <v>164</v>
      </c>
      <c r="M15" s="334">
        <v>455</v>
      </c>
      <c r="N15" s="35"/>
    </row>
    <row r="16" spans="2:18" ht="20.149999999999999" customHeight="1" x14ac:dyDescent="0.35">
      <c r="B16" s="317" t="s">
        <v>184</v>
      </c>
      <c r="C16" s="133"/>
      <c r="D16" s="133"/>
      <c r="E16" s="81" t="s">
        <v>99</v>
      </c>
      <c r="F16" s="34">
        <v>70</v>
      </c>
      <c r="G16" s="10"/>
      <c r="H16" s="311"/>
      <c r="I16" s="124" t="s">
        <v>120</v>
      </c>
      <c r="J16" s="304"/>
      <c r="K16" s="133"/>
      <c r="L16" s="86"/>
      <c r="M16" s="334"/>
      <c r="Q16" s="245"/>
    </row>
    <row r="17" spans="2:17" ht="20.149999999999999" customHeight="1" x14ac:dyDescent="0.35">
      <c r="B17" s="319" t="s">
        <v>185</v>
      </c>
      <c r="C17" s="133"/>
      <c r="E17" s="81" t="s">
        <v>215</v>
      </c>
      <c r="F17" s="34">
        <v>70</v>
      </c>
      <c r="G17" s="10"/>
      <c r="H17" s="307"/>
      <c r="I17" s="10" t="s">
        <v>136</v>
      </c>
      <c r="J17" s="304"/>
      <c r="L17" s="86"/>
      <c r="M17" s="334"/>
    </row>
    <row r="18" spans="2:17" ht="20.149999999999999" customHeight="1" x14ac:dyDescent="0.35">
      <c r="B18" s="317" t="s">
        <v>186</v>
      </c>
      <c r="C18" s="133"/>
      <c r="E18" s="34" t="s">
        <v>174</v>
      </c>
      <c r="F18" s="34">
        <v>70</v>
      </c>
      <c r="G18" s="10"/>
      <c r="H18" s="307"/>
      <c r="I18" s="10" t="s">
        <v>165</v>
      </c>
      <c r="J18" s="304"/>
      <c r="N18" s="133"/>
      <c r="O18" s="157"/>
      <c r="Q18" s="245"/>
    </row>
    <row r="19" spans="2:17" ht="20.149999999999999" customHeight="1" x14ac:dyDescent="0.35">
      <c r="B19" s="319" t="s">
        <v>187</v>
      </c>
      <c r="E19" s="34" t="s">
        <v>216</v>
      </c>
      <c r="F19" s="34">
        <v>75</v>
      </c>
      <c r="G19" s="10"/>
      <c r="H19" s="307"/>
      <c r="I19" s="10" t="s">
        <v>213</v>
      </c>
      <c r="J19" s="304"/>
      <c r="L19" s="106" t="s">
        <v>131</v>
      </c>
      <c r="M19" s="107"/>
    </row>
    <row r="20" spans="2:17" ht="20.149999999999999" customHeight="1" x14ac:dyDescent="0.35">
      <c r="B20" s="317" t="s">
        <v>188</v>
      </c>
      <c r="E20" s="34" t="s">
        <v>6</v>
      </c>
      <c r="F20" s="34">
        <v>80</v>
      </c>
      <c r="H20" s="307"/>
      <c r="I20" s="10" t="s">
        <v>214</v>
      </c>
      <c r="J20" s="304"/>
      <c r="L20" s="86" t="s">
        <v>128</v>
      </c>
      <c r="M20" s="246">
        <v>110</v>
      </c>
      <c r="P20" s="249"/>
    </row>
    <row r="21" spans="2:17" ht="20.149999999999999" customHeight="1" x14ac:dyDescent="0.35">
      <c r="E21" s="189" t="s">
        <v>47</v>
      </c>
      <c r="F21" s="37"/>
      <c r="G21" s="10"/>
      <c r="H21" s="307"/>
      <c r="I21" s="10" t="s">
        <v>137</v>
      </c>
      <c r="J21" s="303"/>
    </row>
    <row r="22" spans="2:17" ht="20.149999999999999" customHeight="1" x14ac:dyDescent="0.35">
      <c r="B22" s="278" t="s">
        <v>157</v>
      </c>
      <c r="E22" s="81" t="s">
        <v>114</v>
      </c>
      <c r="F22" s="34"/>
      <c r="G22" s="1"/>
      <c r="I22" s="10" t="s">
        <v>196</v>
      </c>
      <c r="L22" s="113" t="s">
        <v>125</v>
      </c>
      <c r="M22" s="107"/>
      <c r="O22" s="8"/>
    </row>
    <row r="23" spans="2:17" ht="20.149999999999999" customHeight="1" x14ac:dyDescent="0.35">
      <c r="B23" s="278" t="s">
        <v>95</v>
      </c>
      <c r="E23" s="1"/>
      <c r="F23" s="1"/>
      <c r="G23" s="1"/>
      <c r="H23" s="307"/>
      <c r="I23" s="10" t="s">
        <v>148</v>
      </c>
      <c r="J23" s="303"/>
      <c r="L23" s="251" t="s">
        <v>126</v>
      </c>
      <c r="M23" s="250">
        <v>405</v>
      </c>
    </row>
    <row r="24" spans="2:17" ht="20.149999999999999" customHeight="1" x14ac:dyDescent="0.35">
      <c r="E24" s="337" t="s">
        <v>198</v>
      </c>
      <c r="F24" s="1"/>
      <c r="G24" s="1"/>
      <c r="H24" s="307"/>
      <c r="I24" s="10" t="s">
        <v>41</v>
      </c>
      <c r="J24" s="303"/>
      <c r="L24" s="240" t="s">
        <v>100</v>
      </c>
      <c r="M24" s="250">
        <v>475</v>
      </c>
    </row>
    <row r="25" spans="2:17" ht="20.149999999999999" customHeight="1" x14ac:dyDescent="0.35">
      <c r="E25" s="337" t="s">
        <v>197</v>
      </c>
      <c r="F25" s="1"/>
      <c r="G25" s="1"/>
      <c r="H25" s="307"/>
      <c r="J25" s="303"/>
      <c r="L25" s="240" t="s">
        <v>101</v>
      </c>
      <c r="M25" s="250">
        <v>475</v>
      </c>
    </row>
    <row r="26" spans="2:17" ht="20.149999999999999" customHeight="1" x14ac:dyDescent="0.35">
      <c r="E26" s="337" t="s">
        <v>199</v>
      </c>
      <c r="F26" s="1"/>
      <c r="G26" s="1"/>
      <c r="H26" s="307"/>
      <c r="I26" s="124" t="s">
        <v>219</v>
      </c>
      <c r="J26" s="303"/>
      <c r="L26" s="240" t="s">
        <v>102</v>
      </c>
      <c r="M26" s="250">
        <v>478</v>
      </c>
    </row>
    <row r="27" spans="2:17" ht="20.149999999999999" customHeight="1" x14ac:dyDescent="0.35">
      <c r="E27" s="1"/>
      <c r="F27" s="1"/>
      <c r="G27" s="1"/>
      <c r="H27" s="307"/>
      <c r="I27" s="10" t="s">
        <v>144</v>
      </c>
      <c r="J27" s="305"/>
      <c r="L27" s="240" t="s">
        <v>103</v>
      </c>
      <c r="M27" s="250">
        <v>478</v>
      </c>
      <c r="O27" s="35"/>
    </row>
    <row r="28" spans="2:17" ht="20.149999999999999" customHeight="1" x14ac:dyDescent="0.35">
      <c r="E28" s="1"/>
      <c r="F28" s="1"/>
      <c r="G28" s="1"/>
      <c r="H28" s="307"/>
      <c r="I28" s="10" t="s">
        <v>145</v>
      </c>
      <c r="J28" s="305"/>
      <c r="L28" s="240" t="s">
        <v>104</v>
      </c>
      <c r="M28" s="250">
        <v>478</v>
      </c>
      <c r="O28" s="10"/>
    </row>
    <row r="29" spans="2:17" ht="20.149999999999999" customHeight="1" x14ac:dyDescent="0.35">
      <c r="E29" s="1"/>
      <c r="F29" s="1"/>
      <c r="G29" s="1"/>
      <c r="H29" s="307"/>
      <c r="J29" s="305"/>
      <c r="L29" s="240" t="s">
        <v>105</v>
      </c>
      <c r="M29" s="250">
        <v>550</v>
      </c>
    </row>
    <row r="30" spans="2:17" ht="20.149999999999999" customHeight="1" x14ac:dyDescent="0.35">
      <c r="B30" s="64"/>
      <c r="E30" s="1"/>
      <c r="F30" s="1"/>
      <c r="G30" s="1"/>
      <c r="H30" s="307"/>
      <c r="I30" s="124" t="s">
        <v>139</v>
      </c>
      <c r="J30" s="305"/>
      <c r="L30" s="240" t="s">
        <v>106</v>
      </c>
      <c r="M30" s="250">
        <v>604</v>
      </c>
    </row>
    <row r="31" spans="2:17" ht="20.149999999999999" customHeight="1" x14ac:dyDescent="0.35">
      <c r="E31" s="1"/>
      <c r="F31" s="1"/>
      <c r="G31" s="1"/>
      <c r="H31" s="307"/>
      <c r="I31" s="10" t="s">
        <v>140</v>
      </c>
      <c r="J31" s="305"/>
      <c r="L31" s="240" t="s">
        <v>107</v>
      </c>
      <c r="M31" s="250">
        <v>794</v>
      </c>
      <c r="O31" s="10"/>
      <c r="P31" s="10"/>
    </row>
    <row r="32" spans="2:17" ht="20.149999999999999" customHeight="1" x14ac:dyDescent="0.35">
      <c r="E32" s="1"/>
      <c r="F32" s="1"/>
      <c r="G32" s="1"/>
      <c r="H32" s="307"/>
      <c r="I32" s="10" t="s">
        <v>141</v>
      </c>
      <c r="J32" s="305"/>
      <c r="L32" s="240" t="s">
        <v>108</v>
      </c>
      <c r="M32" s="250">
        <v>912</v>
      </c>
    </row>
    <row r="33" spans="5:13" ht="20.149999999999999" customHeight="1" x14ac:dyDescent="0.35">
      <c r="E33" s="1"/>
      <c r="F33" s="1"/>
      <c r="G33" s="1"/>
      <c r="H33" s="307"/>
      <c r="J33" s="305"/>
      <c r="L33" s="240" t="s">
        <v>109</v>
      </c>
      <c r="M33" s="250">
        <v>1160</v>
      </c>
    </row>
    <row r="34" spans="5:13" ht="20.149999999999999" customHeight="1" x14ac:dyDescent="0.35">
      <c r="E34" s="1"/>
      <c r="F34" s="1"/>
      <c r="G34" s="1"/>
      <c r="H34" s="307"/>
      <c r="I34" s="124" t="s">
        <v>172</v>
      </c>
      <c r="J34" s="305"/>
      <c r="L34" s="240" t="s">
        <v>110</v>
      </c>
      <c r="M34" s="250">
        <v>1431</v>
      </c>
    </row>
    <row r="35" spans="5:13" ht="20.149999999999999" customHeight="1" x14ac:dyDescent="0.35">
      <c r="E35" s="1"/>
      <c r="F35" s="1"/>
      <c r="G35" s="1"/>
      <c r="H35" s="307"/>
      <c r="I35" s="10" t="s">
        <v>143</v>
      </c>
      <c r="J35" s="305"/>
      <c r="L35" s="240" t="s">
        <v>111</v>
      </c>
      <c r="M35" s="250">
        <v>1670</v>
      </c>
    </row>
    <row r="36" spans="5:13" ht="20.149999999999999" customHeight="1" x14ac:dyDescent="0.35">
      <c r="E36" s="1"/>
      <c r="F36" s="1"/>
      <c r="G36" s="1"/>
      <c r="H36" s="307"/>
      <c r="I36" s="10" t="s">
        <v>142</v>
      </c>
      <c r="J36" s="305"/>
      <c r="L36" s="240" t="s">
        <v>112</v>
      </c>
      <c r="M36" s="250">
        <v>2967</v>
      </c>
    </row>
    <row r="37" spans="5:13" ht="20.149999999999999" customHeight="1" x14ac:dyDescent="0.35">
      <c r="E37" s="1"/>
      <c r="F37" s="1"/>
      <c r="G37" s="1"/>
      <c r="H37" s="307"/>
      <c r="J37" s="303"/>
    </row>
    <row r="38" spans="5:13" ht="20.149999999999999" customHeight="1" x14ac:dyDescent="0.35">
      <c r="E38" s="1"/>
      <c r="F38" s="1"/>
      <c r="G38" s="1"/>
      <c r="H38" s="307"/>
      <c r="I38" s="124" t="s">
        <v>138</v>
      </c>
      <c r="J38" s="303"/>
      <c r="L38" s="106" t="s">
        <v>121</v>
      </c>
      <c r="M38" s="107"/>
    </row>
    <row r="39" spans="5:13" ht="20.149999999999999" customHeight="1" x14ac:dyDescent="0.35">
      <c r="E39" s="1"/>
      <c r="F39" s="1"/>
      <c r="G39" s="1"/>
      <c r="H39" s="307"/>
      <c r="I39" s="10" t="s">
        <v>162</v>
      </c>
      <c r="J39" s="303"/>
      <c r="L39" s="86" t="s">
        <v>122</v>
      </c>
      <c r="M39" s="248">
        <v>150</v>
      </c>
    </row>
    <row r="40" spans="5:13" ht="20.149999999999999" customHeight="1" x14ac:dyDescent="0.35">
      <c r="E40" s="1"/>
      <c r="F40" s="1"/>
      <c r="G40" s="1"/>
      <c r="H40" s="307"/>
      <c r="I40" s="10" t="s">
        <v>163</v>
      </c>
      <c r="J40" s="303"/>
      <c r="L40" s="86" t="s">
        <v>123</v>
      </c>
      <c r="M40" s="248">
        <v>975</v>
      </c>
    </row>
    <row r="41" spans="5:13" ht="20.149999999999999" customHeight="1" x14ac:dyDescent="0.35">
      <c r="E41" s="1"/>
      <c r="F41" s="1"/>
      <c r="G41" s="1"/>
      <c r="H41" s="307"/>
      <c r="I41" s="10" t="s">
        <v>149</v>
      </c>
      <c r="J41" s="303"/>
      <c r="L41" s="86" t="s">
        <v>124</v>
      </c>
      <c r="M41" s="248">
        <v>1120</v>
      </c>
    </row>
    <row r="42" spans="5:13" ht="20.149999999999999" customHeight="1" x14ac:dyDescent="0.35">
      <c r="E42" s="1"/>
      <c r="F42" s="1"/>
      <c r="G42" s="1"/>
      <c r="H42" s="307"/>
      <c r="I42" s="10" t="s">
        <v>150</v>
      </c>
      <c r="J42" s="303"/>
    </row>
    <row r="43" spans="5:13" ht="20.149999999999999" customHeight="1" x14ac:dyDescent="0.35">
      <c r="E43" s="1"/>
      <c r="F43" s="1"/>
      <c r="G43" s="1"/>
      <c r="H43" s="307"/>
      <c r="I43" s="10" t="s">
        <v>151</v>
      </c>
      <c r="J43" s="303"/>
      <c r="L43" s="113" t="s">
        <v>92</v>
      </c>
      <c r="M43" s="114"/>
    </row>
    <row r="44" spans="5:13" ht="20.149999999999999" customHeight="1" x14ac:dyDescent="0.35">
      <c r="E44" s="1"/>
      <c r="F44" s="1"/>
      <c r="G44" s="1"/>
      <c r="H44" s="307"/>
      <c r="I44" s="10" t="s">
        <v>173</v>
      </c>
      <c r="J44" s="303"/>
      <c r="L44" s="96" t="s">
        <v>40</v>
      </c>
      <c r="M44" s="96">
        <v>15</v>
      </c>
    </row>
    <row r="45" spans="5:13" ht="20.149999999999999" customHeight="1" x14ac:dyDescent="0.35">
      <c r="E45" s="1"/>
      <c r="F45" s="1"/>
      <c r="G45" s="1"/>
      <c r="H45" s="307"/>
      <c r="I45" s="10" t="s">
        <v>176</v>
      </c>
      <c r="J45" s="303"/>
    </row>
    <row r="46" spans="5:13" ht="20.149999999999999" customHeight="1" x14ac:dyDescent="0.35">
      <c r="E46" s="1"/>
      <c r="F46" s="1"/>
      <c r="G46" s="1"/>
      <c r="H46" s="307"/>
      <c r="I46" s="10"/>
      <c r="J46" s="303"/>
      <c r="L46" s="252"/>
      <c r="M46" s="253"/>
    </row>
    <row r="47" spans="5:13" ht="20.149999999999999" customHeight="1" x14ac:dyDescent="0.35">
      <c r="E47" s="1"/>
      <c r="F47" s="1"/>
      <c r="G47" s="1"/>
      <c r="H47" s="307"/>
      <c r="I47" s="124" t="s">
        <v>227</v>
      </c>
      <c r="J47" s="303"/>
      <c r="L47" s="115" t="s">
        <v>132</v>
      </c>
      <c r="M47" s="126">
        <v>10</v>
      </c>
    </row>
    <row r="48" spans="5:13" ht="20.149999999999999" customHeight="1" x14ac:dyDescent="0.35">
      <c r="E48" s="1"/>
      <c r="F48" s="1"/>
      <c r="G48" s="1"/>
      <c r="H48" s="307"/>
      <c r="I48" s="10" t="s">
        <v>166</v>
      </c>
      <c r="J48" s="303"/>
    </row>
    <row r="49" spans="5:15" ht="20.149999999999999" customHeight="1" x14ac:dyDescent="0.35">
      <c r="E49" s="1"/>
      <c r="F49" s="1"/>
      <c r="G49" s="1"/>
      <c r="H49" s="307"/>
      <c r="I49" s="10" t="s">
        <v>168</v>
      </c>
      <c r="J49" s="303"/>
      <c r="L49" s="125"/>
      <c r="M49" s="108"/>
    </row>
    <row r="50" spans="5:15" ht="20.149999999999999" customHeight="1" x14ac:dyDescent="0.35">
      <c r="E50" s="1"/>
      <c r="F50" s="1"/>
      <c r="G50" s="1"/>
      <c r="H50" s="307"/>
      <c r="I50" s="10" t="s">
        <v>169</v>
      </c>
      <c r="J50" s="303"/>
      <c r="L50" s="115" t="s">
        <v>87</v>
      </c>
      <c r="M50" s="126">
        <v>520</v>
      </c>
    </row>
    <row r="51" spans="5:15" ht="20.149999999999999" customHeight="1" x14ac:dyDescent="0.35">
      <c r="H51" s="307"/>
      <c r="I51" s="10" t="s">
        <v>167</v>
      </c>
      <c r="J51" s="303"/>
      <c r="L51" s="115" t="s">
        <v>44</v>
      </c>
      <c r="M51" s="134" t="s">
        <v>88</v>
      </c>
    </row>
    <row r="52" spans="5:15" ht="20.149999999999999" customHeight="1" x14ac:dyDescent="0.35">
      <c r="H52" s="307"/>
      <c r="I52" s="10" t="s">
        <v>175</v>
      </c>
      <c r="J52" s="303"/>
    </row>
    <row r="53" spans="5:15" ht="20.149999999999999" customHeight="1" x14ac:dyDescent="0.35">
      <c r="H53" s="307"/>
      <c r="I53" s="10" t="s">
        <v>170</v>
      </c>
      <c r="J53" s="303"/>
    </row>
    <row r="54" spans="5:15" ht="20.149999999999999" customHeight="1" x14ac:dyDescent="0.35">
      <c r="H54" s="312"/>
      <c r="I54" s="313"/>
      <c r="J54" s="314"/>
    </row>
    <row r="55" spans="5:15" ht="20.149999999999999" customHeight="1" x14ac:dyDescent="0.35"/>
    <row r="56" spans="5:15" ht="20.149999999999999" customHeight="1" x14ac:dyDescent="0.35"/>
    <row r="57" spans="5:15" ht="20.149999999999999" customHeight="1" x14ac:dyDescent="0.35"/>
    <row r="58" spans="5:15" ht="20.149999999999999" customHeight="1" x14ac:dyDescent="0.35"/>
    <row r="59" spans="5:15" ht="20.149999999999999" customHeight="1" x14ac:dyDescent="0.35"/>
    <row r="60" spans="5:15" ht="20.149999999999999" customHeight="1" x14ac:dyDescent="0.35"/>
    <row r="61" spans="5:15" ht="20.149999999999999" customHeight="1" x14ac:dyDescent="0.35"/>
    <row r="62" spans="5:15" ht="20.149999999999999" customHeight="1" x14ac:dyDescent="0.35"/>
    <row r="63" spans="5:15" ht="20.149999999999999" customHeight="1" x14ac:dyDescent="0.35">
      <c r="O63" s="64"/>
    </row>
    <row r="64" spans="5:15" ht="20.149999999999999" customHeight="1" x14ac:dyDescent="0.35"/>
    <row r="65" ht="20.149999999999999" customHeight="1" x14ac:dyDescent="0.35"/>
    <row r="66" ht="20.149999999999999" customHeight="1" x14ac:dyDescent="0.35"/>
    <row r="67" ht="20.149999999999999" customHeight="1" x14ac:dyDescent="0.35"/>
    <row r="68" ht="20.149999999999999" customHeight="1" x14ac:dyDescent="0.35"/>
    <row r="69" ht="20.149999999999999" customHeight="1" x14ac:dyDescent="0.35"/>
    <row r="70" ht="20.149999999999999" customHeight="1" x14ac:dyDescent="0.35"/>
    <row r="71" ht="20.149999999999999" customHeight="1" x14ac:dyDescent="0.35"/>
    <row r="72" ht="20.149999999999999" customHeight="1" x14ac:dyDescent="0.35"/>
    <row r="73" ht="20.149999999999999" customHeight="1" x14ac:dyDescent="0.35"/>
    <row r="74" ht="20.149999999999999" customHeight="1" x14ac:dyDescent="0.35"/>
    <row r="75" ht="20.149999999999999" customHeight="1" x14ac:dyDescent="0.35"/>
    <row r="76" ht="20.149999999999999" customHeight="1" x14ac:dyDescent="0.35"/>
    <row r="77" ht="20.149999999999999" customHeight="1" x14ac:dyDescent="0.35"/>
    <row r="78" ht="20.149999999999999" customHeight="1" x14ac:dyDescent="0.35"/>
    <row r="79" ht="20.149999999999999" customHeight="1" x14ac:dyDescent="0.35"/>
    <row r="80" ht="20.149999999999999" customHeight="1" x14ac:dyDescent="0.35"/>
    <row r="81" ht="20.149999999999999" customHeight="1" x14ac:dyDescent="0.35"/>
    <row r="82" ht="20.149999999999999" customHeight="1" x14ac:dyDescent="0.35"/>
    <row r="83" ht="20.149999999999999" customHeight="1" x14ac:dyDescent="0.35"/>
    <row r="84" ht="20.149999999999999" customHeight="1" x14ac:dyDescent="0.35"/>
    <row r="85" ht="20.149999999999999" customHeight="1" x14ac:dyDescent="0.35"/>
    <row r="86" ht="20.149999999999999" customHeight="1" x14ac:dyDescent="0.35"/>
    <row r="87" ht="20.149999999999999" customHeight="1" x14ac:dyDescent="0.35"/>
    <row r="88" ht="20.149999999999999" customHeight="1" x14ac:dyDescent="0.35"/>
    <row r="89" ht="20.149999999999999" customHeight="1" x14ac:dyDescent="0.35"/>
    <row r="90" ht="20.149999999999999" customHeight="1" x14ac:dyDescent="0.35"/>
    <row r="91" ht="20.149999999999999" customHeight="1" x14ac:dyDescent="0.35"/>
    <row r="92" ht="20.149999999999999" customHeight="1" x14ac:dyDescent="0.35"/>
    <row r="93" ht="20.149999999999999" customHeight="1" x14ac:dyDescent="0.35"/>
    <row r="94" ht="20.149999999999999" customHeight="1" x14ac:dyDescent="0.35"/>
    <row r="95" ht="20.149999999999999" customHeight="1" x14ac:dyDescent="0.35"/>
    <row r="96" ht="20.149999999999999" customHeight="1" x14ac:dyDescent="0.35"/>
    <row r="97" ht="20.149999999999999" customHeight="1" x14ac:dyDescent="0.35"/>
    <row r="98" ht="20.149999999999999" customHeight="1" x14ac:dyDescent="0.35"/>
  </sheetData>
  <sheetProtection algorithmName="SHA-512" hashValue="KmfqMAE6X4uwM/50PhjjOd4fQbvqiwze7q5p8qgOY0ELikdH0z+YSfCErA8lwJfpP7y6qnVcbP+xLafeTUZhAw==" saltValue="tS8xkp6e0427d8EEA+i4tg==" spinCount="100000" sheet="1" objects="1" scenarios="1"/>
  <dataValidations count="8">
    <dataValidation allowBlank="1" showInputMessage="1" showErrorMessage="1" promptTitle="Miscellanious items" prompt="For more info see Equipment schedule tab" sqref="L38" xr:uid="{8F84410E-B5E7-4489-A915-663BF8F3489A}"/>
    <dataValidation allowBlank="1" showInputMessage="1" showErrorMessage="1" promptTitle="Booster aerial" prompt="Used when wireless signal is poor." sqref="L40:L41" xr:uid="{04DD1AA0-3671-429D-9C55-8863AC21DCED}"/>
    <dataValidation allowBlank="1" showInputMessage="1" showErrorMessage="1" promptTitle="Heat/Fuel meters" prompt="For more info go to Equipment schedule tab" sqref="L22" xr:uid="{00000000-0002-0000-0500-000002000000}"/>
    <dataValidation allowBlank="1" showInputMessage="1" showErrorMessage="1" promptTitle="Electric meters" prompt="For more info go to Equipment schedule tab" sqref="L4 L19" xr:uid="{00000000-0002-0000-0500-000004000000}"/>
    <dataValidation allowBlank="1" showInputMessage="1" showErrorMessage="1" promptTitle="Single phase smart meter" prompt="Normally used for small scale PV or wind turbine monitoring." sqref="L5" xr:uid="{42C4F8A8-9F1F-4354-A38E-3F15F6CDE862}"/>
    <dataValidation allowBlank="1" showInputMessage="1" showErrorMessage="1" promptTitle="3-phase smart meter" prompt="Used for monitoring larger PV or wind turbine installations." sqref="L6" xr:uid="{3FD31215-DB76-4323-9E57-F5D7B528F5BC}"/>
    <dataValidation allowBlank="1" showInputMessage="1" showErrorMessage="1" promptTitle="Current transformer clamps" prompt="Used for 3-phase commercial monitoring." sqref="L39" xr:uid="{A63ADC5D-480F-400A-867E-E940638209AC}"/>
    <dataValidation allowBlank="1" showInputMessage="1" showErrorMessage="1" promptTitle="Heat meter" prompt="Used for monitoring hot water generation." sqref="L23:L36" xr:uid="{91316011-94C4-418A-97D5-40D3D8DE4BAA}"/>
  </dataValidations>
  <hyperlinks>
    <hyperlink ref="B23" location="'Equipment + Data'!B3" display="Equipment + Data" xr:uid="{32CF543B-24DF-4C11-BBA1-E8F6AA1A3CD0}"/>
    <hyperlink ref="B22" location="'Platform + officer support'!R7" display="Platform + officer support" xr:uid="{3D71EBC0-3616-4C9F-8482-672350C8BE5A}"/>
    <hyperlink ref="E2" location="'General guidance'!C5" display="Back to general guidance" xr:uid="{E8283A78-5E3F-4DBA-845E-0DDF8EB2F128}"/>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General guidance</vt:lpstr>
      <vt:lpstr>Platform + officer support</vt:lpstr>
      <vt:lpstr>Equipment + Data</vt:lpstr>
      <vt:lpstr>Platform &amp; support fees</vt:lpstr>
      <vt:lpstr>Monitoring requirements</vt:lpstr>
      <vt:lpstr>Data acquisition &amp; processing </vt:lpstr>
      <vt:lpstr>EMP Dashboard</vt:lpstr>
      <vt:lpstr>Cost schedule &amp; DDs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 Hewitt</dc:creator>
  <cp:lastModifiedBy>Phoebe Evans Khan</cp:lastModifiedBy>
  <cp:lastPrinted>2024-09-09T06:54:47Z</cp:lastPrinted>
  <dcterms:created xsi:type="dcterms:W3CDTF">2012-06-17T08:53:00Z</dcterms:created>
  <dcterms:modified xsi:type="dcterms:W3CDTF">2025-02-26T10:58:20Z</dcterms:modified>
</cp:coreProperties>
</file>