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W:\Projects\5776-5800\5779-Avondale-Phase1b-2\Sustainbility\WLC\GLA\Issued\"/>
    </mc:Choice>
  </mc:AlternateContent>
  <xr:revisionPtr revIDLastSave="0" documentId="13_ncr:1_{C7D3D56A-A711-41F8-85B0-DE37B28DF434}" xr6:coauthVersionLast="47" xr6:coauthVersionMax="47" xr10:uidLastSave="{00000000-0000-0000-0000-000000000000}"/>
  <bookViews>
    <workbookView xWindow="-98" yWindow="-98" windowWidth="20715" windowHeight="13155" firstSheet="1" activeTab="4"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00" i="9" l="1"/>
  <c r="D281" i="11" l="1"/>
  <c r="E26" i="11"/>
  <c r="E25" i="11"/>
  <c r="D26" i="11"/>
  <c r="D25" i="11"/>
  <c r="C26" i="11"/>
  <c r="C25" i="11"/>
  <c r="E44" i="9"/>
  <c r="E43" i="9"/>
  <c r="D44" i="9"/>
  <c r="D43" i="9"/>
  <c r="C44" i="9"/>
  <c r="C43" i="9"/>
  <c r="D26" i="10"/>
  <c r="C26" i="10"/>
  <c r="E26" i="10"/>
  <c r="E25" i="10"/>
  <c r="D25" i="10"/>
  <c r="C25" i="10"/>
  <c r="S83" i="10"/>
  <c r="N121" i="9" l="1"/>
  <c r="O121" i="9"/>
  <c r="F310" i="11" l="1"/>
  <c r="I104" i="10"/>
  <c r="F104" i="10"/>
  <c r="S296" i="11"/>
  <c r="F121" i="9" l="1"/>
  <c r="S103" i="10"/>
  <c r="S120" i="9"/>
  <c r="T310" i="11"/>
  <c r="S309" i="11"/>
  <c r="O310" i="11"/>
  <c r="G310" i="11"/>
  <c r="D76" i="10" l="1"/>
  <c r="I76" i="10"/>
  <c r="H76" i="10"/>
  <c r="I281" i="11"/>
  <c r="H281" i="11"/>
  <c r="I92" i="9"/>
  <c r="H92" i="9"/>
  <c r="D92" i="9"/>
  <c r="S305" i="11" l="1"/>
  <c r="S308" i="11"/>
  <c r="S307" i="11"/>
  <c r="S306" i="11"/>
  <c r="S303" i="11"/>
  <c r="L121" i="9" l="1"/>
  <c r="S101" i="9" l="1"/>
  <c r="S102" i="9"/>
  <c r="S103" i="9"/>
  <c r="S104" i="9"/>
  <c r="S105" i="9"/>
  <c r="S106" i="9"/>
  <c r="S107" i="9"/>
  <c r="S108" i="9"/>
  <c r="S109" i="9"/>
  <c r="S110" i="9"/>
  <c r="S111" i="9"/>
  <c r="S112" i="9"/>
  <c r="S113" i="9"/>
  <c r="S114" i="9"/>
  <c r="S115" i="9"/>
  <c r="S116" i="9"/>
  <c r="S117" i="9"/>
  <c r="S118" i="9"/>
  <c r="S119" i="9"/>
  <c r="I93" i="9"/>
  <c r="H93" i="9"/>
  <c r="D93" i="9"/>
  <c r="I282" i="11"/>
  <c r="H282" i="11"/>
  <c r="D282" i="11"/>
  <c r="T121" i="9"/>
  <c r="R121" i="9"/>
  <c r="R122" i="9" s="1"/>
  <c r="Q121" i="9"/>
  <c r="Q122" i="9" s="1"/>
  <c r="P121" i="9"/>
  <c r="P122" i="9" s="1"/>
  <c r="G40" i="9"/>
  <c r="G41" i="9" s="1"/>
  <c r="L122" i="9"/>
  <c r="K121" i="9"/>
  <c r="K122" i="9" s="1"/>
  <c r="J121" i="9"/>
  <c r="I121" i="9"/>
  <c r="I122" i="9" s="1"/>
  <c r="H121" i="9"/>
  <c r="H122" i="9" s="1"/>
  <c r="G121" i="9"/>
  <c r="F122" i="9"/>
  <c r="E121" i="9"/>
  <c r="E122" i="9" s="1"/>
  <c r="D121" i="9"/>
  <c r="C121"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290" i="11"/>
  <c r="S291" i="11"/>
  <c r="S292" i="11"/>
  <c r="S293" i="11"/>
  <c r="S295" i="11"/>
  <c r="S297" i="11"/>
  <c r="S298" i="11"/>
  <c r="S299" i="11"/>
  <c r="S300" i="11"/>
  <c r="S301" i="11"/>
  <c r="S302" i="11"/>
  <c r="S304" i="11"/>
  <c r="S289" i="11"/>
  <c r="P310" i="11"/>
  <c r="Q310" i="11"/>
  <c r="Q311" i="11" s="1"/>
  <c r="R310" i="11"/>
  <c r="R311" i="11" s="1"/>
  <c r="N310" i="11"/>
  <c r="N311" i="11" s="1"/>
  <c r="L310" i="11"/>
  <c r="J310" i="11"/>
  <c r="J311" i="11" s="1"/>
  <c r="I310" i="11"/>
  <c r="I311" i="11" s="1"/>
  <c r="H310" i="11"/>
  <c r="F311" i="11"/>
  <c r="E310" i="11"/>
  <c r="E311" i="11" s="1"/>
  <c r="D40" i="9" l="1"/>
  <c r="D41" i="9" s="1"/>
  <c r="E22" i="10"/>
  <c r="E23" i="10" s="1"/>
  <c r="D105" i="10"/>
  <c r="C23" i="10"/>
  <c r="D22" i="10"/>
  <c r="D23" i="10" s="1"/>
  <c r="D122" i="9"/>
  <c r="C40" i="9"/>
  <c r="C41" i="9" s="1"/>
  <c r="E40" i="9"/>
  <c r="E41" i="9" s="1"/>
  <c r="P311" i="11"/>
  <c r="H22" i="11"/>
  <c r="H34" i="9" s="1"/>
  <c r="H311" i="11"/>
  <c r="S104" i="10"/>
  <c r="S105" i="10" s="1"/>
  <c r="S121" i="9"/>
  <c r="S122" i="9" s="1"/>
  <c r="O122" i="9"/>
  <c r="H40" i="9"/>
  <c r="H41" i="9" s="1"/>
  <c r="G122" i="9"/>
  <c r="F40" i="9"/>
  <c r="F41" i="9" s="1"/>
  <c r="T122" i="9"/>
  <c r="I40" i="9"/>
  <c r="I41" i="9" s="1"/>
  <c r="G22" i="11"/>
  <c r="G34" i="9" s="1"/>
  <c r="G311" i="11"/>
  <c r="T311" i="11"/>
  <c r="I22" i="11"/>
  <c r="I34" i="9" s="1"/>
  <c r="O105" i="10"/>
  <c r="G105" i="10"/>
  <c r="F22" i="10"/>
  <c r="F23" i="10" s="1"/>
  <c r="T105" i="10"/>
  <c r="C105" i="10"/>
  <c r="K105" i="10"/>
  <c r="L105" i="10"/>
  <c r="G23" i="10"/>
  <c r="O311" i="11"/>
  <c r="L311" i="11"/>
  <c r="C122" i="9"/>
  <c r="N122" i="9"/>
  <c r="J122" i="9"/>
  <c r="I23" i="10"/>
  <c r="H22" i="10"/>
  <c r="H23" i="10" s="1"/>
  <c r="I23" i="11" l="1"/>
  <c r="I35" i="9" s="1"/>
  <c r="H23" i="11"/>
  <c r="H35" i="9" s="1"/>
  <c r="G23" i="11"/>
  <c r="G35" i="9" s="1"/>
  <c r="I77" i="10"/>
  <c r="H77" i="10"/>
  <c r="D77" i="10"/>
  <c r="D310" i="11" l="1"/>
  <c r="C22" i="11" s="1"/>
  <c r="C310" i="11"/>
  <c r="C34" i="9" l="1"/>
  <c r="C311" i="11"/>
  <c r="D311" i="11"/>
  <c r="C23" i="11" l="1"/>
  <c r="C35" i="9" s="1"/>
  <c r="K310" i="11"/>
  <c r="D22" i="11" s="1"/>
  <c r="S294" i="11"/>
  <c r="S310" i="11" s="1"/>
  <c r="D23" i="11" l="1"/>
  <c r="D35" i="9" s="1"/>
  <c r="D34" i="9"/>
  <c r="F22" i="11"/>
  <c r="E22" i="11"/>
  <c r="E34" i="9" s="1"/>
  <c r="K311" i="11"/>
  <c r="S311" i="11"/>
  <c r="F23" i="11" l="1"/>
  <c r="F35" i="9" s="1"/>
  <c r="F34" i="9"/>
  <c r="E23" i="11"/>
  <c r="E35" i="9" s="1"/>
</calcChain>
</file>

<file path=xl/sharedStrings.xml><?xml version="1.0" encoding="utf-8"?>
<sst xmlns="http://schemas.openxmlformats.org/spreadsheetml/2006/main" count="1211" uniqueCount="506">
  <si>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</si>
  <si>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</si>
  <si>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</si>
  <si>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</si>
  <si>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</si>
  <si>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</si>
  <si>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</si>
  <si>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</si>
  <si>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</si>
  <si>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</si>
  <si>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</si>
  <si>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</si>
  <si>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</si>
  <si>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</si>
  <si>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</si>
  <si>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</si>
  <si>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</si>
  <si>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</si>
  <si>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</si>
  <si>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</si>
  <si>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</si>
  <si>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</si>
  <si>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</si>
  <si>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</si>
  <si>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</si>
  <si>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</si>
  <si>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</si>
  <si>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</si>
  <si>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</si>
  <si>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</si>
  <si>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</si>
  <si>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</si>
  <si>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</si>
  <si>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</si>
  <si>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</si>
  <si>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</si>
  <si>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</si>
  <si>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</si>
  <si>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</si>
  <si>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</si>
  <si>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</si>
  <si>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</si>
  <si>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</si>
  <si>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</si>
  <si>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</si>
  <si>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</si>
  <si>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</si>
  <si>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</si>
  <si>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</si>
  <si>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</si>
  <si>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</si>
  <si>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</si>
  <si>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</si>
  <si>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</si>
  <si>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</si>
  <si>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</si>
  <si>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</si>
  <si>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</si>
  <si>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</si>
  <si>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</si>
  <si>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</si>
  <si>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</si>
  <si>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</si>
  <si>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</si>
  <si>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</si>
  <si>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</si>
  <si>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</si>
  <si>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</si>
  <si>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</si>
  <si>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</si>
  <si>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</si>
  <si>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</si>
  <si>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</si>
  <si>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</si>
  <si>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</si>
  <si>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</si>
  <si>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</si>
  <si>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</si>
  <si>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</si>
  <si>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</si>
  <si>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</si>
  <si>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</si>
  <si>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</si>
  <si>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</si>
  <si>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</si>
  <si>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</si>
  <si>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</si>
  <si>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</si>
  <si>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</si>
  <si>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</si>
  <si>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</si>
  <si>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</si>
  <si>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</si>
  <si>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</si>
  <si>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</si>
  <si>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</si>
  <si>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</si>
  <si>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</si>
  <si>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</si>
  <si>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</si>
  <si>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</si>
  <si>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</si>
  <si>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</si>
  <si>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</si>
  <si>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</si>
  <si>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</si>
  <si>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</si>
  <si>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</si>
  <si>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</si>
  <si>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</si>
  <si>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</si>
  <si>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</si>
  <si>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</si>
  <si>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</si>
  <si>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</si>
  <si>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</si>
  <si>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</si>
  <si>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</si>
  <si>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</si>
  <si>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</si>
  <si>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</si>
  <si>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</si>
  <si>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</si>
  <si>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</si>
  <si>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</si>
  <si>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</si>
  <si>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</si>
  <si>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</si>
  <si>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</si>
  <si>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</si>
  <si>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</si>
  <si>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</si>
  <si>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</si>
  <si>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</si>
  <si>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</si>
  <si>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</si>
  <si>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</si>
  <si>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</si>
  <si>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</si>
  <si>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</si>
  <si>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</si>
  <si>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</si>
  <si>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</si>
  <si>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</si>
  <si>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</si>
  <si>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</si>
  <si>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</si>
  <si>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</si>
  <si>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</si>
  <si>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</si>
  <si>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</si>
  <si>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</si>
  <si>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</si>
  <si>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</si>
  <si>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</si>
  <si>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</si>
  <si>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</si>
  <si>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</si>
  <si>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</si>
  <si>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</si>
  <si>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</si>
  <si>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</si>
  <si>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</si>
  <si>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</si>
  <si>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</si>
  <si>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</si>
  <si>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</si>
  <si>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</si>
  <si>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</si>
  <si>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</si>
  <si>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</si>
  <si>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</si>
  <si>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</si>
  <si>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</si>
  <si>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</si>
  <si>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</si>
  <si>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</si>
  <si>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</si>
  <si>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</si>
  <si>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</si>
  <si>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</si>
  <si>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</si>
  <si>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</si>
  <si>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</si>
  <si>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</si>
  <si>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</si>
  <si>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</si>
  <si>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</si>
  <si>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</si>
  <si>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</si>
  <si>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</si>
  <si>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</si>
  <si>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</si>
  <si>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</si>
  <si>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</si>
  <si>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</si>
  <si>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</si>
  <si>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</si>
  <si>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</si>
  <si>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</si>
  <si>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</si>
  <si>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</si>
  <si>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</si>
  <si>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</si>
  <si>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</si>
  <si>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</si>
  <si>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</si>
  <si>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</si>
  <si>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</si>
  <si>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</si>
  <si>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</si>
  <si>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</si>
  <si>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</si>
  <si>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</si>
  <si>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</si>
  <si>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</si>
  <si>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</si>
  <si>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</si>
  <si>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</si>
  <si>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</si>
  <si>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</si>
  <si>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</si>
  <si>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</si>
  <si>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</si>
  <si>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</si>
  <si>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</si>
  <si>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</si>
  <si>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</si>
  <si>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</si>
  <si>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</si>
  <si>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</si>
  <si>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</si>
  <si>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</si>
  <si>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</si>
  <si>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</si>
  <si>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</si>
  <si>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</si>
  <si>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</si>
  <si>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</si>
  <si>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</si>
  <si>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</si>
  <si>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</si>
  <si>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</si>
  <si>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</si>
  <si>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</si>
  <si>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</si>
  <si>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</si>
  <si>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</si>
  <si>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</si>
  <si>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</si>
  <si>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</si>
  <si>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</si>
  <si>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</si>
  <si>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</si>
  <si>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</si>
  <si>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</si>
  <si>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</si>
  <si>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</si>
  <si>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</si>
  <si>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</si>
  <si>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</si>
  <si>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</si>
  <si>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</si>
  <si>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</si>
  <si>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</si>
  <si>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</si>
  <si>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</si>
  <si>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</si>
  <si>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</si>
  <si>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</si>
  <si>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</si>
  <si>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</si>
  <si>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</si>
  <si>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</si>
  <si>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</si>
  <si>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</si>
  <si>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</si>
  <si>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</si>
  <si>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</si>
  <si>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</si>
  <si>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</si>
  <si>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</si>
  <si>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</si>
  <si>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</si>
  <si>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</si>
  <si>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</si>
  <si>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</si>
  <si>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</si>
  <si>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</si>
  <si>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</si>
  <si>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</si>
  <si>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</si>
  <si>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</si>
  <si>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</si>
  <si>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</si>
  <si>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</si>
  <si>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</si>
  <si>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</si>
  <si>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Ready-mix concrete, C28/35 (B35), 2380 kg/m3, CEM I, Mineral Products Association</t>
  </si>
  <si>
    <t>Concrete crushed to aggregate (for sub-base layers), Portland Cement 300 kg / m3</t>
  </si>
  <si>
    <t>Ready-mix concrete, C32/40 CII/B-V DC-2 ECOPact, 2371 kg/m3, Mix code BWL2922/019, Aggregate Industries, Bow plant</t>
  </si>
  <si>
    <t>Ready-mix concrete, generic, C8/10 (1160/1450 PSI), X0, 0% GGBS in cement, CEM I Portland cement, 2365 kg/m3, (version 2024), One Click LCA</t>
  </si>
  <si>
    <t>Concrete crushed to aggregate (for sub-base layers), Portland Cement 200 kg / m3</t>
  </si>
  <si>
    <t>Reinforcement steel (rebar), generic, 97% recycled content (typical), A615, (version 2018), One Click LCA</t>
  </si>
  <si>
    <t>As building</t>
  </si>
  <si>
    <t>Steel recycling</t>
  </si>
  <si>
    <t>Ready-mix concrete, generic, C12/15 (1700/2200 PSI), X0, 0% fly ash, CEM I Portland cement, 2367 kg/m3, One Click LCA</t>
  </si>
  <si>
    <t>Ready-mix concrete, generic, C50/60 (7252/8702 PSI), XC1, CEM I Portland cement, 2409 kg/m3, One Click LCA</t>
  </si>
  <si>
    <t>Concrete crushed to aggregate (for sub-base layers), Portland Cement 500 kg / m3</t>
  </si>
  <si>
    <t>Emulsion matt paint for interior use, 0.174 kg/m2, 1.39 kg/l, Diamond Matt, Dulux Trade</t>
  </si>
  <si>
    <t>Landfilling (for inert materials)</t>
  </si>
  <si>
    <t>Ready-mix concrete, generic, C32/40 (4600/5800 PSI), XC1, CEM III/A blast furnace cement 50% GGBS content, 2389 kg/m3, One Click LCA</t>
  </si>
  <si>
    <t>Do nothing</t>
  </si>
  <si>
    <t>Stone wool insulation , L = 0.034 W/mK, 200 mm, 15 kg/m2, 75 kg/m3, Lambda=0.034 W/(m.K), FABROCK FIRE 75LR SL, Rockwool</t>
  </si>
  <si>
    <t>Self-levelling screed, 1 mm, 2.25 kg/m2, Gyvlon® EXCELIO, Anhydritec</t>
  </si>
  <si>
    <t>Cement/mortar use in a backfill</t>
  </si>
  <si>
    <t>Tile adhesive for interior and exterior floors, 6 kg/m2, PRB COL FLEX, PRODUITS DE REVÊTEMENT DU BÂTIMENT</t>
  </si>
  <si>
    <t>Stone wool (mineral wool) insulation, unfaced, L = 0.031 W/mK, R =  1 m2K/W, 31mm, 1.86 kg/m2, 60 kg/m3, (Range: 51-65kg/m3), 22% slag content, One Click LCA</t>
  </si>
  <si>
    <t>Masonry mortar/facing wall mortar/mortar with special properties, 1500 kg/m3, EPD coverage: &gt;1500 kg/m3, IWM</t>
  </si>
  <si>
    <t>Concrete masonry unit (CMU) hollow core from expanded clay concrete, 200x200x400 mm (8x8x16 in), 644 kg/m3, 4.44 kg/unit, One Click LCA</t>
  </si>
  <si>
    <t>Gypsum plaster board, regular, generic, 6.5-25 mm (0.25-0.98 in), 10.725 kg/m2 (2.20 lbs/ft2) (for 12.5 mm/0.49 in), 858 kg/m3 (53.6 lbs/ft3), 0% recycled gypsum, One Click LCA</t>
  </si>
  <si>
    <t>Gypsum recycling</t>
  </si>
  <si>
    <t>Polyethylene vapour barrier membrane, 0.15 mm, 0.14 kg/m2, One Click LCA</t>
  </si>
  <si>
    <t>Plastic-based material incineration</t>
  </si>
  <si>
    <t>EPDM waterproofing membrane, 1.5 mm, 1.95 kg/m2, One Click LCA</t>
  </si>
  <si>
    <t>Gypsum plaster, 1100 kg/m3, Bundesverband der Gipsindustrie</t>
  </si>
  <si>
    <t>Aluminium sheet, generic, 0% recycled content, average European aluminium manufacturing technology, One Click LCA</t>
  </si>
  <si>
    <t>Aluminium recycling</t>
  </si>
  <si>
    <t>Red brick, average production, UK, 215 mm x 102.5 mm x 65 mm, 2.13 kg/unit, 1485 kg/m3, Brick Development Association (BDA) Ltd (2019)</t>
  </si>
  <si>
    <t>Brick/stone crushed to aggregate (for sub-base layers)</t>
  </si>
  <si>
    <t>Liquid-applied waterproofing membrane sealant, 2.711 kg/m2, Flexitec Platinum, Restec Limited</t>
  </si>
  <si>
    <t>PIR insulation, calculated average for United Kingdom, L = 0.022-0.03 W/mK, 100 mm, 3.5 kg/m2, One Click LCA</t>
  </si>
  <si>
    <t>Bitumen roofing membrane, calculated average for United Kingdom, 5.3 mm, 6.5 kg/m2, One Click LCA</t>
  </si>
  <si>
    <t>Thermal insulation from LECA for roofs, floors and foundations, L=0.114 W/mK, R=1 m2K/W, 114 mm, 38.76 kg/m2, 340 kg/m3, Argex</t>
  </si>
  <si>
    <t>Tiles - Slate roof</t>
  </si>
  <si>
    <t>Ready-mix concrete, normal-strength, generic, C30/37 (4400/5400 PSI),  S1 XC0/XC1, 10% (typical) recycled binders in cement (min cem. content: 280 kg/m3 / 18.72 lbs/ft3), Portland-fly ash cement CEM II/A-V 42.5, (version 2024), One Click LCA</t>
  </si>
  <si>
    <t>Reinforcement steel (rebar), generic, 90% recycled content, A615, One Click LCA</t>
  </si>
  <si>
    <t>Aluminium profiles glass railings, 1.0 x 1.0 m, 20.71 kg/m2, Les fabricants pouvant utiliser les FDES collectives UDM-FFB sont les membres de l Union des Métalliers, les fabricants membres de la section garde-corps du SNFA ainsi que les entreprises qui fabriquent à partir de systèmes commercialisés par les concepteurs gammistes membres du SNFA. La liste complète des membres de L Union des Métalliers peut être consultée sur le site www.metal-pro.org rubrique. Trouver un professionnel. Afin de confirmer que leurs produits remplissent l ensemble des conditions présentées dans le cadre de validité, les métalliers doivent produire une attestation de conformité au cadre de validité, au sein de laquelle sont listés les produits concernés., UNION DES METALLIERS</t>
  </si>
  <si>
    <t>Tile adhesive, 5 kg/m2, webercol pro, SAINT GOBAIN WEBER FRANCE</t>
  </si>
  <si>
    <t>Waterproof, protective, flexible coating, 1.5 kg/l, Lastogum, PCI Augsburg</t>
  </si>
  <si>
    <t>Ceramic glazed tile, 20 kg/m2, One Click LCA</t>
  </si>
  <si>
    <t>Stainless steel handrail, diam. 45mm, Donnee par default, MDEGD</t>
  </si>
  <si>
    <t>Stainless steel recycling</t>
  </si>
  <si>
    <t>Railing and fencing, calculated average for United Kingdom, 40 kg/m, One Click LCA</t>
  </si>
  <si>
    <t>Clay brick, UK average production, 215 mm x 102.5 mm x 65 mm, 2.13 kg/unit, 1485 kg/m3, Brick Development Association (BDA) Ltd (2023)</t>
  </si>
  <si>
    <t>Aluminium facade system, triple glazed, 1650 mm x 2970 mm, 317.4 kg/unit, AOC 60, Schüco</t>
  </si>
  <si>
    <t>Glass recycling</t>
  </si>
  <si>
    <t>Steel sliding gate, fire resistant, 3 m x 3 m, 551.88 kg, 61.32 kg/m², Korner Stahltore GmbH &amp; Co. KG</t>
  </si>
  <si>
    <t>Metal-containing product recycling (90 % metal)</t>
  </si>
  <si>
    <t>Steel security doors with louvres, 1.023x2.5 m, 37.56 kg/m2, STEELDOR, STRONGDOR LIMITED</t>
  </si>
  <si>
    <t>Wooden doors, calculated average for United Kingdom, 1.23x2.18 m, 36 kg/m2, 96 kg/unit, One Click LCA</t>
  </si>
  <si>
    <t>Wood-containing product incineration (80% wood)</t>
  </si>
  <si>
    <t>Extruded aluminium profiles for window and door frames, generic, kg, 20% recycled content, average world aluminium manufacturing technology, One Click LCA</t>
  </si>
  <si>
    <t>Aluminium frame window double-glazed, operable(tilt and turn), 0% recycled aluminium, 1.48 m x 2.18 m, 25.3 kg/m2, One Click LCA</t>
  </si>
  <si>
    <t>Glass-containing product recycling (80 % glass)</t>
  </si>
  <si>
    <t>Steel frame window, 44.82kg/m2, Uw&lt;1.6 W/m2K, UNION DES METALLIERS</t>
  </si>
  <si>
    <t>Aluminium clad, wooden frame patio door, triple glazed, outward opening, 32.4 kg/m2, One Click LCA</t>
  </si>
  <si>
    <t>Multifunctional steel door, product group 1, 1000mm x 2125 mm, H 3 D, H 3 OD, H 3 VM, H 3 KT, RS 55, D 65 OD, D 65, Hörmann</t>
  </si>
  <si>
    <t>Gypsum plasterboard, 12.5 mm, 8.985 kg/m2 (average product weight), Etex Building Performance</t>
  </si>
  <si>
    <t>Precast concrete internal wall element or partition wall, 200 mm, 477.408 kg/m2, C20/25 - XC1 - S3 - 20, CEM III/A 52.5, SNBPE</t>
  </si>
  <si>
    <t>Rebar separated (2 %), concrete to aggregate</t>
  </si>
  <si>
    <t>Metal railing system for balconies and terraces, 24.24 kg/m, ZETA Z600/Z610, Delta Balustrades Ltd</t>
  </si>
  <si>
    <t>Lightweight precast concrete blocks, UK average, IStructE (2025)</t>
  </si>
  <si>
    <t>Precast solid concrete masonry block, 440X100X215 mm, 200 kg/m2, Interfuse Ltd</t>
  </si>
  <si>
    <t>Structural steel profiles, generic, 60% recycled content,  I, H, U, L, and T sections, S235, S275 and S355, One Click LCA</t>
  </si>
  <si>
    <t>Glass wool insulation in bats or rolls, unfaced, L = 0.035 W/mK, R =  2.86 m2K/W, 100 mm,  2.75 kg/m2, 27.5 kg/m3, (Range: 20-35kg/m3), 50% recycled glass content, One Click LCA</t>
  </si>
  <si>
    <t>Internal wooden doorleaf, fire resistant, 1.981x0.838 m, 17.9 kg/m2, JELD-WEN</t>
  </si>
  <si>
    <t>Modified bitumen waterproofing membrane, 3.54 mm, 4.25 kg/m2, 1200 kg/m3, One Click LCA</t>
  </si>
  <si>
    <t>Wall paints for interior use, 0.16 mm, 0.249 kg/m2, 1552 kg/m3, Alpha unidecor BL mat, Alpha unidecor BL satin, Alphacryl Morpha, Alphacryl Perlino, Alphacryl Pure Mat SF, Alpha Rezisto Easy Clean, Alpha Rezisto Mat, Alpha Rezisto Anti Marks, Alphacryl Plafond, Alpha Cover Mat, Alpha Projecttex, Alphamat SF, Alphatex SF, Alpha Tex Acryl, Alpha Humitex SF, Alpha Sanocryl, Alpha Sanoprotex, Alpha Tex Schimmelwerend, Alpha Isolux SF / Isolux SF, AkzoNobel</t>
  </si>
  <si>
    <t>Ceramic wall tiles, 7.5 mm, 3000 kg/m2, Seranit Granit Seramik</t>
  </si>
  <si>
    <t>Tile adhesive, all round, for ceramics, 1-5 mm, 1400 kg/m3, Verlegemörtel, PCI Augsburg</t>
  </si>
  <si>
    <t>Luxury vinyl flooring tile, 2.5 mm, 4.3 kg/m2, wear layer: 0.5 mm, One Click LCA</t>
  </si>
  <si>
    <t>Massive wooden flooring/parquet, 22-450 x 44-7000 x 8-35 mm, 11.71 kg/m2, Verband der Deutschen Parkettindustrie</t>
  </si>
  <si>
    <t>Plastic vapour control layer, 0.2 mm, Tommen Gram</t>
  </si>
  <si>
    <t>Glass wool, acoustic ceiling panel, 20 mm, 4.0 kg/m2, Master Rigid Dp, Ecophon</t>
  </si>
  <si>
    <t>Wood incineration</t>
  </si>
  <si>
    <t>Galvanized steel stud framing profiles per m2 (air gap included), UD and CD profiles included, wing width: 6 mm, flange width:50 mm, steel thicnkess:0.6 mm (23 gauge), 600 mm spacing, 1.6 kg/m2, 70% recycled content, One Click LCA</t>
  </si>
  <si>
    <t>Stone wool insulation compact panels, uncoated, L = 0.037 W/mK, R = 1.62 m2K/W, 60 mm, 1.98 kg/m2, 33 kg/m3, Fire resistance class = A1, Lambda=0.037 W/(m.K), Rocksilk® Flexible Slab, Knauf</t>
  </si>
  <si>
    <t>Wardrobe from medium density particleboard, H: 2323 mm, D: 606 mm, W: 2670 mm, 288 kg/unit, One Click LCA</t>
  </si>
  <si>
    <t>Steel - Mild (Sections)</t>
  </si>
  <si>
    <t>Letter boxes, 4.54 kg/unit, ARGE – The European Federation of Locks and Building Hardware Manufacturers</t>
  </si>
  <si>
    <t>Kitchen cabinet, H: 900 mm, D: 600 mm, W: 600 mm, 44 kg/unit, One Click LCA</t>
  </si>
  <si>
    <t>10-place-setting dishwasher, 82 x 45 x 55 cm (32 x 18 x 22 in), 47.77 kg/unit (105.30 lb/unit), One Click LCA</t>
  </si>
  <si>
    <t>Combined refrigerator-freezer, 277 L net volume model, Outer dimensions: 186 x 60 x 64 cm (73 x 24 x 25 in), 69.65 kg/unit (153.55 lb/unit), One Click LCA</t>
  </si>
  <si>
    <t>Washing machine, 7kg capacity model, 85 x 60 x 54 cm (32 x 24 x 21 in), 66.69 kg/unit (147.01 lb/unit), One Click LCA</t>
  </si>
  <si>
    <t>Commercial electric hobs, 700 x 800 x 330 mm (28 x 31 x 13 in), four-cooking zone, 80.1 kg/unit (176 lbs/unit), One Click LCA</t>
  </si>
  <si>
    <t>Electricity distribution system, cabling and central (switchboards/panelboards), per m2 GFA, for all building types, 3.96 kg/m2, One Click LCA</t>
  </si>
  <si>
    <t>Drinking water supply piping network, per m2 GIFA (residential buildings), 0.26 kg/m2, One Click LCA</t>
  </si>
  <si>
    <t>Heat distribution system (water heat distribution), per m2 GFA, for residential buildings, 2.7 kg/m2, One Click LCA</t>
  </si>
  <si>
    <t>Fan coil unit for heating and cooling application, 19.03 kg/unit, heat output=2215 W, cooling iutput=1974 W, PowerKon LT - size 2, Kampmann GmbH &amp; Co. KG</t>
  </si>
  <si>
    <t>Mechanical ventilation with heat recovery system, 27.7 kg/unit, Lo-Carbon Econiq, Volution Ventilation</t>
  </si>
  <si>
    <t>Ventilation system, per m2 GIFA, for residential buildings, 4.1 kg/m2, One Click LCA</t>
  </si>
  <si>
    <t>Sewage water drainage piping network, per m2 GIFA, for residential buildings, 0.1844 kg/m2, One Click LCA</t>
  </si>
  <si>
    <t>Concrete and concrete products, unreinforced, 2403 kg/m3, VOB BETON</t>
  </si>
  <si>
    <t>Electronic access control mortise lock, 3.146 kg/unit, Corbin Russwin IN120, Assa Abloy</t>
  </si>
  <si>
    <t>Motion detector, 0.147 kg/unit, 6412286 - DMB TYXAL+, Autres références visées: 6412311, Delta Dore</t>
  </si>
  <si>
    <t>Power cable, 0.02 kg/m, H07V-U PASSEO 1G1.5 GREEN/YELLOW C100m , Nexans</t>
  </si>
  <si>
    <t>Battery Lithium ion, French average, capacité=200Ah, Batterie Lithium ion, DONNEE ENVIRONNEMENTALE GENERIQUE PAR DEFAUT</t>
  </si>
  <si>
    <t>Emergency evacuation lighting, 0.604 kg/unit, 0 The environmenal data is representative of the following products : &lt;cat.number list&gt;, LEGRAND</t>
  </si>
  <si>
    <t>Adaptator female/female, RJ45 180°, Adaptator RJ45 female/female 180°, Hager SE</t>
  </si>
  <si>
    <t>Cable connector, 120 Ohms, Resistance Terminaison RJ12 120 Ohms, Hager SE</t>
  </si>
  <si>
    <t>Splitter with connector, 0.148 kg/unit, R9EXHC13 0, SCHNEIDER ELECTRIC INDUSTRIES SAS</t>
  </si>
  <si>
    <t>Multimedia box with telephone, TV and LAN outputs, 1.485 kg/unit, RJ45 413218 413218 - 413219 (LEGRAND)</t>
  </si>
  <si>
    <t>LED office lighting, 5.95 kg/unit, EN15804+A1, ref. year 2018</t>
  </si>
  <si>
    <t>Cable 1-wire, 0.02 kg/m, EN15804+A1, ref. year 2018</t>
  </si>
  <si>
    <t>Cable 1-wire, 0.02 kg/m, EN15804+A1, ref. year 2019</t>
  </si>
  <si>
    <t>Electrical control panel, IB+ Touch Building Controller, SOMFY</t>
  </si>
  <si>
    <t>PVC resin pipes, for sewerage, drainage and conduits application, 16 - 315 mm, 1350 - 1550 kg/m3, Rifeng</t>
  </si>
  <si>
    <t>Autonomous fire alarm system, BAASL Sa (1 405 31) , Legrand</t>
  </si>
  <si>
    <t>Electromagnetic door holders and releasers, 0.8672 kg/unit, Rixson 99X Series Electromagnetic door holders/releases: Models 994M, 996M, 997M, 998M, Assa Abloy</t>
  </si>
  <si>
    <t>Output module, flush mounted, 0.123 kg/unit, TXB692F TYB692F; TYB602F; TYB601B; TXB692F; TXB602F; TXB601B, Hager SE</t>
  </si>
  <si>
    <t>Smoke detector, French average, Détecteurs de fumée, DONNEE ENVIRONNEMENTALE GENERIQUE PAR DEFAUT</t>
  </si>
  <si>
    <t>Copper data cable, plenum rated, 0.0454 kg/m, 10Gain XP 6A, Superior Essex</t>
  </si>
  <si>
    <t>Metallic electrical equipment box/cabinet, 904421N, LEGRAND</t>
  </si>
  <si>
    <t>Audible signaling device (siren), Matériel de signalisation phonique (sirène), DONNEE ENVIRONNEMENTALE GENERIQUE PAR DEFAUT</t>
  </si>
  <si>
    <t>Power supply, 0.04 kg/unit, Securitron AQD6 Series Power Supplies, Assa Abloy</t>
  </si>
  <si>
    <t>Communication cable, 0.231 kg/m, Câble PTT 288 [14 paires] - DONNEE ENVIRONNEMENTALE PAR DEFAUT, MINISTERE DE L’ENVIRONNEMENT, DE L’ENERGIE ET DE LA MER  -  MINISTERE DU LOGEMENT ET DE L´HABITAT DURABLE</t>
  </si>
  <si>
    <t>Indicator light push buttom, 0.0505 kg/unit, A9E18037 0, SCHNEIDER ELECTRIC INDUSTRIES SAS</t>
  </si>
  <si>
    <t>Multimedia box with telephone, TV and LAN outputs, 1.485 kg/unit, RJ45 413218 413218 - 413219, LEGRAND</t>
  </si>
  <si>
    <t>Double socket outlet, 0.17 kg/unit, 077142L (Mécanisme) - 010954 (Plaque/Support) 077142L Double prise 077143L Triple prise 077145L Simple prise + 077100L accessoire de liaison + 077142L Double prise 010954 Support 4 modules 010956 Support 6 modules, LEGRAND</t>
  </si>
  <si>
    <t>2P+T Surface socket, Dooxie : 600335 (mécanisme) - 600801 (plaque), LEGRAND</t>
  </si>
  <si>
    <t>Cable 3-wire, 0.121 kg/m, EN15804+A1, ref. year 2018</t>
  </si>
  <si>
    <t>Cable 5-wire, 0.168 kg/m, EN15804+A1, ref. year 2018</t>
  </si>
  <si>
    <t>Socket outlet 2P+T, 0.173 kg/unit, Plexo 2P+T - 16 A - IP55, LEGRAND</t>
  </si>
  <si>
    <t>Push button, 077040L (mécanisme) - 078802L (plaque) - 080251 (support) mécanisme : 077040L - 079240L - 079140L - 078715L  plaque : 078802L - 079302L - 079042L - 078722L support : 080251, LEGRAND</t>
  </si>
  <si>
    <t>Industrial socket, French average, Prise industrielle, DONNEE ENVIRONNEMENTALE GENERIQUE PAR DEFAUT</t>
  </si>
  <si>
    <t>Light switch, 0.113 kg/unit, 077001L (mécanisme) / 078801L (plaque) / 080250 (support) mécanisme : 077001L - 079201L - 079101L -  plaque : 078801L - 079301L -  support : 080250, LEGRAND</t>
  </si>
  <si>
    <t>Rotary switches, Serie 1930 (WMV025, WMV002, WMV009, WMV024, WMV025, WMV300BA, WMV300NA, WMV302BA, WMV302NA) , Hager SE</t>
  </si>
  <si>
    <t>Gas pipe protection channel from stainless steel, largeur 90 mm, 1.4kg/m, Goulotte de protection en acier inox pour conduite de gaz se situant à une hauteur inférieure à 2m, DONNEE ENVIRONNEMENTALE GENERIQUE PAR DEFAUT</t>
  </si>
  <si>
    <t>Aluminium die-cast parts, 2700 kg/m3, EN15804+A1, ref. year 2018</t>
  </si>
  <si>
    <t>Galvanized steel railing for supporting partitions or plasterboard, 0.415 kg/m, Fourrure F47, Fourrure F45, Fourrure MOB, Fourrure CD 60, Fourrure F60 OMEGA, Fourrure FL55, Entretoise F47., KNAUF</t>
  </si>
  <si>
    <t>Precast concrete paver, 60 mm, 135.78 kg/m2, CENTRE D`ETUDES ET DE RECHERCHES DE L`INDUSTRIE DU BÉTON</t>
  </si>
  <si>
    <t>Steel sheet hot dip galvanized, 2-20 mm, 7840 kg/m3, EN15804+A1, ref. year 20</t>
  </si>
  <si>
    <t>Flush metal enclosure with door, 23.1 kg/unit, 401449 + 401459 Ref door : 401441/401451, 401442/401452 , 401443/401453, 401447/401457, 401448 401458, 401449/401459, LEGRAND</t>
  </si>
  <si>
    <t>Corrugated plastic pipes, 0.138 kg/m, FFKuS-EM-F-105 co2ntrol, Fränkische Rohrwerke Gebr. Kirchner GmbH &amp; Co.</t>
  </si>
  <si>
    <t>Aluminium wire rod for electrical applications, Aluminium Wire rod - series 6000, TRIMET France</t>
  </si>
  <si>
    <t>Polypropylene pipes for wastewater or rainwater, 37.8 kg/m, diameter: 250-500 mm, POLO-ECO plus Premium DN 250 à DN 500, POLOPLAST FRANCE SAS</t>
  </si>
  <si>
    <t>PVC pipes for water supply networks, Dia = 110 - 160 mm, Thickness = 2.4 - 3.5 mm, 16 bar, 3.24 kg/m, DN 110,DN 140, DN 160, Pipelife France</t>
  </si>
  <si>
    <t>Steel pipes, STD, DN 200 mm, (8 in), 42.55 kg/m, wall thickness: 8.18 mm, One Click LCA</t>
  </si>
  <si>
    <t>Steel pipes, STD, DN 40 mm, (1 1/2 in), 4.05 kg/m, wall thickness: 3.68 mm, One Click LCA</t>
  </si>
  <si>
    <t>Steel pipes, STD, DN 80 mm, (3 in), 11.29 kg/m, wall thickness: 5.49 mm, One Click LCA</t>
  </si>
  <si>
    <t>Recessed pendent fire sprinkler for large commercial and residential spaces, SREC, K-factor: 25.2, max working pressure: 12 bar (175 psi), thread size: 1 in (25.4 mm) NPT, 201.4 g/unit, 6 % recycled material, One Click LCA</t>
  </si>
  <si>
    <t>Steel pipes, STD, DN 100 mm, (4 in), 16.07 kg/m, wall thickness: 6.02 mm, One Click LCA</t>
  </si>
  <si>
    <t>Hot-dip galvanized steel sheets, Steel thickness range: 0.4-3.0 mm (0.015-0.12 in), zinc coating: 20 μm (787.4 µin) (0.28kg/m2 / 0.057 lbs/ft2  sheet steel), 0% recycled content, One Click LCA</t>
  </si>
  <si>
    <t>Steel pipes, STD, DN 20 mm, (3/4 in), 1.69 kg/m, wall thickness: 2.87 mm, One Click LCA</t>
  </si>
  <si>
    <t>Ball fitting and manifolds, DN 100, 4.5 kg/unit, One Click LCA</t>
  </si>
  <si>
    <t>Steel pipes, STD, DN 32 mm, (1 1/4 in), 3.39 kg/m, wall thickness: 3.56 mm, One Click LCA</t>
  </si>
  <si>
    <t>Galvanized steel pipes, DN 25 mm, (1 in), 2.57 kg/m, wall thickness: 3.25 mm, One Click LCA</t>
  </si>
  <si>
    <t>Gate valve, raised face (flanged), DN 150, 84 kg/unit, Pressure Class 150, One Click LCA</t>
  </si>
  <si>
    <t>Steel pipes, STD, DN 50 mm, (2 in), 5.44 kg/m, wall thickness: 3.91 mm, One Click LCA</t>
  </si>
  <si>
    <t>Tanks for water and gas, calculated average for United Kingdom, One Click LCA</t>
  </si>
  <si>
    <t>Copper water supply network, diameter: 40-100 mm, Réseau d`adduction d`eau en cuivre [Diam. entre 40 et 100 mm], DONNEE ENVIRONNEMENTALE GENERIQUE PAR DEFAUT</t>
  </si>
  <si>
    <t>Control relay tri-phase, 0.182 kg/unit, EU300 EU300; EU302; EU301; EU103; EU102; EU101; EU100, Hager SE</t>
  </si>
  <si>
    <t>Emergency exit light, 45 lm, URALIFE / PLASTINOX (128 214), LEGRAND</t>
  </si>
  <si>
    <t>Low voltage cable, Section conductrice de 5 mm2 à 120 mm2, Câble basse tension 0,6/1kV, DONNEE ENVIRONNEMENTALE GENERIQUE PAR DEFAUT</t>
  </si>
  <si>
    <t>Underwater floodlight LED 5W IP68, Projecteur immergeable LED 5W IP68, DONNEE ENVIRONNEMENTALE GENERIQUE PAR DEFAUT</t>
  </si>
  <si>
    <t>Electric elevator elements dependent of the number of floors, 229.6 kg/unit, max load: 630 kg, Eléments d`ascenseur électrique dépendants du nombre d`étages (câbles, guides et portes palières) [charge max. = 630kg], DONNEE ENVIRONNEMENTALE GENERIQUE PAR DEFAUT</t>
  </si>
  <si>
    <t>Elevator for commercial and residential buildings, 4296.9 kg/unit, Schindler 5000 Charge nominale 1275 kg, SCHINDLER</t>
  </si>
  <si>
    <t>Smoke extraction unit, 193.5 kg/unit, R`Chef 28 R`Chef 32 R`Chef 36 R`Chef 40 R`Chef 45 R`Chef 50 R`Chef 56 R`Chef 63 RChef taille 56 8 tailles : 28, 32, 36, 40, 45, 50, 56, 63 Différentes motorisations monophasées et triphasées, SAFTAIR VENTILATION</t>
  </si>
  <si>
    <t>Mounting system for solar panels for flat roofs, 5.810 kg/unit, ValkPro+ L10 East-West Commercial, Van der Valk Solar Systems</t>
  </si>
  <si>
    <t>Ceramic shower tray, Receveur de douche en céramique, DONNEE ENVIRONNEMENTALE GENERIQUE PAR DEFAUT</t>
  </si>
  <si>
    <t>Sanitary, bathroom, and kitchen equipment, 1.46 kg/unit, La FDES est représentative de la gamme robinet mitigeur mécanique lavabo Porcher et Ideal Standard et couvre la fourchette de la masse des différents produits de 0,72 kg à 2 kg. Les références commerciales couvertes par cette FDES on 2020 et mises à jour en 2023 sont les suivantes : B9927AA D1116AA BC203AA BC203U4 BC203U5 D0792AA D0790AA D0791AA D0570AA D0586AA D1112AA D0573AA D2436AA D1115AA D1114AA D2462AA D2464AA B0177AA A6572AA D2430AA D2537AA D2537U4 D2537U5 D0571AA D1111AA D2466AA D2306AA D2300AA D1113AA D2356AA B0176AA B0178AA D2538AA D2538U4 D2538U5 D2443AA D2396AA D2468AA D0582AA D2536AA D2470AA D2435AA D2472AA D2515AA A6570AA D2517AA B0543AA D2429AA D2401AA D2519AA D2444AA D1104AA D2461AA D1128AA B0175AA B0174AA D2486AA D2463AA B0686AA D2454AA D0572AA D2465AA D2514AA D2467AA D2395AA D2516AA D1126AA D1127AA BC682AA BC684AA BC683AA BC745AA BC553AA BC686AA BC687AA BC689AA BC492AA BC193XG BC269AA BC269XG BC197AA BC197XG BD200AA BD201AA BD204AA BD205AA BD209AA BD209XG BD211AA BD214AA BD214XG BD215AA BD269AA BD218AA BD222AA BD222XG BD224AA BD224XG BD227AA BD227XG BD228AA BD228XG BD270AA BD241AA BD248AA BD248XG BD284AA BD284XG A7371AA A7371A2 A7371A5 A7371GN A7372AA A7372A2 A7372A5 A7372GN BC753AA BC753A2 BC753A5 BC753GN BC754AA BC754A2 BC754A5 BC754GN BD457AA BD457A2 BD457A5 BD457GN BC760AA BC760A2 BC760A5 BC760GN A7009AA A7009A2 A7009A5 A7009GN A7029AA A7029A2 A7029A5 A7029GN BD501AA BD501A2 BD501A5 BD501GN BD503AA BD503A2 BD503A5 BD503GN BD509AA BD509A2 BD509A5 BD509GN BD510AA BD510A2 BD510A5 BD510GN BD511AA BD511A2 BD511A5 BD511GN BD521AA BD521A2 BD521A5 BD521GN A7378AA A7378A2 A7378A5 A7378GN A7379AA A7379A2 A7379A5 A7379GN A7380AA A7380A2 A7380A5 A7380GN A7381AA A7381A2 A7381A5 A7381GN BC775AA BC775A2 BC775A5 BC775GN BC776AA BC776A2 BC776A5 BC776GN BC782AA BC782A2 BC782A5 BC782GN BC784AA BC784A2 BC784A5 BC784GN BD462AA BD462A2 BD462A5 BD462GN BD463AA BD463A2 BD463A5 BD463GN BD153AA BD153A5 BD154AA BD154A5 BD147AA BD147A5 BD148AA BD148A5 BD149AA BD149A5 BD150AA BD150A5 BD156AA BD156A5 D0115AA D0116AA B0743AA A5948NU BC224AA BC224U4 BC666AA BC666U4 BC666U5 BC315AA BC159AA BC159HO BC159HS D2490AA D2491AA D2492AA D2493AA D2494AA D2496AA D2620AA D2619AA D2621AA D2622AA D2498AA D2505AA D2506AA D2508AA D2509AA D2626AA D2627AA D2497AA D1117AA , IDEAL STANDARD FRANCE SAS</t>
  </si>
  <si>
    <t>Mirror, 4 mm, Miroir [ép. = 4 mm], DONNEE ENVIRONNEMENTALE GENERIQUE PAR DEFAUT</t>
  </si>
  <si>
    <t>Ceramic toilet, WC en céramique, DONNEE ENVIRONNEMENTALE GENERIQUE PAR DEFAUT</t>
  </si>
  <si>
    <t>Concrete washbasin, faucets not included, 20.4 kg/unit, Lavabo en béton [Long. 600 mm Larg. 400 mm Haut. 120 mm], DONNEE ENVIRONNEMENTALE GENERIQUE PAR DEFAUT</t>
  </si>
  <si>
    <t>Overhead shower, 2.31 kg/unit, 26271007 HG Vernis Blend 200 overhead shower CN 26470000 HG Raindance Select S 240 overhead shower 28433000 HG Raindance Rainfall 180 overhead shower 26281007 HG Vernis Shape 230 overhead shower CN 26470407 HG Raindance Select S 240 overhead shower CN 28433001 HG Raindance Rainfall 180 overhead shower USA 26723000 HG Crometta S 240 overhead shower 26472000 HG Raindance 260/260 overhead shower 28433007 HG Raindance Rainfall 180 overhead shower CN 26724000 HG Crometta S 240 overhead shower 26481000 HG Raindance 260/260 overhead shower 28474000 AX Montreux overhead shower 240 26724001 HG Crometta S 240 overhead shower USA 26481001 HG Raindance 260/260 overhead shower USA 28487000 AX Montreux overhead shower 26724007 HG Crometta S 240 overhead shower CN 26481007 HG Raindance 260/260 overhead shower CN 28494000 AX overhead shower 240 26726000 HG Crometta E 240 overhead shower 26522000 HG Croma Select S 180 overhead shower 4070000 HG Croma C 100 overhead shower 26727000 HG Crometta E 240 overhead shower 26522400 HG Croma Select S 180 overhead shower 4071000 HG Croma E 100 overhead shower 26727001 HG Crometta E 240 overhead shower USA 26524000 HG Croma Select E 180 overhead shower 4331000 HG Croma E 100 overhead shower 26727007 HG Crometta E 240 overhead shower CN 26524400 HG Croma Select E 180 overhead shower 4340000 HG Raindance S 100 overhead shower 35314000 AX overhead shower 300/300 26528000 HG Croma Select E 180 overhead shower 4342000 HG Raindance S 150 overhead shower 35314007 AX overhead shower 300/300 CN 26528407 HG Croma Select E 180 overhead shower CN 4343000 HG Raindance E 150 overhead shower 4388000 HG Croma Select S 180 overhead shower USA 26577000 HG Crometta 160 overhead shower 4387000 HG Croma Select E 180 overhead shower USA 4720000 HG Raindance Select S 240 overhead shower USA 26577400 HG Crometta 160 overhead shower 4500000 HG Club 100 overhead shower 10924000 AX Starck overhead shower 240/240 26578000 HG Crometta 160 overhead shower 4725000 HG Raindance S 150 overhead shower 24001400 HG Rainmaker Select 580 overhead shower 26578400 HG Crometta 160 overhead shower 4729000 HG Raindance E 120 overhead shower 24002400 HG Rainmaker Select 460 overhead shower 26600000 HG Raindance S 300 overhead shower 4733000 HG Croma E 100 overhead shower CH 24003400 HG Rainmaker Select 460 overhead shower 26601000 HG Raindance S 300 overhead shower 4751000 HG Croma C 100 overhead shower 24005400 HG Rainmaker Select 460 overhead shower 26602407 HG PuraVida 400 overhead shower CN 4800000 HG Raindance S 150 overhead shower 24007400 HG Rainmaker Select 460 overhead shower 26605000 HG Raindance E 360 overhead shower 6498000 HG Croma overhead shower CH 24011407 HG Rainmaker Select 580 overhead shower CN 26605007 HG Raindance E 360 overhead shower CN 26465001 HG Croma 220 overhead shower USA 26217001 HG Croma 280 overhead shower USA 26609407 HG Raindance Select E 300 overhead shower CN 26478001 HG Croma 220 overhead shower USA 26220000 HG Croma 280 overhead shower 26617000 HG overhead shower 26523001 HG Croma Select S 180 overhead shower USA 26221000 HG Croma 280 overhead shower 27337000 HG Raindance Select S 300 overhead shower 26528001 HG Croma Select E 180 overhead shower USA 26226000 HG Rainfinity 250 overhead shower 27370000 HG Raindance E 240 overhead shower 27367001 HG Raindance Classic overhead shower 240 26227007 HG Rainfinity 250 overhead shower CN 27371000 HG Raindance E 360 overhead shower 27441000 HG Croma 100 overhead shower 26228000 HG Rainfinity 250 overhead shower 27375000 HG Raindance E 240 overhead shower 27443000 HG Croma 100 overhead shower 26230000 HG Rainfinity 360 overhead shower 27376000 HG Raindance E 360 overhead shower 27457001 HG Raindance S 120 overhead shower USA 26230007 HG Rainfinity 360 overhead shower CN 27378000 HG Raindance Select S 300 overhead shower 27474001 HG Raindance overhead shower 240 USA 26231000 HG Rainfinity 360 overhead shower 27378400 HG Raindance Select S 300 overhead shower 27475000 HG Clubmaster overhead shower 26234000 HG Rainfinity 360 overhead shower 27380001 HG Raindance E 240 overhead shower USA 27476001 HG Raindance overhead shower 180 USA 26238000 HG Raindance E 300 overhead shower 27381000 HG Raindance E 360 overhead shower 27486001 HG Raindance S 150 overhead shower USA 26239000 HG Raindance E 300 overhead shower 27381001 HG Raindance E 360 overhead shower USA 27486005 HG Raindance S 150 overhead shower USA 26239001 HG Raindance E 300 overhead shower USA 27385000 HG Raindance Select E 300 overhead shower 27493001 HG Raindance overhead shower 300 USA 26239007 HG Raindance E 300 overhead shower CN 27385400 HG Raindance Select E 300 overhead shower 27495001 HG Raindance S 150 overhead shower USA 26240001 HG Raindance E 300 overhead shower USA 27387001 HG Raindance Select E 300 overhead shower USA 27624001 HG Raindance S 240 overhead shower USA 26243000 HG Rainfinity 500 shoulder shower 27424000 HG Raindance C 240 overhead shower 27629001 HG Raindance S 180 overhead shower USA 26250000 HG Raindance E 300 overhead shower 27437000 HG PuraVida 400 overhead shower 27656001 HG Raindance S 180 overhead shower USA 26251000 HG Raindance E 300 overhead shower 27437400 HG PuraVida 400 overhead shower 28421001 HG Raindance C 180 overhead shower USA 26251007 HG Raindance E 300 overhead shower CN 27437401 HG PuraVida 400 overhead shower USA 28427001 HG Raindance C 240 overhead shower USA 26252000 HG Raindance E 400 overhead shower 27450000 HG Croma 160 overhead shower 28428001 HG Raindance C 300 overhead shower USA 26253000 HG Raindance E 400 overhead shower 27461000 HG Raindance overhead shower 240 28450001 HG Croma 160 overhead shower USA 26253001 HG Raindance E 400 overhead shower USA 27463000 HG Raindance overhead shower 240 28462000 HG Croma 100 overhead shower 26253007 HG Raindance E 400 overhead shower CN 27468000 HG Raindance overhead shower 180 28471001 HG Raindance C 150 overhead shower USA 26255001 HG Raindance E 400 overhead shower USA 27471000 HG Raindance overhead shower 180 28492001 HG Croma overhead shower USA 26257000 HG Croma E 280 overhead shower 27474000 HG Raindance overhead shower 240 28496000 HG Clubmaster overhead shower 26258000 HG Croma E 280 overhead shower 27476000 HG Raindance overhead shower 180 28496001 HG Clubmaster overhead shower 26258007 HG Croma E 280 overhead shower CN 27477000 HG Raindance overhead shower 240 28496931 HG Clubmaster overhead shower 26442000 HG Raindance Rainfall 150 27492000 HG Raindance overhead shower 300 26221007 HG Croma 280 overhead shower CN 26464000 HG Croma 220 overhead shower 27493000 HG Raindance overhead shower 300 26465007 HG Croma 220 overhead shower CN 26465000 HG Croma 220 overhead shower 27494000 HG Raindance overhead shower 300 26607007 HG Raindance S 180 overhead shower CN 26466000 HG Raindance Select S 240 overhead shower 27607000 HG Raindance S 240 overhead shower 26611007 HG Raindance S 240 overhead shower CN 26466400 HG Raindance Select S 240 overhead shower 27620000 HG Raindance S 240 overhead shower 27493007 HG Raindance 300 overhead shower CN 26467000 HG Raindance Select S 240 overhead shower 27623000 HG Raindance S 240 overhead shower 27494007 HG Raindance 300 overhead shower CN 26467400 HG Raindance Select S 240 overhead shower 28417000 HG Rainmaker overhead shower 27607007 HG Raindance S 240 overhead shower CN 26468000 HG Raindance Select E 300 overhead shower 28423000 HG Crometta 85 overhead shower 27623007 HG Raindance S 240 overhead shower CN 26469000 HG Raindance Select S 240 overhead shower 28424000 HG Crometta 85 overhead shower 26277001 HG Vernis Blend overhead shower 200 USA 26469001 HG Raindance Select S 240 overhead shower USA 28425000 HG Crometta 85 overhead shower 26271000 HG Vernis Blend overhead shower 200 26283000 HG Vernis Shape overhead shower 230 26277000 HG Vernis Blend overhead shower 200 26281000 HG Vernis Shape overhead shower 230 26283001 HG Vernis Shape overhead shower 230 USA 26093000 HG Vernis Blend overhead shower 200 , HANSGROHE SE</t>
  </si>
  <si>
    <t>Acrylic bathtub, 20.8 kg/unit, DURAVIT : Starck (700345 ; 700344 ; 700342). D-Code (700097 ; 700098 ; 700104 ; 700105) // - KOHLER : Stil 2 (E6812-00 ; E6811-00). Corvette (E60900-00 ; E60901-00/60901-00 ; E60902-00/60902-00 ; E60903-00/60903-00 ; E60904-00/60904-00 ; E60905-00/60905-00). Struktura (E6D020-00/6D020-00 ; E6D021-00/6D021-00). Odeon Up (E6048-00/E6D231-00 ; E6049-00/E6D232-00 ; E6057-00/E6D234-00 ; E6060-00/E6D235-00 ; E6080-00/E6D233-00), Association Française des Industries de la Salle de Bains</t>
  </si>
  <si>
    <t>Rectangular smoke control dampers with ventilation function, 26 kg/unit, EK2-EU, TROX Group</t>
  </si>
  <si>
    <t>Electric horizontal radiant panel radiator, wall mounted, 11.2 kg/unit, 1000W/unit, One Click LCA</t>
  </si>
  <si>
    <t>Air to water heat pump outdoor unit, 412.9 kg/unit, 230/400 V, 23.5/13.6 A, 7 KW, VWL 125/6 A S2 (mono 400 V), VWL 125/6 A 230V, Vaillant GmbH</t>
  </si>
  <si>
    <t>Surveillance camera, French average, Equipements pour la capture d’image (caméras), DONNEE ENVIRONNEMENTALE GENERIQUE PAR DEFAUT</t>
  </si>
  <si>
    <t>Router, 0.18 kg/unit, Zigbee Router, Assa Abloy</t>
  </si>
  <si>
    <t>Monitoring equipements, Equipements de monitoring, DONNEE ENVIRONNEMENTALE GENERIQUE PAR DEFAUT</t>
  </si>
  <si>
    <t>LAN cable, 0.16 kg/m, CAT6A F/UTP, 032878 , LEGRAND</t>
  </si>
  <si>
    <t>Electrical equipment box/cabinet CE, 1200 x 800 x 250mm,, QUADRO CE 1200X 800 X 250 C/ FLANGE (901131), LEGRAND</t>
  </si>
  <si>
    <t>Communication cable, UTP, per meter, Cable WAN blue RJ45, Hager SE</t>
  </si>
  <si>
    <t>Copper data networking cable, 0.05 kg/m, Panduit NK6A™ Category 6A, F/FTP, Panduit TX6A™ Category 6A, F/FTP, Panduit TX6A™ Category 6A, U/UTP, Vari-MaTriX, Panduit TX6A™ Category 6A, U/UTP, Panduit Corporation</t>
  </si>
  <si>
    <t>Access control module, 0.518 kg/unit including packaging, RTN555X, HAGER SE / HAGER</t>
  </si>
  <si>
    <t>Metering devices, calculated average for United Kingdom, 2.1 kg/unit, One Click LCA</t>
  </si>
  <si>
    <t>Soil, loose wet density, 1250 kg/m3, (version 2025), One Click LCA</t>
  </si>
  <si>
    <t>Asphalt pavement (concrete asphalt) base race, hot mix, 2330 kg/m3, 0% recycled bitmuen binder, One Click LCA</t>
  </si>
  <si>
    <t>Asphalt reuse via reprocessing</t>
  </si>
  <si>
    <t>Monomaterial artificial grass as top layer carpet for landscaping, 1.861 kg/m2, ONE-DNA VISTA, LimeGreen</t>
  </si>
  <si>
    <t>Plastic-based material incinerationAsphalt reuse via reprocessing</t>
  </si>
  <si>
    <t>Wooden bench for outdoors, 41.38 kg/unit, U18-48N - Luma, Nola Industrier Aktiebolag</t>
  </si>
  <si>
    <t>Steel bicycle bollard for parking, 6 kg/unit, Norfax AS</t>
  </si>
  <si>
    <t>Avondale Phase 1b to 2</t>
  </si>
  <si>
    <t>76551/APP/2025/2861</t>
  </si>
  <si>
    <t>C3</t>
  </si>
  <si>
    <t>The proposed development is as follows: 
Submission of Reserved Matters Application (Access, Appearance, Landscaping, Layout 
and Scale) pursuant to Condition 1 of Application ref:76551/APP/2025/2861 (Outline 
permission (with all matters reserved) for residential floorspace (Class C3) including 
demolition of all existing buildings and structures; erection of new buildings; new pedestrian 
and vehicular accesses; associated amenity space, open space, landscaping; car and cycle 
parking spaces; plant, refuse storage, servicing area and other works incidental to the 
proposed development;) for the erection of dwellings with associated landscaping, amenity 
space, parking, access, and associated works.</t>
  </si>
  <si>
    <t xml:space="preserve">Watkins Payne </t>
  </si>
  <si>
    <t xml:space="preserve">One Click LCA </t>
  </si>
  <si>
    <t>SAP</t>
  </si>
  <si>
    <t>One Click LCA - EPD used where product-specific item allows, One Click LCA generic data elsewhere.</t>
  </si>
  <si>
    <t>Yes</t>
  </si>
  <si>
    <t xml:space="preserve">Internal peer review and external review with the project team. This included reviewing the total material quantities included in the OneClick model in comparison to the all information provided to inform the whole life carbon analysis (Drawings, schedules, specification etc) to ensure that each RICS category was assessed and accounted for.     </t>
  </si>
  <si>
    <t>A1-A5 = 647  kgCO2e/m² GIA therefore GLA benchmark target is met only
B-C (excluding B6 &amp; B7) = 467 kgCO2e/m² GIA therefore GLA targets are not met
A-C (excluding B6 &amp; B7) = 1,085 kgCO2e/m² GIA therefore GLA benchmark target is met only</t>
  </si>
  <si>
    <t xml:space="preserve">Stock condition surveys and maintenance reports must have concluded that the flats did not meet modern living standards and it would have been uneconomical to bring them up to decent homes and modern living standards around insulation and fire safety.
These surveys would have formed part of the business case for regeneration over continued refurbishment along with the opportunity to increase density and house more council tenants.	</t>
  </si>
  <si>
    <r>
      <t>Assumed 50kgCO</t>
    </r>
    <r>
      <rPr>
        <vertAlign val="subscript"/>
        <sz val="10"/>
        <color theme="1"/>
        <rFont val="Arial"/>
        <family val="2"/>
      </rPr>
      <t>2</t>
    </r>
    <r>
      <rPr>
        <sz val="10"/>
        <color theme="1"/>
        <rFont val="Arial"/>
        <family val="2"/>
      </rPr>
      <t>e/m</t>
    </r>
    <r>
      <rPr>
        <vertAlign val="superscript"/>
        <sz val="10"/>
        <color theme="1"/>
        <rFont val="Arial"/>
        <family val="2"/>
      </rPr>
      <t>2</t>
    </r>
  </si>
  <si>
    <t>100% new build development</t>
  </si>
  <si>
    <t>Reuse Gypsum plasterboard instead of installing new sheets</t>
  </si>
  <si>
    <t xml:space="preserve">Replace the concrete mix C32/40 (50% GGBS) with 60% GGBS </t>
  </si>
  <si>
    <t xml:space="preserve">Decrease A5 emissions by 50% </t>
  </si>
  <si>
    <t>The structural steel includes 60% recycled content instead of (0% recycled content )</t>
  </si>
  <si>
    <t>The majority of the substructure concrete is C32/40 ECOPact Mix incorporating 50% GGBS instead of (0% GGBS)</t>
  </si>
  <si>
    <t xml:space="preserve">R290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</si>
</sst>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kg&quot;"/>
    <numFmt numFmtId="165" formatCode="##,##0\ &quot;kg CO2e/m2 GIA&quot;"/>
    <numFmt numFmtId="166" formatCode="##,##0\ &quot;kg CO2e&quot;"/>
    <numFmt numFmtId="167" formatCode="[$-F800]dddd\,\ mmmm\ dd\,\ yyyy"/>
    <numFmt numFmtId="168" formatCode="##,##0\ &quot;kg/m2 GIA&quot;"/>
    <numFmt numFmtId="169" formatCode="0.000"/>
  </numFmts>
  <fonts count="44"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9" fillId="0" borderId="0" applyNumberFormat="0" applyFill="0" applyBorder="0" applyAlignment="0" applyProtection="0"/>
  </cellStyleXfs>
  <cellXfs count="491">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9"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8"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8"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8"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8" fontId="4" fillId="12" borderId="41" xfId="0" applyNumberFormat="1" applyFont="1" applyFill="1" applyBorder="1" applyAlignment="1">
      <alignment horizontal="center" vertical="center" wrapText="1"/>
    </xf>
    <xf numFmtId="168"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0" fillId="7" borderId="41" xfId="0" applyFill="1" applyBorder="1" applyAlignment="1" applyProtection="1">
      <alignment horizontal="center" vertical="center"/>
      <protection locked="0"/>
    </xf>
    <xf numFmtId="0" fontId="14" fillId="0" borderId="0" xfId="0" applyFont="1"/>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41" xfId="0" applyFill="1" applyBorder="1" applyAlignment="1" applyProtection="1">
      <alignment horizont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4" fillId="0" borderId="22" xfId="0" applyFont="1" applyBorder="1"/>
    <xf numFmtId="0" fontId="1" fillId="8" borderId="1"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8" borderId="0" xfId="0" applyFont="1" applyFill="1" applyAlignment="1">
      <alignment horizontal="left" vertical="center" wrapText="1"/>
    </xf>
    <xf numFmtId="0" fontId="1" fillId="8" borderId="25"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5" fillId="3" borderId="1" xfId="0" applyFont="1" applyFill="1" applyBorder="1" applyAlignment="1">
      <alignment horizontal="center" vertical="center"/>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left" vertical="center"/>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42" xfId="0" applyFont="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2" fillId="3" borderId="1" xfId="0" applyFont="1" applyFill="1" applyBorder="1" applyAlignment="1">
      <alignment horizontal="right" vertical="center" wrapText="1"/>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4" fillId="0" borderId="0" xfId="0" applyFont="1" applyAlignment="1">
      <alignment horizontal="center" vertical="center" wrapText="1"/>
    </xf>
    <xf numFmtId="0" fontId="10" fillId="13" borderId="2"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 fillId="4" borderId="0" xfId="0" applyFont="1" applyFill="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1" fillId="8" borderId="24" xfId="0" applyFont="1" applyFill="1" applyBorder="1" applyAlignment="1">
      <alignment horizontal="left" vertical="center" wrapText="1"/>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0" fontId="1" fillId="8" borderId="41" xfId="0" applyFont="1" applyFill="1" applyBorder="1" applyAlignment="1">
      <alignment horizontal="left" vertical="center" wrapText="1"/>
    </xf>
    <xf numFmtId="14" fontId="0" fillId="9" borderId="1" xfId="0" applyNumberFormat="1" applyFill="1" applyBorder="1" applyAlignment="1" applyProtection="1">
      <alignment horizontal="left" vertical="center"/>
      <protection locked="0"/>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0" fontId="26" fillId="0" borderId="0" xfId="0" applyFont="1" applyAlignment="1">
      <alignment horizontal="left" vertical="center"/>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167" fontId="0" fillId="9" borderId="1" xfId="0" applyNumberFormat="1" applyFill="1" applyBorder="1" applyAlignment="1" applyProtection="1">
      <alignment horizontal="left" vertical="center"/>
      <protection locked="0"/>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9" fontId="0" fillId="5" borderId="18" xfId="0" applyNumberFormat="1" applyFill="1" applyBorder="1" applyAlignment="1">
      <alignment horizontal="center" vertical="center"/>
    </xf>
    <xf numFmtId="169" fontId="0" fillId="5" borderId="22" xfId="0" applyNumberFormat="1" applyFill="1" applyBorder="1" applyAlignment="1">
      <alignment horizontal="center" vertical="center"/>
    </xf>
    <xf numFmtId="169" fontId="0" fillId="5" borderId="19" xfId="0" applyNumberFormat="1" applyFill="1" applyBorder="1" applyAlignment="1">
      <alignment horizontal="center" vertical="center"/>
    </xf>
    <xf numFmtId="169" fontId="0" fillId="5" borderId="24" xfId="0" applyNumberFormat="1" applyFill="1" applyBorder="1" applyAlignment="1">
      <alignment horizontal="center" vertical="center"/>
    </xf>
    <xf numFmtId="169" fontId="0" fillId="5" borderId="0" xfId="0" applyNumberFormat="1" applyFill="1" applyAlignment="1">
      <alignment horizontal="center" vertical="center"/>
    </xf>
    <xf numFmtId="169" fontId="0" fillId="5" borderId="25" xfId="0" applyNumberFormat="1" applyFill="1" applyBorder="1" applyAlignment="1">
      <alignment horizontal="center" vertical="center"/>
    </xf>
    <xf numFmtId="169" fontId="0" fillId="5" borderId="20" xfId="0" applyNumberFormat="1" applyFill="1" applyBorder="1" applyAlignment="1">
      <alignment horizontal="center" vertical="center"/>
    </xf>
    <xf numFmtId="169" fontId="0" fillId="5" borderId="23" xfId="0" applyNumberFormat="1" applyFill="1" applyBorder="1" applyAlignment="1">
      <alignment horizontal="center" vertical="center"/>
    </xf>
    <xf numFmtId="169" fontId="0" fillId="5" borderId="21" xfId="0" applyNumberFormat="1" applyFill="1" applyBorder="1" applyAlignment="1">
      <alignment horizontal="center" vertical="center"/>
    </xf>
    <xf numFmtId="0" fontId="15" fillId="0" borderId="43" xfId="0" applyFont="1" applyBorder="1" applyAlignment="1">
      <alignment horizontal="left"/>
    </xf>
    <xf numFmtId="0" fontId="15" fillId="0" borderId="44" xfId="0" applyFont="1" applyBorder="1" applyAlignment="1">
      <alignment horizontal="left"/>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1" xfId="0" applyFont="1" applyBorder="1" applyAlignment="1">
      <alignment horizontal="left"/>
    </xf>
    <xf numFmtId="0" fontId="10" fillId="13" borderId="3"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0" fillId="11" borderId="1" xfId="0" applyFill="1" applyBorder="1" applyAlignment="1" applyProtection="1">
      <alignment horizontal="left" vertical="center"/>
      <protection locked="0"/>
    </xf>
    <xf numFmtId="0" fontId="0" fillId="11" borderId="1" xfId="0" applyFill="1" applyBorder="1" applyAlignment="1" applyProtection="1">
      <alignment horizontal="left" vertical="center" wrapText="1"/>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xf numFmtId="0" fontId="1" fillId="2" borderId="0" xfId="0" applyFont="1" applyFill="1" applyAlignment="1">
      <alignment horizontal="right"/>
    </xf>
    <xf numFmtId="0" fontId="1" fillId="2" borderId="0" xfId="0" applyFont="1" applyFill="1" applyAlignment="1">
      <alignment horizontal="left" vertical="center"/>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1" fillId="10" borderId="1" xfId="0" applyFont="1" applyFill="1" applyBorder="1" applyAlignment="1">
      <alignment horizontal="left" vertical="center"/>
    </xf>
    <xf numFmtId="14" fontId="0" fillId="11" borderId="1" xfId="0" applyNumberFormat="1"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0" fillId="13" borderId="41"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5" fillId="0" borderId="3" xfId="0" applyFont="1" applyBorder="1"/>
    <xf numFmtId="0" fontId="15" fillId="0" borderId="2" xfId="0" applyFont="1" applyBorder="1"/>
    <xf numFmtId="0" fontId="15" fillId="0" borderId="7" xfId="0" applyFont="1" applyBorder="1"/>
    <xf numFmtId="0" fontId="15" fillId="0" borderId="3" xfId="0" applyFont="1" applyBorder="1" applyAlignment="1">
      <alignment vertical="center"/>
    </xf>
    <xf numFmtId="0" fontId="15" fillId="0" borderId="7" xfId="0" applyFont="1" applyBorder="1" applyAlignment="1">
      <alignment vertical="center"/>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10" borderId="0" xfId="0" applyFont="1" applyFill="1" applyAlignment="1">
      <alignment horizontal="left" vertical="center" wrapText="1"/>
    </xf>
    <xf numFmtId="0" fontId="1" fillId="10" borderId="23" xfId="0" applyFont="1" applyFill="1" applyBorder="1" applyAlignment="1">
      <alignment horizontal="left" vertical="center" wrapText="1"/>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1" fillId="10" borderId="1" xfId="0" applyFont="1" applyFill="1" applyBorder="1" applyAlignment="1">
      <alignment horizontal="right" vertical="center" wrapText="1"/>
    </xf>
    <xf numFmtId="0" fontId="4" fillId="9" borderId="41"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CCCCFF"/>
      <color rgb="FF009999"/>
      <color rgb="FF33CCCC"/>
      <color rgb="FF00CC99"/>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895350</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15</xdr:row>
          <xdr:rowOff>209550</xdr:rowOff>
        </xdr:from>
        <xdr:to>
          <xdr:col>3</xdr:col>
          <xdr:colOff>1809750</xdr:colOff>
          <xdr:row>17</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3</xdr:col>
          <xdr:colOff>704850</xdr:colOff>
          <xdr:row>17</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1771650</xdr:colOff>
          <xdr:row>16</xdr:row>
          <xdr:rowOff>419100</xdr:rowOff>
        </xdr:from>
        <xdr:to>
          <xdr:col>4</xdr:col>
          <xdr:colOff>209550</xdr:colOff>
          <xdr:row>18</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361950</xdr:rowOff>
        </xdr:from>
        <xdr:to>
          <xdr:col>3</xdr:col>
          <xdr:colOff>1409700</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2457450</xdr:colOff>
          <xdr:row>16</xdr:row>
          <xdr:rowOff>361950</xdr:rowOff>
        </xdr:from>
        <xdr:to>
          <xdr:col>4</xdr:col>
          <xdr:colOff>876300</xdr:colOff>
          <xdr:row>18</xdr:row>
          <xdr:rowOff>95250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B28" sqref="B28"/>
    </sheetView>
  </sheetViews>
  <sheetFormatPr defaultRowHeight="12.75" x14ac:dyDescent="0.35"/>
  <cols>
    <col min="2" max="2" width="40" customWidth="1"/>
    <col min="3" max="3" width="64.3984375" style="46" customWidth="1"/>
  </cols>
  <sheetData>
    <row r="3" spans="2:3" ht="13.15" x14ac:dyDescent="0.4">
      <c r="B3" s="50" t="s">
        <v>0</v>
      </c>
    </row>
    <row r="5" spans="2:3" ht="13.15" x14ac:dyDescent="0.4">
      <c r="B5" s="182" t="s">
        <v>1</v>
      </c>
      <c r="C5" s="183" t="s">
        <v>2</v>
      </c>
    </row>
    <row r="6" spans="2:3" ht="25.5" x14ac:dyDescent="0.35">
      <c r="B6" s="185" t="s">
        <v>3</v>
      </c>
      <c r="C6" s="184" t="s">
        <v>4</v>
      </c>
    </row>
    <row r="7" spans="2:3" x14ac:dyDescent="0.35">
      <c r="B7" s="186"/>
      <c r="C7" s="180" t="s">
        <v>5</v>
      </c>
    </row>
    <row r="8" spans="2:3" x14ac:dyDescent="0.35">
      <c r="B8" s="187" t="s">
        <v>6</v>
      </c>
      <c r="C8" s="180" t="s">
        <v>7</v>
      </c>
    </row>
    <row r="9" spans="2:3" ht="25.5" x14ac:dyDescent="0.35">
      <c r="B9" s="187"/>
      <c r="C9" s="180" t="s">
        <v>8</v>
      </c>
    </row>
    <row r="10" spans="2:3" x14ac:dyDescent="0.35">
      <c r="B10" s="187"/>
      <c r="C10" s="180" t="s">
        <v>9</v>
      </c>
    </row>
    <row r="11" spans="2:3" ht="25.5" x14ac:dyDescent="0.35">
      <c r="B11" s="187"/>
      <c r="C11" s="180" t="s">
        <v>10</v>
      </c>
    </row>
    <row r="12" spans="2:3" x14ac:dyDescent="0.35">
      <c r="B12" s="187"/>
      <c r="C12" s="180" t="s">
        <v>11</v>
      </c>
    </row>
    <row r="13" spans="2:3" x14ac:dyDescent="0.35">
      <c r="B13" s="187"/>
      <c r="C13" s="180" t="s">
        <v>12</v>
      </c>
    </row>
    <row r="14" spans="2:3" x14ac:dyDescent="0.35">
      <c r="B14" s="187"/>
      <c r="C14" s="180" t="s">
        <v>13</v>
      </c>
    </row>
    <row r="15" spans="2:3" ht="25.5" x14ac:dyDescent="0.35">
      <c r="B15" s="187"/>
      <c r="C15" s="180" t="s">
        <v>14</v>
      </c>
    </row>
    <row r="16" spans="2:3" ht="25.5" x14ac:dyDescent="0.35">
      <c r="B16" s="187"/>
      <c r="C16" s="180" t="s">
        <v>15</v>
      </c>
    </row>
    <row r="17" spans="2:3" ht="25.5" x14ac:dyDescent="0.35">
      <c r="B17" s="187"/>
      <c r="C17" s="180" t="s">
        <v>16</v>
      </c>
    </row>
    <row r="18" spans="2:3" x14ac:dyDescent="0.35">
      <c r="B18" s="187"/>
      <c r="C18" s="180" t="s">
        <v>17</v>
      </c>
    </row>
    <row r="19" spans="2:3" ht="27.75" customHeight="1" x14ac:dyDescent="0.35">
      <c r="B19" s="188"/>
      <c r="C19" s="181" t="s">
        <v>18</v>
      </c>
    </row>
    <row r="20" spans="2:3" ht="19.5" customHeight="1" x14ac:dyDescent="0.35">
      <c r="B20" s="186" t="s">
        <v>19</v>
      </c>
      <c r="C20" s="180" t="s">
        <v>20</v>
      </c>
    </row>
    <row r="21" spans="2:3" ht="26.25" customHeight="1" x14ac:dyDescent="0.35">
      <c r="B21" s="186"/>
      <c r="C21" s="180"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2.75" x14ac:dyDescent="0.35"/>
  <cols>
    <col min="12" max="12" width="19" customWidth="1"/>
    <col min="13" max="13" width="4.265625" customWidth="1"/>
    <col min="14" max="14" width="3.59765625" customWidth="1"/>
  </cols>
  <sheetData>
    <row r="1" spans="1:12" s="1" customFormat="1" ht="26.25" customHeight="1" x14ac:dyDescent="0.6">
      <c r="A1" s="6" t="s">
        <v>22</v>
      </c>
      <c r="B1" s="3"/>
      <c r="C1" s="3"/>
      <c r="D1" s="3"/>
      <c r="E1" s="3"/>
      <c r="F1" s="3"/>
      <c r="G1" s="3"/>
      <c r="H1" s="3"/>
      <c r="I1" s="3"/>
      <c r="J1" s="3"/>
      <c r="K1" s="3"/>
      <c r="L1" s="3"/>
    </row>
    <row r="3" spans="1:12" ht="13.15" x14ac:dyDescent="0.4">
      <c r="A3" s="7" t="s">
        <v>23</v>
      </c>
      <c r="B3" s="8"/>
      <c r="C3" s="8"/>
      <c r="D3" s="8"/>
      <c r="E3" s="8"/>
      <c r="F3" s="8"/>
      <c r="G3" s="8"/>
      <c r="H3" s="8"/>
      <c r="I3" s="8"/>
      <c r="J3" s="8"/>
      <c r="K3" s="8"/>
      <c r="L3" s="8"/>
    </row>
    <row r="4" spans="1:12" ht="9.75" customHeight="1" x14ac:dyDescent="0.35">
      <c r="A4" s="4"/>
    </row>
    <row r="5" spans="1:12" ht="12.75" customHeight="1" x14ac:dyDescent="0.35">
      <c r="A5" s="189" t="s">
        <v>24</v>
      </c>
      <c r="B5" s="189"/>
      <c r="C5" s="189"/>
      <c r="D5" s="189"/>
      <c r="E5" s="189"/>
      <c r="F5" s="189"/>
      <c r="G5" s="189"/>
      <c r="H5" s="189"/>
      <c r="I5" s="189"/>
      <c r="J5" s="189"/>
      <c r="K5" s="189"/>
      <c r="L5" s="189"/>
    </row>
    <row r="6" spans="1:12" ht="12.75" customHeight="1" x14ac:dyDescent="0.35">
      <c r="A6" s="189"/>
      <c r="B6" s="189"/>
      <c r="C6" s="189"/>
      <c r="D6" s="189"/>
      <c r="E6" s="189"/>
      <c r="F6" s="189"/>
      <c r="G6" s="189"/>
      <c r="H6" s="189"/>
      <c r="I6" s="189"/>
      <c r="J6" s="189"/>
      <c r="K6" s="189"/>
      <c r="L6" s="189"/>
    </row>
    <row r="7" spans="1:12" ht="12.75" customHeight="1" x14ac:dyDescent="0.35">
      <c r="A7" s="189"/>
      <c r="B7" s="189"/>
      <c r="C7" s="189"/>
      <c r="D7" s="189"/>
      <c r="E7" s="189"/>
      <c r="F7" s="189"/>
      <c r="G7" s="189"/>
      <c r="H7" s="189"/>
      <c r="I7" s="189"/>
      <c r="J7" s="189"/>
      <c r="K7" s="189"/>
      <c r="L7" s="189"/>
    </row>
    <row r="8" spans="1:12" ht="34.5" customHeight="1" x14ac:dyDescent="0.35">
      <c r="A8" s="191" t="s">
        <v>25</v>
      </c>
      <c r="B8" s="191"/>
      <c r="C8" s="191"/>
      <c r="D8" s="191"/>
      <c r="E8" s="191"/>
      <c r="F8" s="191"/>
      <c r="G8" s="191"/>
      <c r="H8" s="191"/>
      <c r="I8" s="191"/>
      <c r="J8" s="191"/>
      <c r="K8" s="191"/>
      <c r="L8" s="191"/>
    </row>
    <row r="9" spans="1:12" ht="15" customHeight="1" x14ac:dyDescent="0.35">
      <c r="A9" s="189" t="s">
        <v>26</v>
      </c>
      <c r="B9" s="189"/>
      <c r="C9" s="189"/>
      <c r="D9" s="189"/>
      <c r="E9" s="189"/>
      <c r="F9" s="189"/>
      <c r="G9" s="189"/>
      <c r="H9" s="189"/>
      <c r="I9" s="189"/>
      <c r="J9" s="189"/>
      <c r="K9" s="189"/>
      <c r="L9" s="189"/>
    </row>
    <row r="10" spans="1:12" ht="33" customHeight="1" x14ac:dyDescent="0.35">
      <c r="A10" s="189"/>
      <c r="B10" s="189"/>
      <c r="C10" s="189"/>
      <c r="D10" s="189"/>
      <c r="E10" s="189"/>
      <c r="F10" s="189"/>
      <c r="G10" s="189"/>
      <c r="H10" s="189"/>
      <c r="I10" s="189"/>
      <c r="J10" s="189"/>
      <c r="K10" s="189"/>
      <c r="L10" s="189"/>
    </row>
    <row r="11" spans="1:12" ht="15" customHeight="1" x14ac:dyDescent="0.35">
      <c r="A11" s="102" t="s">
        <v>27</v>
      </c>
      <c r="B11" s="101"/>
      <c r="C11" s="101"/>
      <c r="D11" s="99"/>
      <c r="E11" s="99"/>
      <c r="F11" s="99"/>
      <c r="G11" s="99"/>
      <c r="H11" s="99"/>
      <c r="I11" s="99"/>
      <c r="J11" s="99"/>
      <c r="K11" s="99"/>
      <c r="L11" s="99"/>
    </row>
    <row r="12" spans="1:12" x14ac:dyDescent="0.35">
      <c r="A12" s="189" t="s">
        <v>28</v>
      </c>
      <c r="B12" s="189"/>
      <c r="C12" s="189"/>
      <c r="D12" s="189"/>
      <c r="E12" s="189"/>
      <c r="F12" s="189"/>
      <c r="G12" s="189"/>
      <c r="H12" s="189"/>
      <c r="I12" s="189"/>
      <c r="J12" s="189"/>
      <c r="K12" s="189"/>
      <c r="L12" s="189"/>
    </row>
    <row r="13" spans="1:12" ht="35.25" customHeight="1" x14ac:dyDescent="0.35">
      <c r="A13" s="189"/>
      <c r="B13" s="189"/>
      <c r="C13" s="189"/>
      <c r="D13" s="189"/>
      <c r="E13" s="189"/>
      <c r="F13" s="189"/>
      <c r="G13" s="189"/>
      <c r="H13" s="189"/>
      <c r="I13" s="189"/>
      <c r="J13" s="189"/>
      <c r="K13" s="189"/>
      <c r="L13" s="189"/>
    </row>
    <row r="14" spans="1:12" ht="13.15" x14ac:dyDescent="0.35">
      <c r="A14" s="102" t="s">
        <v>29</v>
      </c>
      <c r="B14" s="99"/>
      <c r="C14" s="99"/>
      <c r="D14" s="99"/>
      <c r="E14" s="99"/>
      <c r="F14" s="99"/>
      <c r="G14" s="99"/>
      <c r="H14" s="99"/>
      <c r="I14" s="99"/>
      <c r="J14" s="99"/>
      <c r="K14" s="99"/>
      <c r="L14" s="99"/>
    </row>
    <row r="15" spans="1:12" x14ac:dyDescent="0.35">
      <c r="A15" s="189" t="s">
        <v>30</v>
      </c>
      <c r="B15" s="189"/>
      <c r="C15" s="189"/>
      <c r="D15" s="189"/>
      <c r="E15" s="189"/>
      <c r="F15" s="189"/>
      <c r="G15" s="189"/>
      <c r="H15" s="189"/>
      <c r="I15" s="189"/>
      <c r="J15" s="189"/>
      <c r="K15" s="189"/>
      <c r="L15" s="189"/>
    </row>
    <row r="16" spans="1:12" ht="35.25" customHeight="1" x14ac:dyDescent="0.35">
      <c r="A16" s="189"/>
      <c r="B16" s="189"/>
      <c r="C16" s="189"/>
      <c r="D16" s="189"/>
      <c r="E16" s="189"/>
      <c r="F16" s="189"/>
      <c r="G16" s="189"/>
      <c r="H16" s="189"/>
      <c r="I16" s="189"/>
      <c r="J16" s="189"/>
      <c r="K16" s="189"/>
      <c r="L16" s="189"/>
    </row>
    <row r="17" spans="1:12" ht="13.15" x14ac:dyDescent="0.35">
      <c r="A17" s="102" t="s">
        <v>31</v>
      </c>
      <c r="B17" s="99"/>
      <c r="C17" s="99"/>
      <c r="D17" s="99"/>
      <c r="E17" s="99"/>
      <c r="F17" s="99"/>
      <c r="G17" s="99"/>
      <c r="H17" s="99"/>
      <c r="I17" s="99"/>
      <c r="J17" s="99"/>
      <c r="K17" s="99"/>
      <c r="L17" s="99"/>
    </row>
    <row r="18" spans="1:12" x14ac:dyDescent="0.35">
      <c r="A18" s="189" t="s">
        <v>32</v>
      </c>
      <c r="B18" s="189"/>
      <c r="C18" s="189"/>
      <c r="D18" s="189"/>
      <c r="E18" s="189"/>
      <c r="F18" s="189"/>
      <c r="G18" s="189"/>
      <c r="H18" s="189"/>
      <c r="I18" s="189"/>
      <c r="J18" s="189"/>
      <c r="K18" s="189"/>
      <c r="L18" s="189"/>
    </row>
    <row r="19" spans="1:12" ht="20.25" customHeight="1" x14ac:dyDescent="0.35">
      <c r="A19" s="189"/>
      <c r="B19" s="189"/>
      <c r="C19" s="189"/>
      <c r="D19" s="189"/>
      <c r="E19" s="189"/>
      <c r="F19" s="189"/>
      <c r="G19" s="189"/>
      <c r="H19" s="189"/>
      <c r="I19" s="189"/>
      <c r="J19" s="189"/>
      <c r="K19" s="189"/>
      <c r="L19" s="189"/>
    </row>
    <row r="20" spans="1:12" ht="16.5" customHeight="1" x14ac:dyDescent="0.35">
      <c r="A20" s="189"/>
      <c r="B20" s="189"/>
      <c r="C20" s="189"/>
      <c r="D20" s="189"/>
      <c r="E20" s="189"/>
      <c r="F20" s="189"/>
      <c r="G20" s="189"/>
      <c r="H20" s="189"/>
      <c r="I20" s="189"/>
      <c r="J20" s="189"/>
      <c r="K20" s="189"/>
      <c r="L20" s="189"/>
    </row>
    <row r="21" spans="1:12" ht="14.25" customHeight="1" x14ac:dyDescent="0.35">
      <c r="A21" s="190" t="s">
        <v>33</v>
      </c>
      <c r="B21" s="190"/>
      <c r="C21" s="190"/>
      <c r="D21" s="190"/>
      <c r="E21" s="190"/>
      <c r="F21" s="190"/>
      <c r="G21" s="190"/>
      <c r="H21" s="190"/>
      <c r="I21" s="190"/>
      <c r="J21" s="190"/>
      <c r="K21" s="190"/>
      <c r="L21" s="190"/>
    </row>
    <row r="22" spans="1:12" x14ac:dyDescent="0.35">
      <c r="A22" s="100"/>
      <c r="B22" s="99"/>
      <c r="C22" s="99"/>
      <c r="D22" s="99"/>
      <c r="E22" s="99"/>
      <c r="F22" s="99"/>
      <c r="G22" s="99"/>
      <c r="H22" s="99"/>
      <c r="I22" s="99"/>
      <c r="J22" s="99"/>
      <c r="K22" s="99"/>
      <c r="L22" s="99"/>
    </row>
    <row r="23" spans="1:12" ht="14.25" customHeight="1" x14ac:dyDescent="0.4">
      <c r="A23" s="7" t="s">
        <v>34</v>
      </c>
      <c r="B23" s="8"/>
      <c r="C23" s="8"/>
      <c r="D23" s="8"/>
      <c r="E23" s="8"/>
      <c r="F23" s="8"/>
      <c r="G23" s="8"/>
      <c r="H23" s="8"/>
      <c r="I23" s="8"/>
      <c r="J23" s="8"/>
      <c r="K23" s="8"/>
      <c r="L23" s="8"/>
    </row>
    <row r="24" spans="1:12" ht="10.5" customHeight="1" x14ac:dyDescent="0.4">
      <c r="A24" s="103"/>
    </row>
    <row r="25" spans="1:12" ht="14.25" customHeight="1" x14ac:dyDescent="0.35">
      <c r="A25" s="189" t="s">
        <v>35</v>
      </c>
      <c r="B25" s="189"/>
      <c r="C25" s="189"/>
      <c r="D25" s="189"/>
      <c r="E25" s="189"/>
      <c r="F25" s="189"/>
      <c r="G25" s="189"/>
      <c r="H25" s="189"/>
      <c r="I25" s="189"/>
      <c r="J25" s="189"/>
      <c r="K25" s="189"/>
      <c r="L25" s="189"/>
    </row>
    <row r="26" spans="1:12" x14ac:dyDescent="0.35">
      <c r="A26" s="5" t="s">
        <v>33</v>
      </c>
      <c r="B26" s="2"/>
      <c r="C26" s="2"/>
      <c r="D26" s="2"/>
      <c r="E26" s="2"/>
      <c r="F26" s="2"/>
      <c r="G26" s="2"/>
      <c r="H26" s="2"/>
      <c r="I26" s="2"/>
      <c r="J26" s="2"/>
      <c r="K26" s="2"/>
      <c r="L26" s="2"/>
    </row>
    <row r="27" spans="1:12" x14ac:dyDescent="0.35">
      <c r="A27" s="2"/>
      <c r="B27" s="2"/>
      <c r="C27" s="2"/>
      <c r="D27" s="2"/>
      <c r="E27" s="2"/>
      <c r="F27" s="2"/>
      <c r="G27" s="2"/>
      <c r="H27" s="2"/>
      <c r="I27" s="2"/>
      <c r="J27" s="2"/>
      <c r="K27" s="2"/>
      <c r="L27" s="2"/>
    </row>
    <row r="28" spans="1:12" x14ac:dyDescent="0.35">
      <c r="A28" s="2"/>
      <c r="B28" s="2"/>
      <c r="C28" s="2"/>
      <c r="D28" s="2"/>
      <c r="E28" s="2"/>
      <c r="F28" s="2"/>
      <c r="G28" s="2"/>
      <c r="H28" s="2"/>
      <c r="I28" s="2"/>
      <c r="J28" s="2"/>
      <c r="K28" s="2"/>
      <c r="L28" s="2"/>
    </row>
    <row r="29" spans="1:12" ht="12.75" customHeight="1" x14ac:dyDescent="0.35"/>
    <row r="30" spans="1:12" ht="13.5" customHeight="1" x14ac:dyDescent="0.35"/>
    <row r="32" spans="1:12" ht="12" customHeight="1" x14ac:dyDescent="0.35"/>
    <row r="33" ht="13.5" customHeight="1" x14ac:dyDescent="0.35"/>
    <row r="35" ht="14.25" customHeight="1" x14ac:dyDescent="0.35"/>
    <row r="36" ht="14.25" customHeight="1" x14ac:dyDescent="0.35"/>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C11" sqref="C11:D13"/>
    </sheetView>
  </sheetViews>
  <sheetFormatPr defaultColWidth="9.1328125" defaultRowHeight="12.75" x14ac:dyDescent="0.35"/>
  <cols>
    <col min="1" max="1" width="3.86328125" style="45" customWidth="1"/>
    <col min="2" max="2" width="47.1328125" customWidth="1"/>
    <col min="3" max="4" width="26.265625" style="48" customWidth="1"/>
    <col min="5" max="5" width="38.1328125" style="48" customWidth="1"/>
    <col min="6" max="6" width="47" style="48" customWidth="1"/>
    <col min="7" max="7" width="65.86328125" customWidth="1"/>
    <col min="8" max="8" width="18.1328125" customWidth="1"/>
    <col min="9" max="13" width="15.265625" customWidth="1"/>
    <col min="14" max="14" width="13.1328125" bestFit="1" customWidth="1"/>
    <col min="19" max="19" width="13" customWidth="1"/>
    <col min="20" max="20" width="15.59765625" customWidth="1"/>
    <col min="21" max="21" width="20.59765625" customWidth="1"/>
    <col min="27" max="27" width="46" bestFit="1" customWidth="1"/>
    <col min="28" max="28" width="126.3984375" customWidth="1"/>
  </cols>
  <sheetData>
    <row r="1" spans="1:8" ht="13.15" x14ac:dyDescent="0.4">
      <c r="A1" s="196" t="s">
        <v>36</v>
      </c>
      <c r="B1" s="197"/>
      <c r="C1" s="207"/>
      <c r="D1" s="207"/>
      <c r="E1" s="207"/>
      <c r="F1" s="207"/>
    </row>
    <row r="2" spans="1:8" ht="15.75" customHeight="1" x14ac:dyDescent="0.35">
      <c r="A2" s="194" t="s">
        <v>37</v>
      </c>
      <c r="B2" s="195"/>
      <c r="C2" s="208"/>
      <c r="D2" s="208"/>
      <c r="E2" s="208"/>
      <c r="F2" s="208"/>
    </row>
    <row r="3" spans="1:8" ht="15.75" customHeight="1" x14ac:dyDescent="0.35">
      <c r="A3" s="195" t="s">
        <v>38</v>
      </c>
      <c r="B3" s="198"/>
      <c r="C3" s="208"/>
      <c r="D3" s="208"/>
      <c r="E3" s="208"/>
      <c r="F3" s="208"/>
    </row>
    <row r="4" spans="1:8" ht="15.75" customHeight="1" x14ac:dyDescent="0.35">
      <c r="A4" s="194" t="s">
        <v>39</v>
      </c>
      <c r="B4" s="195"/>
      <c r="C4" s="208"/>
      <c r="D4" s="208"/>
      <c r="E4" s="208"/>
      <c r="F4" s="208"/>
    </row>
    <row r="5" spans="1:8" ht="15.75" customHeight="1" x14ac:dyDescent="0.35">
      <c r="A5" s="194" t="s">
        <v>40</v>
      </c>
      <c r="B5" s="195"/>
      <c r="C5" s="208"/>
      <c r="D5" s="208"/>
      <c r="E5" s="208"/>
      <c r="F5" s="208"/>
    </row>
    <row r="6" spans="1:8" ht="15.75" customHeight="1" x14ac:dyDescent="0.35">
      <c r="A6" s="194" t="s">
        <v>41</v>
      </c>
      <c r="B6" s="195"/>
      <c r="C6" s="208"/>
      <c r="D6" s="208"/>
      <c r="E6" s="208"/>
      <c r="F6" s="208"/>
    </row>
    <row r="7" spans="1:8" s="43" customFormat="1" ht="15.75" customHeight="1" x14ac:dyDescent="0.35">
      <c r="A7" s="194" t="s">
        <v>42</v>
      </c>
      <c r="B7" s="195"/>
      <c r="C7" s="208"/>
      <c r="D7" s="208"/>
      <c r="E7" s="208"/>
      <c r="F7" s="208"/>
    </row>
    <row r="8" spans="1:8" s="43" customFormat="1" ht="15.75" customHeight="1" x14ac:dyDescent="0.35">
      <c r="A8" s="194" t="s">
        <v>43</v>
      </c>
      <c r="B8" s="195"/>
      <c r="C8" s="214"/>
      <c r="D8" s="214"/>
      <c r="E8" s="214"/>
      <c r="F8" s="214"/>
      <c r="G8" s="44"/>
    </row>
    <row r="9" spans="1:8" s="43" customFormat="1" ht="15.75" customHeight="1" x14ac:dyDescent="0.35">
      <c r="A9" s="44"/>
      <c r="B9" s="44"/>
      <c r="C9" s="44"/>
      <c r="D9" s="44"/>
      <c r="E9" s="44"/>
      <c r="F9" s="44"/>
      <c r="G9" s="44"/>
    </row>
    <row r="10" spans="1:8" s="46" customFormat="1" ht="42.75" customHeight="1" x14ac:dyDescent="0.35">
      <c r="A10" s="215" t="s">
        <v>44</v>
      </c>
      <c r="B10" s="215" t="s">
        <v>45</v>
      </c>
      <c r="C10" s="216" t="s">
        <v>46</v>
      </c>
      <c r="D10" s="217"/>
      <c r="E10" s="219" t="s">
        <v>47</v>
      </c>
      <c r="F10" s="220"/>
      <c r="G10"/>
    </row>
    <row r="11" spans="1:8" ht="55.5" customHeight="1" x14ac:dyDescent="0.35">
      <c r="A11" s="201">
        <v>1</v>
      </c>
      <c r="B11" s="199" t="s">
        <v>48</v>
      </c>
      <c r="C11" s="203" t="s">
        <v>49</v>
      </c>
      <c r="D11" s="204"/>
      <c r="E11" s="161" t="s">
        <v>50</v>
      </c>
      <c r="F11" s="163" t="s">
        <v>51</v>
      </c>
      <c r="H11" s="164"/>
    </row>
    <row r="12" spans="1:8" ht="44.25" customHeight="1" x14ac:dyDescent="0.35">
      <c r="A12" s="202"/>
      <c r="B12" s="200"/>
      <c r="C12" s="205"/>
      <c r="D12" s="206"/>
      <c r="E12" s="161" t="s">
        <v>52</v>
      </c>
      <c r="F12" s="163" t="s">
        <v>53</v>
      </c>
      <c r="H12" s="164"/>
    </row>
    <row r="13" spans="1:8" ht="54" customHeight="1" x14ac:dyDescent="0.35">
      <c r="A13" s="202"/>
      <c r="B13" s="200"/>
      <c r="C13" s="205"/>
      <c r="D13" s="206"/>
      <c r="E13" s="162" t="s">
        <v>54</v>
      </c>
      <c r="F13" s="165" t="s">
        <v>55</v>
      </c>
      <c r="H13" s="164"/>
    </row>
    <row r="14" spans="1:8" ht="38.25" customHeight="1" x14ac:dyDescent="0.35">
      <c r="A14" s="42">
        <v>2</v>
      </c>
      <c r="B14" s="47" t="s">
        <v>56</v>
      </c>
      <c r="C14" s="192" t="s">
        <v>57</v>
      </c>
      <c r="D14" s="193"/>
      <c r="E14" s="213"/>
      <c r="F14" s="213"/>
    </row>
    <row r="15" spans="1:8" ht="68.25" customHeight="1" x14ac:dyDescent="0.35">
      <c r="A15" s="42">
        <v>3</v>
      </c>
      <c r="B15" s="47" t="s">
        <v>58</v>
      </c>
      <c r="C15" s="192" t="s">
        <v>59</v>
      </c>
      <c r="D15" s="193"/>
      <c r="E15" s="213"/>
      <c r="F15" s="213"/>
    </row>
    <row r="16" spans="1:8" ht="39.75" customHeight="1" x14ac:dyDescent="0.35">
      <c r="A16" s="42">
        <v>4</v>
      </c>
      <c r="B16" s="47" t="s">
        <v>60</v>
      </c>
      <c r="C16" s="192" t="s">
        <v>61</v>
      </c>
      <c r="D16" s="193"/>
      <c r="E16" s="213"/>
      <c r="F16" s="213"/>
    </row>
    <row r="17" spans="1:6" ht="54" customHeight="1" x14ac:dyDescent="0.35">
      <c r="A17" s="42">
        <v>5</v>
      </c>
      <c r="B17" s="47" t="s">
        <v>62</v>
      </c>
      <c r="C17" s="192" t="s">
        <v>63</v>
      </c>
      <c r="D17" s="193"/>
      <c r="E17" s="213"/>
      <c r="F17" s="213"/>
    </row>
    <row r="18" spans="1:6" ht="51" customHeight="1" x14ac:dyDescent="0.35">
      <c r="A18" s="42">
        <v>6</v>
      </c>
      <c r="B18" s="47" t="s">
        <v>64</v>
      </c>
      <c r="C18" s="192" t="s">
        <v>65</v>
      </c>
      <c r="D18" s="193"/>
      <c r="E18" s="213"/>
      <c r="F18" s="213"/>
    </row>
    <row r="19" spans="1:6" ht="67.5" customHeight="1" x14ac:dyDescent="0.35">
      <c r="A19" s="42">
        <v>7</v>
      </c>
      <c r="B19" s="47" t="s">
        <v>66</v>
      </c>
      <c r="C19" s="192" t="s">
        <v>67</v>
      </c>
      <c r="D19" s="193"/>
      <c r="E19" s="213"/>
      <c r="F19" s="213"/>
    </row>
    <row r="20" spans="1:6" ht="63" customHeight="1" x14ac:dyDescent="0.35">
      <c r="A20" s="42">
        <v>8</v>
      </c>
      <c r="B20" s="47" t="s">
        <v>68</v>
      </c>
      <c r="C20" s="192" t="s">
        <v>69</v>
      </c>
      <c r="D20" s="193"/>
      <c r="E20" s="213"/>
      <c r="F20" s="213"/>
    </row>
    <row r="21" spans="1:6" ht="85.5" customHeight="1" x14ac:dyDescent="0.35">
      <c r="A21" s="42">
        <v>9</v>
      </c>
      <c r="B21" s="47" t="s">
        <v>70</v>
      </c>
      <c r="C21" s="192" t="s">
        <v>71</v>
      </c>
      <c r="D21" s="193"/>
      <c r="E21" s="213"/>
      <c r="F21" s="213"/>
    </row>
    <row r="22" spans="1:6" ht="49.5" customHeight="1" x14ac:dyDescent="0.35">
      <c r="A22" s="42">
        <v>10</v>
      </c>
      <c r="B22" s="47" t="s">
        <v>72</v>
      </c>
      <c r="C22" s="192" t="s">
        <v>73</v>
      </c>
      <c r="D22" s="193"/>
      <c r="E22" s="213"/>
      <c r="F22" s="213"/>
    </row>
    <row r="23" spans="1:6" ht="85.5" customHeight="1" x14ac:dyDescent="0.35">
      <c r="A23" s="42">
        <v>11</v>
      </c>
      <c r="B23" s="47" t="s">
        <v>74</v>
      </c>
      <c r="C23" s="192" t="s">
        <v>75</v>
      </c>
      <c r="D23" s="193"/>
      <c r="E23" s="213"/>
      <c r="F23" s="213"/>
    </row>
    <row r="24" spans="1:6" ht="54.75" customHeight="1" x14ac:dyDescent="0.35">
      <c r="A24" s="42">
        <v>12</v>
      </c>
      <c r="B24" s="47" t="s">
        <v>76</v>
      </c>
      <c r="C24" s="192" t="s">
        <v>77</v>
      </c>
      <c r="D24" s="193"/>
      <c r="E24" s="213"/>
      <c r="F24" s="213"/>
    </row>
    <row r="25" spans="1:6" ht="78" customHeight="1" x14ac:dyDescent="0.35">
      <c r="A25" s="42">
        <v>13</v>
      </c>
      <c r="B25" s="47" t="s">
        <v>78</v>
      </c>
      <c r="C25" s="192" t="s">
        <v>79</v>
      </c>
      <c r="D25" s="193"/>
      <c r="E25" s="213"/>
      <c r="F25" s="213"/>
    </row>
    <row r="26" spans="1:6" ht="81" customHeight="1" x14ac:dyDescent="0.35">
      <c r="A26" s="42">
        <v>14</v>
      </c>
      <c r="B26" s="47" t="s">
        <v>80</v>
      </c>
      <c r="C26" s="192" t="s">
        <v>81</v>
      </c>
      <c r="D26" s="193"/>
      <c r="E26" s="213"/>
      <c r="F26" s="213"/>
    </row>
    <row r="27" spans="1:6" ht="81" customHeight="1" x14ac:dyDescent="0.35">
      <c r="A27" s="42">
        <v>15</v>
      </c>
      <c r="B27" s="47" t="s">
        <v>82</v>
      </c>
      <c r="C27" s="193" t="s">
        <v>83</v>
      </c>
      <c r="D27" s="212"/>
      <c r="E27" s="218"/>
      <c r="F27" s="218"/>
    </row>
    <row r="28" spans="1:6" ht="70.5" customHeight="1" x14ac:dyDescent="0.35">
      <c r="A28" s="42">
        <v>16</v>
      </c>
      <c r="B28" s="166" t="s">
        <v>84</v>
      </c>
      <c r="C28" s="210" t="s">
        <v>85</v>
      </c>
      <c r="D28" s="211"/>
      <c r="E28" s="213"/>
      <c r="F28" s="213"/>
    </row>
    <row r="29" spans="1:6" ht="13.15" x14ac:dyDescent="0.4">
      <c r="B29" s="209"/>
      <c r="C29" s="209"/>
      <c r="D29" s="209"/>
      <c r="E29" s="209"/>
      <c r="F29" s="51"/>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 ref="C5:F5"/>
    <mergeCell ref="C6:F6"/>
    <mergeCell ref="C7:F7"/>
    <mergeCell ref="C8:F8"/>
    <mergeCell ref="A10:B10"/>
    <mergeCell ref="C10:D10"/>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zoomScale="70" zoomScaleNormal="70" workbookViewId="0">
      <selection activeCell="C83" sqref="C83"/>
    </sheetView>
  </sheetViews>
  <sheetFormatPr defaultColWidth="9.1328125" defaultRowHeight="12.75" x14ac:dyDescent="0.35"/>
  <cols>
    <col min="1" max="1" width="14.265625" style="45" customWidth="1"/>
    <col min="2" max="2" width="66.59765625" customWidth="1"/>
    <col min="3" max="3" width="30.1328125" style="48" customWidth="1"/>
    <col min="4" max="4" width="30" style="48" customWidth="1"/>
    <col min="5" max="5" width="35.59765625" style="48" customWidth="1"/>
    <col min="6" max="6" width="27" style="48" customWidth="1"/>
    <col min="7" max="7" width="27.86328125" customWidth="1"/>
    <col min="8" max="8" width="16.73046875" customWidth="1"/>
    <col min="9" max="9" width="18.73046875" customWidth="1"/>
    <col min="10" max="10" width="40.86328125" customWidth="1"/>
    <col min="11" max="11" width="22.3984375" customWidth="1"/>
    <col min="12" max="13" width="19" customWidth="1"/>
    <col min="14" max="14" width="22" bestFit="1" customWidth="1"/>
    <col min="15" max="15" width="21.73046875" style="45" customWidth="1"/>
    <col min="16" max="18" width="11" style="45" customWidth="1"/>
    <col min="19" max="19" width="14.86328125" customWidth="1"/>
    <col min="20" max="20" width="29.1328125" customWidth="1"/>
    <col min="26" max="26" width="46" bestFit="1" customWidth="1"/>
    <col min="27" max="27" width="126.3984375" customWidth="1"/>
  </cols>
  <sheetData>
    <row r="1" spans="1:19" ht="13.15" x14ac:dyDescent="0.4">
      <c r="A1" s="329" t="s">
        <v>36</v>
      </c>
      <c r="B1" s="330"/>
      <c r="C1" s="331"/>
      <c r="D1" s="331"/>
      <c r="E1" s="331"/>
      <c r="F1" s="332"/>
      <c r="G1" s="167"/>
    </row>
    <row r="2" spans="1:19" ht="13.15" x14ac:dyDescent="0.4">
      <c r="A2" s="194" t="s">
        <v>37</v>
      </c>
      <c r="B2" s="194"/>
      <c r="C2" s="236"/>
      <c r="D2" s="236"/>
      <c r="E2" s="236"/>
      <c r="F2" s="236"/>
      <c r="G2" s="167"/>
      <c r="H2" s="343" t="s">
        <v>86</v>
      </c>
      <c r="I2" s="344"/>
      <c r="J2" s="345"/>
      <c r="K2" s="50"/>
    </row>
    <row r="3" spans="1:19" ht="13.15" x14ac:dyDescent="0.35">
      <c r="A3" s="195" t="s">
        <v>38</v>
      </c>
      <c r="B3" s="333"/>
      <c r="C3" s="236"/>
      <c r="D3" s="236"/>
      <c r="E3" s="236"/>
      <c r="F3" s="236"/>
      <c r="G3" s="167"/>
      <c r="H3" s="125"/>
      <c r="I3" s="341" t="s">
        <v>87</v>
      </c>
      <c r="J3" s="342"/>
      <c r="K3" s="46"/>
    </row>
    <row r="4" spans="1:19" ht="13.15" x14ac:dyDescent="0.35">
      <c r="A4" s="194" t="s">
        <v>88</v>
      </c>
      <c r="B4" s="194"/>
      <c r="C4" s="236"/>
      <c r="D4" s="236"/>
      <c r="E4" s="236"/>
      <c r="F4" s="236"/>
      <c r="G4" s="167"/>
      <c r="H4" s="39"/>
      <c r="I4" s="341" t="s">
        <v>89</v>
      </c>
      <c r="J4" s="342"/>
      <c r="K4" s="46"/>
    </row>
    <row r="5" spans="1:19" ht="21" customHeight="1" x14ac:dyDescent="0.35">
      <c r="A5" s="194" t="s">
        <v>40</v>
      </c>
      <c r="B5" s="194"/>
      <c r="C5" s="234"/>
      <c r="D5" s="236"/>
      <c r="E5" s="236"/>
      <c r="F5" s="236"/>
      <c r="G5" s="167"/>
      <c r="H5" s="144"/>
      <c r="I5" s="341" t="s">
        <v>90</v>
      </c>
      <c r="J5" s="342"/>
    </row>
    <row r="6" spans="1:19" ht="14.25" x14ac:dyDescent="0.35">
      <c r="A6" s="194" t="s">
        <v>41</v>
      </c>
      <c r="B6" s="194"/>
      <c r="C6" s="236"/>
      <c r="D6" s="236"/>
      <c r="E6" s="236"/>
      <c r="F6" s="236"/>
      <c r="G6" s="167"/>
    </row>
    <row r="7" spans="1:19" x14ac:dyDescent="0.35">
      <c r="A7"/>
      <c r="C7"/>
      <c r="D7"/>
      <c r="E7"/>
      <c r="F7"/>
      <c r="G7" s="167"/>
    </row>
    <row r="8" spans="1:19" ht="15" customHeight="1" x14ac:dyDescent="0.4">
      <c r="A8" s="329" t="s">
        <v>91</v>
      </c>
      <c r="B8" s="330"/>
      <c r="C8" s="331"/>
      <c r="D8" s="331"/>
      <c r="E8" s="331"/>
      <c r="F8" s="332"/>
      <c r="G8" s="167"/>
      <c r="H8" s="167"/>
    </row>
    <row r="9" spans="1:19" s="43" customFormat="1" x14ac:dyDescent="0.35">
      <c r="A9" s="194" t="s">
        <v>42</v>
      </c>
      <c r="B9" s="194"/>
      <c r="C9" s="236"/>
      <c r="D9" s="236"/>
      <c r="E9" s="236"/>
      <c r="F9" s="236"/>
      <c r="O9" s="49"/>
      <c r="P9" s="49"/>
      <c r="Q9" s="49"/>
      <c r="R9" s="49"/>
    </row>
    <row r="10" spans="1:19" s="43" customFormat="1" ht="13.15" x14ac:dyDescent="0.35">
      <c r="A10" s="194" t="s">
        <v>92</v>
      </c>
      <c r="B10" s="194"/>
      <c r="C10" s="353"/>
      <c r="D10" s="236"/>
      <c r="E10" s="236"/>
      <c r="F10" s="236"/>
      <c r="G10" s="44"/>
      <c r="O10" s="49"/>
      <c r="P10" s="49"/>
      <c r="Q10" s="49"/>
      <c r="R10" s="49"/>
    </row>
    <row r="11" spans="1:19" ht="13.15" x14ac:dyDescent="0.4">
      <c r="A11" s="104"/>
      <c r="B11" s="105" t="s">
        <v>93</v>
      </c>
      <c r="C11" s="106" t="s">
        <v>94</v>
      </c>
      <c r="D11" s="107"/>
      <c r="E11" s="107"/>
      <c r="F11" s="108"/>
      <c r="G11" s="50"/>
    </row>
    <row r="12" spans="1:19" ht="64.5" customHeight="1" x14ac:dyDescent="0.4">
      <c r="A12" s="195" t="s">
        <v>95</v>
      </c>
      <c r="B12" s="333"/>
      <c r="C12" s="337" t="s">
        <v>96</v>
      </c>
      <c r="D12" s="338"/>
      <c r="E12" s="338"/>
      <c r="F12" s="339"/>
      <c r="G12" s="168"/>
      <c r="H12" s="167"/>
      <c r="I12" s="167"/>
    </row>
    <row r="13" spans="1:19" ht="39" customHeight="1" x14ac:dyDescent="0.4">
      <c r="A13" s="194" t="s">
        <v>97</v>
      </c>
      <c r="B13" s="194"/>
      <c r="C13" s="234"/>
      <c r="D13" s="234"/>
      <c r="E13" s="234"/>
      <c r="F13" s="234"/>
      <c r="G13" s="169"/>
      <c r="H13" s="167"/>
      <c r="I13" s="167"/>
    </row>
    <row r="14" spans="1:19" ht="20.25" customHeight="1" x14ac:dyDescent="0.4">
      <c r="A14" s="195" t="s">
        <v>98</v>
      </c>
      <c r="B14" s="333"/>
      <c r="C14" s="334" t="s">
        <v>99</v>
      </c>
      <c r="D14" s="335"/>
      <c r="E14" s="335"/>
      <c r="F14" s="336"/>
      <c r="G14" s="168"/>
      <c r="H14" s="167"/>
      <c r="I14" s="167"/>
    </row>
    <row r="15" spans="1:19" ht="35.25" customHeight="1" x14ac:dyDescent="0.4">
      <c r="A15" s="273" t="s">
        <v>100</v>
      </c>
      <c r="B15" s="273"/>
      <c r="C15" s="234" t="s">
        <v>101</v>
      </c>
      <c r="D15" s="234"/>
      <c r="E15" s="234"/>
      <c r="F15" s="234"/>
      <c r="G15" s="168"/>
      <c r="H15" s="168"/>
      <c r="I15" s="168"/>
      <c r="J15" s="168"/>
      <c r="K15" s="168"/>
      <c r="L15" s="168"/>
      <c r="M15" s="167"/>
      <c r="N15" s="167"/>
      <c r="O15" s="170"/>
      <c r="P15" s="170"/>
      <c r="Q15" s="170"/>
      <c r="R15" s="170"/>
      <c r="S15" s="167"/>
    </row>
    <row r="16" spans="1:19" ht="27.75" customHeight="1" x14ac:dyDescent="0.4">
      <c r="A16" s="273" t="s">
        <v>102</v>
      </c>
      <c r="B16" s="273"/>
      <c r="C16" s="234"/>
      <c r="D16" s="234"/>
      <c r="E16" s="234"/>
      <c r="F16" s="234"/>
      <c r="G16" s="168"/>
      <c r="H16" s="168"/>
      <c r="I16" s="167"/>
      <c r="J16" s="167"/>
      <c r="K16" s="167"/>
      <c r="L16" s="167"/>
      <c r="M16" s="167"/>
      <c r="N16" s="167"/>
      <c r="O16" s="170"/>
      <c r="P16" s="170"/>
      <c r="Q16" s="170"/>
      <c r="R16" s="170"/>
      <c r="S16" s="167"/>
    </row>
    <row r="17" spans="1:19" ht="27.75" customHeight="1" x14ac:dyDescent="0.4">
      <c r="A17" s="346" t="s">
        <v>103</v>
      </c>
      <c r="B17" s="347"/>
      <c r="C17" s="337" t="s">
        <v>104</v>
      </c>
      <c r="D17" s="338"/>
      <c r="E17" s="338"/>
      <c r="F17" s="339"/>
      <c r="G17" s="168"/>
      <c r="H17" s="168"/>
      <c r="I17" s="167"/>
      <c r="J17" s="167"/>
      <c r="K17" s="167"/>
      <c r="L17" s="167"/>
      <c r="M17" s="167"/>
      <c r="N17" s="167"/>
      <c r="O17" s="170"/>
      <c r="P17" s="170"/>
      <c r="Q17" s="170"/>
      <c r="R17" s="170"/>
      <c r="S17" s="167"/>
    </row>
    <row r="18" spans="1:19" ht="27.75" customHeight="1" x14ac:dyDescent="0.4">
      <c r="A18" s="348"/>
      <c r="B18" s="349"/>
      <c r="C18" s="337" t="s">
        <v>105</v>
      </c>
      <c r="D18" s="338"/>
      <c r="E18" s="338"/>
      <c r="F18" s="339"/>
      <c r="G18" s="168"/>
      <c r="H18" s="168"/>
      <c r="I18" s="167"/>
    </row>
    <row r="19" spans="1:19" ht="13.15" x14ac:dyDescent="0.4">
      <c r="A19" s="51"/>
      <c r="B19" s="51"/>
      <c r="C19" s="51"/>
      <c r="D19" s="51"/>
      <c r="E19" s="51"/>
      <c r="F19" s="51"/>
      <c r="G19" s="51"/>
    </row>
    <row r="20" spans="1:19" ht="52.5" customHeight="1" x14ac:dyDescent="0.35">
      <c r="A20" s="340" t="s">
        <v>106</v>
      </c>
      <c r="B20" s="229"/>
      <c r="C20" s="229"/>
      <c r="D20" s="229"/>
      <c r="E20" s="229"/>
      <c r="F20" s="229"/>
      <c r="G20" s="229"/>
      <c r="H20" s="229"/>
      <c r="I20" s="229"/>
    </row>
    <row r="21" spans="1:19" s="46" customFormat="1" ht="33.75" customHeight="1" x14ac:dyDescent="0.35">
      <c r="A21" s="354"/>
      <c r="B21" s="355"/>
      <c r="C21" s="176" t="s">
        <v>107</v>
      </c>
      <c r="D21" s="136" t="s">
        <v>108</v>
      </c>
      <c r="E21" s="136" t="s">
        <v>109</v>
      </c>
      <c r="F21" s="53" t="s">
        <v>110</v>
      </c>
      <c r="G21" s="53" t="s">
        <v>111</v>
      </c>
      <c r="H21" s="53" t="s">
        <v>112</v>
      </c>
      <c r="I21" s="53" t="s">
        <v>113</v>
      </c>
      <c r="J21"/>
      <c r="K21"/>
      <c r="L21"/>
      <c r="M21"/>
      <c r="N21"/>
      <c r="O21" s="45"/>
      <c r="P21" s="45"/>
      <c r="Q21" s="45"/>
      <c r="R21" s="48"/>
    </row>
    <row r="22" spans="1:19" s="46" customFormat="1" ht="33.75" customHeight="1" x14ac:dyDescent="0.35">
      <c r="A22" s="350" t="s">
        <v>114</v>
      </c>
      <c r="B22" s="351"/>
      <c r="C22" s="112">
        <f>D104+E104+F104</f>
        <v>0</v>
      </c>
      <c r="D22" s="112">
        <f>G104+H104+I104+J104+K104+O104+P104+Q104+R104</f>
        <v>0</v>
      </c>
      <c r="E22" s="112">
        <f>C104+D104+E104+F104+G104+H104+I104+J104+K104+O104+P104+Q104+R104</f>
        <v>0</v>
      </c>
      <c r="F22" s="112">
        <f>G104+H104+I104+J104+K104</f>
        <v>0</v>
      </c>
      <c r="G22" s="112" t="e">
        <f>L104+N104</f>
        <v>#VALUE!</v>
      </c>
      <c r="H22" s="112">
        <f>O104+P104+Q104+R104</f>
        <v>0</v>
      </c>
      <c r="I22" s="112">
        <f>T104</f>
        <v>0</v>
      </c>
      <c r="J22"/>
      <c r="K22"/>
      <c r="L22"/>
      <c r="M22"/>
      <c r="N22"/>
      <c r="O22" s="45"/>
      <c r="P22" s="45"/>
      <c r="Q22" s="45"/>
      <c r="R22" s="48"/>
    </row>
    <row r="23" spans="1:19" ht="33.75" customHeight="1" x14ac:dyDescent="0.35">
      <c r="A23" s="286" t="s">
        <v>115</v>
      </c>
      <c r="B23" s="287"/>
      <c r="C23" s="123" t="e">
        <f t="shared" ref="C23:I23" si="0">C22/$C$6</f>
        <v>#DIV/0!</v>
      </c>
      <c r="D23" s="113" t="e">
        <f t="shared" si="0"/>
        <v>#DIV/0!</v>
      </c>
      <c r="E23" s="113" t="e">
        <f t="shared" si="0"/>
        <v>#DIV/0!</v>
      </c>
      <c r="F23" s="123" t="e">
        <f t="shared" si="0"/>
        <v>#DIV/0!</v>
      </c>
      <c r="G23" s="123" t="e">
        <f t="shared" si="0"/>
        <v>#VALUE!</v>
      </c>
      <c r="H23" s="123" t="e">
        <f t="shared" si="0"/>
        <v>#DIV/0!</v>
      </c>
      <c r="I23" s="123" t="e">
        <f t="shared" si="0"/>
        <v>#DIV/0!</v>
      </c>
    </row>
    <row r="24" spans="1:19" ht="33.75" customHeight="1" x14ac:dyDescent="0.35">
      <c r="A24" s="350" t="s">
        <v>116</v>
      </c>
      <c r="B24" s="351"/>
      <c r="C24" s="356" t="s">
        <v>117</v>
      </c>
      <c r="D24" s="357"/>
      <c r="E24" s="358"/>
      <c r="F24" s="359"/>
      <c r="G24" s="360"/>
      <c r="H24" s="360"/>
      <c r="I24" s="361"/>
    </row>
    <row r="25" spans="1:19" ht="33.75" customHeight="1" x14ac:dyDescent="0.4">
      <c r="A25" s="350" t="s">
        <v>118</v>
      </c>
      <c r="B25" s="351"/>
      <c r="C25" s="137" t="str">
        <f>VLOOKUP($C$24,'WLC benchmarks'!$B$10:$E$13,2, TRUE)</f>
        <v>&lt;850</v>
      </c>
      <c r="D25" s="137" t="str">
        <f>VLOOKUP($C$24,'WLC benchmarks'!$B$10:$E$13,3, TRUE)</f>
        <v>&lt;350</v>
      </c>
      <c r="E25" s="137" t="str">
        <f>VLOOKUP($C$24,'WLC benchmarks'!$B$10:$E$13,4, TRUE)</f>
        <v>&lt;1200</v>
      </c>
      <c r="F25" s="362"/>
      <c r="G25" s="363"/>
      <c r="H25" s="363"/>
      <c r="I25" s="364"/>
      <c r="J25" s="167"/>
      <c r="K25" s="168"/>
    </row>
    <row r="26" spans="1:19" ht="33.75" customHeight="1" x14ac:dyDescent="0.35">
      <c r="A26" s="350" t="s">
        <v>119</v>
      </c>
      <c r="B26" s="351"/>
      <c r="C26" s="137" t="str">
        <f>VLOOKUP($C$24,'WLC benchmarks'!$B$16:$E$19,2, TRUE)</f>
        <v>&lt;500</v>
      </c>
      <c r="D26" s="137" t="str">
        <f>VLOOKUP($C$24,'WLC benchmarks'!$B$16:$E$19,3, TRUE)</f>
        <v>&lt;300</v>
      </c>
      <c r="E26" s="137" t="str">
        <f>VLOOKUP($C$24,'WLC benchmarks'!$B$16:$E$19,4, TRUE)</f>
        <v>&lt;800</v>
      </c>
      <c r="F26" s="365"/>
      <c r="G26" s="366"/>
      <c r="H26" s="366"/>
      <c r="I26" s="367"/>
    </row>
    <row r="27" spans="1:19" ht="69" customHeight="1" x14ac:dyDescent="0.35">
      <c r="A27" s="350" t="s">
        <v>120</v>
      </c>
      <c r="B27" s="351"/>
      <c r="C27" s="234" t="s">
        <v>121</v>
      </c>
      <c r="D27" s="234"/>
      <c r="E27" s="234"/>
      <c r="F27" s="234"/>
      <c r="G27" s="234"/>
      <c r="H27" s="234"/>
      <c r="I27" s="234"/>
    </row>
    <row r="28" spans="1:19" ht="15.75" customHeight="1" x14ac:dyDescent="0.4">
      <c r="A28" s="55"/>
      <c r="B28" s="55"/>
      <c r="C28" s="45"/>
      <c r="D28" s="45"/>
      <c r="E28" s="45"/>
      <c r="F28" s="45"/>
      <c r="G28" s="51"/>
    </row>
    <row r="29" spans="1:19" ht="15.75" customHeight="1" x14ac:dyDescent="0.35">
      <c r="A29" s="352" t="s">
        <v>122</v>
      </c>
      <c r="B29" s="352"/>
      <c r="C29" s="352"/>
      <c r="D29" s="352"/>
      <c r="E29" s="352"/>
      <c r="F29" s="352"/>
      <c r="G29" s="167"/>
    </row>
    <row r="30" spans="1:19" ht="27.75" customHeight="1" x14ac:dyDescent="0.4">
      <c r="A30" s="269" t="s">
        <v>50</v>
      </c>
      <c r="B30" s="269"/>
      <c r="C30" s="270" t="s">
        <v>123</v>
      </c>
      <c r="D30" s="271"/>
      <c r="E30" s="271"/>
      <c r="F30" s="272"/>
      <c r="G30" s="51"/>
    </row>
    <row r="31" spans="1:19" ht="27" customHeight="1" x14ac:dyDescent="0.4">
      <c r="A31" s="273" t="s">
        <v>124</v>
      </c>
      <c r="B31" s="273"/>
      <c r="C31" s="236" t="s">
        <v>53</v>
      </c>
      <c r="D31" s="236"/>
      <c r="E31" s="236"/>
      <c r="F31" s="236"/>
      <c r="G31" s="51"/>
    </row>
    <row r="32" spans="1:19" ht="27" customHeight="1" x14ac:dyDescent="0.4">
      <c r="A32" s="273" t="s">
        <v>54</v>
      </c>
      <c r="B32" s="273"/>
      <c r="C32" s="236" t="s">
        <v>55</v>
      </c>
      <c r="D32" s="236"/>
      <c r="E32" s="236"/>
      <c r="F32" s="236"/>
      <c r="G32" s="51"/>
    </row>
    <row r="33" spans="1:48" ht="15.75" customHeight="1" x14ac:dyDescent="0.4">
      <c r="A33" s="55"/>
      <c r="B33" s="55"/>
      <c r="C33" s="45"/>
      <c r="D33" s="45"/>
      <c r="E33" s="45"/>
      <c r="F33" s="45"/>
      <c r="G33" s="51"/>
    </row>
    <row r="34" spans="1:48" ht="33" customHeight="1" x14ac:dyDescent="0.4">
      <c r="A34" s="229" t="s">
        <v>125</v>
      </c>
      <c r="B34" s="230"/>
      <c r="C34" s="233" t="s">
        <v>126</v>
      </c>
      <c r="D34" s="233"/>
      <c r="E34" s="233"/>
      <c r="F34" s="58" t="s">
        <v>127</v>
      </c>
      <c r="G34" s="51"/>
      <c r="H34" s="56"/>
      <c r="I34" s="56"/>
      <c r="J34" s="54"/>
      <c r="K34" s="54"/>
      <c r="L34" s="54"/>
      <c r="M34" s="54"/>
      <c r="N34" s="57"/>
      <c r="O34" s="54"/>
      <c r="P34" s="54"/>
      <c r="Q34" s="54"/>
    </row>
    <row r="35" spans="1:48" ht="24.75" customHeight="1" x14ac:dyDescent="0.4">
      <c r="A35" s="229"/>
      <c r="B35" s="230"/>
      <c r="C35" s="234" t="s">
        <v>128</v>
      </c>
      <c r="D35" s="234"/>
      <c r="E35" s="234"/>
      <c r="F35" s="39"/>
      <c r="G35" s="51"/>
      <c r="H35" s="56"/>
      <c r="I35" s="56"/>
      <c r="J35" s="59"/>
      <c r="K35" s="59"/>
      <c r="L35" s="59"/>
      <c r="M35" s="59"/>
      <c r="N35" s="57"/>
      <c r="O35" s="54"/>
      <c r="P35" s="54"/>
      <c r="Q35" s="54"/>
    </row>
    <row r="36" spans="1:48" ht="12.75" customHeight="1" x14ac:dyDescent="0.4">
      <c r="A36" s="229"/>
      <c r="B36" s="230"/>
      <c r="C36" s="235"/>
      <c r="D36" s="235"/>
      <c r="E36" s="235"/>
      <c r="F36" s="39"/>
      <c r="G36" s="51"/>
      <c r="H36" s="56"/>
      <c r="I36" s="56"/>
      <c r="J36" s="54"/>
      <c r="K36" s="54"/>
      <c r="L36" s="54"/>
      <c r="M36" s="54"/>
      <c r="N36" s="57"/>
      <c r="O36" s="54"/>
      <c r="P36" s="54"/>
      <c r="Q36" s="54"/>
    </row>
    <row r="37" spans="1:48" ht="12.75" customHeight="1" x14ac:dyDescent="0.4">
      <c r="A37" s="229"/>
      <c r="B37" s="230"/>
      <c r="C37" s="235"/>
      <c r="D37" s="235"/>
      <c r="E37" s="235"/>
      <c r="F37" s="39"/>
      <c r="G37" s="51"/>
      <c r="H37" s="56"/>
      <c r="I37" s="56"/>
      <c r="J37" s="54"/>
      <c r="K37" s="54"/>
      <c r="L37" s="54"/>
      <c r="M37" s="54"/>
      <c r="N37" s="57"/>
      <c r="O37" s="54"/>
      <c r="P37" s="54"/>
      <c r="Q37" s="54"/>
    </row>
    <row r="38" spans="1:48" s="46" customFormat="1" ht="13.15" x14ac:dyDescent="0.4">
      <c r="A38" s="231"/>
      <c r="B38" s="232"/>
      <c r="C38" s="236"/>
      <c r="D38" s="236"/>
      <c r="E38" s="236"/>
      <c r="F38" s="39"/>
      <c r="G38" s="51"/>
      <c r="H38" s="56"/>
      <c r="I38" s="56"/>
      <c r="J38" s="59"/>
      <c r="K38" s="59"/>
      <c r="L38" s="59"/>
      <c r="M38" s="59"/>
      <c r="N38" s="57"/>
      <c r="O38" s="54"/>
      <c r="P38" s="54"/>
      <c r="Q38" s="54"/>
      <c r="R38" s="48"/>
    </row>
    <row r="39" spans="1:48" s="63" customFormat="1" ht="13.15" x14ac:dyDescent="0.4">
      <c r="A39" s="60"/>
      <c r="B39" s="60"/>
      <c r="C39" s="61"/>
      <c r="D39" s="61"/>
      <c r="E39" s="61"/>
      <c r="F39" s="62"/>
      <c r="G39" s="51"/>
      <c r="O39" s="61"/>
      <c r="P39" s="61"/>
      <c r="Q39" s="61"/>
      <c r="R39" s="61"/>
    </row>
    <row r="40" spans="1:48" s="46" customFormat="1" ht="28.9" x14ac:dyDescent="0.4">
      <c r="A40" s="229" t="s">
        <v>129</v>
      </c>
      <c r="B40" s="230"/>
      <c r="C40" s="233" t="s">
        <v>130</v>
      </c>
      <c r="D40" s="233"/>
      <c r="E40" s="233"/>
      <c r="F40" s="58" t="s">
        <v>131</v>
      </c>
      <c r="G40" s="51"/>
      <c r="O40" s="48"/>
      <c r="P40" s="48"/>
      <c r="Q40" s="48"/>
      <c r="R40" s="48"/>
    </row>
    <row r="41" spans="1:48" s="46" customFormat="1" ht="12.75" customHeight="1" x14ac:dyDescent="0.4">
      <c r="A41" s="229"/>
      <c r="B41" s="230"/>
      <c r="C41" s="236" t="s">
        <v>132</v>
      </c>
      <c r="D41" s="236"/>
      <c r="E41" s="236"/>
      <c r="F41" s="12"/>
      <c r="G41" s="51"/>
      <c r="O41" s="48"/>
      <c r="P41" s="48"/>
      <c r="Q41" s="48"/>
      <c r="R41" s="48"/>
    </row>
    <row r="42" spans="1:48" x14ac:dyDescent="0.35">
      <c r="A42" s="229"/>
      <c r="B42" s="230"/>
      <c r="C42" s="235"/>
      <c r="D42" s="235"/>
      <c r="E42" s="235"/>
      <c r="F42" s="12"/>
    </row>
    <row r="43" spans="1:48" x14ac:dyDescent="0.35">
      <c r="A43" s="229"/>
      <c r="B43" s="230"/>
      <c r="C43" s="239"/>
      <c r="D43" s="240"/>
      <c r="E43" s="241"/>
      <c r="F43" s="12"/>
      <c r="J43" s="46"/>
      <c r="K43" s="46"/>
      <c r="L43" s="46"/>
    </row>
    <row r="44" spans="1:48" x14ac:dyDescent="0.35">
      <c r="A44" s="229"/>
      <c r="B44" s="230"/>
      <c r="C44" s="239"/>
      <c r="D44" s="240"/>
      <c r="E44" s="241"/>
      <c r="F44" s="12"/>
      <c r="J44" s="46"/>
      <c r="K44" s="46"/>
      <c r="L44" s="46"/>
    </row>
    <row r="45" spans="1:48" x14ac:dyDescent="0.35">
      <c r="B45" s="221"/>
      <c r="C45" s="221"/>
      <c r="D45" s="221"/>
      <c r="E45" s="221"/>
      <c r="F45" s="221"/>
    </row>
    <row r="46" spans="1:48" s="52" customFormat="1" ht="13.15" x14ac:dyDescent="0.35">
      <c r="A46"/>
      <c r="B46" s="209"/>
      <c r="C46" s="209"/>
      <c r="D46" s="209"/>
      <c r="E46" s="209"/>
      <c r="F46" s="209"/>
      <c r="G46"/>
      <c r="H46"/>
      <c r="I46"/>
      <c r="J46"/>
      <c r="K46"/>
      <c r="L46"/>
      <c r="M46" s="167"/>
      <c r="N46"/>
      <c r="O46" s="45"/>
      <c r="P46" s="45"/>
      <c r="Q46" s="45"/>
      <c r="R46" s="45"/>
      <c r="S46"/>
      <c r="T46"/>
      <c r="U46"/>
      <c r="V46"/>
      <c r="W46"/>
      <c r="X46"/>
      <c r="Y46"/>
      <c r="Z46"/>
      <c r="AA46"/>
      <c r="AB46"/>
      <c r="AC46"/>
      <c r="AD46"/>
      <c r="AE46"/>
      <c r="AF46"/>
      <c r="AG46"/>
      <c r="AH46"/>
      <c r="AI46"/>
      <c r="AJ46"/>
      <c r="AK46"/>
      <c r="AL46"/>
      <c r="AM46"/>
      <c r="AN46"/>
      <c r="AO46"/>
      <c r="AP46"/>
      <c r="AQ46"/>
      <c r="AR46"/>
      <c r="AS46"/>
      <c r="AT46"/>
      <c r="AU46"/>
    </row>
    <row r="47" spans="1:48" s="52" customFormat="1" ht="27.75" customHeight="1" x14ac:dyDescent="0.35">
      <c r="A47" s="222" t="s">
        <v>133</v>
      </c>
      <c r="B47" s="222"/>
      <c r="C47" s="237" t="s">
        <v>134</v>
      </c>
      <c r="D47" s="238"/>
      <c r="E47" s="371" t="s">
        <v>135</v>
      </c>
      <c r="F47" s="249" t="s">
        <v>136</v>
      </c>
      <c r="G47" s="250"/>
      <c r="H47" s="237" t="s">
        <v>137</v>
      </c>
      <c r="I47" s="368"/>
      <c r="J47" s="167"/>
      <c r="K47" s="167"/>
      <c r="L47" s="167"/>
      <c r="M47" s="167"/>
      <c r="N47" s="45"/>
      <c r="O47" s="45"/>
      <c r="P47" s="45"/>
      <c r="Q47" s="45"/>
      <c r="R47"/>
      <c r="S47"/>
      <c r="T47"/>
      <c r="U47"/>
      <c r="V47"/>
      <c r="W47"/>
      <c r="X47"/>
      <c r="Y47"/>
      <c r="Z47"/>
      <c r="AA47"/>
      <c r="AB47"/>
      <c r="AC47"/>
      <c r="AD47"/>
      <c r="AE47"/>
      <c r="AF47"/>
      <c r="AG47"/>
      <c r="AH47"/>
      <c r="AI47"/>
      <c r="AJ47"/>
      <c r="AK47"/>
      <c r="AL47"/>
      <c r="AM47"/>
      <c r="AN47"/>
      <c r="AO47"/>
      <c r="AP47"/>
      <c r="AQ47"/>
      <c r="AR47"/>
      <c r="AS47"/>
      <c r="AT47"/>
      <c r="AU47"/>
      <c r="AV47"/>
    </row>
    <row r="48" spans="1:48" s="52" customFormat="1" ht="42" customHeight="1" x14ac:dyDescent="0.35">
      <c r="A48" s="369" t="s">
        <v>138</v>
      </c>
      <c r="B48" s="370"/>
      <c r="C48" s="64" t="s">
        <v>139</v>
      </c>
      <c r="D48" s="64" t="s">
        <v>140</v>
      </c>
      <c r="E48" s="372"/>
      <c r="F48" s="251"/>
      <c r="G48" s="252"/>
      <c r="H48" s="64" t="s">
        <v>141</v>
      </c>
      <c r="I48" s="64" t="s">
        <v>142</v>
      </c>
      <c r="J48"/>
      <c r="K48"/>
      <c r="L48"/>
      <c r="M48"/>
      <c r="N48" s="45"/>
      <c r="O48" s="45"/>
      <c r="P48" s="45"/>
      <c r="Q48" s="45"/>
      <c r="R48"/>
      <c r="S48"/>
      <c r="T48"/>
      <c r="U48"/>
      <c r="V48"/>
      <c r="W48"/>
      <c r="X48"/>
      <c r="Y48"/>
      <c r="Z48"/>
      <c r="AA48"/>
      <c r="AB48"/>
      <c r="AC48"/>
      <c r="AD48"/>
      <c r="AE48"/>
      <c r="AF48"/>
      <c r="AG48"/>
      <c r="AH48"/>
      <c r="AI48"/>
      <c r="AJ48"/>
      <c r="AK48"/>
      <c r="AL48"/>
      <c r="AM48"/>
      <c r="AN48"/>
      <c r="AO48"/>
      <c r="AP48"/>
      <c r="AQ48"/>
      <c r="AR48"/>
      <c r="AS48"/>
      <c r="AT48"/>
      <c r="AU48"/>
      <c r="AV48"/>
    </row>
    <row r="49" spans="1:48" s="52" customFormat="1" ht="51" x14ac:dyDescent="0.35">
      <c r="A49" s="242" t="s">
        <v>143</v>
      </c>
      <c r="B49" s="243"/>
      <c r="C49" s="65" t="s">
        <v>144</v>
      </c>
      <c r="D49" s="66" t="s">
        <v>145</v>
      </c>
      <c r="E49" s="246" t="s">
        <v>146</v>
      </c>
      <c r="F49" s="223" t="s">
        <v>147</v>
      </c>
      <c r="G49" s="224"/>
      <c r="H49" s="66" t="s">
        <v>148</v>
      </c>
      <c r="I49" s="66" t="s">
        <v>149</v>
      </c>
      <c r="J49"/>
      <c r="K49"/>
      <c r="L49"/>
      <c r="M49"/>
      <c r="N49" s="45"/>
      <c r="O49" s="45"/>
      <c r="P49" s="45"/>
      <c r="Q49" s="45"/>
      <c r="R49"/>
      <c r="S49"/>
      <c r="T49"/>
      <c r="U49"/>
      <c r="V49"/>
      <c r="W49"/>
      <c r="X49"/>
      <c r="Y49"/>
      <c r="Z49"/>
      <c r="AA49"/>
      <c r="AB49"/>
      <c r="AC49"/>
      <c r="AD49"/>
      <c r="AE49"/>
      <c r="AF49"/>
      <c r="AG49"/>
      <c r="AH49"/>
      <c r="AI49"/>
      <c r="AJ49"/>
      <c r="AK49"/>
      <c r="AL49"/>
      <c r="AM49"/>
      <c r="AN49"/>
      <c r="AO49"/>
      <c r="AP49"/>
      <c r="AQ49"/>
      <c r="AR49"/>
      <c r="AS49"/>
      <c r="AT49"/>
      <c r="AU49"/>
      <c r="AV49"/>
    </row>
    <row r="50" spans="1:48" s="52" customFormat="1" ht="13.15" customHeight="1" x14ac:dyDescent="0.35">
      <c r="A50" s="244"/>
      <c r="B50" s="245"/>
      <c r="C50" s="67" t="s">
        <v>150</v>
      </c>
      <c r="D50" s="66" t="s">
        <v>151</v>
      </c>
      <c r="E50" s="247"/>
      <c r="F50" s="225"/>
      <c r="G50" s="226"/>
      <c r="H50" s="66" t="s">
        <v>152</v>
      </c>
      <c r="I50" s="66" t="s">
        <v>153</v>
      </c>
      <c r="J50"/>
      <c r="K50"/>
      <c r="L50"/>
      <c r="M50"/>
      <c r="N50" s="45"/>
      <c r="O50" s="45"/>
      <c r="P50" s="45"/>
      <c r="Q50" s="45"/>
      <c r="R50"/>
      <c r="S50"/>
      <c r="T50"/>
      <c r="U50"/>
      <c r="V50"/>
      <c r="W50"/>
      <c r="X50"/>
      <c r="Y50"/>
      <c r="Z50"/>
      <c r="AA50"/>
      <c r="AB50"/>
      <c r="AC50"/>
      <c r="AD50"/>
      <c r="AE50"/>
      <c r="AF50"/>
      <c r="AG50"/>
      <c r="AH50"/>
      <c r="AI50"/>
      <c r="AJ50"/>
      <c r="AK50"/>
      <c r="AL50"/>
      <c r="AM50"/>
      <c r="AN50"/>
      <c r="AO50"/>
      <c r="AP50"/>
      <c r="AQ50"/>
      <c r="AR50"/>
      <c r="AS50"/>
      <c r="AT50"/>
      <c r="AU50"/>
      <c r="AV50"/>
    </row>
    <row r="51" spans="1:48" s="52" customFormat="1" ht="13.15" customHeight="1" x14ac:dyDescent="0.35">
      <c r="A51" s="244"/>
      <c r="B51" s="245"/>
      <c r="C51" s="67" t="s">
        <v>154</v>
      </c>
      <c r="D51" s="68" t="s">
        <v>155</v>
      </c>
      <c r="E51" s="248"/>
      <c r="F51" s="227"/>
      <c r="G51" s="228"/>
      <c r="H51" s="68" t="s">
        <v>148</v>
      </c>
      <c r="I51" s="68" t="s">
        <v>148</v>
      </c>
      <c r="K51"/>
      <c r="L51"/>
      <c r="M51"/>
      <c r="N51" s="45"/>
      <c r="O51" s="45"/>
      <c r="P51" s="45"/>
      <c r="Q51" s="45"/>
      <c r="R51"/>
      <c r="S51"/>
      <c r="T51"/>
      <c r="U51"/>
      <c r="V51"/>
      <c r="W51"/>
      <c r="X51"/>
      <c r="Y51"/>
      <c r="Z51"/>
      <c r="AA51"/>
      <c r="AB51"/>
      <c r="AC51"/>
      <c r="AD51"/>
      <c r="AE51"/>
      <c r="AF51"/>
      <c r="AG51"/>
      <c r="AH51"/>
      <c r="AI51"/>
      <c r="AJ51"/>
      <c r="AK51"/>
      <c r="AL51"/>
      <c r="AM51"/>
      <c r="AN51"/>
      <c r="AO51"/>
      <c r="AP51"/>
      <c r="AQ51"/>
      <c r="AR51"/>
      <c r="AS51"/>
      <c r="AT51"/>
      <c r="AU51"/>
      <c r="AV51"/>
    </row>
    <row r="52" spans="1:48" s="52" customFormat="1" ht="30" customHeight="1" x14ac:dyDescent="0.35">
      <c r="A52" s="69">
        <v>0.1</v>
      </c>
      <c r="B52" s="70" t="s">
        <v>156</v>
      </c>
      <c r="C52" s="10"/>
      <c r="D52" s="10"/>
      <c r="E52" s="373"/>
      <c r="F52" s="266"/>
      <c r="G52" s="267"/>
      <c r="H52" s="11"/>
      <c r="I52" s="11"/>
      <c r="J52" s="315" t="s">
        <v>157</v>
      </c>
      <c r="K52" s="316"/>
      <c r="L52" s="316"/>
      <c r="M52"/>
      <c r="N52" s="45"/>
      <c r="O52" s="45"/>
      <c r="P52" s="45"/>
      <c r="Q52" s="45"/>
      <c r="R52"/>
      <c r="S52"/>
      <c r="T52"/>
      <c r="U52"/>
      <c r="V52"/>
      <c r="W52"/>
      <c r="X52"/>
      <c r="Y52"/>
      <c r="Z52"/>
      <c r="AA52"/>
      <c r="AB52"/>
      <c r="AC52"/>
      <c r="AD52"/>
      <c r="AE52"/>
      <c r="AF52"/>
      <c r="AG52"/>
      <c r="AH52"/>
      <c r="AI52"/>
      <c r="AJ52"/>
      <c r="AK52"/>
      <c r="AL52"/>
      <c r="AM52"/>
      <c r="AN52"/>
      <c r="AO52"/>
      <c r="AP52"/>
      <c r="AQ52"/>
      <c r="AR52"/>
      <c r="AS52"/>
      <c r="AT52"/>
      <c r="AU52"/>
      <c r="AV52"/>
    </row>
    <row r="53" spans="1:48" s="52" customFormat="1" ht="30" customHeight="1" x14ac:dyDescent="0.35">
      <c r="A53" s="71">
        <v>0.2</v>
      </c>
      <c r="B53" s="72" t="s">
        <v>158</v>
      </c>
      <c r="C53" s="10"/>
      <c r="D53" s="10"/>
      <c r="E53" s="374"/>
      <c r="F53" s="266"/>
      <c r="G53" s="267"/>
      <c r="H53" s="11"/>
      <c r="I53" s="11"/>
      <c r="J53" s="225"/>
      <c r="K53" s="297"/>
      <c r="L53" s="297"/>
      <c r="M53"/>
      <c r="N53" s="45"/>
      <c r="O53" s="45"/>
      <c r="P53" s="45"/>
      <c r="Q53" s="45"/>
      <c r="R53"/>
      <c r="S53"/>
      <c r="T53"/>
      <c r="U53"/>
      <c r="V53"/>
      <c r="W53"/>
      <c r="X53"/>
      <c r="Y53"/>
      <c r="Z53"/>
      <c r="AA53"/>
      <c r="AB53"/>
      <c r="AC53"/>
      <c r="AD53"/>
      <c r="AE53"/>
      <c r="AF53"/>
      <c r="AG53"/>
      <c r="AH53"/>
      <c r="AI53"/>
      <c r="AJ53"/>
      <c r="AK53"/>
      <c r="AL53"/>
      <c r="AM53"/>
      <c r="AN53"/>
      <c r="AO53"/>
      <c r="AP53"/>
      <c r="AQ53"/>
      <c r="AR53"/>
      <c r="AS53"/>
      <c r="AT53"/>
      <c r="AU53"/>
      <c r="AV53"/>
    </row>
    <row r="54" spans="1:48" s="52" customFormat="1" ht="30" customHeight="1" x14ac:dyDescent="0.35">
      <c r="A54" s="71">
        <v>0.3</v>
      </c>
      <c r="B54" s="72" t="s">
        <v>159</v>
      </c>
      <c r="C54" s="10"/>
      <c r="D54" s="10"/>
      <c r="E54" s="374"/>
      <c r="F54" s="266"/>
      <c r="G54" s="267"/>
      <c r="H54" s="11"/>
      <c r="I54" s="11"/>
      <c r="J54" s="225"/>
      <c r="K54" s="297"/>
      <c r="L54" s="297"/>
      <c r="M54"/>
      <c r="N54" s="45"/>
      <c r="O54" s="45"/>
      <c r="P54" s="45"/>
      <c r="Q54" s="45"/>
      <c r="R54"/>
      <c r="S54"/>
      <c r="T54"/>
      <c r="U54"/>
      <c r="V54"/>
      <c r="W54"/>
      <c r="X54"/>
      <c r="Y54"/>
      <c r="Z54"/>
      <c r="AA54"/>
      <c r="AB54"/>
      <c r="AC54"/>
      <c r="AD54"/>
      <c r="AE54"/>
      <c r="AF54"/>
      <c r="AG54"/>
      <c r="AH54"/>
      <c r="AI54"/>
      <c r="AJ54"/>
      <c r="AK54"/>
      <c r="AL54"/>
      <c r="AM54"/>
      <c r="AN54"/>
      <c r="AO54"/>
      <c r="AP54"/>
      <c r="AQ54"/>
      <c r="AR54"/>
      <c r="AS54"/>
      <c r="AT54"/>
      <c r="AU54"/>
      <c r="AV54"/>
    </row>
    <row r="55" spans="1:48" s="52" customFormat="1" ht="30" customHeight="1" x14ac:dyDescent="0.35">
      <c r="A55" s="71">
        <v>0.4</v>
      </c>
      <c r="B55" s="72" t="s">
        <v>160</v>
      </c>
      <c r="C55" s="10"/>
      <c r="D55" s="10"/>
      <c r="E55" s="375"/>
      <c r="F55" s="266"/>
      <c r="G55" s="267"/>
      <c r="H55" s="11"/>
      <c r="I55" s="11"/>
      <c r="J55" s="225"/>
      <c r="K55" s="297"/>
      <c r="L55" s="297"/>
      <c r="M55"/>
      <c r="N55" s="45"/>
      <c r="O55" s="45"/>
      <c r="P55" s="45"/>
      <c r="Q55" s="45"/>
      <c r="R55"/>
      <c r="S55"/>
      <c r="T55"/>
      <c r="U55"/>
      <c r="V55"/>
      <c r="W55"/>
      <c r="X55"/>
      <c r="Y55"/>
      <c r="Z55"/>
      <c r="AA55"/>
      <c r="AB55"/>
      <c r="AC55"/>
      <c r="AD55"/>
      <c r="AE55"/>
      <c r="AF55"/>
      <c r="AG55"/>
      <c r="AH55"/>
      <c r="AI55"/>
      <c r="AJ55"/>
      <c r="AK55"/>
      <c r="AL55"/>
      <c r="AM55"/>
      <c r="AN55"/>
      <c r="AO55"/>
      <c r="AP55"/>
      <c r="AQ55"/>
      <c r="AR55"/>
      <c r="AS55"/>
      <c r="AT55"/>
      <c r="AU55"/>
      <c r="AV55"/>
    </row>
    <row r="56" spans="1:48" s="52" customFormat="1" ht="30" customHeight="1" x14ac:dyDescent="0.35">
      <c r="A56" s="71">
        <v>1</v>
      </c>
      <c r="B56" s="72" t="s">
        <v>161</v>
      </c>
      <c r="C56" s="10"/>
      <c r="D56" s="10"/>
      <c r="E56" s="9"/>
      <c r="F56" s="266"/>
      <c r="G56" s="267"/>
      <c r="H56" s="11"/>
      <c r="I56" s="11"/>
      <c r="J56" s="225"/>
      <c r="K56" s="297"/>
      <c r="L56" s="297"/>
      <c r="M56"/>
      <c r="N56" s="45"/>
      <c r="O56" s="45"/>
      <c r="P56" s="45"/>
      <c r="Q56" s="45"/>
      <c r="R56"/>
      <c r="S56"/>
      <c r="T56"/>
      <c r="U56"/>
      <c r="V56"/>
      <c r="W56"/>
      <c r="X56"/>
      <c r="Y56"/>
      <c r="Z56"/>
      <c r="AA56"/>
      <c r="AB56"/>
      <c r="AC56"/>
      <c r="AD56"/>
      <c r="AE56"/>
      <c r="AF56"/>
      <c r="AG56"/>
      <c r="AH56"/>
      <c r="AI56"/>
      <c r="AJ56"/>
      <c r="AK56"/>
      <c r="AL56"/>
      <c r="AM56"/>
      <c r="AN56"/>
      <c r="AO56"/>
      <c r="AP56"/>
      <c r="AQ56"/>
      <c r="AR56"/>
      <c r="AS56"/>
      <c r="AT56"/>
      <c r="AU56"/>
      <c r="AV56"/>
    </row>
    <row r="57" spans="1:48" s="52" customFormat="1" ht="30" customHeight="1" x14ac:dyDescent="0.35">
      <c r="A57" s="73">
        <v>2.1</v>
      </c>
      <c r="B57" s="72" t="s">
        <v>162</v>
      </c>
      <c r="C57" s="10"/>
      <c r="D57" s="10"/>
      <c r="E57" s="9"/>
      <c r="F57" s="266"/>
      <c r="G57" s="267"/>
      <c r="H57" s="11"/>
      <c r="I57" s="11"/>
      <c r="J57" s="225"/>
      <c r="K57" s="297"/>
      <c r="L57" s="297"/>
      <c r="M57"/>
      <c r="N57" s="45"/>
      <c r="O57" s="45"/>
      <c r="P57" s="45"/>
      <c r="Q57" s="45"/>
      <c r="R57"/>
      <c r="S57"/>
      <c r="T57"/>
      <c r="U57"/>
      <c r="V57"/>
      <c r="W57"/>
      <c r="X57"/>
      <c r="Y57"/>
      <c r="Z57"/>
      <c r="AA57"/>
      <c r="AB57"/>
      <c r="AC57"/>
      <c r="AD57"/>
      <c r="AE57"/>
      <c r="AF57"/>
      <c r="AG57"/>
      <c r="AH57"/>
      <c r="AI57"/>
      <c r="AJ57"/>
      <c r="AK57"/>
      <c r="AL57"/>
      <c r="AM57"/>
      <c r="AN57"/>
      <c r="AO57"/>
      <c r="AP57"/>
      <c r="AQ57"/>
      <c r="AR57"/>
      <c r="AS57"/>
      <c r="AT57"/>
      <c r="AU57"/>
      <c r="AV57"/>
    </row>
    <row r="58" spans="1:48" s="52" customFormat="1" ht="30" customHeight="1" x14ac:dyDescent="0.35">
      <c r="A58" s="71">
        <v>2.2000000000000002</v>
      </c>
      <c r="B58" s="72" t="s">
        <v>163</v>
      </c>
      <c r="C58" s="10"/>
      <c r="D58" s="10"/>
      <c r="E58" s="9"/>
      <c r="F58" s="266"/>
      <c r="G58" s="267"/>
      <c r="H58" s="11"/>
      <c r="I58" s="11"/>
      <c r="J58" s="225"/>
      <c r="K58" s="297"/>
      <c r="L58" s="297"/>
      <c r="M58"/>
      <c r="N58" s="45"/>
      <c r="O58" s="45"/>
      <c r="P58" s="45"/>
      <c r="Q58" s="45"/>
      <c r="R58"/>
      <c r="S58"/>
      <c r="T58"/>
      <c r="U58"/>
      <c r="V58"/>
      <c r="W58"/>
      <c r="X58"/>
      <c r="Y58"/>
      <c r="Z58"/>
      <c r="AA58"/>
      <c r="AB58"/>
      <c r="AC58"/>
      <c r="AD58"/>
      <c r="AE58"/>
      <c r="AF58"/>
      <c r="AG58"/>
      <c r="AH58"/>
      <c r="AI58"/>
      <c r="AJ58"/>
      <c r="AK58"/>
      <c r="AL58"/>
      <c r="AM58"/>
      <c r="AN58"/>
      <c r="AO58"/>
      <c r="AP58"/>
      <c r="AQ58"/>
      <c r="AR58"/>
      <c r="AS58"/>
      <c r="AT58"/>
      <c r="AU58"/>
      <c r="AV58"/>
    </row>
    <row r="59" spans="1:48" s="52" customFormat="1" ht="30" customHeight="1" x14ac:dyDescent="0.35">
      <c r="A59" s="71">
        <v>2.2999999999999998</v>
      </c>
      <c r="B59" s="72" t="s">
        <v>164</v>
      </c>
      <c r="C59" s="10"/>
      <c r="D59" s="10"/>
      <c r="E59" s="9"/>
      <c r="F59" s="266"/>
      <c r="G59" s="267"/>
      <c r="H59" s="11"/>
      <c r="I59" s="11"/>
      <c r="J59" s="225"/>
      <c r="K59" s="297"/>
      <c r="L59" s="297"/>
      <c r="M59"/>
      <c r="N59" s="45"/>
      <c r="O59" s="45"/>
      <c r="P59" s="45"/>
      <c r="Q59" s="45"/>
      <c r="R59"/>
      <c r="S59"/>
      <c r="T59"/>
      <c r="U59"/>
      <c r="V59"/>
      <c r="W59"/>
      <c r="X59"/>
      <c r="Y59"/>
      <c r="Z59"/>
      <c r="AA59"/>
      <c r="AB59"/>
      <c r="AC59"/>
      <c r="AD59"/>
      <c r="AE59"/>
      <c r="AF59"/>
      <c r="AG59"/>
      <c r="AH59"/>
      <c r="AI59"/>
      <c r="AJ59"/>
      <c r="AK59"/>
      <c r="AL59"/>
      <c r="AM59"/>
      <c r="AN59"/>
      <c r="AO59"/>
      <c r="AP59"/>
      <c r="AQ59"/>
      <c r="AR59"/>
      <c r="AS59"/>
      <c r="AT59"/>
      <c r="AU59"/>
      <c r="AV59"/>
    </row>
    <row r="60" spans="1:48" s="52" customFormat="1" ht="30" customHeight="1" x14ac:dyDescent="0.35">
      <c r="A60" s="71">
        <v>2.4</v>
      </c>
      <c r="B60" s="72" t="s">
        <v>165</v>
      </c>
      <c r="C60" s="10"/>
      <c r="D60" s="10"/>
      <c r="E60" s="9"/>
      <c r="F60" s="266"/>
      <c r="G60" s="267"/>
      <c r="H60" s="11"/>
      <c r="I60" s="11"/>
      <c r="J60" s="225"/>
      <c r="K60" s="297"/>
      <c r="L60" s="297"/>
      <c r="M60"/>
      <c r="N60" s="45"/>
      <c r="O60" s="45"/>
      <c r="P60" s="45"/>
      <c r="Q60" s="45"/>
      <c r="R60"/>
      <c r="S60"/>
      <c r="T60"/>
      <c r="U60"/>
      <c r="V60"/>
      <c r="W60"/>
      <c r="X60"/>
      <c r="Y60"/>
      <c r="Z60"/>
      <c r="AA60"/>
      <c r="AB60"/>
      <c r="AC60"/>
      <c r="AD60"/>
      <c r="AE60"/>
      <c r="AF60"/>
      <c r="AG60"/>
      <c r="AH60"/>
      <c r="AI60"/>
      <c r="AJ60"/>
      <c r="AK60"/>
      <c r="AL60"/>
      <c r="AM60"/>
      <c r="AN60"/>
      <c r="AO60"/>
      <c r="AP60"/>
      <c r="AQ60"/>
      <c r="AR60"/>
      <c r="AS60"/>
      <c r="AT60"/>
      <c r="AU60"/>
      <c r="AV60"/>
    </row>
    <row r="61" spans="1:48" s="52" customFormat="1" ht="30" customHeight="1" x14ac:dyDescent="0.35">
      <c r="A61" s="71">
        <v>2.5</v>
      </c>
      <c r="B61" s="72" t="s">
        <v>166</v>
      </c>
      <c r="C61" s="10"/>
      <c r="D61" s="10"/>
      <c r="E61" s="9"/>
      <c r="F61" s="266"/>
      <c r="G61" s="267"/>
      <c r="H61" s="11"/>
      <c r="I61" s="11"/>
      <c r="J61" s="225"/>
      <c r="K61" s="297"/>
      <c r="L61" s="297"/>
      <c r="M61"/>
      <c r="N61" s="45"/>
      <c r="O61" s="45"/>
      <c r="P61" s="45"/>
      <c r="Q61" s="45"/>
      <c r="R61"/>
      <c r="S61"/>
      <c r="T61"/>
      <c r="U61"/>
      <c r="V61"/>
      <c r="W61"/>
      <c r="X61"/>
      <c r="Y61"/>
      <c r="Z61"/>
      <c r="AA61"/>
      <c r="AB61"/>
      <c r="AC61"/>
      <c r="AD61"/>
      <c r="AE61"/>
      <c r="AF61"/>
      <c r="AG61"/>
      <c r="AH61"/>
      <c r="AI61"/>
      <c r="AJ61"/>
      <c r="AK61"/>
      <c r="AL61"/>
      <c r="AM61"/>
      <c r="AN61"/>
      <c r="AO61"/>
      <c r="AP61"/>
      <c r="AQ61"/>
      <c r="AR61"/>
      <c r="AS61"/>
      <c r="AT61"/>
      <c r="AU61"/>
      <c r="AV61"/>
    </row>
    <row r="62" spans="1:48" s="52" customFormat="1" ht="30" customHeight="1" x14ac:dyDescent="0.35">
      <c r="A62" s="71">
        <v>2.6</v>
      </c>
      <c r="B62" s="72" t="s">
        <v>167</v>
      </c>
      <c r="C62" s="10"/>
      <c r="D62" s="10"/>
      <c r="E62" s="9"/>
      <c r="F62" s="266"/>
      <c r="G62" s="267"/>
      <c r="H62" s="11"/>
      <c r="I62" s="11"/>
      <c r="J62" s="225"/>
      <c r="K62" s="297"/>
      <c r="L62" s="297"/>
      <c r="M62"/>
      <c r="N62" s="45"/>
      <c r="O62" s="45"/>
      <c r="P62" s="45"/>
      <c r="Q62" s="45"/>
      <c r="R62"/>
      <c r="S62"/>
      <c r="T62"/>
      <c r="U62"/>
      <c r="V62"/>
      <c r="W62"/>
      <c r="X62"/>
      <c r="Y62"/>
      <c r="Z62"/>
      <c r="AA62"/>
      <c r="AB62"/>
      <c r="AC62"/>
      <c r="AD62"/>
      <c r="AE62"/>
      <c r="AF62"/>
      <c r="AG62"/>
      <c r="AH62"/>
      <c r="AI62"/>
      <c r="AJ62"/>
      <c r="AK62"/>
      <c r="AL62"/>
      <c r="AM62"/>
      <c r="AN62"/>
      <c r="AO62"/>
      <c r="AP62"/>
      <c r="AQ62"/>
      <c r="AR62"/>
      <c r="AS62"/>
      <c r="AT62"/>
      <c r="AU62"/>
      <c r="AV62"/>
    </row>
    <row r="63" spans="1:48" s="52" customFormat="1" ht="30" customHeight="1" x14ac:dyDescent="0.35">
      <c r="A63" s="71">
        <v>2.7</v>
      </c>
      <c r="B63" s="72" t="s">
        <v>168</v>
      </c>
      <c r="C63" s="10"/>
      <c r="D63" s="10"/>
      <c r="E63" s="9"/>
      <c r="F63" s="266"/>
      <c r="G63" s="267"/>
      <c r="H63" s="11"/>
      <c r="I63" s="11"/>
      <c r="J63" s="225"/>
      <c r="K63" s="297"/>
      <c r="L63" s="297"/>
      <c r="M63"/>
      <c r="N63" s="45"/>
      <c r="O63" s="45"/>
      <c r="P63" s="45"/>
      <c r="Q63" s="45"/>
      <c r="R63"/>
      <c r="S63"/>
      <c r="T63"/>
      <c r="U63"/>
      <c r="V63"/>
      <c r="W63"/>
      <c r="X63"/>
      <c r="Y63"/>
      <c r="Z63"/>
      <c r="AA63"/>
      <c r="AB63"/>
      <c r="AC63"/>
      <c r="AD63"/>
      <c r="AE63"/>
      <c r="AF63"/>
      <c r="AG63"/>
      <c r="AH63"/>
      <c r="AI63"/>
      <c r="AJ63"/>
      <c r="AK63"/>
      <c r="AL63"/>
      <c r="AM63"/>
      <c r="AN63"/>
      <c r="AO63"/>
      <c r="AP63"/>
      <c r="AQ63"/>
      <c r="AR63"/>
      <c r="AS63"/>
      <c r="AT63"/>
      <c r="AU63"/>
      <c r="AV63"/>
    </row>
    <row r="64" spans="1:48" s="52" customFormat="1" ht="30" customHeight="1" x14ac:dyDescent="0.35">
      <c r="A64" s="71">
        <v>2.8</v>
      </c>
      <c r="B64" s="72" t="s">
        <v>169</v>
      </c>
      <c r="C64" s="10"/>
      <c r="D64" s="10"/>
      <c r="E64" s="9"/>
      <c r="F64" s="266"/>
      <c r="G64" s="267"/>
      <c r="H64" s="11"/>
      <c r="I64" s="11"/>
      <c r="J64" s="225"/>
      <c r="K64" s="297"/>
      <c r="L64" s="297"/>
      <c r="M64"/>
      <c r="N64" s="45"/>
      <c r="O64" s="45"/>
      <c r="P64" s="45"/>
      <c r="Q64" s="45"/>
      <c r="R64"/>
      <c r="S64"/>
      <c r="T64"/>
      <c r="U64"/>
      <c r="V64"/>
      <c r="W64"/>
      <c r="X64"/>
      <c r="Y64"/>
      <c r="Z64"/>
      <c r="AA64"/>
      <c r="AB64"/>
      <c r="AC64"/>
      <c r="AD64"/>
      <c r="AE64"/>
      <c r="AF64"/>
      <c r="AG64"/>
      <c r="AH64"/>
      <c r="AI64"/>
      <c r="AJ64"/>
      <c r="AK64"/>
      <c r="AL64"/>
      <c r="AM64"/>
      <c r="AN64"/>
      <c r="AO64"/>
      <c r="AP64"/>
      <c r="AQ64"/>
      <c r="AR64"/>
      <c r="AS64"/>
      <c r="AT64"/>
      <c r="AU64"/>
      <c r="AV64"/>
    </row>
    <row r="65" spans="1:48" s="52" customFormat="1" ht="30" customHeight="1" x14ac:dyDescent="0.35">
      <c r="A65" s="71">
        <v>3</v>
      </c>
      <c r="B65" s="72" t="s">
        <v>170</v>
      </c>
      <c r="C65" s="10"/>
      <c r="D65" s="10"/>
      <c r="E65" s="9"/>
      <c r="F65" s="109"/>
      <c r="G65" s="110"/>
      <c r="H65" s="11"/>
      <c r="I65" s="11"/>
      <c r="J65" s="225"/>
      <c r="K65" s="297"/>
      <c r="L65" s="297"/>
      <c r="M65"/>
      <c r="N65" s="45"/>
      <c r="O65" s="45"/>
      <c r="P65" s="45"/>
      <c r="Q65" s="45"/>
      <c r="R65"/>
      <c r="S65"/>
      <c r="T65"/>
      <c r="U65"/>
      <c r="V65"/>
      <c r="W65"/>
      <c r="X65"/>
      <c r="Y65"/>
      <c r="Z65"/>
      <c r="AA65"/>
      <c r="AB65"/>
      <c r="AC65"/>
      <c r="AD65"/>
      <c r="AE65"/>
      <c r="AF65"/>
      <c r="AG65"/>
      <c r="AH65"/>
      <c r="AI65"/>
      <c r="AJ65"/>
      <c r="AK65"/>
      <c r="AL65"/>
      <c r="AM65"/>
      <c r="AN65"/>
      <c r="AO65"/>
      <c r="AP65"/>
      <c r="AQ65"/>
      <c r="AR65"/>
      <c r="AS65"/>
      <c r="AT65"/>
      <c r="AU65"/>
      <c r="AV65"/>
    </row>
    <row r="66" spans="1:48" s="52" customFormat="1" ht="30" customHeight="1" x14ac:dyDescent="0.35">
      <c r="A66" s="71">
        <v>4</v>
      </c>
      <c r="B66" s="72" t="s">
        <v>171</v>
      </c>
      <c r="C66" s="10"/>
      <c r="D66" s="10"/>
      <c r="E66" s="9"/>
      <c r="F66" s="109"/>
      <c r="G66" s="110"/>
      <c r="H66" s="11"/>
      <c r="I66" s="11"/>
      <c r="J66" s="225"/>
      <c r="K66" s="297"/>
      <c r="L66" s="297"/>
      <c r="M66"/>
      <c r="N66" s="45"/>
      <c r="O66" s="45"/>
      <c r="P66" s="45"/>
      <c r="Q66" s="45"/>
      <c r="R66"/>
      <c r="S66"/>
      <c r="T66"/>
      <c r="U66"/>
      <c r="V66"/>
      <c r="W66"/>
      <c r="X66"/>
      <c r="Y66"/>
      <c r="Z66"/>
      <c r="AA66"/>
      <c r="AB66"/>
      <c r="AC66"/>
      <c r="AD66"/>
      <c r="AE66"/>
      <c r="AF66"/>
      <c r="AG66"/>
      <c r="AH66"/>
      <c r="AI66"/>
      <c r="AJ66"/>
      <c r="AK66"/>
      <c r="AL66"/>
      <c r="AM66"/>
      <c r="AN66"/>
      <c r="AO66"/>
      <c r="AP66"/>
      <c r="AQ66"/>
      <c r="AR66"/>
      <c r="AS66"/>
      <c r="AT66"/>
      <c r="AU66"/>
      <c r="AV66"/>
    </row>
    <row r="67" spans="1:48" s="52" customFormat="1" ht="30" customHeight="1" x14ac:dyDescent="0.35">
      <c r="A67" s="71">
        <v>5</v>
      </c>
      <c r="B67" s="72" t="s">
        <v>172</v>
      </c>
      <c r="C67" s="10"/>
      <c r="D67" s="10"/>
      <c r="E67" s="9"/>
      <c r="F67" s="109"/>
      <c r="G67" s="110"/>
      <c r="H67" s="11"/>
      <c r="I67" s="11"/>
      <c r="J67" s="225"/>
      <c r="K67" s="297"/>
      <c r="L67" s="297"/>
      <c r="M67"/>
      <c r="N67" s="45"/>
      <c r="O67" s="45"/>
      <c r="P67" s="45"/>
      <c r="Q67" s="45"/>
      <c r="R67"/>
      <c r="S67"/>
      <c r="T67"/>
      <c r="U67"/>
      <c r="V67"/>
      <c r="W67"/>
      <c r="X67"/>
      <c r="Y67"/>
      <c r="Z67"/>
      <c r="AA67"/>
      <c r="AB67"/>
      <c r="AC67"/>
      <c r="AD67"/>
      <c r="AE67"/>
      <c r="AF67"/>
      <c r="AG67"/>
      <c r="AH67"/>
      <c r="AI67"/>
      <c r="AJ67"/>
      <c r="AK67"/>
      <c r="AL67"/>
      <c r="AM67"/>
      <c r="AN67"/>
      <c r="AO67"/>
      <c r="AP67"/>
      <c r="AQ67"/>
      <c r="AR67"/>
      <c r="AS67"/>
      <c r="AT67"/>
      <c r="AU67"/>
      <c r="AV67"/>
    </row>
    <row r="68" spans="1:48" s="52" customFormat="1" ht="30" customHeight="1" x14ac:dyDescent="0.35">
      <c r="A68" s="71">
        <v>6</v>
      </c>
      <c r="B68" s="72" t="s">
        <v>173</v>
      </c>
      <c r="C68" s="10"/>
      <c r="D68" s="10"/>
      <c r="E68" s="9"/>
      <c r="F68" s="109"/>
      <c r="G68" s="110"/>
      <c r="H68" s="11"/>
      <c r="I68" s="11"/>
      <c r="J68" s="225"/>
      <c r="K68" s="297"/>
      <c r="L68" s="297"/>
      <c r="M68"/>
      <c r="N68" s="45"/>
      <c r="O68" s="45"/>
      <c r="P68" s="45"/>
      <c r="Q68" s="45"/>
      <c r="R68"/>
      <c r="S68"/>
      <c r="T68"/>
      <c r="U68"/>
      <c r="V68"/>
      <c r="W68"/>
      <c r="X68"/>
      <c r="Y68"/>
      <c r="Z68"/>
      <c r="AA68"/>
      <c r="AB68"/>
      <c r="AC68"/>
      <c r="AD68"/>
      <c r="AE68"/>
      <c r="AF68"/>
      <c r="AG68"/>
      <c r="AH68"/>
      <c r="AI68"/>
      <c r="AJ68"/>
      <c r="AK68"/>
      <c r="AL68"/>
      <c r="AM68"/>
      <c r="AN68"/>
      <c r="AO68"/>
      <c r="AP68"/>
      <c r="AQ68"/>
      <c r="AR68"/>
      <c r="AS68"/>
      <c r="AT68"/>
      <c r="AU68"/>
      <c r="AV68"/>
    </row>
    <row r="69" spans="1:48" s="52" customFormat="1" ht="30" customHeight="1" x14ac:dyDescent="0.35">
      <c r="A69" s="71">
        <v>7</v>
      </c>
      <c r="B69" s="72" t="s">
        <v>174</v>
      </c>
      <c r="C69" s="10"/>
      <c r="D69" s="10"/>
      <c r="E69" s="9"/>
      <c r="F69" s="109"/>
      <c r="G69" s="110"/>
      <c r="H69" s="11"/>
      <c r="I69" s="11"/>
      <c r="J69" s="225"/>
      <c r="K69" s="297"/>
      <c r="L69" s="297"/>
      <c r="M69"/>
      <c r="N69" s="45"/>
      <c r="O69" s="45"/>
      <c r="P69" s="45"/>
      <c r="Q69" s="45"/>
      <c r="R69"/>
      <c r="S69"/>
      <c r="T69"/>
      <c r="U69"/>
      <c r="V69"/>
      <c r="W69"/>
      <c r="X69"/>
      <c r="Y69"/>
      <c r="Z69"/>
      <c r="AA69"/>
      <c r="AB69"/>
      <c r="AC69"/>
      <c r="AD69"/>
      <c r="AE69"/>
      <c r="AF69"/>
      <c r="AG69"/>
      <c r="AH69"/>
      <c r="AI69"/>
      <c r="AJ69"/>
      <c r="AK69"/>
      <c r="AL69"/>
      <c r="AM69"/>
      <c r="AN69"/>
      <c r="AO69"/>
      <c r="AP69"/>
      <c r="AQ69"/>
      <c r="AR69"/>
      <c r="AS69"/>
      <c r="AT69"/>
      <c r="AU69"/>
      <c r="AV69"/>
    </row>
    <row r="70" spans="1:48" s="52" customFormat="1" ht="30" customHeight="1" x14ac:dyDescent="0.35">
      <c r="A70" s="71">
        <v>8</v>
      </c>
      <c r="B70" s="72" t="s">
        <v>175</v>
      </c>
      <c r="C70" s="10"/>
      <c r="D70" s="10"/>
      <c r="E70" s="9"/>
      <c r="F70" s="109"/>
      <c r="G70" s="110"/>
      <c r="H70" s="11"/>
      <c r="I70" s="11"/>
      <c r="J70" s="225"/>
      <c r="K70" s="297"/>
      <c r="L70" s="297"/>
      <c r="M70"/>
      <c r="N70" s="45"/>
      <c r="O70" s="45"/>
      <c r="P70" s="45"/>
      <c r="Q70" s="45"/>
      <c r="R70"/>
      <c r="S70"/>
      <c r="T70"/>
      <c r="U70"/>
      <c r="V70"/>
      <c r="W70"/>
      <c r="X70"/>
      <c r="Y70"/>
      <c r="Z70"/>
      <c r="AA70"/>
      <c r="AB70"/>
      <c r="AC70"/>
      <c r="AD70"/>
      <c r="AE70"/>
      <c r="AF70"/>
      <c r="AG70"/>
      <c r="AH70"/>
      <c r="AI70"/>
      <c r="AJ70"/>
      <c r="AK70"/>
      <c r="AL70"/>
      <c r="AM70"/>
      <c r="AN70"/>
      <c r="AO70"/>
      <c r="AP70"/>
      <c r="AQ70"/>
      <c r="AR70"/>
      <c r="AS70"/>
      <c r="AT70"/>
      <c r="AU70"/>
      <c r="AV70"/>
    </row>
    <row r="71" spans="1:48" s="52" customFormat="1" ht="30" customHeight="1" x14ac:dyDescent="0.35">
      <c r="A71" s="71"/>
      <c r="B71" s="72"/>
      <c r="C71" s="10"/>
      <c r="D71" s="10"/>
      <c r="E71" s="9"/>
      <c r="F71" s="313"/>
      <c r="G71" s="314"/>
      <c r="H71" s="11"/>
      <c r="I71" s="11"/>
      <c r="J71" s="225"/>
      <c r="K71" s="297"/>
      <c r="L71" s="297"/>
      <c r="M71"/>
      <c r="N71" s="45"/>
      <c r="O71" s="45"/>
      <c r="P71" s="45"/>
      <c r="Q71" s="45"/>
      <c r="R71"/>
      <c r="S71"/>
      <c r="T71"/>
      <c r="U71"/>
      <c r="V71"/>
      <c r="W71"/>
      <c r="X71"/>
      <c r="Y71"/>
      <c r="Z71"/>
      <c r="AA71"/>
      <c r="AB71"/>
      <c r="AC71"/>
      <c r="AD71"/>
      <c r="AE71"/>
      <c r="AF71"/>
      <c r="AG71"/>
      <c r="AH71"/>
      <c r="AI71"/>
      <c r="AJ71"/>
      <c r="AK71"/>
      <c r="AL71"/>
      <c r="AM71"/>
      <c r="AN71"/>
      <c r="AO71"/>
      <c r="AP71"/>
      <c r="AQ71"/>
      <c r="AR71"/>
      <c r="AS71"/>
      <c r="AT71"/>
      <c r="AU71"/>
      <c r="AV71"/>
    </row>
    <row r="72" spans="1:48" s="52" customFormat="1" ht="30" customHeight="1" x14ac:dyDescent="0.35">
      <c r="A72" s="326" t="s">
        <v>176</v>
      </c>
      <c r="B72" s="327"/>
      <c r="C72" s="64" t="s">
        <v>177</v>
      </c>
      <c r="D72" s="64" t="s">
        <v>178</v>
      </c>
      <c r="E72" s="160" t="s">
        <v>179</v>
      </c>
      <c r="F72" s="177" t="s">
        <v>180</v>
      </c>
      <c r="G72" s="177" t="s">
        <v>181</v>
      </c>
      <c r="H72" s="328"/>
      <c r="I72" s="328"/>
      <c r="J72" s="225"/>
      <c r="K72" s="297"/>
      <c r="L72" s="297"/>
      <c r="M72"/>
      <c r="N72" s="45"/>
      <c r="O72" s="45"/>
      <c r="P72" s="45"/>
      <c r="Q72" s="45"/>
      <c r="R72"/>
      <c r="S72"/>
      <c r="T72"/>
      <c r="U72"/>
      <c r="V72"/>
      <c r="W72"/>
      <c r="X72"/>
      <c r="Y72"/>
      <c r="Z72"/>
      <c r="AA72"/>
      <c r="AB72"/>
      <c r="AC72"/>
      <c r="AD72"/>
      <c r="AE72"/>
      <c r="AF72"/>
      <c r="AG72"/>
      <c r="AH72"/>
      <c r="AI72"/>
      <c r="AJ72"/>
      <c r="AK72"/>
      <c r="AL72"/>
      <c r="AM72"/>
      <c r="AN72"/>
      <c r="AO72"/>
      <c r="AP72"/>
      <c r="AQ72"/>
      <c r="AR72"/>
      <c r="AS72"/>
      <c r="AT72"/>
      <c r="AU72"/>
      <c r="AV72"/>
    </row>
    <row r="73" spans="1:48" s="52" customFormat="1" ht="30" customHeight="1" x14ac:dyDescent="0.35">
      <c r="A73" s="71" t="s">
        <v>182</v>
      </c>
      <c r="B73" s="72" t="s">
        <v>183</v>
      </c>
      <c r="C73" s="9"/>
      <c r="D73" s="9"/>
      <c r="E73" s="9"/>
      <c r="F73" s="157"/>
      <c r="G73" s="157"/>
      <c r="H73" s="298"/>
      <c r="I73" s="299"/>
      <c r="J73" s="315" t="s">
        <v>184</v>
      </c>
      <c r="K73" s="316"/>
      <c r="L73" s="316"/>
      <c r="M73"/>
      <c r="N73" s="45"/>
      <c r="O73" s="45"/>
      <c r="P73" s="45"/>
      <c r="Q73" s="45"/>
      <c r="R73"/>
      <c r="S73"/>
      <c r="T73"/>
      <c r="U73"/>
      <c r="V73"/>
      <c r="W73"/>
      <c r="X73"/>
      <c r="Y73"/>
      <c r="Z73"/>
      <c r="AA73"/>
      <c r="AB73"/>
      <c r="AC73"/>
      <c r="AD73"/>
      <c r="AE73"/>
      <c r="AF73"/>
      <c r="AG73"/>
      <c r="AH73"/>
      <c r="AI73"/>
      <c r="AJ73"/>
      <c r="AK73"/>
      <c r="AL73"/>
      <c r="AM73"/>
      <c r="AN73"/>
      <c r="AO73"/>
      <c r="AP73"/>
      <c r="AQ73"/>
      <c r="AR73"/>
      <c r="AS73"/>
      <c r="AT73"/>
      <c r="AU73"/>
      <c r="AV73"/>
    </row>
    <row r="74" spans="1:48" s="52" customFormat="1" ht="30" customHeight="1" x14ac:dyDescent="0.35">
      <c r="A74" s="71" t="s">
        <v>185</v>
      </c>
      <c r="B74" s="72" t="s">
        <v>186</v>
      </c>
      <c r="C74" s="9"/>
      <c r="D74" s="9"/>
      <c r="E74" s="9"/>
      <c r="F74" s="157"/>
      <c r="G74" s="157"/>
      <c r="H74" s="158"/>
      <c r="I74" s="133"/>
      <c r="J74" s="225"/>
      <c r="K74" s="297"/>
      <c r="L74" s="297"/>
      <c r="M74"/>
      <c r="N74" s="45"/>
      <c r="O74" s="45"/>
      <c r="P74" s="45"/>
      <c r="Q74" s="45"/>
      <c r="R74"/>
      <c r="S74"/>
      <c r="T74"/>
      <c r="U74"/>
      <c r="V74"/>
      <c r="W74"/>
      <c r="X74"/>
      <c r="Y74"/>
      <c r="Z74"/>
      <c r="AA74"/>
      <c r="AB74"/>
      <c r="AC74"/>
      <c r="AD74"/>
      <c r="AE74"/>
      <c r="AF74"/>
      <c r="AG74"/>
      <c r="AH74"/>
      <c r="AI74"/>
      <c r="AJ74"/>
      <c r="AK74"/>
      <c r="AL74"/>
      <c r="AM74"/>
      <c r="AN74"/>
      <c r="AO74"/>
      <c r="AP74"/>
      <c r="AQ74"/>
      <c r="AR74"/>
      <c r="AS74"/>
      <c r="AT74"/>
      <c r="AU74"/>
      <c r="AV74"/>
    </row>
    <row r="75" spans="1:48" s="52" customFormat="1" ht="30" customHeight="1" x14ac:dyDescent="0.35">
      <c r="A75" s="71" t="s">
        <v>187</v>
      </c>
      <c r="B75" s="72" t="s">
        <v>188</v>
      </c>
      <c r="C75" s="149"/>
      <c r="D75" s="149"/>
      <c r="E75" s="149"/>
      <c r="F75" s="157"/>
      <c r="G75" s="157"/>
      <c r="H75" s="264"/>
      <c r="I75" s="265"/>
      <c r="J75" s="225"/>
      <c r="K75" s="297"/>
      <c r="L75" s="297"/>
      <c r="M75"/>
      <c r="N75" s="45"/>
      <c r="O75" s="45"/>
      <c r="P75" s="45"/>
      <c r="Q75" s="45"/>
      <c r="R75"/>
      <c r="S75"/>
      <c r="T75"/>
      <c r="U75"/>
      <c r="V75"/>
      <c r="W75"/>
      <c r="X75"/>
      <c r="Y75"/>
      <c r="Z75"/>
      <c r="AA75"/>
      <c r="AB75"/>
      <c r="AC75"/>
      <c r="AD75"/>
      <c r="AE75"/>
      <c r="AF75"/>
      <c r="AG75"/>
      <c r="AH75"/>
      <c r="AI75"/>
      <c r="AJ75"/>
      <c r="AK75"/>
      <c r="AL75"/>
      <c r="AM75"/>
      <c r="AN75"/>
      <c r="AO75"/>
      <c r="AP75"/>
      <c r="AQ75"/>
      <c r="AR75"/>
      <c r="AS75"/>
      <c r="AT75"/>
      <c r="AU75"/>
      <c r="AV75"/>
    </row>
    <row r="76" spans="1:48" s="52" customFormat="1" ht="29.25" customHeight="1" x14ac:dyDescent="0.35">
      <c r="C76" s="150" t="s">
        <v>189</v>
      </c>
      <c r="D76" s="151">
        <f>SUM(D52:D71)+SUM(D73:D75)</f>
        <v>0</v>
      </c>
      <c r="E76" s="262"/>
      <c r="F76" s="263"/>
      <c r="G76" s="263"/>
      <c r="H76" s="152">
        <f>SUM(H52:H71)</f>
        <v>0</v>
      </c>
      <c r="I76" s="152">
        <f>SUM(I52:I71)</f>
        <v>0</v>
      </c>
      <c r="J76"/>
      <c r="K76"/>
      <c r="L76"/>
      <c r="M76"/>
      <c r="N76" s="45"/>
      <c r="O76" s="45"/>
      <c r="P76" s="45"/>
      <c r="Q76" s="45"/>
      <c r="R76"/>
      <c r="S76"/>
      <c r="T76"/>
      <c r="U76"/>
      <c r="V76"/>
      <c r="W76"/>
      <c r="X76"/>
      <c r="Y76"/>
      <c r="Z76"/>
      <c r="AA76"/>
      <c r="AB76"/>
      <c r="AC76"/>
      <c r="AD76"/>
      <c r="AE76"/>
      <c r="AF76"/>
      <c r="AG76"/>
      <c r="AH76"/>
      <c r="AI76"/>
      <c r="AJ76"/>
      <c r="AK76"/>
      <c r="AL76"/>
      <c r="AM76"/>
      <c r="AN76"/>
      <c r="AO76"/>
      <c r="AP76"/>
      <c r="AQ76"/>
      <c r="AR76"/>
      <c r="AS76"/>
      <c r="AT76"/>
      <c r="AU76"/>
      <c r="AV76"/>
    </row>
    <row r="77" spans="1:48" s="76" customFormat="1" ht="34.5" customHeight="1" x14ac:dyDescent="0.35">
      <c r="A77" s="55"/>
      <c r="B77" s="55"/>
      <c r="C77" s="153" t="s">
        <v>190</v>
      </c>
      <c r="D77" s="154" t="e">
        <f>D76/$C$6</f>
        <v>#DIV/0!</v>
      </c>
      <c r="E77" s="262"/>
      <c r="F77" s="262"/>
      <c r="G77" s="262"/>
      <c r="H77" s="155" t="e">
        <f t="shared" ref="H77:I77" si="1">H76/$C$6</f>
        <v>#DIV/0!</v>
      </c>
      <c r="I77" s="155" t="e">
        <f t="shared" si="1"/>
        <v>#DIV/0!</v>
      </c>
      <c r="J77" s="323"/>
      <c r="K77" s="323"/>
      <c r="L77" s="323"/>
      <c r="M77"/>
      <c r="N77"/>
      <c r="O77" s="45"/>
      <c r="P77" s="45"/>
      <c r="Q77" s="45"/>
      <c r="R77" s="45"/>
      <c r="S77"/>
      <c r="T77"/>
      <c r="U77"/>
      <c r="V77"/>
      <c r="W77"/>
      <c r="X77"/>
      <c r="Y77"/>
      <c r="Z77"/>
      <c r="AA77"/>
      <c r="AB77"/>
      <c r="AC77"/>
      <c r="AD77"/>
      <c r="AE77"/>
      <c r="AF77"/>
      <c r="AG77"/>
      <c r="AH77"/>
      <c r="AI77"/>
      <c r="AJ77"/>
      <c r="AK77"/>
      <c r="AL77"/>
      <c r="AM77"/>
      <c r="AN77"/>
      <c r="AO77"/>
      <c r="AP77"/>
      <c r="AQ77"/>
      <c r="AR77"/>
      <c r="AS77"/>
      <c r="AT77"/>
      <c r="AU77"/>
    </row>
    <row r="78" spans="1:48" s="76" customFormat="1" ht="26.25" customHeight="1" x14ac:dyDescent="0.35">
      <c r="A78" s="38"/>
      <c r="B78" s="38"/>
      <c r="C78" s="54"/>
      <c r="D78" s="54"/>
      <c r="E78" s="54"/>
      <c r="F78" s="54"/>
      <c r="G78"/>
      <c r="H78"/>
      <c r="I78"/>
      <c r="J78"/>
      <c r="K78"/>
      <c r="L78"/>
      <c r="M78"/>
      <c r="N78"/>
      <c r="O78" s="45"/>
      <c r="P78" s="45"/>
      <c r="Q78" s="45"/>
      <c r="R78" s="45"/>
      <c r="S78"/>
      <c r="T78"/>
      <c r="U78"/>
      <c r="V78"/>
      <c r="W78"/>
      <c r="X78"/>
      <c r="Y78"/>
      <c r="Z78"/>
      <c r="AA78"/>
      <c r="AB78"/>
      <c r="AC78"/>
      <c r="AD78"/>
      <c r="AE78"/>
      <c r="AF78"/>
      <c r="AG78"/>
      <c r="AH78"/>
      <c r="AI78"/>
      <c r="AJ78"/>
      <c r="AK78"/>
      <c r="AL78"/>
      <c r="AM78"/>
      <c r="AN78"/>
      <c r="AO78"/>
      <c r="AP78"/>
      <c r="AQ78"/>
      <c r="AR78"/>
      <c r="AS78"/>
      <c r="AT78"/>
      <c r="AU78"/>
    </row>
    <row r="79" spans="1:48" ht="23.25" customHeight="1" x14ac:dyDescent="0.35">
      <c r="A79" s="305" t="s">
        <v>191</v>
      </c>
      <c r="B79" s="306"/>
      <c r="C79" s="311" t="s">
        <v>192</v>
      </c>
      <c r="D79" s="311" t="s">
        <v>193</v>
      </c>
      <c r="E79" s="253" t="s">
        <v>194</v>
      </c>
      <c r="F79" s="255"/>
      <c r="G79" s="254" t="s">
        <v>195</v>
      </c>
      <c r="H79" s="254"/>
      <c r="I79" s="254"/>
      <c r="J79" s="254"/>
      <c r="K79" s="254"/>
      <c r="L79" s="254"/>
      <c r="M79" s="254"/>
      <c r="N79" s="254"/>
      <c r="O79" s="253" t="s">
        <v>196</v>
      </c>
      <c r="P79" s="254"/>
      <c r="Q79" s="254"/>
      <c r="R79" s="255"/>
      <c r="S79" s="259" t="s">
        <v>197</v>
      </c>
      <c r="T79" s="255" t="s">
        <v>198</v>
      </c>
    </row>
    <row r="80" spans="1:48" ht="39.4" customHeight="1" x14ac:dyDescent="0.35">
      <c r="A80" s="307"/>
      <c r="B80" s="308"/>
      <c r="C80" s="324"/>
      <c r="D80" s="312"/>
      <c r="E80" s="256"/>
      <c r="F80" s="258"/>
      <c r="G80" s="257"/>
      <c r="H80" s="257"/>
      <c r="I80" s="257"/>
      <c r="J80" s="257"/>
      <c r="K80" s="257"/>
      <c r="L80" s="257"/>
      <c r="M80" s="257"/>
      <c r="N80" s="257"/>
      <c r="O80" s="256"/>
      <c r="P80" s="257"/>
      <c r="Q80" s="257"/>
      <c r="R80" s="258"/>
      <c r="S80" s="260"/>
      <c r="T80" s="258"/>
    </row>
    <row r="81" spans="1:20" ht="24.75" customHeight="1" x14ac:dyDescent="0.35">
      <c r="A81" s="309"/>
      <c r="B81" s="310"/>
      <c r="C81" s="324"/>
      <c r="D81" s="294" t="s">
        <v>199</v>
      </c>
      <c r="E81" s="295"/>
      <c r="F81" s="296"/>
      <c r="G81" s="294" t="s">
        <v>200</v>
      </c>
      <c r="H81" s="295"/>
      <c r="I81" s="295"/>
      <c r="J81" s="295"/>
      <c r="K81" s="295"/>
      <c r="L81" s="295"/>
      <c r="M81" s="295"/>
      <c r="N81" s="296"/>
      <c r="O81" s="294" t="s">
        <v>201</v>
      </c>
      <c r="P81" s="295"/>
      <c r="Q81" s="295"/>
      <c r="R81" s="296"/>
      <c r="S81" s="260"/>
      <c r="T81" s="255" t="s">
        <v>113</v>
      </c>
    </row>
    <row r="82" spans="1:20" ht="27" customHeight="1" x14ac:dyDescent="0.35">
      <c r="A82" s="77" t="s">
        <v>138</v>
      </c>
      <c r="B82" s="78"/>
      <c r="C82" s="325"/>
      <c r="D82" s="79" t="s">
        <v>202</v>
      </c>
      <c r="E82" s="79" t="s">
        <v>203</v>
      </c>
      <c r="F82" s="79" t="s">
        <v>204</v>
      </c>
      <c r="G82" s="79" t="s">
        <v>205</v>
      </c>
      <c r="H82" s="79" t="s">
        <v>206</v>
      </c>
      <c r="I82" s="79" t="s">
        <v>207</v>
      </c>
      <c r="J82" s="79" t="s">
        <v>208</v>
      </c>
      <c r="K82" s="79" t="s">
        <v>209</v>
      </c>
      <c r="L82" s="294" t="s">
        <v>210</v>
      </c>
      <c r="M82" s="296"/>
      <c r="N82" s="79" t="s">
        <v>211</v>
      </c>
      <c r="O82" s="79" t="s">
        <v>212</v>
      </c>
      <c r="P82" s="79" t="s">
        <v>213</v>
      </c>
      <c r="Q82" s="79" t="s">
        <v>214</v>
      </c>
      <c r="R82" s="79" t="s">
        <v>215</v>
      </c>
      <c r="S82" s="261"/>
      <c r="T82" s="258"/>
    </row>
    <row r="83" spans="1:20" ht="30" customHeight="1" x14ac:dyDescent="0.35">
      <c r="A83" s="80">
        <v>0.1</v>
      </c>
      <c r="B83" s="72" t="s">
        <v>156</v>
      </c>
      <c r="C83" s="317"/>
      <c r="D83" s="318"/>
      <c r="E83" s="318"/>
      <c r="F83" s="318"/>
      <c r="G83" s="318"/>
      <c r="H83" s="318"/>
      <c r="I83" s="318"/>
      <c r="J83" s="318"/>
      <c r="K83" s="318"/>
      <c r="L83" s="318"/>
      <c r="M83" s="318"/>
      <c r="N83" s="319"/>
      <c r="O83" s="21" t="s">
        <v>216</v>
      </c>
      <c r="P83" s="21"/>
      <c r="Q83" s="21"/>
      <c r="R83" s="21"/>
      <c r="S83" s="124">
        <f>SUM(C83:R83)</f>
        <v>0</v>
      </c>
      <c r="T83" s="23"/>
    </row>
    <row r="84" spans="1:20" ht="30" customHeight="1" x14ac:dyDescent="0.35">
      <c r="A84" s="71">
        <v>0.2</v>
      </c>
      <c r="B84" s="72" t="s">
        <v>158</v>
      </c>
      <c r="C84" s="320"/>
      <c r="D84" s="321"/>
      <c r="E84" s="321"/>
      <c r="F84" s="321"/>
      <c r="G84" s="321"/>
      <c r="H84" s="321"/>
      <c r="I84" s="321"/>
      <c r="J84" s="321"/>
      <c r="K84" s="321"/>
      <c r="L84" s="321"/>
      <c r="M84" s="321"/>
      <c r="N84" s="322"/>
      <c r="O84" s="21" t="s">
        <v>216</v>
      </c>
      <c r="P84" s="21"/>
      <c r="Q84" s="21"/>
      <c r="R84" s="21"/>
      <c r="S84" s="124">
        <f t="shared" ref="S84:S101" si="2">SUM(C84:R84)</f>
        <v>0</v>
      </c>
      <c r="T84" s="23"/>
    </row>
    <row r="85" spans="1:20" ht="30" customHeight="1" x14ac:dyDescent="0.35">
      <c r="A85" s="71">
        <v>0.3</v>
      </c>
      <c r="B85" s="72" t="s">
        <v>159</v>
      </c>
      <c r="C85" s="21"/>
      <c r="D85" s="21"/>
      <c r="E85" s="22"/>
      <c r="F85" s="21"/>
      <c r="G85" s="21"/>
      <c r="H85" s="21"/>
      <c r="I85" s="21"/>
      <c r="J85" s="21"/>
      <c r="K85" s="21"/>
      <c r="L85" s="277"/>
      <c r="M85" s="278"/>
      <c r="N85" s="279"/>
      <c r="O85" s="21" t="s">
        <v>216</v>
      </c>
      <c r="P85" s="21"/>
      <c r="Q85" s="21"/>
      <c r="R85" s="21"/>
      <c r="S85" s="124">
        <f t="shared" si="2"/>
        <v>0</v>
      </c>
      <c r="T85" s="23"/>
    </row>
    <row r="86" spans="1:20" ht="30" customHeight="1" x14ac:dyDescent="0.35">
      <c r="A86" s="71">
        <v>0.4</v>
      </c>
      <c r="B86" s="72" t="s">
        <v>160</v>
      </c>
      <c r="C86" s="21"/>
      <c r="D86" s="21"/>
      <c r="E86" s="22"/>
      <c r="F86" s="21"/>
      <c r="G86" s="21"/>
      <c r="H86" s="21"/>
      <c r="I86" s="21"/>
      <c r="J86" s="21"/>
      <c r="K86" s="21"/>
      <c r="L86" s="280"/>
      <c r="M86" s="281"/>
      <c r="N86" s="282"/>
      <c r="O86" s="21" t="s">
        <v>216</v>
      </c>
      <c r="P86" s="21"/>
      <c r="Q86" s="21"/>
      <c r="R86" s="21"/>
      <c r="S86" s="124">
        <f t="shared" si="2"/>
        <v>0</v>
      </c>
      <c r="T86" s="23"/>
    </row>
    <row r="87" spans="1:20" ht="30" customHeight="1" x14ac:dyDescent="0.35">
      <c r="A87" s="71">
        <v>0.5</v>
      </c>
      <c r="B87" s="72" t="s">
        <v>217</v>
      </c>
      <c r="C87" s="21"/>
      <c r="D87" s="21"/>
      <c r="E87" s="22"/>
      <c r="F87" s="21"/>
      <c r="G87" s="21"/>
      <c r="H87" s="21"/>
      <c r="I87" s="21"/>
      <c r="J87" s="21"/>
      <c r="K87" s="21"/>
      <c r="L87" s="280"/>
      <c r="M87" s="281"/>
      <c r="N87" s="282"/>
      <c r="O87" s="21" t="s">
        <v>216</v>
      </c>
      <c r="P87" s="21"/>
      <c r="Q87" s="21"/>
      <c r="R87" s="21"/>
      <c r="S87" s="124">
        <f t="shared" si="2"/>
        <v>0</v>
      </c>
      <c r="T87" s="23"/>
    </row>
    <row r="88" spans="1:20" ht="30" customHeight="1" x14ac:dyDescent="0.35">
      <c r="A88" s="71">
        <v>1</v>
      </c>
      <c r="B88" s="78" t="s">
        <v>161</v>
      </c>
      <c r="C88" s="21"/>
      <c r="D88" s="21"/>
      <c r="E88" s="22"/>
      <c r="F88" s="21"/>
      <c r="G88" s="21"/>
      <c r="H88" s="21"/>
      <c r="I88" s="21"/>
      <c r="J88" s="21"/>
      <c r="K88" s="21"/>
      <c r="L88" s="280"/>
      <c r="M88" s="281"/>
      <c r="N88" s="282"/>
      <c r="O88" s="21" t="s">
        <v>216</v>
      </c>
      <c r="P88" s="21"/>
      <c r="Q88" s="21"/>
      <c r="R88" s="21"/>
      <c r="S88" s="124">
        <f t="shared" si="2"/>
        <v>0</v>
      </c>
      <c r="T88" s="23"/>
    </row>
    <row r="89" spans="1:20" ht="30" customHeight="1" x14ac:dyDescent="0.35">
      <c r="A89" s="71">
        <v>2.1</v>
      </c>
      <c r="B89" s="72" t="s">
        <v>162</v>
      </c>
      <c r="C89" s="21"/>
      <c r="D89" s="21"/>
      <c r="E89" s="21"/>
      <c r="F89" s="21"/>
      <c r="G89" s="21"/>
      <c r="H89" s="21"/>
      <c r="I89" s="21"/>
      <c r="J89" s="21"/>
      <c r="K89" s="21"/>
      <c r="L89" s="280"/>
      <c r="M89" s="281"/>
      <c r="N89" s="282"/>
      <c r="O89" s="21" t="s">
        <v>216</v>
      </c>
      <c r="P89" s="21"/>
      <c r="Q89" s="21"/>
      <c r="R89" s="21"/>
      <c r="S89" s="124">
        <f t="shared" si="2"/>
        <v>0</v>
      </c>
      <c r="T89" s="23"/>
    </row>
    <row r="90" spans="1:20" ht="30" customHeight="1" x14ac:dyDescent="0.35">
      <c r="A90" s="71">
        <v>2.2000000000000002</v>
      </c>
      <c r="B90" s="72" t="s">
        <v>163</v>
      </c>
      <c r="C90" s="21"/>
      <c r="D90" s="21"/>
      <c r="E90" s="22"/>
      <c r="F90" s="21"/>
      <c r="G90" s="21"/>
      <c r="H90" s="21"/>
      <c r="I90" s="21"/>
      <c r="J90" s="21"/>
      <c r="K90" s="21"/>
      <c r="L90" s="280"/>
      <c r="M90" s="281"/>
      <c r="N90" s="282"/>
      <c r="O90" s="21" t="s">
        <v>216</v>
      </c>
      <c r="P90" s="21"/>
      <c r="Q90" s="21"/>
      <c r="R90" s="21"/>
      <c r="S90" s="124">
        <f t="shared" si="2"/>
        <v>0</v>
      </c>
      <c r="T90" s="23"/>
    </row>
    <row r="91" spans="1:20" ht="30" customHeight="1" x14ac:dyDescent="0.35">
      <c r="A91" s="71">
        <v>2.2999999999999998</v>
      </c>
      <c r="B91" s="72" t="s">
        <v>164</v>
      </c>
      <c r="C91" s="21"/>
      <c r="D91" s="21"/>
      <c r="E91" s="22"/>
      <c r="F91" s="21"/>
      <c r="G91" s="21"/>
      <c r="H91" s="21"/>
      <c r="I91" s="21"/>
      <c r="J91" s="21"/>
      <c r="K91" s="21"/>
      <c r="L91" s="280"/>
      <c r="M91" s="281"/>
      <c r="N91" s="282"/>
      <c r="O91" s="21" t="s">
        <v>216</v>
      </c>
      <c r="P91" s="21"/>
      <c r="Q91" s="21"/>
      <c r="R91" s="21"/>
      <c r="S91" s="124">
        <f t="shared" si="2"/>
        <v>0</v>
      </c>
      <c r="T91" s="23"/>
    </row>
    <row r="92" spans="1:20" ht="30" customHeight="1" x14ac:dyDescent="0.35">
      <c r="A92" s="71">
        <v>2.4</v>
      </c>
      <c r="B92" s="72" t="s">
        <v>165</v>
      </c>
      <c r="C92" s="21"/>
      <c r="D92" s="21"/>
      <c r="E92" s="22"/>
      <c r="F92" s="21"/>
      <c r="G92" s="21"/>
      <c r="H92" s="21"/>
      <c r="I92" s="21"/>
      <c r="J92" s="21"/>
      <c r="K92" s="21"/>
      <c r="L92" s="280"/>
      <c r="M92" s="281"/>
      <c r="N92" s="282"/>
      <c r="O92" s="21" t="s">
        <v>216</v>
      </c>
      <c r="P92" s="21"/>
      <c r="Q92" s="21"/>
      <c r="R92" s="21"/>
      <c r="S92" s="124">
        <f t="shared" si="2"/>
        <v>0</v>
      </c>
      <c r="T92" s="23"/>
    </row>
    <row r="93" spans="1:20" ht="30" customHeight="1" x14ac:dyDescent="0.35">
      <c r="A93" s="71">
        <v>2.5</v>
      </c>
      <c r="B93" s="72" t="s">
        <v>166</v>
      </c>
      <c r="C93" s="21"/>
      <c r="D93" s="21"/>
      <c r="E93" s="22"/>
      <c r="F93" s="21"/>
      <c r="G93" s="21"/>
      <c r="H93" s="21"/>
      <c r="I93" s="21"/>
      <c r="J93" s="21"/>
      <c r="K93" s="21"/>
      <c r="L93" s="280"/>
      <c r="M93" s="281"/>
      <c r="N93" s="282"/>
      <c r="O93" s="21" t="s">
        <v>216</v>
      </c>
      <c r="P93" s="21"/>
      <c r="Q93" s="21"/>
      <c r="R93" s="21"/>
      <c r="S93" s="124">
        <f t="shared" si="2"/>
        <v>0</v>
      </c>
      <c r="T93" s="23"/>
    </row>
    <row r="94" spans="1:20" ht="30" customHeight="1" x14ac:dyDescent="0.35">
      <c r="A94" s="71">
        <v>2.6</v>
      </c>
      <c r="B94" s="72" t="s">
        <v>167</v>
      </c>
      <c r="C94" s="21"/>
      <c r="D94" s="21"/>
      <c r="E94" s="22"/>
      <c r="F94" s="21"/>
      <c r="G94" s="21"/>
      <c r="H94" s="21"/>
      <c r="I94" s="21"/>
      <c r="J94" s="21"/>
      <c r="K94" s="21"/>
      <c r="L94" s="280"/>
      <c r="M94" s="281"/>
      <c r="N94" s="282"/>
      <c r="O94" s="21" t="s">
        <v>216</v>
      </c>
      <c r="P94" s="21"/>
      <c r="Q94" s="21"/>
      <c r="R94" s="21"/>
      <c r="S94" s="124">
        <f t="shared" si="2"/>
        <v>0</v>
      </c>
      <c r="T94" s="23"/>
    </row>
    <row r="95" spans="1:20" ht="30" customHeight="1" x14ac:dyDescent="0.35">
      <c r="A95" s="71">
        <v>2.7</v>
      </c>
      <c r="B95" s="72" t="s">
        <v>168</v>
      </c>
      <c r="C95" s="21"/>
      <c r="D95" s="21"/>
      <c r="E95" s="22"/>
      <c r="F95" s="21"/>
      <c r="G95" s="21"/>
      <c r="H95" s="21"/>
      <c r="I95" s="21"/>
      <c r="J95" s="21"/>
      <c r="K95" s="21"/>
      <c r="L95" s="280"/>
      <c r="M95" s="281"/>
      <c r="N95" s="282"/>
      <c r="O95" s="21" t="s">
        <v>216</v>
      </c>
      <c r="P95" s="21"/>
      <c r="Q95" s="21"/>
      <c r="R95" s="21"/>
      <c r="S95" s="124">
        <f t="shared" si="2"/>
        <v>0</v>
      </c>
      <c r="T95" s="23"/>
    </row>
    <row r="96" spans="1:20" ht="30" customHeight="1" x14ac:dyDescent="0.35">
      <c r="A96" s="71">
        <v>2.8</v>
      </c>
      <c r="B96" s="72" t="s">
        <v>169</v>
      </c>
      <c r="C96" s="21"/>
      <c r="D96" s="21"/>
      <c r="E96" s="22"/>
      <c r="F96" s="21"/>
      <c r="G96" s="21"/>
      <c r="H96" s="21"/>
      <c r="I96" s="21"/>
      <c r="J96" s="21"/>
      <c r="K96" s="21"/>
      <c r="L96" s="280"/>
      <c r="M96" s="281"/>
      <c r="N96" s="282"/>
      <c r="O96" s="21" t="s">
        <v>216</v>
      </c>
      <c r="P96" s="21"/>
      <c r="Q96" s="21"/>
      <c r="R96" s="21"/>
      <c r="S96" s="124">
        <f t="shared" si="2"/>
        <v>0</v>
      </c>
      <c r="T96" s="23"/>
    </row>
    <row r="97" spans="1:47" ht="30" customHeight="1" x14ac:dyDescent="0.35">
      <c r="A97" s="71">
        <v>3</v>
      </c>
      <c r="B97" s="72" t="s">
        <v>170</v>
      </c>
      <c r="C97" s="21"/>
      <c r="D97" s="21"/>
      <c r="E97" s="22"/>
      <c r="F97" s="21"/>
      <c r="G97" s="21"/>
      <c r="H97" s="21"/>
      <c r="I97" s="21"/>
      <c r="J97" s="21"/>
      <c r="K97" s="21"/>
      <c r="L97" s="280"/>
      <c r="M97" s="281"/>
      <c r="N97" s="282"/>
      <c r="O97" s="21" t="s">
        <v>216</v>
      </c>
      <c r="P97" s="21"/>
      <c r="Q97" s="21"/>
      <c r="R97" s="21"/>
      <c r="S97" s="124">
        <f t="shared" si="2"/>
        <v>0</v>
      </c>
      <c r="T97" s="23"/>
    </row>
    <row r="98" spans="1:47" ht="30" customHeight="1" x14ac:dyDescent="0.35">
      <c r="A98" s="71">
        <v>4</v>
      </c>
      <c r="B98" s="72" t="s">
        <v>218</v>
      </c>
      <c r="C98" s="21"/>
      <c r="D98" s="21"/>
      <c r="E98" s="22"/>
      <c r="F98" s="21"/>
      <c r="G98" s="21"/>
      <c r="H98" s="21"/>
      <c r="I98" s="21"/>
      <c r="J98" s="21"/>
      <c r="K98" s="21"/>
      <c r="L98" s="283"/>
      <c r="M98" s="284"/>
      <c r="N98" s="285"/>
      <c r="O98" s="21" t="s">
        <v>216</v>
      </c>
      <c r="P98" s="21"/>
      <c r="Q98" s="21"/>
      <c r="R98" s="21"/>
      <c r="S98" s="124">
        <f t="shared" si="2"/>
        <v>0</v>
      </c>
      <c r="T98" s="23"/>
    </row>
    <row r="99" spans="1:47" ht="30" customHeight="1" x14ac:dyDescent="0.35">
      <c r="A99" s="71">
        <v>5</v>
      </c>
      <c r="B99" s="72" t="s">
        <v>172</v>
      </c>
      <c r="C99" s="21"/>
      <c r="D99" s="21"/>
      <c r="E99" s="22"/>
      <c r="F99" s="21"/>
      <c r="G99" s="21"/>
      <c r="H99" s="21"/>
      <c r="I99" s="21"/>
      <c r="J99" s="21"/>
      <c r="K99" s="21"/>
      <c r="L99" s="21" t="s">
        <v>219</v>
      </c>
      <c r="M99" s="21" t="s">
        <v>220</v>
      </c>
      <c r="N99" s="21" t="s">
        <v>221</v>
      </c>
      <c r="O99" s="21" t="s">
        <v>216</v>
      </c>
      <c r="P99" s="21"/>
      <c r="Q99" s="21"/>
      <c r="R99" s="21"/>
      <c r="S99" s="124">
        <f>SUM(C99:R99)</f>
        <v>0</v>
      </c>
      <c r="T99" s="23"/>
    </row>
    <row r="100" spans="1:47" ht="30" customHeight="1" x14ac:dyDescent="0.35">
      <c r="A100" s="71">
        <v>6</v>
      </c>
      <c r="B100" s="72" t="s">
        <v>173</v>
      </c>
      <c r="C100" s="21"/>
      <c r="D100" s="21"/>
      <c r="E100" s="22"/>
      <c r="F100" s="21"/>
      <c r="G100" s="21"/>
      <c r="H100" s="21"/>
      <c r="I100" s="21"/>
      <c r="J100" s="21"/>
      <c r="K100" s="21"/>
      <c r="L100" s="277"/>
      <c r="M100" s="278"/>
      <c r="N100" s="279"/>
      <c r="O100" s="21" t="s">
        <v>216</v>
      </c>
      <c r="P100" s="21"/>
      <c r="Q100" s="21"/>
      <c r="R100" s="21"/>
      <c r="S100" s="124">
        <f t="shared" si="2"/>
        <v>0</v>
      </c>
      <c r="T100" s="23"/>
    </row>
    <row r="101" spans="1:47" ht="30" customHeight="1" x14ac:dyDescent="0.35">
      <c r="A101" s="71">
        <v>7</v>
      </c>
      <c r="B101" s="72" t="s">
        <v>174</v>
      </c>
      <c r="C101" s="21"/>
      <c r="D101" s="21"/>
      <c r="E101" s="22"/>
      <c r="F101" s="21"/>
      <c r="G101" s="21"/>
      <c r="H101" s="21"/>
      <c r="I101" s="21"/>
      <c r="J101" s="21"/>
      <c r="K101" s="21"/>
      <c r="L101" s="280"/>
      <c r="M101" s="281"/>
      <c r="N101" s="282"/>
      <c r="O101" s="21" t="s">
        <v>216</v>
      </c>
      <c r="P101" s="21"/>
      <c r="Q101" s="21"/>
      <c r="R101" s="21"/>
      <c r="S101" s="124">
        <f t="shared" si="2"/>
        <v>0</v>
      </c>
      <c r="T101" s="23"/>
    </row>
    <row r="102" spans="1:47" ht="30" customHeight="1" x14ac:dyDescent="0.35">
      <c r="A102" s="71">
        <v>8</v>
      </c>
      <c r="B102" s="72" t="s">
        <v>175</v>
      </c>
      <c r="C102" s="21"/>
      <c r="D102" s="21"/>
      <c r="E102" s="22"/>
      <c r="F102" s="21"/>
      <c r="G102" s="21"/>
      <c r="H102" s="21"/>
      <c r="I102" s="21"/>
      <c r="J102" s="21"/>
      <c r="K102" s="21"/>
      <c r="L102" s="283"/>
      <c r="M102" s="284"/>
      <c r="N102" s="285"/>
      <c r="O102" s="21" t="s">
        <v>216</v>
      </c>
      <c r="P102" s="21"/>
      <c r="Q102" s="21"/>
      <c r="R102" s="21"/>
      <c r="S102" s="124">
        <f>SUM(C102:R102)</f>
        <v>0</v>
      </c>
      <c r="T102" s="23"/>
    </row>
    <row r="103" spans="1:47" ht="30" customHeight="1" x14ac:dyDescent="0.35">
      <c r="A103" s="303" t="s">
        <v>222</v>
      </c>
      <c r="B103" s="304"/>
      <c r="C103" s="300"/>
      <c r="D103" s="301"/>
      <c r="E103" s="302"/>
      <c r="F103" s="24"/>
      <c r="G103" s="274"/>
      <c r="H103" s="275"/>
      <c r="I103" s="275"/>
      <c r="J103" s="275"/>
      <c r="K103" s="275"/>
      <c r="L103" s="275"/>
      <c r="M103" s="275"/>
      <c r="N103" s="275"/>
      <c r="O103" s="275"/>
      <c r="P103" s="275"/>
      <c r="Q103" s="275"/>
      <c r="R103" s="276"/>
      <c r="S103" s="118">
        <f>F103</f>
        <v>0</v>
      </c>
      <c r="T103" s="135"/>
    </row>
    <row r="104" spans="1:47" ht="27" customHeight="1" x14ac:dyDescent="0.35">
      <c r="A104" s="286" t="s">
        <v>114</v>
      </c>
      <c r="B104" s="287"/>
      <c r="C104" s="147">
        <f>SUM(C85:C102)</f>
        <v>0</v>
      </c>
      <c r="D104" s="147">
        <f t="shared" ref="D104:K104" si="3">SUM(D85:D102)</f>
        <v>0</v>
      </c>
      <c r="E104" s="148">
        <f t="shared" si="3"/>
        <v>0</v>
      </c>
      <c r="F104" s="147">
        <f>SUM(F85:F103)</f>
        <v>0</v>
      </c>
      <c r="G104" s="147">
        <f t="shared" si="3"/>
        <v>0</v>
      </c>
      <c r="H104" s="147">
        <f t="shared" si="3"/>
        <v>0</v>
      </c>
      <c r="I104" s="147">
        <f>SUM(I85:I102)</f>
        <v>0</v>
      </c>
      <c r="J104" s="147">
        <f t="shared" si="3"/>
        <v>0</v>
      </c>
      <c r="K104" s="147">
        <f t="shared" si="3"/>
        <v>0</v>
      </c>
      <c r="L104" s="288" t="e">
        <f>L99+M99</f>
        <v>#VALUE!</v>
      </c>
      <c r="M104" s="289"/>
      <c r="N104" s="147" t="str">
        <f>N99</f>
        <v>Operational Water</v>
      </c>
      <c r="O104" s="147">
        <f>SUM(O83:O102)</f>
        <v>0</v>
      </c>
      <c r="P104" s="147">
        <f t="shared" ref="P104:T104" si="4">SUM(P83:P102)</f>
        <v>0</v>
      </c>
      <c r="Q104" s="147">
        <f t="shared" si="4"/>
        <v>0</v>
      </c>
      <c r="R104" s="147">
        <f t="shared" si="4"/>
        <v>0</v>
      </c>
      <c r="S104" s="147">
        <f>SUM(S83:S103)</f>
        <v>0</v>
      </c>
      <c r="T104" s="147">
        <f t="shared" si="4"/>
        <v>0</v>
      </c>
    </row>
    <row r="105" spans="1:47" ht="27" customHeight="1" x14ac:dyDescent="0.35">
      <c r="A105" s="290" t="s">
        <v>115</v>
      </c>
      <c r="B105" s="291"/>
      <c r="C105" s="146" t="e">
        <f t="shared" ref="C105:K105" si="5">C104/$C$6</f>
        <v>#DIV/0!</v>
      </c>
      <c r="D105" s="146" t="e">
        <f t="shared" si="5"/>
        <v>#DIV/0!</v>
      </c>
      <c r="E105" s="146" t="e">
        <f t="shared" si="5"/>
        <v>#DIV/0!</v>
      </c>
      <c r="F105" s="146" t="e">
        <f t="shared" si="5"/>
        <v>#DIV/0!</v>
      </c>
      <c r="G105" s="146" t="e">
        <f t="shared" si="5"/>
        <v>#DIV/0!</v>
      </c>
      <c r="H105" s="146" t="e">
        <f t="shared" si="5"/>
        <v>#DIV/0!</v>
      </c>
      <c r="I105" s="146" t="e">
        <f t="shared" si="5"/>
        <v>#DIV/0!</v>
      </c>
      <c r="J105" s="146" t="e">
        <f t="shared" si="5"/>
        <v>#DIV/0!</v>
      </c>
      <c r="K105" s="146" t="e">
        <f t="shared" si="5"/>
        <v>#DIV/0!</v>
      </c>
      <c r="L105" s="292" t="e">
        <f>L104/$C$6</f>
        <v>#VALUE!</v>
      </c>
      <c r="M105" s="293"/>
      <c r="N105" s="146" t="e">
        <f t="shared" ref="N105:T105" si="6">N104/$C$6</f>
        <v>#VALUE!</v>
      </c>
      <c r="O105" s="146" t="e">
        <f t="shared" si="6"/>
        <v>#DIV/0!</v>
      </c>
      <c r="P105" s="146" t="e">
        <f t="shared" si="6"/>
        <v>#DIV/0!</v>
      </c>
      <c r="Q105" s="146" t="e">
        <f t="shared" si="6"/>
        <v>#DIV/0!</v>
      </c>
      <c r="R105" s="146" t="e">
        <f t="shared" si="6"/>
        <v>#DIV/0!</v>
      </c>
      <c r="S105" s="146" t="e">
        <f t="shared" si="6"/>
        <v>#DIV/0!</v>
      </c>
      <c r="T105" s="146" t="e">
        <f t="shared" si="6"/>
        <v>#DIV/0!</v>
      </c>
    </row>
    <row r="106" spans="1:47" ht="13.15" x14ac:dyDescent="0.35">
      <c r="A106" s="268" t="s">
        <v>223</v>
      </c>
      <c r="B106" s="268"/>
      <c r="C106" s="268"/>
      <c r="D106" s="268"/>
      <c r="E106" s="268"/>
      <c r="F106" s="268"/>
      <c r="G106" s="268"/>
      <c r="H106" s="268"/>
      <c r="I106" s="268"/>
      <c r="J106" s="268"/>
      <c r="K106" s="268"/>
      <c r="L106" s="268"/>
      <c r="M106" s="268"/>
      <c r="N106" s="268"/>
      <c r="O106" s="268"/>
      <c r="P106" s="268"/>
      <c r="Q106" s="268"/>
      <c r="R106" s="268"/>
      <c r="S106" s="268"/>
      <c r="T106" s="268"/>
    </row>
    <row r="107" spans="1:47" x14ac:dyDescent="0.35">
      <c r="A107" s="81" t="s">
        <v>224</v>
      </c>
      <c r="B107" s="81"/>
      <c r="C107" s="81"/>
      <c r="D107" s="82"/>
      <c r="E107" s="82"/>
      <c r="F107" s="81"/>
      <c r="G107" s="81"/>
      <c r="H107" s="81"/>
      <c r="I107" s="81"/>
      <c r="J107" s="81"/>
      <c r="K107" s="81"/>
      <c r="L107" s="81"/>
      <c r="M107" s="81"/>
      <c r="N107" s="81"/>
      <c r="O107" s="82"/>
      <c r="P107" s="82"/>
    </row>
    <row r="108" spans="1:47" s="85" customFormat="1" ht="57.75" customHeight="1" x14ac:dyDescent="0.35">
      <c r="A108" s="134"/>
      <c r="B108" s="134"/>
      <c r="C108" s="134"/>
      <c r="D108" s="134"/>
      <c r="E108" s="134"/>
      <c r="F108" s="134"/>
      <c r="G108" s="134"/>
      <c r="H108" s="134"/>
      <c r="I108" s="134"/>
      <c r="J108" s="134"/>
      <c r="K108" s="134"/>
      <c r="L108" s="134"/>
      <c r="M108" s="134"/>
      <c r="N108" s="134"/>
      <c r="O108" s="134"/>
      <c r="P108" s="134"/>
      <c r="Q108" s="145"/>
      <c r="R108" s="145"/>
      <c r="S108" s="145"/>
      <c r="T108" s="145"/>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row>
    <row r="109" spans="1:47" ht="0.75" customHeight="1" x14ac:dyDescent="0.35">
      <c r="A109" s="134"/>
      <c r="B109" s="134"/>
      <c r="C109" s="134"/>
      <c r="D109" s="134"/>
      <c r="E109" s="134"/>
      <c r="F109" s="134"/>
      <c r="G109" s="134"/>
      <c r="H109" s="134"/>
      <c r="I109" s="134"/>
      <c r="J109" s="134"/>
      <c r="K109" s="134"/>
      <c r="L109" s="134"/>
      <c r="M109" s="134"/>
      <c r="N109" s="134"/>
      <c r="O109" s="134"/>
      <c r="P109" s="134"/>
      <c r="Q109" s="145"/>
      <c r="R109" s="145"/>
      <c r="S109" s="145"/>
      <c r="T109" s="145"/>
      <c r="U109" s="84"/>
      <c r="V109" s="84"/>
    </row>
    <row r="110" spans="1:47" ht="35.25" customHeight="1" x14ac:dyDescent="0.35">
      <c r="A110" s="134"/>
      <c r="B110" s="134"/>
      <c r="C110" s="134"/>
      <c r="D110" s="134"/>
      <c r="E110" s="134"/>
      <c r="F110" s="134"/>
      <c r="G110" s="134"/>
      <c r="H110" s="134"/>
      <c r="I110" s="134"/>
      <c r="J110" s="134"/>
      <c r="K110" s="134"/>
      <c r="L110" s="134"/>
      <c r="M110" s="134"/>
      <c r="N110" s="134"/>
      <c r="O110" s="134"/>
      <c r="P110" s="134"/>
      <c r="Q110" s="145"/>
      <c r="R110" s="145"/>
      <c r="S110" s="145"/>
      <c r="T110" s="145"/>
      <c r="U110" s="84"/>
      <c r="V110" s="84"/>
    </row>
    <row r="111" spans="1:47" ht="12.75" customHeight="1" x14ac:dyDescent="0.35">
      <c r="A111" s="134"/>
      <c r="B111" s="134"/>
      <c r="C111" s="134"/>
      <c r="D111" s="134"/>
      <c r="E111" s="134"/>
      <c r="F111" s="134"/>
      <c r="G111" s="134"/>
      <c r="H111" s="134"/>
      <c r="I111" s="134"/>
      <c r="J111" s="134"/>
      <c r="K111" s="134"/>
      <c r="L111" s="134"/>
      <c r="M111" s="134"/>
      <c r="N111" s="134"/>
      <c r="O111" s="134"/>
      <c r="P111" s="134"/>
      <c r="Q111" s="134"/>
      <c r="R111" s="134"/>
      <c r="S111" s="134"/>
      <c r="T111" s="134"/>
      <c r="U111" s="84"/>
      <c r="V111" s="84"/>
    </row>
    <row r="112" spans="1:47" ht="26.65" customHeight="1" x14ac:dyDescent="0.35">
      <c r="A112" s="134"/>
      <c r="B112" s="134"/>
      <c r="C112" s="134"/>
      <c r="D112" s="134"/>
      <c r="E112" s="134"/>
      <c r="F112" s="134"/>
      <c r="G112" s="134"/>
      <c r="H112" s="134"/>
      <c r="I112" s="134"/>
      <c r="J112" s="134"/>
      <c r="K112" s="134"/>
      <c r="L112" s="134"/>
      <c r="M112" s="134"/>
      <c r="N112" s="134"/>
      <c r="O112" s="134"/>
      <c r="P112" s="134"/>
      <c r="Q112" s="134"/>
      <c r="R112" s="134"/>
      <c r="S112" s="134"/>
      <c r="T112" s="134"/>
      <c r="U112" s="84"/>
      <c r="V112" s="84"/>
    </row>
    <row r="113" spans="1:22" ht="25.5" customHeight="1" x14ac:dyDescent="0.35">
      <c r="A113" s="134"/>
      <c r="B113" s="134"/>
      <c r="C113" s="134"/>
      <c r="D113" s="134"/>
      <c r="E113" s="134"/>
      <c r="F113" s="134"/>
      <c r="G113" s="134"/>
      <c r="H113" s="134"/>
      <c r="I113" s="134"/>
      <c r="J113" s="134"/>
      <c r="K113" s="134"/>
      <c r="L113" s="134"/>
      <c r="M113" s="134"/>
      <c r="N113" s="134"/>
      <c r="O113" s="134"/>
      <c r="P113" s="134"/>
      <c r="Q113" s="134"/>
      <c r="R113" s="134"/>
      <c r="S113" s="134"/>
      <c r="T113" s="134"/>
      <c r="U113" s="84"/>
      <c r="V113" s="84"/>
    </row>
    <row r="114" spans="1:22" ht="29.65" customHeight="1" x14ac:dyDescent="0.35">
      <c r="A114" s="134"/>
      <c r="B114" s="134"/>
      <c r="C114" s="134"/>
      <c r="D114" s="134"/>
      <c r="E114" s="134"/>
      <c r="F114" s="134"/>
      <c r="G114" s="134"/>
      <c r="H114" s="134"/>
      <c r="I114" s="134"/>
      <c r="J114" s="134"/>
      <c r="K114" s="134"/>
      <c r="L114" s="134"/>
      <c r="M114" s="134"/>
      <c r="N114" s="134"/>
      <c r="O114" s="134"/>
      <c r="P114" s="134"/>
      <c r="Q114" s="134"/>
      <c r="R114" s="134"/>
      <c r="S114" s="134"/>
      <c r="T114" s="134"/>
      <c r="U114" s="84"/>
      <c r="V114" s="84"/>
    </row>
    <row r="115" spans="1:22" ht="29.25" customHeight="1" x14ac:dyDescent="0.35">
      <c r="A115" s="134"/>
      <c r="B115" s="134"/>
      <c r="C115" s="134"/>
      <c r="D115" s="134"/>
      <c r="E115" s="134"/>
      <c r="F115" s="134"/>
      <c r="G115" s="134"/>
      <c r="H115" s="134"/>
      <c r="I115" s="134"/>
      <c r="J115" s="134"/>
      <c r="K115" s="134"/>
      <c r="L115" s="134"/>
      <c r="M115" s="134"/>
      <c r="N115" s="134"/>
      <c r="O115" s="134"/>
      <c r="P115" s="134"/>
      <c r="Q115" s="134"/>
      <c r="R115" s="134"/>
      <c r="S115" s="134"/>
      <c r="T115" s="134"/>
      <c r="U115" s="84"/>
      <c r="V115" s="84"/>
    </row>
    <row r="116" spans="1:22" ht="33" customHeight="1" x14ac:dyDescent="0.35">
      <c r="A116" s="134"/>
      <c r="B116" s="134"/>
      <c r="C116" s="134"/>
      <c r="D116" s="134"/>
      <c r="E116" s="134"/>
      <c r="F116" s="134"/>
      <c r="G116" s="134"/>
      <c r="H116" s="134"/>
      <c r="I116" s="134"/>
      <c r="J116" s="134"/>
      <c r="K116" s="134"/>
      <c r="L116" s="134"/>
      <c r="M116" s="134"/>
      <c r="N116" s="134"/>
      <c r="O116" s="134"/>
      <c r="P116" s="134"/>
      <c r="Q116" s="134"/>
      <c r="R116" s="134"/>
      <c r="S116" s="134"/>
      <c r="T116" s="134"/>
      <c r="U116" s="84"/>
      <c r="V116" s="84"/>
    </row>
    <row r="117" spans="1:22" ht="33" customHeight="1" x14ac:dyDescent="0.35">
      <c r="A117" s="134"/>
      <c r="B117" s="134"/>
      <c r="C117" s="134"/>
      <c r="D117" s="134"/>
      <c r="E117" s="134"/>
      <c r="F117" s="134"/>
      <c r="G117" s="134"/>
      <c r="H117" s="134"/>
      <c r="I117" s="134"/>
      <c r="J117" s="134"/>
      <c r="K117" s="134"/>
      <c r="L117" s="134"/>
      <c r="M117" s="134"/>
      <c r="N117" s="134"/>
      <c r="O117" s="134"/>
      <c r="P117" s="134"/>
      <c r="Q117" s="134"/>
      <c r="R117" s="134"/>
      <c r="S117" s="134"/>
      <c r="T117" s="134"/>
      <c r="U117" s="84"/>
      <c r="V117" s="84"/>
    </row>
    <row r="118" spans="1:22" ht="33.4" customHeight="1" x14ac:dyDescent="0.35">
      <c r="A118" s="134"/>
      <c r="B118" s="134"/>
      <c r="C118" s="134"/>
      <c r="D118" s="134"/>
      <c r="E118" s="134"/>
      <c r="F118" s="134"/>
      <c r="G118" s="134"/>
      <c r="H118" s="134"/>
      <c r="I118" s="134"/>
      <c r="J118" s="134"/>
      <c r="K118" s="134"/>
      <c r="L118" s="134"/>
      <c r="M118" s="134"/>
      <c r="N118" s="134"/>
      <c r="O118" s="134"/>
      <c r="P118" s="134"/>
      <c r="Q118" s="134"/>
      <c r="R118" s="134"/>
      <c r="S118" s="134"/>
      <c r="T118" s="134"/>
      <c r="U118" s="84"/>
      <c r="V118" s="84"/>
    </row>
    <row r="119" spans="1:22" ht="29.65" customHeight="1" x14ac:dyDescent="0.35">
      <c r="A119" s="134"/>
      <c r="B119" s="134"/>
      <c r="C119" s="134"/>
      <c r="D119" s="134"/>
      <c r="E119" s="134"/>
      <c r="F119" s="134"/>
      <c r="G119" s="134"/>
      <c r="H119" s="134"/>
      <c r="I119" s="134"/>
      <c r="J119" s="134"/>
      <c r="K119" s="134"/>
      <c r="L119" s="134"/>
      <c r="M119" s="134"/>
      <c r="N119" s="134"/>
      <c r="O119" s="134"/>
      <c r="P119" s="134"/>
      <c r="Q119" s="134"/>
      <c r="R119" s="134"/>
      <c r="S119" s="134"/>
      <c r="T119" s="134"/>
      <c r="U119" s="84"/>
      <c r="V119" s="84"/>
    </row>
    <row r="120" spans="1:22" ht="34.9" customHeight="1" x14ac:dyDescent="0.35">
      <c r="A120" s="134"/>
      <c r="B120" s="134"/>
      <c r="C120" s="134"/>
      <c r="D120" s="134"/>
      <c r="E120" s="134"/>
      <c r="F120" s="134"/>
      <c r="G120" s="134"/>
      <c r="H120" s="134"/>
      <c r="I120" s="134"/>
      <c r="J120" s="134"/>
      <c r="K120" s="134"/>
      <c r="L120" s="134"/>
      <c r="M120" s="134"/>
      <c r="N120" s="134"/>
      <c r="O120" s="134"/>
      <c r="P120" s="134"/>
      <c r="Q120" s="134"/>
      <c r="R120" s="134"/>
      <c r="S120" s="134"/>
      <c r="T120" s="134"/>
      <c r="U120" s="84"/>
      <c r="V120" s="84"/>
    </row>
    <row r="121" spans="1:22" ht="28.9" customHeight="1" x14ac:dyDescent="0.35">
      <c r="A121" s="134"/>
      <c r="B121" s="134"/>
      <c r="C121" s="134"/>
      <c r="D121" s="134"/>
      <c r="E121" s="134"/>
      <c r="F121" s="134"/>
      <c r="G121" s="134"/>
      <c r="H121" s="134"/>
      <c r="I121" s="134"/>
      <c r="J121" s="134"/>
      <c r="K121" s="134"/>
      <c r="L121" s="134"/>
      <c r="M121" s="134"/>
      <c r="N121" s="134"/>
      <c r="O121" s="134"/>
      <c r="P121" s="134"/>
      <c r="Q121" s="134"/>
      <c r="R121" s="134"/>
      <c r="S121" s="134"/>
      <c r="T121" s="134"/>
      <c r="U121" s="84"/>
      <c r="V121" s="84"/>
    </row>
    <row r="122" spans="1:22" ht="31.9" customHeight="1" x14ac:dyDescent="0.35">
      <c r="A122" s="134"/>
      <c r="B122" s="134"/>
      <c r="C122" s="134"/>
      <c r="D122" s="134"/>
      <c r="E122" s="134"/>
      <c r="F122" s="134"/>
      <c r="G122" s="134"/>
      <c r="H122" s="134"/>
      <c r="I122" s="134"/>
      <c r="J122" s="134"/>
      <c r="K122" s="134"/>
      <c r="L122" s="134"/>
      <c r="M122" s="134"/>
      <c r="N122" s="134"/>
      <c r="O122" s="134"/>
      <c r="P122" s="134"/>
      <c r="Q122" s="134"/>
      <c r="R122" s="134"/>
      <c r="S122" s="134"/>
      <c r="T122" s="134"/>
      <c r="U122" s="84"/>
      <c r="V122" s="84"/>
    </row>
    <row r="123" spans="1:22" ht="33" customHeight="1" x14ac:dyDescent="0.35">
      <c r="A123" s="134"/>
      <c r="B123" s="134"/>
      <c r="C123" s="134"/>
      <c r="D123" s="134"/>
      <c r="E123" s="134"/>
      <c r="F123" s="134"/>
      <c r="G123" s="134"/>
      <c r="H123" s="134"/>
      <c r="I123" s="134"/>
      <c r="J123" s="134"/>
      <c r="K123" s="134"/>
      <c r="L123" s="134"/>
      <c r="M123" s="134"/>
      <c r="N123" s="134"/>
      <c r="O123" s="134"/>
      <c r="P123" s="134"/>
      <c r="Q123" s="134"/>
      <c r="R123" s="134"/>
      <c r="S123" s="134"/>
      <c r="T123" s="134"/>
      <c r="U123" s="84"/>
      <c r="V123" s="84"/>
    </row>
    <row r="124" spans="1:22" ht="34.15" customHeight="1" x14ac:dyDescent="0.35">
      <c r="A124" s="134"/>
      <c r="B124" s="134"/>
      <c r="C124" s="134"/>
      <c r="D124" s="134"/>
      <c r="E124" s="134"/>
      <c r="F124" s="134"/>
      <c r="G124" s="134"/>
      <c r="H124" s="134"/>
      <c r="I124" s="134"/>
      <c r="J124" s="134"/>
      <c r="K124" s="134"/>
      <c r="L124" s="134"/>
      <c r="M124" s="134"/>
      <c r="N124" s="134"/>
      <c r="O124" s="134"/>
      <c r="P124" s="134"/>
      <c r="Q124" s="134"/>
      <c r="R124" s="134"/>
      <c r="S124" s="134"/>
      <c r="T124" s="134"/>
      <c r="U124" s="84"/>
      <c r="V124" s="84"/>
    </row>
    <row r="125" spans="1:22" ht="30.4" customHeight="1" x14ac:dyDescent="0.35">
      <c r="A125" s="134"/>
      <c r="B125" s="134"/>
      <c r="C125" s="134"/>
      <c r="D125" s="134"/>
      <c r="E125" s="134"/>
      <c r="F125" s="134"/>
      <c r="G125" s="134"/>
      <c r="H125" s="134"/>
      <c r="I125" s="134"/>
      <c r="J125" s="134"/>
      <c r="K125" s="134"/>
      <c r="L125" s="134"/>
      <c r="M125" s="134"/>
      <c r="N125" s="134"/>
      <c r="O125" s="134"/>
      <c r="P125" s="134"/>
      <c r="Q125" s="134"/>
      <c r="R125" s="134"/>
      <c r="S125" s="134"/>
      <c r="T125" s="134"/>
      <c r="U125" s="84"/>
      <c r="V125" s="84"/>
    </row>
    <row r="126" spans="1:22" ht="32.65" customHeight="1" x14ac:dyDescent="0.35">
      <c r="A126" s="134"/>
      <c r="B126" s="134"/>
      <c r="C126" s="134"/>
      <c r="D126" s="134"/>
      <c r="E126" s="134"/>
      <c r="F126" s="134"/>
      <c r="G126" s="134"/>
      <c r="H126" s="134"/>
      <c r="I126" s="134"/>
      <c r="J126" s="134"/>
      <c r="K126" s="134"/>
      <c r="L126" s="134"/>
      <c r="M126" s="134"/>
      <c r="N126" s="134"/>
      <c r="O126" s="134"/>
      <c r="P126" s="134"/>
      <c r="Q126" s="134"/>
      <c r="R126" s="134"/>
      <c r="S126" s="134"/>
      <c r="T126" s="134"/>
      <c r="U126" s="84"/>
      <c r="V126" s="84"/>
    </row>
    <row r="127" spans="1:22" ht="31.5" customHeight="1" x14ac:dyDescent="0.35">
      <c r="A127" s="134"/>
      <c r="B127" s="134"/>
      <c r="C127" s="134"/>
      <c r="D127" s="134"/>
      <c r="E127" s="134"/>
      <c r="F127" s="134"/>
      <c r="G127" s="134"/>
      <c r="H127" s="134"/>
      <c r="I127" s="134"/>
      <c r="J127" s="134"/>
      <c r="K127" s="134"/>
      <c r="L127" s="134"/>
      <c r="M127" s="134"/>
      <c r="N127" s="134"/>
      <c r="O127" s="134"/>
      <c r="P127" s="134"/>
      <c r="Q127" s="134"/>
      <c r="R127" s="134"/>
      <c r="S127" s="134"/>
      <c r="T127" s="134"/>
      <c r="U127" s="84"/>
      <c r="V127" s="84"/>
    </row>
    <row r="128" spans="1:22" ht="38.25" customHeight="1" x14ac:dyDescent="0.35">
      <c r="A128" s="134"/>
      <c r="B128" s="134"/>
      <c r="C128" s="134"/>
      <c r="D128" s="134"/>
      <c r="E128" s="134"/>
      <c r="F128" s="134"/>
      <c r="G128" s="134"/>
      <c r="H128" s="134"/>
      <c r="I128" s="134"/>
      <c r="J128" s="134"/>
      <c r="K128" s="134"/>
      <c r="L128" s="134"/>
      <c r="M128" s="134"/>
      <c r="N128" s="134"/>
      <c r="O128" s="134"/>
      <c r="P128" s="134"/>
      <c r="Q128" s="134"/>
      <c r="R128" s="134"/>
      <c r="S128" s="134"/>
      <c r="T128" s="134"/>
      <c r="U128" s="84"/>
      <c r="V128" s="84"/>
    </row>
    <row r="129" spans="1:22" ht="24.75" customHeight="1" x14ac:dyDescent="0.35">
      <c r="A129" s="134"/>
      <c r="B129" s="134"/>
      <c r="C129" s="134"/>
      <c r="D129" s="134"/>
      <c r="E129" s="134"/>
      <c r="F129" s="134"/>
      <c r="G129" s="134"/>
      <c r="H129" s="134"/>
      <c r="I129" s="134"/>
      <c r="J129" s="134"/>
      <c r="K129" s="134"/>
      <c r="L129" s="134"/>
      <c r="M129" s="134"/>
      <c r="N129" s="134"/>
      <c r="O129" s="134"/>
      <c r="P129" s="134"/>
      <c r="Q129" s="134"/>
      <c r="R129" s="134"/>
      <c r="S129" s="134"/>
      <c r="T129" s="134"/>
      <c r="U129" s="84"/>
      <c r="V129" s="84"/>
    </row>
    <row r="130" spans="1:22" ht="22.5" x14ac:dyDescent="0.35">
      <c r="A130" s="134"/>
      <c r="B130" s="134"/>
      <c r="C130" s="134"/>
      <c r="D130" s="134"/>
      <c r="E130" s="134"/>
      <c r="F130" s="134"/>
      <c r="G130" s="134"/>
      <c r="H130" s="134"/>
      <c r="I130" s="134"/>
      <c r="J130" s="134"/>
      <c r="K130" s="134"/>
      <c r="L130" s="134"/>
      <c r="M130" s="134"/>
      <c r="N130" s="134"/>
      <c r="O130" s="134"/>
      <c r="P130" s="134"/>
      <c r="Q130" s="134"/>
      <c r="R130" s="134"/>
      <c r="S130" s="134"/>
      <c r="T130" s="134"/>
      <c r="U130" s="84"/>
      <c r="V130" s="84"/>
    </row>
    <row r="131" spans="1:22" ht="31.5" customHeight="1" x14ac:dyDescent="0.35">
      <c r="A131" s="134"/>
      <c r="B131" s="134"/>
      <c r="C131" s="134"/>
      <c r="D131" s="134"/>
      <c r="E131" s="134"/>
      <c r="F131" s="134"/>
      <c r="G131" s="134"/>
      <c r="H131" s="134"/>
      <c r="I131" s="134"/>
      <c r="J131" s="134"/>
      <c r="K131" s="134"/>
      <c r="L131" s="134"/>
      <c r="M131" s="134"/>
      <c r="N131" s="134"/>
      <c r="O131" s="134"/>
      <c r="P131" s="134"/>
      <c r="Q131" s="134"/>
      <c r="R131" s="134"/>
      <c r="S131" s="134"/>
      <c r="T131" s="134"/>
      <c r="U131" s="84"/>
      <c r="V131" s="84"/>
    </row>
    <row r="132" spans="1:22" ht="25.9" customHeight="1" x14ac:dyDescent="0.35">
      <c r="A132" s="134"/>
      <c r="B132" s="134"/>
      <c r="C132" s="134"/>
      <c r="D132" s="134"/>
      <c r="E132" s="134"/>
      <c r="F132" s="134"/>
      <c r="G132" s="134"/>
      <c r="H132" s="134"/>
      <c r="I132" s="134"/>
      <c r="J132" s="134"/>
      <c r="K132" s="134"/>
      <c r="L132" s="134"/>
      <c r="M132" s="134"/>
      <c r="N132" s="134"/>
      <c r="O132" s="134"/>
      <c r="P132" s="134"/>
      <c r="Q132" s="134"/>
      <c r="R132" s="134"/>
      <c r="S132" s="134"/>
      <c r="T132" s="134"/>
      <c r="U132" s="84"/>
      <c r="V132" s="84"/>
    </row>
    <row r="133" spans="1:22" ht="33" customHeight="1" x14ac:dyDescent="0.35">
      <c r="A133" s="134"/>
      <c r="B133" s="134"/>
      <c r="C133" s="134"/>
      <c r="D133" s="134"/>
      <c r="E133" s="134"/>
      <c r="F133" s="134"/>
      <c r="G133" s="134"/>
      <c r="H133" s="134"/>
      <c r="I133" s="134"/>
      <c r="J133" s="134"/>
      <c r="K133" s="134"/>
      <c r="L133" s="134"/>
      <c r="M133" s="134"/>
      <c r="N133" s="134"/>
      <c r="O133" s="134"/>
      <c r="P133" s="134"/>
      <c r="Q133" s="134"/>
      <c r="R133" s="134"/>
      <c r="S133" s="134"/>
      <c r="T133" s="134"/>
      <c r="U133" s="84"/>
      <c r="V133" s="84"/>
    </row>
    <row r="134" spans="1:22" ht="37.9" customHeight="1" x14ac:dyDescent="0.35">
      <c r="A134" s="134"/>
      <c r="B134" s="134"/>
      <c r="C134" s="134"/>
      <c r="D134" s="134"/>
      <c r="E134" s="134"/>
      <c r="F134" s="134"/>
      <c r="G134" s="134"/>
      <c r="H134" s="134"/>
      <c r="I134" s="134"/>
      <c r="J134" s="134"/>
      <c r="K134" s="134"/>
      <c r="L134" s="134"/>
      <c r="M134" s="134"/>
      <c r="N134" s="134"/>
      <c r="O134" s="134"/>
      <c r="P134" s="134"/>
      <c r="Q134" s="134"/>
      <c r="R134" s="134"/>
      <c r="S134" s="134"/>
      <c r="T134" s="134"/>
      <c r="U134" s="84"/>
      <c r="V134" s="84"/>
    </row>
    <row r="135" spans="1:22" ht="37.9" customHeight="1" x14ac:dyDescent="0.35">
      <c r="A135" s="134"/>
      <c r="B135" s="134"/>
      <c r="C135" s="134"/>
      <c r="D135" s="134"/>
      <c r="E135" s="134"/>
      <c r="F135" s="134"/>
      <c r="G135" s="134"/>
      <c r="H135" s="134"/>
      <c r="I135" s="134"/>
      <c r="J135" s="134"/>
      <c r="K135" s="134"/>
      <c r="L135" s="134"/>
      <c r="M135" s="134"/>
      <c r="N135" s="134"/>
      <c r="O135" s="134"/>
      <c r="P135" s="134"/>
      <c r="Q135" s="134"/>
      <c r="R135" s="134"/>
      <c r="S135" s="134"/>
      <c r="T135" s="134"/>
      <c r="U135" s="84"/>
      <c r="V135" s="84"/>
    </row>
    <row r="136" spans="1:22" ht="22.5" x14ac:dyDescent="0.35">
      <c r="A136" s="134"/>
      <c r="B136" s="134"/>
      <c r="C136" s="134"/>
      <c r="D136" s="134"/>
      <c r="E136" s="134"/>
      <c r="F136" s="134"/>
      <c r="G136" s="134"/>
      <c r="H136" s="134"/>
      <c r="I136" s="134"/>
      <c r="J136" s="134"/>
      <c r="K136" s="134"/>
      <c r="L136" s="134"/>
      <c r="M136" s="134"/>
      <c r="N136" s="134"/>
      <c r="O136" s="134"/>
      <c r="P136" s="134"/>
      <c r="Q136" s="134"/>
      <c r="R136" s="134"/>
      <c r="S136" s="134"/>
      <c r="T136" s="134"/>
      <c r="U136" s="84"/>
      <c r="V136" s="84"/>
    </row>
    <row r="137" spans="1:22" ht="12.75" customHeight="1" x14ac:dyDescent="0.35">
      <c r="A137" s="134"/>
      <c r="B137" s="134"/>
      <c r="C137" s="134"/>
      <c r="D137" s="134"/>
      <c r="E137" s="134"/>
      <c r="F137" s="134"/>
      <c r="G137" s="134"/>
      <c r="H137" s="134"/>
      <c r="I137" s="134"/>
      <c r="J137" s="134"/>
      <c r="K137" s="134"/>
      <c r="L137" s="134"/>
      <c r="M137" s="134"/>
      <c r="N137" s="134"/>
      <c r="O137" s="134"/>
      <c r="P137" s="134"/>
      <c r="Q137" s="134"/>
      <c r="R137" s="134"/>
      <c r="S137" s="134"/>
      <c r="T137" s="134"/>
      <c r="U137" s="84"/>
      <c r="V137" s="84"/>
    </row>
    <row r="138" spans="1:22" ht="22.5" x14ac:dyDescent="0.35">
      <c r="A138" s="134"/>
      <c r="B138" s="134"/>
      <c r="C138" s="134"/>
      <c r="D138" s="134"/>
      <c r="E138" s="134"/>
      <c r="F138" s="134"/>
      <c r="G138" s="134"/>
      <c r="H138" s="134"/>
      <c r="I138" s="134"/>
      <c r="J138" s="134"/>
      <c r="K138" s="134"/>
      <c r="L138" s="134"/>
      <c r="M138" s="134"/>
      <c r="N138" s="134"/>
      <c r="O138" s="134"/>
      <c r="P138" s="134"/>
      <c r="Q138" s="134"/>
      <c r="R138" s="134"/>
      <c r="S138" s="134"/>
      <c r="T138" s="134"/>
      <c r="U138" s="84"/>
      <c r="V138" s="84"/>
    </row>
    <row r="139" spans="1:22" ht="22.5" x14ac:dyDescent="0.35">
      <c r="A139" s="134"/>
      <c r="B139" s="134"/>
      <c r="C139" s="134"/>
      <c r="D139" s="134"/>
      <c r="E139" s="134"/>
      <c r="F139" s="134"/>
      <c r="G139" s="134"/>
      <c r="H139" s="134"/>
      <c r="I139" s="134"/>
      <c r="J139" s="134"/>
      <c r="K139" s="134"/>
      <c r="L139" s="134"/>
      <c r="M139" s="134"/>
      <c r="N139" s="134"/>
      <c r="O139" s="134"/>
      <c r="P139" s="134"/>
      <c r="Q139" s="134"/>
      <c r="R139" s="134"/>
      <c r="S139" s="134"/>
      <c r="T139" s="134"/>
      <c r="U139" s="84"/>
      <c r="V139" s="84"/>
    </row>
    <row r="140" spans="1:22" ht="22.5" x14ac:dyDescent="0.35">
      <c r="A140" s="134"/>
      <c r="B140" s="134"/>
      <c r="C140" s="134"/>
      <c r="D140" s="134"/>
      <c r="E140" s="134"/>
      <c r="F140" s="134"/>
      <c r="G140" s="134"/>
      <c r="H140" s="134"/>
      <c r="I140" s="134"/>
      <c r="J140" s="134"/>
      <c r="K140" s="134"/>
      <c r="L140" s="134"/>
      <c r="M140" s="134"/>
      <c r="N140" s="134"/>
      <c r="O140" s="134"/>
      <c r="P140" s="134"/>
      <c r="Q140" s="134"/>
      <c r="R140" s="134"/>
      <c r="S140" s="134"/>
      <c r="T140" s="134"/>
      <c r="U140" s="84"/>
      <c r="V140" s="84"/>
    </row>
    <row r="141" spans="1:22" ht="22.5" x14ac:dyDescent="0.35">
      <c r="A141" s="134"/>
      <c r="B141" s="134"/>
      <c r="C141" s="134"/>
      <c r="D141" s="134"/>
      <c r="E141" s="134"/>
      <c r="F141" s="134"/>
      <c r="G141" s="134"/>
      <c r="H141" s="134"/>
      <c r="I141" s="134"/>
      <c r="J141" s="134"/>
      <c r="K141" s="134"/>
      <c r="L141" s="134"/>
      <c r="M141" s="134"/>
      <c r="N141" s="134"/>
      <c r="O141" s="134"/>
      <c r="P141" s="134"/>
      <c r="Q141" s="134"/>
      <c r="R141" s="134"/>
      <c r="S141" s="134"/>
      <c r="T141" s="134"/>
      <c r="U141" s="84"/>
      <c r="V141" s="84"/>
    </row>
  </sheetData>
  <sheetProtection algorithmName="SHA-512" hashValue="OCB4fFHHVQCPB++lAUaf8dXZawA27PdtlSYT+5w9iqfHzkhOogqLWwdAv6oXckPyRSTYmlKNT9HAjAQbxP6xUg==" saltValue="KIy+npz/MnEeNvXcy+IAEg==" spinCount="100000" sheet="1" objects="1" scenarios="1" formatCells="0" insertRows="0"/>
  <mergeCells count="143">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O79:R80"/>
    <mergeCell ref="S79:S82"/>
    <mergeCell ref="E76:G76"/>
    <mergeCell ref="H75:I75"/>
    <mergeCell ref="F56:G56"/>
    <mergeCell ref="F57:G57"/>
    <mergeCell ref="F58:G58"/>
    <mergeCell ref="F59:G59"/>
    <mergeCell ref="F60:G60"/>
    <mergeCell ref="F61:G61"/>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895350</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895350</xdr:colOff>
                    <xdr:row>15</xdr:row>
                    <xdr:rowOff>209550</xdr:rowOff>
                  </from>
                  <to>
                    <xdr:col>3</xdr:col>
                    <xdr:colOff>1809750</xdr:colOff>
                    <xdr:row>17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349"/>
  <sheetViews>
    <sheetView showGridLines="0" tabSelected="1" zoomScale="60" zoomScaleNormal="60" workbookViewId="0">
      <selection activeCell="C13" sqref="C13:F13"/>
    </sheetView>
  </sheetViews>
  <sheetFormatPr defaultColWidth="9.1328125" defaultRowHeight="12.75" x14ac:dyDescent="0.35"/>
  <cols>
    <col min="1" max="1" width="14.265625" style="45" customWidth="1"/>
    <col min="2" max="2" width="68.3984375" customWidth="1"/>
    <col min="3" max="3" width="44.73046875" style="48" customWidth="1"/>
    <col min="4" max="4" width="37" style="48" customWidth="1"/>
    <col min="5" max="5" width="41.1328125" style="48" customWidth="1"/>
    <col min="6" max="6" width="25.265625" style="48" customWidth="1"/>
    <col min="7" max="7" width="26.265625" customWidth="1"/>
    <col min="8" max="8" width="30.59765625" customWidth="1"/>
    <col min="9" max="9" width="23.86328125" bestFit="1" customWidth="1"/>
    <col min="10" max="10" width="41.59765625" customWidth="1"/>
    <col min="11" max="11" width="21.1328125" bestFit="1" customWidth="1"/>
    <col min="12" max="12" width="20.73046875" customWidth="1"/>
    <col min="13" max="13" width="24.59765625" customWidth="1"/>
    <col min="14" max="14" width="25.3984375" customWidth="1"/>
    <col min="15" max="15" width="33.59765625" customWidth="1"/>
    <col min="16" max="16" width="15.86328125" customWidth="1"/>
    <col min="17" max="17" width="18.73046875" customWidth="1"/>
    <col min="18" max="18" width="15.86328125" customWidth="1"/>
    <col min="19" max="19" width="23.86328125" customWidth="1"/>
    <col min="20" max="20" width="26.3984375" customWidth="1"/>
    <col min="26" max="26" width="46" bestFit="1" customWidth="1"/>
    <col min="27" max="27" width="126.3984375" customWidth="1"/>
  </cols>
  <sheetData>
    <row r="1" spans="1:11" ht="13.15" x14ac:dyDescent="0.4">
      <c r="A1" s="407" t="s">
        <v>36</v>
      </c>
      <c r="B1" s="407"/>
      <c r="C1" s="408"/>
      <c r="D1" s="408"/>
      <c r="E1" s="408"/>
      <c r="F1" s="408"/>
    </row>
    <row r="2" spans="1:11" ht="13.15" x14ac:dyDescent="0.4">
      <c r="A2" s="194" t="s">
        <v>37</v>
      </c>
      <c r="B2" s="194"/>
      <c r="C2" s="236" t="s">
        <v>486</v>
      </c>
      <c r="D2" s="236"/>
      <c r="E2" s="236"/>
      <c r="F2" s="236"/>
      <c r="H2" s="426" t="s">
        <v>86</v>
      </c>
      <c r="I2" s="426"/>
      <c r="J2" s="426"/>
      <c r="K2" s="50"/>
    </row>
    <row r="3" spans="1:11" ht="13.15" x14ac:dyDescent="0.35">
      <c r="A3" s="195" t="s">
        <v>38</v>
      </c>
      <c r="B3" s="333"/>
      <c r="C3" s="236" t="s">
        <v>487</v>
      </c>
      <c r="D3" s="236"/>
      <c r="E3" s="236"/>
      <c r="F3" s="236"/>
      <c r="H3" s="125"/>
      <c r="I3" s="341" t="s">
        <v>87</v>
      </c>
      <c r="J3" s="342"/>
      <c r="K3" s="46"/>
    </row>
    <row r="4" spans="1:11" ht="13.15" x14ac:dyDescent="0.35">
      <c r="A4" s="194" t="s">
        <v>88</v>
      </c>
      <c r="B4" s="194"/>
      <c r="C4" s="236" t="s">
        <v>488</v>
      </c>
      <c r="D4" s="236"/>
      <c r="E4" s="236"/>
      <c r="F4" s="236"/>
      <c r="H4" s="156"/>
      <c r="I4" s="424" t="s">
        <v>89</v>
      </c>
      <c r="J4" s="425"/>
      <c r="K4" s="46"/>
    </row>
    <row r="5" spans="1:11" ht="142.15" customHeight="1" x14ac:dyDescent="0.4">
      <c r="A5" s="194" t="s">
        <v>40</v>
      </c>
      <c r="B5" s="194"/>
      <c r="C5" s="234" t="s">
        <v>489</v>
      </c>
      <c r="D5" s="236"/>
      <c r="E5" s="236"/>
      <c r="F5" s="236"/>
      <c r="H5" s="144"/>
      <c r="I5" s="422" t="s">
        <v>90</v>
      </c>
      <c r="J5" s="423"/>
    </row>
    <row r="6" spans="1:11" ht="14.25" x14ac:dyDescent="0.35">
      <c r="A6" s="194" t="s">
        <v>41</v>
      </c>
      <c r="B6" s="194"/>
      <c r="C6" s="236">
        <v>26518</v>
      </c>
      <c r="D6" s="236"/>
      <c r="E6" s="236"/>
      <c r="F6" s="236"/>
    </row>
    <row r="7" spans="1:11" x14ac:dyDescent="0.35">
      <c r="A7"/>
      <c r="C7"/>
      <c r="D7"/>
      <c r="E7"/>
      <c r="F7"/>
    </row>
    <row r="8" spans="1:11" ht="22.5" customHeight="1" x14ac:dyDescent="0.35">
      <c r="A8" s="378" t="s">
        <v>91</v>
      </c>
      <c r="B8" s="379"/>
      <c r="C8" s="379"/>
      <c r="D8" s="379"/>
      <c r="E8" s="379"/>
      <c r="F8" s="380"/>
    </row>
    <row r="9" spans="1:11" s="43" customFormat="1" x14ac:dyDescent="0.35">
      <c r="A9" s="194" t="s">
        <v>42</v>
      </c>
      <c r="B9" s="194"/>
      <c r="C9" s="236" t="s">
        <v>490</v>
      </c>
      <c r="D9" s="236"/>
      <c r="E9" s="236"/>
      <c r="F9" s="236"/>
    </row>
    <row r="10" spans="1:11" s="43" customFormat="1" ht="13.15" x14ac:dyDescent="0.35">
      <c r="A10" s="194" t="s">
        <v>92</v>
      </c>
      <c r="B10" s="194"/>
      <c r="C10" s="409">
        <v>46007</v>
      </c>
      <c r="D10" s="409"/>
      <c r="E10" s="409"/>
      <c r="F10" s="409"/>
      <c r="G10" s="44"/>
    </row>
    <row r="11" spans="1:11" ht="13.15" x14ac:dyDescent="0.4">
      <c r="A11" s="104"/>
      <c r="B11" s="105" t="s">
        <v>93</v>
      </c>
      <c r="C11" s="106" t="s">
        <v>492</v>
      </c>
      <c r="D11" s="107"/>
      <c r="E11" s="107"/>
      <c r="F11" s="108"/>
      <c r="G11" s="50"/>
    </row>
    <row r="12" spans="1:11" ht="64.5" customHeight="1" x14ac:dyDescent="0.4">
      <c r="A12" s="195" t="s">
        <v>95</v>
      </c>
      <c r="B12" s="333"/>
      <c r="C12" s="337" t="s">
        <v>96</v>
      </c>
      <c r="D12" s="338"/>
      <c r="E12" s="338"/>
      <c r="F12" s="339"/>
      <c r="G12" s="50"/>
    </row>
    <row r="13" spans="1:11" ht="39" customHeight="1" x14ac:dyDescent="0.4">
      <c r="A13" s="194" t="s">
        <v>97</v>
      </c>
      <c r="B13" s="194"/>
      <c r="C13" s="234" t="s">
        <v>491</v>
      </c>
      <c r="D13" s="234"/>
      <c r="E13" s="234"/>
      <c r="F13" s="234"/>
      <c r="G13" s="51"/>
    </row>
    <row r="14" spans="1:11" ht="39.75" customHeight="1" x14ac:dyDescent="0.4">
      <c r="A14" s="195" t="s">
        <v>225</v>
      </c>
      <c r="B14" s="333"/>
      <c r="C14" s="334" t="s">
        <v>493</v>
      </c>
      <c r="D14" s="335"/>
      <c r="E14" s="335"/>
      <c r="F14" s="336"/>
      <c r="G14" s="51"/>
    </row>
    <row r="15" spans="1:11" ht="39.75" customHeight="1" x14ac:dyDescent="0.4">
      <c r="A15" s="273" t="s">
        <v>100</v>
      </c>
      <c r="B15" s="273"/>
      <c r="C15" s="234" t="s">
        <v>494</v>
      </c>
      <c r="D15" s="234"/>
      <c r="E15" s="234"/>
      <c r="F15" s="234"/>
      <c r="G15" s="51"/>
    </row>
    <row r="16" spans="1:11" ht="39.75" customHeight="1" x14ac:dyDescent="0.4">
      <c r="A16" s="273" t="s">
        <v>227</v>
      </c>
      <c r="B16" s="273"/>
      <c r="C16" s="234" t="s">
        <v>495</v>
      </c>
      <c r="D16" s="234"/>
      <c r="E16" s="234"/>
      <c r="F16" s="234"/>
      <c r="G16" s="51"/>
    </row>
    <row r="17" spans="1:17" ht="39.75" customHeight="1" x14ac:dyDescent="0.4">
      <c r="A17" s="346" t="s">
        <v>103</v>
      </c>
      <c r="B17" s="347"/>
      <c r="C17" s="337" t="s">
        <v>104</v>
      </c>
      <c r="D17" s="338"/>
      <c r="E17" s="338"/>
      <c r="F17" s="339"/>
      <c r="G17" s="51"/>
    </row>
    <row r="18" spans="1:17" ht="39.75" customHeight="1" x14ac:dyDescent="0.4">
      <c r="A18" s="348"/>
      <c r="B18" s="349"/>
      <c r="C18" s="337" t="s">
        <v>105</v>
      </c>
      <c r="D18" s="338"/>
      <c r="E18" s="338"/>
      <c r="F18" s="339"/>
      <c r="G18" s="51"/>
    </row>
    <row r="19" spans="1:17" ht="16.149999999999999" customHeight="1" x14ac:dyDescent="0.4">
      <c r="A19" s="51"/>
      <c r="B19" s="51"/>
      <c r="C19" s="51"/>
      <c r="D19" s="51"/>
      <c r="E19" s="51"/>
      <c r="F19" s="51"/>
      <c r="G19" s="51"/>
    </row>
    <row r="20" spans="1:17" ht="40.15" customHeight="1" x14ac:dyDescent="0.35">
      <c r="A20" s="340" t="s">
        <v>228</v>
      </c>
      <c r="B20" s="229"/>
      <c r="C20" s="229"/>
      <c r="D20" s="229"/>
      <c r="E20" s="229"/>
      <c r="F20" s="229"/>
      <c r="G20" s="229"/>
      <c r="H20" s="229"/>
      <c r="I20" s="229"/>
    </row>
    <row r="21" spans="1:17" s="46" customFormat="1" ht="33.75" customHeight="1" x14ac:dyDescent="0.35">
      <c r="A21" s="354"/>
      <c r="B21" s="355"/>
      <c r="C21" s="136" t="s">
        <v>107</v>
      </c>
      <c r="D21" s="136" t="s">
        <v>108</v>
      </c>
      <c r="E21" s="136" t="s">
        <v>229</v>
      </c>
      <c r="F21" s="86" t="s">
        <v>110</v>
      </c>
      <c r="G21" s="86" t="s">
        <v>111</v>
      </c>
      <c r="H21" s="86" t="s">
        <v>112</v>
      </c>
      <c r="I21" s="86" t="s">
        <v>113</v>
      </c>
      <c r="K21"/>
      <c r="L21"/>
      <c r="M21"/>
      <c r="N21"/>
      <c r="O21"/>
      <c r="P21"/>
      <c r="Q21"/>
    </row>
    <row r="22" spans="1:17" s="46" customFormat="1" ht="33.75" customHeight="1" x14ac:dyDescent="0.35">
      <c r="A22" s="350" t="s">
        <v>114</v>
      </c>
      <c r="B22" s="351"/>
      <c r="C22" s="112">
        <f>D310+E310+F310</f>
        <v>17166303.239999998</v>
      </c>
      <c r="D22" s="112">
        <f>G310+H310+I310+J310+K310+O310+P310+Q310+R310</f>
        <v>12391974.91</v>
      </c>
      <c r="E22" s="112">
        <f>C310+D310+E310+F310+G310+H310+I310+J310+K310+O310+P310+Q310+R310</f>
        <v>28773742.789999999</v>
      </c>
      <c r="F22" s="112">
        <f>G310+H310+I310+J310+K310</f>
        <v>11007851.390000001</v>
      </c>
      <c r="G22" s="112">
        <f>L310+N310</f>
        <v>14225861.359999999</v>
      </c>
      <c r="H22" s="112">
        <f>O310+P310+Q310+R310</f>
        <v>1384123.52</v>
      </c>
      <c r="I22" s="112">
        <f>T310</f>
        <v>-4551456.0600000005</v>
      </c>
      <c r="K22"/>
      <c r="L22"/>
      <c r="M22"/>
      <c r="N22"/>
      <c r="O22"/>
      <c r="P22"/>
      <c r="Q22"/>
    </row>
    <row r="23" spans="1:17" s="46" customFormat="1" ht="33.75" customHeight="1" x14ac:dyDescent="0.35">
      <c r="A23" s="286" t="s">
        <v>115</v>
      </c>
      <c r="B23" s="287"/>
      <c r="C23" s="113">
        <f t="shared" ref="C23:I23" si="0">C22/$C$6</f>
        <v>647.3453216683007</v>
      </c>
      <c r="D23" s="113">
        <f t="shared" si="0"/>
        <v>467.30428048872466</v>
      </c>
      <c r="E23" s="113">
        <f t="shared" si="0"/>
        <v>1085.0645897126481</v>
      </c>
      <c r="F23" s="113">
        <f t="shared" si="0"/>
        <v>415.10865789275209</v>
      </c>
      <c r="G23" s="113">
        <f t="shared" si="0"/>
        <v>536.46056867033712</v>
      </c>
      <c r="H23" s="113">
        <f t="shared" si="0"/>
        <v>52.195622595972544</v>
      </c>
      <c r="I23" s="113">
        <f t="shared" si="0"/>
        <v>-171.63647560147825</v>
      </c>
      <c r="K23"/>
      <c r="L23"/>
      <c r="M23"/>
      <c r="N23"/>
      <c r="O23"/>
      <c r="P23"/>
      <c r="Q23"/>
    </row>
    <row r="24" spans="1:17" s="46" customFormat="1" ht="33.75" customHeight="1" x14ac:dyDescent="0.35">
      <c r="A24" s="350" t="s">
        <v>116</v>
      </c>
      <c r="B24" s="351"/>
      <c r="C24" s="410" t="s">
        <v>117</v>
      </c>
      <c r="D24" s="411"/>
      <c r="E24" s="412"/>
      <c r="F24" s="413"/>
      <c r="G24" s="414"/>
      <c r="H24" s="414"/>
      <c r="I24" s="415"/>
      <c r="K24"/>
      <c r="L24"/>
      <c r="M24"/>
      <c r="N24"/>
      <c r="O24"/>
      <c r="P24"/>
      <c r="Q24"/>
    </row>
    <row r="25" spans="1:17" s="46" customFormat="1" ht="33.75" customHeight="1" x14ac:dyDescent="0.35">
      <c r="A25" s="350" t="s">
        <v>230</v>
      </c>
      <c r="B25" s="351"/>
      <c r="C25" s="137" t="str">
        <f>VLOOKUP($C$24,'WLC benchmarks'!$B$10:$E$13,2, TRUE)</f>
        <v>&lt;850</v>
      </c>
      <c r="D25" s="137" t="str">
        <f>VLOOKUP($C$24,'WLC benchmarks'!$B$10:$E$13,3, TRUE)</f>
        <v>&lt;350</v>
      </c>
      <c r="E25" s="137" t="str">
        <f>VLOOKUP($C$24,'WLC benchmarks'!$B$10:$E$13,4, TRUE)</f>
        <v>&lt;1200</v>
      </c>
      <c r="F25" s="416"/>
      <c r="G25" s="417"/>
      <c r="H25" s="417"/>
      <c r="I25" s="418"/>
      <c r="K25"/>
      <c r="L25"/>
      <c r="M25"/>
      <c r="N25"/>
      <c r="O25"/>
      <c r="P25"/>
      <c r="Q25"/>
    </row>
    <row r="26" spans="1:17" s="46" customFormat="1" ht="33.75" customHeight="1" x14ac:dyDescent="0.35">
      <c r="A26" s="350" t="s">
        <v>119</v>
      </c>
      <c r="B26" s="351"/>
      <c r="C26" s="137" t="str">
        <f>VLOOKUP($C$24,'WLC benchmarks'!$B$16:$E$19,2, TRUE)</f>
        <v>&lt;500</v>
      </c>
      <c r="D26" s="137" t="str">
        <f>VLOOKUP($C$24,'WLC benchmarks'!$B$16:$E$19,3, TRUE)</f>
        <v>&lt;300</v>
      </c>
      <c r="E26" s="137" t="str">
        <f>VLOOKUP($C$24,'WLC benchmarks'!$B$16:$E$19,4, TRUE)</f>
        <v>&lt;800</v>
      </c>
      <c r="F26" s="419"/>
      <c r="G26" s="420"/>
      <c r="H26" s="420"/>
      <c r="I26" s="421"/>
      <c r="K26"/>
      <c r="L26"/>
      <c r="M26"/>
      <c r="N26"/>
      <c r="O26"/>
      <c r="P26"/>
      <c r="Q26"/>
    </row>
    <row r="27" spans="1:17" ht="81.75" customHeight="1" x14ac:dyDescent="0.35">
      <c r="A27" s="350" t="s">
        <v>120</v>
      </c>
      <c r="B27" s="351"/>
      <c r="C27" s="234" t="s">
        <v>496</v>
      </c>
      <c r="D27" s="234"/>
      <c r="E27" s="234"/>
      <c r="F27" s="234"/>
      <c r="G27" s="234"/>
      <c r="H27" s="234"/>
      <c r="I27" s="234"/>
    </row>
    <row r="28" spans="1:17" ht="15.75" customHeight="1" x14ac:dyDescent="0.4">
      <c r="A28" s="55"/>
      <c r="B28" s="55"/>
      <c r="C28" s="45"/>
      <c r="D28" s="45"/>
      <c r="E28" s="45"/>
      <c r="F28" s="45"/>
      <c r="G28" s="51"/>
      <c r="H28" s="56"/>
    </row>
    <row r="29" spans="1:17" ht="15.75" customHeight="1" x14ac:dyDescent="0.4">
      <c r="A29" s="340" t="s">
        <v>122</v>
      </c>
      <c r="B29" s="229"/>
      <c r="C29" s="229"/>
      <c r="D29" s="229"/>
      <c r="E29" s="229"/>
      <c r="F29" s="229"/>
      <c r="G29" s="51"/>
      <c r="H29" s="56"/>
    </row>
    <row r="30" spans="1:17" ht="88.5" customHeight="1" x14ac:dyDescent="0.4">
      <c r="A30" s="273" t="s">
        <v>50</v>
      </c>
      <c r="B30" s="273"/>
      <c r="C30" s="234" t="s">
        <v>497</v>
      </c>
      <c r="D30" s="234"/>
      <c r="E30" s="234"/>
      <c r="F30" s="234"/>
      <c r="G30" s="51"/>
      <c r="H30" s="56"/>
    </row>
    <row r="31" spans="1:17" ht="42" customHeight="1" x14ac:dyDescent="0.4">
      <c r="A31" s="273" t="s">
        <v>52</v>
      </c>
      <c r="B31" s="273"/>
      <c r="C31" s="236" t="s">
        <v>498</v>
      </c>
      <c r="D31" s="236"/>
      <c r="E31" s="236"/>
      <c r="F31" s="236"/>
      <c r="G31" s="51"/>
      <c r="H31" s="56"/>
    </row>
    <row r="32" spans="1:17" ht="39" customHeight="1" x14ac:dyDescent="0.4">
      <c r="A32" s="273" t="s">
        <v>54</v>
      </c>
      <c r="B32" s="273"/>
      <c r="C32" s="236" t="s">
        <v>499</v>
      </c>
      <c r="D32" s="236"/>
      <c r="E32" s="236"/>
      <c r="F32" s="236"/>
      <c r="G32" s="51"/>
      <c r="H32" s="56"/>
    </row>
    <row r="33" spans="1:47" ht="15.75" customHeight="1" x14ac:dyDescent="0.4">
      <c r="A33" s="55"/>
      <c r="B33" s="55"/>
      <c r="C33" s="45"/>
      <c r="D33" s="45"/>
      <c r="E33" s="45"/>
      <c r="F33" s="45"/>
      <c r="G33" s="51"/>
      <c r="H33" s="56"/>
    </row>
    <row r="34" spans="1:47" ht="40.5" customHeight="1" x14ac:dyDescent="0.4">
      <c r="A34" s="229" t="s">
        <v>125</v>
      </c>
      <c r="B34" s="230"/>
      <c r="C34" s="233" t="s">
        <v>126</v>
      </c>
      <c r="D34" s="233"/>
      <c r="E34" s="233"/>
      <c r="F34" s="58" t="s">
        <v>231</v>
      </c>
      <c r="G34" s="51"/>
      <c r="H34" s="56"/>
      <c r="I34" s="56"/>
      <c r="J34" s="54"/>
      <c r="K34" s="54"/>
      <c r="L34" s="54"/>
      <c r="M34" s="54"/>
      <c r="N34" s="57"/>
      <c r="O34" s="57"/>
      <c r="P34" s="57"/>
      <c r="Q34" s="57"/>
    </row>
    <row r="35" spans="1:47" ht="12.75" customHeight="1" x14ac:dyDescent="0.4">
      <c r="A35" s="229"/>
      <c r="B35" s="230"/>
      <c r="C35" s="234" t="s">
        <v>504</v>
      </c>
      <c r="D35" s="234"/>
      <c r="E35" s="234"/>
      <c r="F35" s="39">
        <v>9</v>
      </c>
      <c r="G35" s="51"/>
      <c r="H35" s="56"/>
      <c r="I35" s="56"/>
      <c r="J35" s="59"/>
      <c r="K35" s="59"/>
      <c r="L35" s="59"/>
      <c r="M35" s="59"/>
      <c r="N35" s="57"/>
      <c r="O35" s="57"/>
      <c r="P35" s="57"/>
      <c r="Q35" s="57"/>
    </row>
    <row r="36" spans="1:47" ht="12.75" customHeight="1" x14ac:dyDescent="0.4">
      <c r="A36" s="229"/>
      <c r="B36" s="230"/>
      <c r="C36" s="236" t="s">
        <v>503</v>
      </c>
      <c r="D36" s="236"/>
      <c r="E36" s="236"/>
      <c r="F36" s="39">
        <v>3</v>
      </c>
      <c r="G36" s="51"/>
      <c r="H36" s="56"/>
      <c r="I36" s="56"/>
      <c r="J36" s="54"/>
      <c r="K36" s="54"/>
      <c r="L36" s="54"/>
      <c r="M36" s="54"/>
      <c r="N36" s="57"/>
      <c r="O36" s="57"/>
      <c r="P36" s="57"/>
      <c r="Q36" s="57"/>
    </row>
    <row r="37" spans="1:47" s="46" customFormat="1" ht="13.15" x14ac:dyDescent="0.35">
      <c r="A37" s="229"/>
      <c r="B37" s="230"/>
      <c r="C37" s="235"/>
      <c r="D37" s="235"/>
      <c r="E37" s="235"/>
      <c r="F37" s="39"/>
      <c r="H37" s="56"/>
      <c r="I37" s="56"/>
      <c r="J37" s="59"/>
      <c r="K37" s="59"/>
      <c r="L37" s="59"/>
      <c r="M37" s="59"/>
      <c r="N37" s="57"/>
      <c r="O37" s="57"/>
      <c r="P37" s="57"/>
      <c r="Q37" s="57"/>
    </row>
    <row r="38" spans="1:47" s="46" customFormat="1" ht="13.15" x14ac:dyDescent="0.4">
      <c r="A38" s="231"/>
      <c r="B38" s="232"/>
      <c r="C38" s="236"/>
      <c r="D38" s="236"/>
      <c r="E38" s="236"/>
      <c r="F38" s="39"/>
      <c r="G38" s="51"/>
      <c r="H38" s="56"/>
      <c r="I38" s="56"/>
      <c r="J38" s="59"/>
      <c r="K38" s="59"/>
      <c r="L38" s="59"/>
      <c r="M38" s="59"/>
      <c r="N38" s="57"/>
      <c r="O38" s="57"/>
      <c r="P38" s="57"/>
      <c r="Q38" s="57"/>
    </row>
    <row r="39" spans="1:47" s="46" customFormat="1" ht="13.15" x14ac:dyDescent="0.4">
      <c r="A39" s="51"/>
      <c r="B39" s="51"/>
      <c r="C39" s="51"/>
      <c r="D39" s="51"/>
      <c r="E39" s="51"/>
      <c r="F39" s="87"/>
      <c r="G39" s="51"/>
      <c r="H39" s="56"/>
      <c r="I39" s="56"/>
      <c r="J39" s="59"/>
      <c r="K39" s="59"/>
      <c r="L39" s="59"/>
      <c r="M39" s="59"/>
      <c r="N39" s="57"/>
      <c r="O39" s="57"/>
      <c r="P39" s="57"/>
      <c r="Q39" s="57"/>
    </row>
    <row r="40" spans="1:47" s="46" customFormat="1" ht="27.75" customHeight="1" x14ac:dyDescent="0.4">
      <c r="A40" s="229" t="s">
        <v>129</v>
      </c>
      <c r="B40" s="230"/>
      <c r="C40" s="233" t="s">
        <v>130</v>
      </c>
      <c r="D40" s="233"/>
      <c r="E40" s="233"/>
      <c r="F40" s="58" t="s">
        <v>131</v>
      </c>
      <c r="G40" s="51"/>
      <c r="H40" s="56"/>
      <c r="I40" s="56"/>
      <c r="J40" s="59"/>
      <c r="K40" s="59"/>
      <c r="L40" s="59"/>
      <c r="M40" s="59"/>
      <c r="N40" s="57"/>
      <c r="O40" s="57"/>
      <c r="P40" s="57"/>
      <c r="Q40" s="57"/>
    </row>
    <row r="41" spans="1:47" s="46" customFormat="1" ht="13.15" x14ac:dyDescent="0.4">
      <c r="A41" s="229"/>
      <c r="B41" s="230"/>
      <c r="C41" s="236" t="s">
        <v>501</v>
      </c>
      <c r="D41" s="236"/>
      <c r="E41" s="236"/>
      <c r="F41" s="39">
        <v>12</v>
      </c>
      <c r="G41" s="51"/>
      <c r="H41" s="56"/>
      <c r="I41" s="56"/>
      <c r="J41" s="59"/>
      <c r="K41" s="59"/>
      <c r="L41" s="59"/>
      <c r="M41" s="59"/>
      <c r="N41" s="57"/>
      <c r="O41" s="57"/>
      <c r="P41" s="57"/>
      <c r="Q41" s="57"/>
    </row>
    <row r="42" spans="1:47" s="46" customFormat="1" ht="13.15" x14ac:dyDescent="0.4">
      <c r="A42" s="229"/>
      <c r="B42" s="230"/>
      <c r="C42" s="334" t="s">
        <v>500</v>
      </c>
      <c r="D42" s="376"/>
      <c r="E42" s="377"/>
      <c r="F42" s="39">
        <v>32</v>
      </c>
      <c r="G42" s="51"/>
      <c r="H42" s="56"/>
      <c r="I42" s="56"/>
      <c r="J42" s="59"/>
      <c r="K42" s="59"/>
      <c r="L42" s="59"/>
      <c r="M42" s="59"/>
      <c r="N42" s="57"/>
      <c r="O42" s="57"/>
      <c r="P42" s="57"/>
      <c r="Q42" s="57"/>
    </row>
    <row r="43" spans="1:47" s="46" customFormat="1" ht="13.15" x14ac:dyDescent="0.4">
      <c r="A43" s="229"/>
      <c r="B43" s="230"/>
      <c r="C43" s="334" t="s">
        <v>502</v>
      </c>
      <c r="D43" s="376"/>
      <c r="E43" s="377"/>
      <c r="F43" s="39">
        <v>21</v>
      </c>
      <c r="G43" s="51"/>
      <c r="H43" s="56"/>
      <c r="I43" s="56"/>
      <c r="J43" s="59"/>
      <c r="K43" s="59"/>
      <c r="L43" s="59"/>
      <c r="M43" s="59"/>
      <c r="N43" s="57"/>
      <c r="O43" s="57"/>
      <c r="P43" s="57"/>
      <c r="Q43" s="57"/>
    </row>
    <row r="44" spans="1:47" s="46" customFormat="1" ht="13.15" x14ac:dyDescent="0.4">
      <c r="A44" s="229"/>
      <c r="B44" s="230"/>
      <c r="C44" s="334"/>
      <c r="D44" s="376"/>
      <c r="E44" s="377"/>
      <c r="F44" s="39"/>
      <c r="G44" s="51"/>
      <c r="H44" s="56"/>
      <c r="I44" s="56"/>
      <c r="J44" s="59"/>
      <c r="K44" s="59"/>
      <c r="L44" s="59"/>
      <c r="M44" s="59"/>
      <c r="N44" s="57"/>
      <c r="O44" s="57"/>
      <c r="P44" s="57"/>
      <c r="Q44" s="57"/>
    </row>
    <row r="45" spans="1:47" x14ac:dyDescent="0.35">
      <c r="B45" s="221"/>
      <c r="C45" s="221"/>
      <c r="D45" s="221"/>
      <c r="E45" s="221"/>
      <c r="F45" s="221"/>
    </row>
    <row r="46" spans="1:47" s="52" customFormat="1" ht="12.75" customHeight="1" x14ac:dyDescent="0.35">
      <c r="A46"/>
      <c r="B46" s="209"/>
      <c r="C46" s="209"/>
      <c r="D46" s="209"/>
      <c r="E46" s="209"/>
      <c r="F46" s="209"/>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s="52" customFormat="1" ht="36.75" customHeight="1" x14ac:dyDescent="0.35">
      <c r="A47" s="222" t="s">
        <v>133</v>
      </c>
      <c r="B47" s="222"/>
      <c r="C47" s="237" t="s">
        <v>134</v>
      </c>
      <c r="D47" s="238"/>
      <c r="E47" s="371" t="s">
        <v>232</v>
      </c>
      <c r="F47" s="249" t="s">
        <v>136</v>
      </c>
      <c r="G47" s="250"/>
      <c r="H47" s="237" t="s">
        <v>137</v>
      </c>
      <c r="I47" s="368"/>
      <c r="J47"/>
      <c r="K47"/>
      <c r="L47"/>
      <c r="M47"/>
      <c r="N47"/>
      <c r="O47"/>
      <c r="P47"/>
      <c r="Q47"/>
      <c r="R47"/>
      <c r="S47"/>
      <c r="T47"/>
      <c r="U47"/>
      <c r="V47"/>
      <c r="W47"/>
      <c r="X47"/>
      <c r="Y47"/>
      <c r="Z47"/>
      <c r="AA47"/>
      <c r="AB47"/>
      <c r="AC47"/>
      <c r="AD47"/>
      <c r="AE47"/>
      <c r="AF47"/>
      <c r="AG47"/>
      <c r="AH47"/>
      <c r="AI47"/>
      <c r="AJ47"/>
      <c r="AK47"/>
      <c r="AL47"/>
      <c r="AM47"/>
    </row>
    <row r="48" spans="1:47" s="52" customFormat="1" ht="48.75" customHeight="1" x14ac:dyDescent="0.35">
      <c r="A48" s="369" t="s">
        <v>138</v>
      </c>
      <c r="B48" s="370"/>
      <c r="C48" s="64" t="s">
        <v>139</v>
      </c>
      <c r="D48" s="64" t="s">
        <v>140</v>
      </c>
      <c r="E48" s="372"/>
      <c r="F48" s="251"/>
      <c r="G48" s="252"/>
      <c r="H48" s="64" t="s">
        <v>141</v>
      </c>
      <c r="I48" s="64" t="s">
        <v>142</v>
      </c>
      <c r="J48"/>
      <c r="K48"/>
      <c r="L48"/>
      <c r="M48"/>
      <c r="N48"/>
      <c r="O48"/>
      <c r="P48"/>
      <c r="Q48"/>
      <c r="R48"/>
      <c r="S48"/>
      <c r="T48"/>
      <c r="U48"/>
      <c r="V48"/>
      <c r="W48"/>
      <c r="X48"/>
      <c r="Y48"/>
      <c r="Z48"/>
      <c r="AA48"/>
      <c r="AB48"/>
      <c r="AC48"/>
      <c r="AD48"/>
      <c r="AE48"/>
      <c r="AF48"/>
      <c r="AG48"/>
      <c r="AH48"/>
      <c r="AI48"/>
      <c r="AJ48"/>
      <c r="AK48"/>
      <c r="AL48"/>
      <c r="AM48"/>
    </row>
    <row r="49" spans="1:39" s="52" customFormat="1" ht="74.25" customHeight="1" x14ac:dyDescent="0.35">
      <c r="A49" s="242" t="s">
        <v>143</v>
      </c>
      <c r="B49" s="243"/>
      <c r="C49" s="65" t="s">
        <v>144</v>
      </c>
      <c r="D49" s="88" t="s">
        <v>145</v>
      </c>
      <c r="E49" s="246" t="s">
        <v>146</v>
      </c>
      <c r="F49" s="223" t="s">
        <v>147</v>
      </c>
      <c r="G49" s="224"/>
      <c r="H49" s="88" t="s">
        <v>148</v>
      </c>
      <c r="I49" s="88" t="s">
        <v>149</v>
      </c>
      <c r="J49"/>
      <c r="K49"/>
      <c r="L49"/>
      <c r="M49"/>
      <c r="N49"/>
      <c r="O49"/>
      <c r="P49"/>
      <c r="Q49"/>
      <c r="R49"/>
      <c r="S49"/>
      <c r="T49"/>
      <c r="U49"/>
      <c r="V49"/>
      <c r="W49"/>
      <c r="X49"/>
      <c r="Y49"/>
      <c r="Z49"/>
      <c r="AA49"/>
      <c r="AB49"/>
      <c r="AC49"/>
      <c r="AD49"/>
      <c r="AE49"/>
      <c r="AF49"/>
      <c r="AG49"/>
      <c r="AH49"/>
      <c r="AI49"/>
      <c r="AJ49"/>
      <c r="AK49"/>
      <c r="AL49"/>
      <c r="AM49"/>
    </row>
    <row r="50" spans="1:39" s="52" customFormat="1" ht="13.15" customHeight="1" x14ac:dyDescent="0.35">
      <c r="A50" s="244"/>
      <c r="B50" s="245"/>
      <c r="C50" s="67" t="s">
        <v>150</v>
      </c>
      <c r="D50" s="88" t="s">
        <v>151</v>
      </c>
      <c r="E50" s="247"/>
      <c r="F50" s="225"/>
      <c r="G50" s="226"/>
      <c r="H50" s="88" t="s">
        <v>152</v>
      </c>
      <c r="I50" s="88" t="s">
        <v>153</v>
      </c>
      <c r="J50"/>
      <c r="K50"/>
      <c r="L50"/>
      <c r="M50"/>
      <c r="N50"/>
      <c r="O50"/>
      <c r="P50"/>
      <c r="Q50"/>
      <c r="R50"/>
      <c r="S50"/>
      <c r="T50"/>
      <c r="U50"/>
      <c r="V50"/>
      <c r="W50"/>
      <c r="X50"/>
      <c r="Y50"/>
      <c r="Z50"/>
      <c r="AA50"/>
      <c r="AB50"/>
      <c r="AC50"/>
      <c r="AD50"/>
      <c r="AE50"/>
      <c r="AF50"/>
      <c r="AG50"/>
      <c r="AH50"/>
      <c r="AI50"/>
      <c r="AJ50"/>
      <c r="AK50"/>
      <c r="AL50"/>
      <c r="AM50"/>
    </row>
    <row r="51" spans="1:39" s="52" customFormat="1" ht="13.15" customHeight="1" x14ac:dyDescent="0.35">
      <c r="A51" s="244"/>
      <c r="B51" s="245"/>
      <c r="C51" s="67" t="s">
        <v>154</v>
      </c>
      <c r="D51" s="89" t="s">
        <v>155</v>
      </c>
      <c r="E51" s="248"/>
      <c r="F51" s="227"/>
      <c r="G51" s="228"/>
      <c r="H51" s="89" t="s">
        <v>148</v>
      </c>
      <c r="I51" s="89" t="s">
        <v>148</v>
      </c>
      <c r="J51"/>
      <c r="K51"/>
      <c r="L51"/>
      <c r="M51"/>
      <c r="N51"/>
      <c r="O51"/>
      <c r="P51"/>
      <c r="Q51"/>
      <c r="R51"/>
      <c r="S51"/>
      <c r="T51"/>
      <c r="U51"/>
      <c r="V51"/>
      <c r="W51"/>
      <c r="X51"/>
      <c r="Y51"/>
      <c r="Z51"/>
      <c r="AA51"/>
      <c r="AB51"/>
      <c r="AC51"/>
      <c r="AD51"/>
      <c r="AE51"/>
      <c r="AF51"/>
      <c r="AG51"/>
      <c r="AH51"/>
      <c r="AI51"/>
      <c r="AJ51"/>
      <c r="AK51"/>
      <c r="AL51"/>
      <c r="AM51"/>
    </row>
    <row r="52" spans="1:39" s="52" customFormat="1" ht="30" customHeight="1" x14ac:dyDescent="0.35">
      <c r="A52" s="69">
        <v>0.1</v>
      </c>
      <c r="B52" s="70" t="s">
        <v>156</v>
      </c>
      <c r="C52" s="9"/>
      <c r="D52" s="9"/>
      <c r="E52" s="373"/>
      <c r="F52" s="266"/>
      <c r="G52" s="267"/>
      <c r="H52" s="11"/>
      <c r="I52" s="11"/>
      <c r="J52" s="315" t="s">
        <v>157</v>
      </c>
      <c r="K52" s="316"/>
      <c r="L52" s="316"/>
      <c r="M52"/>
      <c r="N52"/>
      <c r="O52"/>
      <c r="P52"/>
      <c r="Q52"/>
      <c r="R52"/>
      <c r="S52"/>
      <c r="T52"/>
      <c r="U52"/>
      <c r="V52"/>
      <c r="W52"/>
      <c r="X52"/>
      <c r="Y52"/>
      <c r="Z52"/>
      <c r="AA52"/>
      <c r="AB52"/>
      <c r="AC52"/>
      <c r="AD52"/>
      <c r="AE52"/>
      <c r="AF52"/>
      <c r="AG52"/>
      <c r="AH52"/>
      <c r="AI52"/>
      <c r="AJ52"/>
      <c r="AK52"/>
      <c r="AL52"/>
      <c r="AM52"/>
    </row>
    <row r="53" spans="1:39" s="52" customFormat="1" ht="30" customHeight="1" x14ac:dyDescent="0.35">
      <c r="A53" s="71">
        <v>0.2</v>
      </c>
      <c r="B53" s="72" t="s">
        <v>158</v>
      </c>
      <c r="C53" s="9"/>
      <c r="D53" s="9"/>
      <c r="E53" s="374"/>
      <c r="F53" s="266"/>
      <c r="G53" s="267"/>
      <c r="H53" s="11"/>
      <c r="I53" s="11"/>
      <c r="J53" s="225"/>
      <c r="K53" s="297"/>
      <c r="L53" s="297"/>
      <c r="M53"/>
      <c r="N53"/>
      <c r="O53"/>
      <c r="P53"/>
      <c r="Q53"/>
      <c r="R53"/>
      <c r="S53"/>
      <c r="T53"/>
      <c r="U53"/>
      <c r="V53"/>
      <c r="W53"/>
      <c r="X53"/>
      <c r="Y53"/>
      <c r="Z53"/>
      <c r="AA53"/>
      <c r="AB53"/>
      <c r="AC53"/>
      <c r="AD53"/>
      <c r="AE53"/>
      <c r="AF53"/>
      <c r="AG53"/>
      <c r="AH53"/>
      <c r="AI53"/>
      <c r="AJ53"/>
      <c r="AK53"/>
      <c r="AL53"/>
      <c r="AM53"/>
    </row>
    <row r="54" spans="1:39" s="52" customFormat="1" ht="30" customHeight="1" x14ac:dyDescent="0.35">
      <c r="A54" s="71">
        <v>0.3</v>
      </c>
      <c r="B54" s="72" t="s">
        <v>159</v>
      </c>
      <c r="C54" s="9"/>
      <c r="D54" s="9"/>
      <c r="E54" s="374"/>
      <c r="F54" s="266"/>
      <c r="G54" s="267"/>
      <c r="H54" s="11"/>
      <c r="I54" s="11"/>
      <c r="J54" s="225"/>
      <c r="K54" s="297"/>
      <c r="L54" s="297"/>
      <c r="M54"/>
      <c r="N54"/>
      <c r="O54"/>
      <c r="P54"/>
      <c r="Q54"/>
      <c r="R54"/>
      <c r="S54"/>
      <c r="T54"/>
      <c r="U54"/>
      <c r="V54"/>
      <c r="W54"/>
      <c r="X54"/>
      <c r="Y54"/>
      <c r="Z54"/>
      <c r="AA54"/>
      <c r="AB54"/>
      <c r="AC54"/>
      <c r="AD54"/>
      <c r="AE54"/>
      <c r="AF54"/>
      <c r="AG54"/>
      <c r="AH54"/>
      <c r="AI54"/>
      <c r="AJ54"/>
      <c r="AK54"/>
      <c r="AL54"/>
      <c r="AM54"/>
    </row>
    <row r="55" spans="1:39" s="52" customFormat="1" ht="30" customHeight="1" x14ac:dyDescent="0.35">
      <c r="A55" s="71">
        <v>0.4</v>
      </c>
      <c r="B55" s="72" t="s">
        <v>160</v>
      </c>
      <c r="C55" s="9"/>
      <c r="D55" s="9"/>
      <c r="E55" s="375"/>
      <c r="F55" s="266"/>
      <c r="G55" s="267"/>
      <c r="H55" s="11"/>
      <c r="I55" s="11"/>
      <c r="J55" s="225"/>
      <c r="K55" s="297"/>
      <c r="L55" s="297"/>
      <c r="M55"/>
      <c r="N55"/>
      <c r="O55"/>
      <c r="P55"/>
      <c r="Q55"/>
      <c r="R55"/>
      <c r="S55"/>
      <c r="T55"/>
      <c r="U55"/>
      <c r="V55"/>
      <c r="W55"/>
      <c r="X55"/>
      <c r="Y55"/>
      <c r="Z55"/>
      <c r="AA55"/>
      <c r="AB55"/>
      <c r="AC55"/>
      <c r="AD55"/>
      <c r="AE55"/>
      <c r="AF55"/>
      <c r="AG55"/>
      <c r="AH55"/>
      <c r="AI55"/>
      <c r="AJ55"/>
      <c r="AK55"/>
      <c r="AL55"/>
      <c r="AM55"/>
    </row>
    <row r="56" spans="1:39" s="52" customFormat="1" ht="30" customHeight="1" x14ac:dyDescent="0.35">
      <c r="A56" s="71">
        <v>1</v>
      </c>
      <c r="B56" s="72" t="s">
        <v>161</v>
      </c>
      <c r="C56" s="109" t="s">
        <v>298</v>
      </c>
      <c r="D56" s="9">
        <v>2856000</v>
      </c>
      <c r="E56" s="9">
        <v>100</v>
      </c>
      <c r="F56" s="266" t="s">
        <v>299</v>
      </c>
      <c r="G56" s="267"/>
      <c r="H56" s="11">
        <v>0</v>
      </c>
      <c r="I56" s="11">
        <v>2856000</v>
      </c>
      <c r="J56" s="225"/>
      <c r="K56" s="297"/>
      <c r="L56" s="297"/>
      <c r="M56"/>
      <c r="N56"/>
      <c r="O56"/>
      <c r="P56"/>
      <c r="Q56"/>
      <c r="R56"/>
      <c r="S56"/>
      <c r="T56"/>
      <c r="U56"/>
      <c r="V56"/>
      <c r="W56"/>
      <c r="X56"/>
      <c r="Y56"/>
      <c r="Z56"/>
      <c r="AA56"/>
      <c r="AB56"/>
      <c r="AC56"/>
      <c r="AD56"/>
      <c r="AE56"/>
      <c r="AF56"/>
      <c r="AG56"/>
      <c r="AH56"/>
      <c r="AI56"/>
      <c r="AJ56"/>
      <c r="AK56"/>
      <c r="AL56"/>
      <c r="AM56"/>
    </row>
    <row r="57" spans="1:39" s="52" customFormat="1" ht="30" customHeight="1" x14ac:dyDescent="0.35">
      <c r="A57" s="71"/>
      <c r="B57" s="72"/>
      <c r="C57" s="109" t="s">
        <v>298</v>
      </c>
      <c r="D57" s="9">
        <v>2034900</v>
      </c>
      <c r="E57" s="9">
        <v>100</v>
      </c>
      <c r="F57" s="266" t="s">
        <v>299</v>
      </c>
      <c r="G57" s="267"/>
      <c r="H57" s="11">
        <v>0</v>
      </c>
      <c r="I57" s="11">
        <v>2034900</v>
      </c>
      <c r="J57" s="111"/>
      <c r="K57" s="95"/>
      <c r="L57" s="95"/>
      <c r="M57"/>
      <c r="N57"/>
      <c r="O57"/>
      <c r="P57"/>
      <c r="Q57"/>
      <c r="R57"/>
      <c r="S57"/>
      <c r="T57"/>
      <c r="U57"/>
      <c r="V57"/>
      <c r="W57"/>
      <c r="X57"/>
      <c r="Y57"/>
      <c r="Z57"/>
      <c r="AA57"/>
      <c r="AB57"/>
      <c r="AC57"/>
      <c r="AD57"/>
      <c r="AE57"/>
      <c r="AF57"/>
      <c r="AG57"/>
      <c r="AH57"/>
      <c r="AI57"/>
      <c r="AJ57"/>
      <c r="AK57"/>
      <c r="AL57"/>
      <c r="AM57"/>
    </row>
    <row r="58" spans="1:39" s="52" customFormat="1" ht="38.25" x14ac:dyDescent="0.35">
      <c r="A58" s="71"/>
      <c r="B58" s="72"/>
      <c r="C58" s="109" t="s">
        <v>300</v>
      </c>
      <c r="D58" s="9">
        <v>1640732</v>
      </c>
      <c r="E58" s="9">
        <v>50</v>
      </c>
      <c r="F58" s="266" t="s">
        <v>299</v>
      </c>
      <c r="G58" s="267"/>
      <c r="H58" s="11">
        <v>0</v>
      </c>
      <c r="I58" s="11">
        <v>1640732</v>
      </c>
      <c r="J58" s="111"/>
      <c r="K58" s="95"/>
      <c r="L58" s="95"/>
      <c r="M58"/>
      <c r="N58"/>
      <c r="O58"/>
      <c r="P58"/>
      <c r="Q58"/>
      <c r="R58"/>
      <c r="S58"/>
      <c r="T58"/>
      <c r="U58"/>
      <c r="V58"/>
      <c r="W58"/>
      <c r="X58"/>
      <c r="Y58"/>
      <c r="Z58"/>
      <c r="AA58"/>
      <c r="AB58"/>
      <c r="AC58"/>
      <c r="AD58"/>
      <c r="AE58"/>
      <c r="AF58"/>
      <c r="AG58"/>
      <c r="AH58"/>
      <c r="AI58"/>
      <c r="AJ58"/>
      <c r="AK58"/>
      <c r="AL58"/>
      <c r="AM58"/>
    </row>
    <row r="59" spans="1:39" s="52" customFormat="1" ht="38.25" x14ac:dyDescent="0.35">
      <c r="A59" s="71"/>
      <c r="B59" s="72"/>
      <c r="C59" s="109" t="s">
        <v>300</v>
      </c>
      <c r="D59" s="9">
        <v>1512698</v>
      </c>
      <c r="E59" s="9">
        <v>50</v>
      </c>
      <c r="F59" s="266" t="s">
        <v>299</v>
      </c>
      <c r="G59" s="267"/>
      <c r="H59" s="11">
        <v>0</v>
      </c>
      <c r="I59" s="11">
        <v>1512698</v>
      </c>
      <c r="J59" s="111"/>
      <c r="K59" s="95"/>
      <c r="L59" s="95"/>
      <c r="M59"/>
      <c r="N59"/>
      <c r="O59"/>
      <c r="P59"/>
      <c r="Q59"/>
      <c r="R59"/>
      <c r="S59"/>
      <c r="T59"/>
      <c r="U59"/>
      <c r="V59"/>
      <c r="W59"/>
      <c r="X59"/>
      <c r="Y59"/>
      <c r="Z59"/>
      <c r="AA59"/>
      <c r="AB59"/>
      <c r="AC59"/>
      <c r="AD59"/>
      <c r="AE59"/>
      <c r="AF59"/>
      <c r="AG59"/>
      <c r="AH59"/>
      <c r="AI59"/>
      <c r="AJ59"/>
      <c r="AK59"/>
      <c r="AL59"/>
      <c r="AM59"/>
    </row>
    <row r="60" spans="1:39" s="52" customFormat="1" ht="38.25" customHeight="1" x14ac:dyDescent="0.35">
      <c r="A60" s="71"/>
      <c r="B60" s="72"/>
      <c r="C60" s="109" t="s">
        <v>300</v>
      </c>
      <c r="D60" s="9">
        <v>1605167</v>
      </c>
      <c r="E60" s="9">
        <v>50</v>
      </c>
      <c r="F60" s="266" t="s">
        <v>299</v>
      </c>
      <c r="G60" s="267"/>
      <c r="H60" s="11">
        <v>0</v>
      </c>
      <c r="I60" s="11">
        <v>1605167</v>
      </c>
      <c r="J60" s="111"/>
      <c r="K60" s="95"/>
      <c r="L60" s="95"/>
      <c r="M60"/>
      <c r="N60"/>
      <c r="O60"/>
      <c r="P60"/>
      <c r="Q60"/>
      <c r="R60"/>
      <c r="S60"/>
      <c r="T60"/>
      <c r="U60"/>
      <c r="V60"/>
      <c r="W60"/>
      <c r="X60"/>
      <c r="Y60"/>
      <c r="Z60"/>
      <c r="AA60"/>
      <c r="AB60"/>
      <c r="AC60"/>
      <c r="AD60"/>
      <c r="AE60"/>
      <c r="AF60"/>
      <c r="AG60"/>
      <c r="AH60"/>
      <c r="AI60"/>
      <c r="AJ60"/>
      <c r="AK60"/>
      <c r="AL60"/>
      <c r="AM60"/>
    </row>
    <row r="61" spans="1:39" s="52" customFormat="1" ht="38.25" customHeight="1" x14ac:dyDescent="0.35">
      <c r="A61" s="71"/>
      <c r="B61" s="72"/>
      <c r="C61" s="109" t="s">
        <v>300</v>
      </c>
      <c r="D61" s="9">
        <v>1640732</v>
      </c>
      <c r="E61" s="9">
        <v>50</v>
      </c>
      <c r="F61" s="266" t="s">
        <v>299</v>
      </c>
      <c r="G61" s="267"/>
      <c r="H61" s="11">
        <v>0</v>
      </c>
      <c r="I61" s="11">
        <v>1640732</v>
      </c>
      <c r="J61" s="111"/>
      <c r="K61" s="95"/>
      <c r="L61" s="95"/>
      <c r="M61"/>
      <c r="N61"/>
      <c r="O61"/>
      <c r="P61"/>
      <c r="Q61"/>
      <c r="R61"/>
      <c r="S61"/>
      <c r="T61"/>
      <c r="U61"/>
      <c r="V61"/>
      <c r="W61"/>
      <c r="X61"/>
      <c r="Y61"/>
      <c r="Z61"/>
      <c r="AA61"/>
      <c r="AB61"/>
      <c r="AC61"/>
      <c r="AD61"/>
      <c r="AE61"/>
      <c r="AF61"/>
      <c r="AG61"/>
      <c r="AH61"/>
      <c r="AI61"/>
      <c r="AJ61"/>
      <c r="AK61"/>
      <c r="AL61"/>
      <c r="AM61"/>
    </row>
    <row r="62" spans="1:39" s="52" customFormat="1" ht="38.25" x14ac:dyDescent="0.35">
      <c r="A62" s="71"/>
      <c r="B62" s="72"/>
      <c r="C62" s="109" t="s">
        <v>301</v>
      </c>
      <c r="D62" s="9">
        <v>491920</v>
      </c>
      <c r="E62" s="9">
        <v>0</v>
      </c>
      <c r="F62" s="266" t="s">
        <v>302</v>
      </c>
      <c r="G62" s="267"/>
      <c r="H62" s="11">
        <v>0</v>
      </c>
      <c r="I62" s="11">
        <v>491920</v>
      </c>
      <c r="J62" s="111"/>
      <c r="K62" s="95"/>
      <c r="L62" s="95"/>
      <c r="M62"/>
      <c r="N62"/>
      <c r="O62"/>
      <c r="P62"/>
      <c r="Q62"/>
      <c r="R62"/>
      <c r="S62"/>
      <c r="T62"/>
      <c r="U62"/>
      <c r="V62"/>
      <c r="W62"/>
      <c r="X62"/>
      <c r="Y62"/>
      <c r="Z62"/>
      <c r="AA62"/>
      <c r="AB62"/>
      <c r="AC62"/>
      <c r="AD62"/>
      <c r="AE62"/>
      <c r="AF62"/>
      <c r="AG62"/>
      <c r="AH62"/>
      <c r="AI62"/>
      <c r="AJ62"/>
      <c r="AK62"/>
      <c r="AL62"/>
      <c r="AM62"/>
    </row>
    <row r="63" spans="1:39" s="52" customFormat="1" ht="38.25" x14ac:dyDescent="0.35">
      <c r="A63" s="71"/>
      <c r="B63" s="72"/>
      <c r="C63" s="109" t="s">
        <v>301</v>
      </c>
      <c r="D63" s="9">
        <v>480095</v>
      </c>
      <c r="E63" s="9">
        <v>0</v>
      </c>
      <c r="F63" s="266" t="s">
        <v>302</v>
      </c>
      <c r="G63" s="267"/>
      <c r="H63" s="11">
        <v>0</v>
      </c>
      <c r="I63" s="11">
        <v>480095</v>
      </c>
      <c r="J63" s="111"/>
      <c r="K63" s="95"/>
      <c r="L63" s="95"/>
      <c r="M63"/>
      <c r="N63"/>
      <c r="O63"/>
      <c r="P63"/>
      <c r="Q63"/>
      <c r="R63"/>
      <c r="S63"/>
      <c r="T63"/>
      <c r="U63"/>
      <c r="V63"/>
      <c r="W63"/>
      <c r="X63"/>
      <c r="Y63"/>
      <c r="Z63"/>
      <c r="AA63"/>
      <c r="AB63"/>
      <c r="AC63"/>
      <c r="AD63"/>
      <c r="AE63"/>
      <c r="AF63"/>
      <c r="AG63"/>
      <c r="AH63"/>
      <c r="AI63"/>
      <c r="AJ63"/>
      <c r="AK63"/>
      <c r="AL63"/>
      <c r="AM63"/>
    </row>
    <row r="64" spans="1:39" s="52" customFormat="1" ht="38.25" x14ac:dyDescent="0.35">
      <c r="A64" s="71"/>
      <c r="B64" s="72"/>
      <c r="C64" s="109" t="s">
        <v>303</v>
      </c>
      <c r="D64" s="9">
        <v>289000</v>
      </c>
      <c r="E64" s="9" t="s">
        <v>304</v>
      </c>
      <c r="F64" s="266" t="s">
        <v>305</v>
      </c>
      <c r="G64" s="267"/>
      <c r="H64" s="11">
        <v>0</v>
      </c>
      <c r="I64" s="11">
        <v>289000</v>
      </c>
      <c r="J64" s="111"/>
      <c r="K64" s="95"/>
      <c r="L64" s="95"/>
      <c r="M64"/>
      <c r="N64"/>
      <c r="O64"/>
      <c r="P64"/>
      <c r="Q64"/>
      <c r="R64"/>
      <c r="S64"/>
      <c r="T64"/>
      <c r="U64"/>
      <c r="V64"/>
      <c r="W64"/>
      <c r="X64"/>
      <c r="Y64"/>
      <c r="Z64"/>
      <c r="AA64"/>
      <c r="AB64"/>
      <c r="AC64"/>
      <c r="AD64"/>
      <c r="AE64"/>
      <c r="AF64"/>
      <c r="AG64"/>
      <c r="AH64"/>
      <c r="AI64"/>
      <c r="AJ64"/>
      <c r="AK64"/>
      <c r="AL64"/>
      <c r="AM64"/>
    </row>
    <row r="65" spans="1:39" s="52" customFormat="1" ht="38.25" x14ac:dyDescent="0.35">
      <c r="A65" s="71"/>
      <c r="B65" s="72"/>
      <c r="C65" s="109" t="s">
        <v>303</v>
      </c>
      <c r="D65" s="9">
        <v>266000</v>
      </c>
      <c r="E65" s="9" t="s">
        <v>304</v>
      </c>
      <c r="F65" s="266" t="s">
        <v>305</v>
      </c>
      <c r="G65" s="267"/>
      <c r="H65" s="11">
        <v>0</v>
      </c>
      <c r="I65" s="11">
        <v>266000</v>
      </c>
      <c r="J65" s="111"/>
      <c r="K65" s="95"/>
      <c r="L65" s="95"/>
      <c r="M65"/>
      <c r="N65"/>
      <c r="O65"/>
      <c r="P65"/>
      <c r="Q65"/>
      <c r="R65"/>
      <c r="S65"/>
      <c r="T65"/>
      <c r="U65"/>
      <c r="V65"/>
      <c r="W65"/>
      <c r="X65"/>
      <c r="Y65"/>
      <c r="Z65"/>
      <c r="AA65"/>
      <c r="AB65"/>
      <c r="AC65"/>
      <c r="AD65"/>
      <c r="AE65"/>
      <c r="AF65"/>
      <c r="AG65"/>
      <c r="AH65"/>
      <c r="AI65"/>
      <c r="AJ65"/>
      <c r="AK65"/>
      <c r="AL65"/>
      <c r="AM65"/>
    </row>
    <row r="66" spans="1:39" s="52" customFormat="1" ht="38.25" x14ac:dyDescent="0.35">
      <c r="A66" s="71"/>
      <c r="B66" s="72"/>
      <c r="C66" s="109" t="s">
        <v>306</v>
      </c>
      <c r="D66" s="9">
        <v>628911.9</v>
      </c>
      <c r="E66" s="9" t="s">
        <v>304</v>
      </c>
      <c r="F66" s="266" t="s">
        <v>302</v>
      </c>
      <c r="G66" s="267"/>
      <c r="H66" s="11">
        <v>0</v>
      </c>
      <c r="I66" s="11">
        <v>628911.9</v>
      </c>
      <c r="J66" s="111"/>
      <c r="K66" s="95"/>
      <c r="L66" s="95"/>
      <c r="M66"/>
      <c r="N66"/>
      <c r="O66"/>
      <c r="P66"/>
      <c r="Q66"/>
      <c r="R66"/>
      <c r="S66"/>
      <c r="T66"/>
      <c r="U66"/>
      <c r="V66"/>
      <c r="W66"/>
      <c r="X66"/>
      <c r="Y66"/>
      <c r="Z66"/>
      <c r="AA66"/>
      <c r="AB66"/>
      <c r="AC66"/>
      <c r="AD66"/>
      <c r="AE66"/>
      <c r="AF66"/>
      <c r="AG66"/>
      <c r="AH66"/>
      <c r="AI66"/>
      <c r="AJ66"/>
      <c r="AK66"/>
      <c r="AL66"/>
      <c r="AM66"/>
    </row>
    <row r="67" spans="1:39" s="52" customFormat="1" ht="38.25" x14ac:dyDescent="0.35">
      <c r="A67" s="71">
        <v>2.1</v>
      </c>
      <c r="B67" s="72" t="s">
        <v>162</v>
      </c>
      <c r="C67" s="109" t="s">
        <v>307</v>
      </c>
      <c r="D67" s="9">
        <v>1112958</v>
      </c>
      <c r="E67" s="9" t="s">
        <v>304</v>
      </c>
      <c r="F67" s="266" t="s">
        <v>308</v>
      </c>
      <c r="G67" s="267"/>
      <c r="H67" s="11">
        <v>0</v>
      </c>
      <c r="I67" s="11">
        <v>1112958</v>
      </c>
      <c r="J67" s="225"/>
      <c r="K67" s="297"/>
      <c r="L67" s="297"/>
      <c r="M67"/>
      <c r="N67"/>
      <c r="O67"/>
      <c r="P67"/>
      <c r="Q67"/>
      <c r="R67"/>
      <c r="S67"/>
      <c r="T67"/>
      <c r="U67"/>
      <c r="V67"/>
      <c r="W67"/>
      <c r="X67"/>
      <c r="Y67"/>
      <c r="Z67"/>
      <c r="AA67"/>
      <c r="AB67"/>
      <c r="AC67"/>
      <c r="AD67"/>
      <c r="AE67"/>
      <c r="AF67"/>
      <c r="AG67"/>
      <c r="AH67"/>
      <c r="AI67"/>
      <c r="AJ67"/>
      <c r="AK67"/>
      <c r="AL67"/>
      <c r="AM67"/>
    </row>
    <row r="68" spans="1:39" s="52" customFormat="1" ht="38.25" x14ac:dyDescent="0.35">
      <c r="A68" s="71"/>
      <c r="B68" s="72"/>
      <c r="C68" s="109" t="s">
        <v>307</v>
      </c>
      <c r="D68" s="9">
        <v>657657</v>
      </c>
      <c r="E68" s="9" t="s">
        <v>304</v>
      </c>
      <c r="F68" s="266" t="s">
        <v>308</v>
      </c>
      <c r="G68" s="267"/>
      <c r="H68" s="11">
        <v>0</v>
      </c>
      <c r="I68" s="11">
        <v>657657</v>
      </c>
      <c r="J68" s="111"/>
      <c r="K68" s="95"/>
      <c r="L68" s="95"/>
      <c r="M68"/>
      <c r="N68"/>
      <c r="O68"/>
      <c r="P68"/>
      <c r="Q68"/>
      <c r="R68"/>
      <c r="S68"/>
      <c r="T68"/>
      <c r="U68"/>
      <c r="V68"/>
      <c r="W68"/>
      <c r="X68"/>
      <c r="Y68"/>
      <c r="Z68"/>
      <c r="AA68"/>
      <c r="AB68"/>
      <c r="AC68"/>
      <c r="AD68"/>
      <c r="AE68"/>
      <c r="AF68"/>
      <c r="AG68"/>
      <c r="AH68"/>
      <c r="AI68"/>
      <c r="AJ68"/>
      <c r="AK68"/>
      <c r="AL68"/>
      <c r="AM68"/>
    </row>
    <row r="69" spans="1:39" s="52" customFormat="1" ht="38.25" x14ac:dyDescent="0.35">
      <c r="A69" s="71"/>
      <c r="B69" s="72"/>
      <c r="C69" s="109" t="s">
        <v>303</v>
      </c>
      <c r="D69" s="9">
        <v>162000</v>
      </c>
      <c r="E69" s="9" t="s">
        <v>304</v>
      </c>
      <c r="F69" s="266" t="s">
        <v>305</v>
      </c>
      <c r="G69" s="267"/>
      <c r="H69" s="11">
        <v>0</v>
      </c>
      <c r="I69" s="11">
        <v>162000</v>
      </c>
      <c r="J69" s="111"/>
      <c r="K69" s="95"/>
      <c r="L69" s="95"/>
      <c r="M69"/>
      <c r="N69"/>
      <c r="O69"/>
      <c r="P69"/>
      <c r="Q69"/>
      <c r="R69"/>
      <c r="S69"/>
      <c r="T69"/>
      <c r="U69"/>
      <c r="V69"/>
      <c r="W69"/>
      <c r="X69"/>
      <c r="Y69"/>
      <c r="Z69"/>
      <c r="AA69"/>
      <c r="AB69"/>
      <c r="AC69"/>
      <c r="AD69"/>
      <c r="AE69"/>
      <c r="AF69"/>
      <c r="AG69"/>
      <c r="AH69"/>
      <c r="AI69"/>
      <c r="AJ69"/>
      <c r="AK69"/>
      <c r="AL69"/>
      <c r="AM69"/>
    </row>
    <row r="70" spans="1:39" s="52" customFormat="1" ht="38.25" x14ac:dyDescent="0.35">
      <c r="A70" s="71"/>
      <c r="B70" s="72"/>
      <c r="C70" s="109" t="s">
        <v>303</v>
      </c>
      <c r="D70" s="9">
        <v>96000</v>
      </c>
      <c r="E70" s="9" t="s">
        <v>304</v>
      </c>
      <c r="F70" s="266" t="s">
        <v>305</v>
      </c>
      <c r="G70" s="267"/>
      <c r="H70" s="11">
        <v>0</v>
      </c>
      <c r="I70" s="11">
        <v>96000</v>
      </c>
      <c r="J70" s="111"/>
      <c r="K70" s="95"/>
      <c r="L70" s="95"/>
      <c r="M70"/>
      <c r="N70"/>
      <c r="O70"/>
      <c r="P70"/>
      <c r="Q70"/>
      <c r="R70"/>
      <c r="S70"/>
      <c r="T70"/>
      <c r="U70"/>
      <c r="V70"/>
      <c r="W70"/>
      <c r="X70"/>
      <c r="Y70"/>
      <c r="Z70"/>
      <c r="AA70"/>
      <c r="AB70"/>
      <c r="AC70"/>
      <c r="AD70"/>
      <c r="AE70"/>
      <c r="AF70"/>
      <c r="AG70"/>
      <c r="AH70"/>
      <c r="AI70"/>
      <c r="AJ70"/>
      <c r="AK70"/>
      <c r="AL70"/>
      <c r="AM70"/>
    </row>
    <row r="71" spans="1:39" s="52" customFormat="1" ht="25.5" x14ac:dyDescent="0.35">
      <c r="A71" s="71"/>
      <c r="B71" s="72"/>
      <c r="C71" s="109" t="s">
        <v>309</v>
      </c>
      <c r="D71" s="9">
        <v>129.46</v>
      </c>
      <c r="E71" s="9">
        <v>10</v>
      </c>
      <c r="F71" s="266" t="s">
        <v>310</v>
      </c>
      <c r="G71" s="267"/>
      <c r="H71" s="11">
        <v>0</v>
      </c>
      <c r="I71" s="11">
        <v>0</v>
      </c>
      <c r="J71" s="111"/>
      <c r="K71" s="95"/>
      <c r="L71" s="95"/>
      <c r="M71"/>
      <c r="N71"/>
      <c r="O71"/>
      <c r="P71"/>
      <c r="Q71"/>
      <c r="R71"/>
      <c r="S71"/>
      <c r="T71"/>
      <c r="U71"/>
      <c r="V71"/>
      <c r="W71"/>
      <c r="X71"/>
      <c r="Y71"/>
      <c r="Z71"/>
      <c r="AA71"/>
      <c r="AB71"/>
      <c r="AC71"/>
      <c r="AD71"/>
      <c r="AE71"/>
      <c r="AF71"/>
      <c r="AG71"/>
      <c r="AH71"/>
      <c r="AI71"/>
      <c r="AJ71"/>
      <c r="AK71"/>
      <c r="AL71"/>
      <c r="AM71"/>
    </row>
    <row r="72" spans="1:39" s="52" customFormat="1" ht="38.25" x14ac:dyDescent="0.35">
      <c r="A72" s="71">
        <v>2.2000000000000002</v>
      </c>
      <c r="B72" s="72" t="s">
        <v>163</v>
      </c>
      <c r="C72" s="109" t="s">
        <v>311</v>
      </c>
      <c r="D72" s="9">
        <v>9407882</v>
      </c>
      <c r="E72" s="9" t="s">
        <v>304</v>
      </c>
      <c r="F72" s="266" t="s">
        <v>299</v>
      </c>
      <c r="G72" s="267"/>
      <c r="H72" s="11">
        <v>0</v>
      </c>
      <c r="I72" s="11">
        <v>9407882</v>
      </c>
      <c r="J72" s="225"/>
      <c r="K72" s="297"/>
      <c r="L72" s="297"/>
      <c r="M72"/>
      <c r="N72"/>
      <c r="O72"/>
      <c r="P72"/>
      <c r="Q72"/>
      <c r="R72"/>
      <c r="S72"/>
      <c r="T72"/>
      <c r="U72"/>
      <c r="V72"/>
      <c r="W72"/>
      <c r="X72"/>
      <c r="Y72"/>
      <c r="Z72"/>
      <c r="AA72"/>
      <c r="AB72"/>
      <c r="AC72"/>
      <c r="AD72"/>
      <c r="AE72"/>
      <c r="AF72"/>
      <c r="AG72"/>
      <c r="AH72"/>
      <c r="AI72"/>
      <c r="AJ72"/>
      <c r="AK72"/>
      <c r="AL72"/>
      <c r="AM72"/>
    </row>
    <row r="73" spans="1:39" s="52" customFormat="1" ht="38.25" x14ac:dyDescent="0.35">
      <c r="A73" s="71"/>
      <c r="B73" s="72"/>
      <c r="C73" s="109" t="s">
        <v>311</v>
      </c>
      <c r="D73" s="9">
        <v>6113451</v>
      </c>
      <c r="E73" s="9" t="s">
        <v>304</v>
      </c>
      <c r="F73" s="266" t="s">
        <v>312</v>
      </c>
      <c r="G73" s="267"/>
      <c r="H73" s="11">
        <v>0</v>
      </c>
      <c r="I73" s="11">
        <v>0</v>
      </c>
      <c r="J73" s="111"/>
      <c r="K73" s="95"/>
      <c r="L73" s="95"/>
      <c r="M73"/>
      <c r="N73"/>
      <c r="O73"/>
      <c r="P73"/>
      <c r="Q73"/>
      <c r="R73"/>
      <c r="S73"/>
      <c r="T73"/>
      <c r="U73"/>
      <c r="V73"/>
      <c r="W73"/>
      <c r="X73"/>
      <c r="Y73"/>
      <c r="Z73"/>
      <c r="AA73"/>
      <c r="AB73"/>
      <c r="AC73"/>
      <c r="AD73"/>
      <c r="AE73"/>
      <c r="AF73"/>
      <c r="AG73"/>
      <c r="AH73"/>
      <c r="AI73"/>
      <c r="AJ73"/>
      <c r="AK73"/>
      <c r="AL73"/>
      <c r="AM73"/>
    </row>
    <row r="74" spans="1:39" s="52" customFormat="1" ht="38.25" x14ac:dyDescent="0.35">
      <c r="A74" s="71"/>
      <c r="B74" s="72"/>
      <c r="C74" s="109" t="s">
        <v>303</v>
      </c>
      <c r="D74" s="9">
        <v>578000</v>
      </c>
      <c r="E74" s="9" t="s">
        <v>304</v>
      </c>
      <c r="F74" s="266" t="s">
        <v>305</v>
      </c>
      <c r="G74" s="267"/>
      <c r="H74" s="11">
        <v>0</v>
      </c>
      <c r="I74" s="11">
        <v>578000</v>
      </c>
      <c r="J74" s="111"/>
      <c r="K74" s="95"/>
      <c r="L74" s="95"/>
      <c r="M74"/>
      <c r="N74"/>
      <c r="O74"/>
      <c r="P74"/>
      <c r="Q74"/>
      <c r="R74"/>
      <c r="S74"/>
      <c r="T74"/>
      <c r="U74"/>
      <c r="V74"/>
      <c r="W74"/>
      <c r="X74"/>
      <c r="Y74"/>
      <c r="Z74"/>
      <c r="AA74"/>
      <c r="AB74"/>
      <c r="AC74"/>
      <c r="AD74"/>
      <c r="AE74"/>
      <c r="AF74"/>
      <c r="AG74"/>
      <c r="AH74"/>
      <c r="AI74"/>
      <c r="AJ74"/>
      <c r="AK74"/>
      <c r="AL74"/>
      <c r="AM74"/>
    </row>
    <row r="75" spans="1:39" s="52" customFormat="1" ht="38.25" x14ac:dyDescent="0.35">
      <c r="A75" s="71"/>
      <c r="B75" s="72"/>
      <c r="C75" s="109" t="s">
        <v>303</v>
      </c>
      <c r="D75" s="9">
        <v>377000</v>
      </c>
      <c r="E75" s="9" t="s">
        <v>304</v>
      </c>
      <c r="F75" s="266" t="s">
        <v>305</v>
      </c>
      <c r="G75" s="267"/>
      <c r="H75" s="11">
        <v>0</v>
      </c>
      <c r="I75" s="11">
        <v>377000</v>
      </c>
      <c r="J75" s="111"/>
      <c r="K75" s="95"/>
      <c r="L75" s="95"/>
      <c r="M75"/>
      <c r="N75"/>
      <c r="O75"/>
      <c r="P75"/>
      <c r="Q75"/>
      <c r="R75"/>
      <c r="S75"/>
      <c r="T75"/>
      <c r="U75"/>
      <c r="V75"/>
      <c r="W75"/>
      <c r="X75"/>
      <c r="Y75"/>
      <c r="Z75"/>
      <c r="AA75"/>
      <c r="AB75"/>
      <c r="AC75"/>
      <c r="AD75"/>
      <c r="AE75"/>
      <c r="AF75"/>
      <c r="AG75"/>
      <c r="AH75"/>
      <c r="AI75"/>
      <c r="AJ75"/>
      <c r="AK75"/>
      <c r="AL75"/>
      <c r="AM75"/>
    </row>
    <row r="76" spans="1:39" s="52" customFormat="1" ht="38.25" x14ac:dyDescent="0.35">
      <c r="A76" s="71"/>
      <c r="B76" s="72"/>
      <c r="C76" s="109" t="s">
        <v>313</v>
      </c>
      <c r="D76" s="9">
        <v>82170</v>
      </c>
      <c r="E76" s="9" t="s">
        <v>304</v>
      </c>
      <c r="F76" s="266" t="s">
        <v>310</v>
      </c>
      <c r="G76" s="267"/>
      <c r="H76" s="11">
        <v>0</v>
      </c>
      <c r="I76" s="11">
        <v>0</v>
      </c>
      <c r="J76" s="111"/>
      <c r="K76" s="95"/>
      <c r="L76" s="95"/>
      <c r="M76"/>
      <c r="N76"/>
      <c r="O76"/>
      <c r="P76"/>
      <c r="Q76"/>
      <c r="R76"/>
      <c r="S76"/>
      <c r="T76"/>
      <c r="U76"/>
      <c r="V76"/>
      <c r="W76"/>
      <c r="X76"/>
      <c r="Y76"/>
      <c r="Z76"/>
      <c r="AA76"/>
      <c r="AB76"/>
      <c r="AC76"/>
      <c r="AD76"/>
      <c r="AE76"/>
      <c r="AF76"/>
      <c r="AG76"/>
      <c r="AH76"/>
      <c r="AI76"/>
      <c r="AJ76"/>
      <c r="AK76"/>
      <c r="AL76"/>
      <c r="AM76"/>
    </row>
    <row r="77" spans="1:39" s="52" customFormat="1" ht="25.5" x14ac:dyDescent="0.35">
      <c r="A77" s="71"/>
      <c r="B77" s="72"/>
      <c r="C77" s="109" t="s">
        <v>314</v>
      </c>
      <c r="D77" s="9">
        <v>55210.5</v>
      </c>
      <c r="E77" s="9">
        <v>30</v>
      </c>
      <c r="F77" s="266" t="s">
        <v>315</v>
      </c>
      <c r="G77" s="267"/>
      <c r="H77" s="11">
        <v>0</v>
      </c>
      <c r="I77" s="11">
        <v>55210.5</v>
      </c>
      <c r="J77" s="111"/>
      <c r="K77" s="95"/>
      <c r="L77" s="95"/>
      <c r="M77"/>
      <c r="N77"/>
      <c r="O77"/>
      <c r="P77"/>
      <c r="Q77"/>
      <c r="R77"/>
      <c r="S77"/>
      <c r="T77"/>
      <c r="U77"/>
      <c r="V77"/>
      <c r="W77"/>
      <c r="X77"/>
      <c r="Y77"/>
      <c r="Z77"/>
      <c r="AA77"/>
      <c r="AB77"/>
      <c r="AC77"/>
      <c r="AD77"/>
      <c r="AE77"/>
      <c r="AF77"/>
      <c r="AG77"/>
      <c r="AH77"/>
      <c r="AI77"/>
      <c r="AJ77"/>
      <c r="AK77"/>
      <c r="AL77"/>
      <c r="AM77"/>
    </row>
    <row r="78" spans="1:39" s="52" customFormat="1" ht="38.25" x14ac:dyDescent="0.35">
      <c r="A78" s="71"/>
      <c r="B78" s="72"/>
      <c r="C78" s="109" t="s">
        <v>316</v>
      </c>
      <c r="D78" s="9">
        <v>498</v>
      </c>
      <c r="E78" s="9">
        <v>10</v>
      </c>
      <c r="F78" s="266" t="s">
        <v>315</v>
      </c>
      <c r="G78" s="267"/>
      <c r="H78" s="11">
        <v>0</v>
      </c>
      <c r="I78" s="11">
        <v>498</v>
      </c>
      <c r="J78" s="111"/>
      <c r="K78" s="95"/>
      <c r="L78" s="95"/>
      <c r="M78"/>
      <c r="N78"/>
      <c r="O78"/>
      <c r="P78"/>
      <c r="Q78"/>
      <c r="R78"/>
      <c r="S78"/>
      <c r="T78"/>
      <c r="U78"/>
      <c r="V78"/>
      <c r="W78"/>
      <c r="X78"/>
      <c r="Y78"/>
      <c r="Z78"/>
      <c r="AA78"/>
      <c r="AB78"/>
      <c r="AC78"/>
      <c r="AD78"/>
      <c r="AE78"/>
      <c r="AF78"/>
      <c r="AG78"/>
      <c r="AH78"/>
      <c r="AI78"/>
      <c r="AJ78"/>
      <c r="AK78"/>
      <c r="AL78"/>
      <c r="AM78"/>
    </row>
    <row r="79" spans="1:39" s="52" customFormat="1" ht="51" x14ac:dyDescent="0.35">
      <c r="A79" s="71">
        <v>2.2999999999999998</v>
      </c>
      <c r="B79" s="72" t="s">
        <v>164</v>
      </c>
      <c r="C79" s="109" t="s">
        <v>317</v>
      </c>
      <c r="D79" s="9">
        <v>7767</v>
      </c>
      <c r="E79" s="9" t="s">
        <v>304</v>
      </c>
      <c r="F79" s="266" t="s">
        <v>310</v>
      </c>
      <c r="G79" s="267"/>
      <c r="H79" s="11">
        <v>0</v>
      </c>
      <c r="I79" s="11">
        <v>0</v>
      </c>
      <c r="J79" s="225"/>
      <c r="K79" s="297"/>
      <c r="L79" s="297"/>
      <c r="M79"/>
      <c r="N79"/>
      <c r="O79"/>
      <c r="P79"/>
      <c r="Q79"/>
      <c r="R79"/>
      <c r="S79"/>
      <c r="T79"/>
      <c r="U79"/>
      <c r="V79"/>
      <c r="W79"/>
      <c r="X79"/>
      <c r="Y79"/>
      <c r="Z79"/>
      <c r="AA79"/>
      <c r="AB79"/>
      <c r="AC79"/>
      <c r="AD79"/>
      <c r="AE79"/>
      <c r="AF79"/>
      <c r="AG79"/>
      <c r="AH79"/>
      <c r="AI79"/>
      <c r="AJ79"/>
      <c r="AK79"/>
      <c r="AL79"/>
      <c r="AM79"/>
    </row>
    <row r="80" spans="1:39" s="52" customFormat="1" ht="38.25" x14ac:dyDescent="0.35">
      <c r="A80" s="71"/>
      <c r="B80" s="72"/>
      <c r="C80" s="109" t="s">
        <v>318</v>
      </c>
      <c r="D80" s="9">
        <v>2090.61</v>
      </c>
      <c r="E80" s="9">
        <v>30</v>
      </c>
      <c r="F80" s="266" t="s">
        <v>315</v>
      </c>
      <c r="G80" s="267"/>
      <c r="H80" s="11">
        <v>0</v>
      </c>
      <c r="I80" s="11">
        <v>2090.61</v>
      </c>
      <c r="J80" s="111"/>
      <c r="K80" s="95"/>
      <c r="L80" s="95"/>
      <c r="M80"/>
      <c r="N80"/>
      <c r="O80"/>
      <c r="P80"/>
      <c r="Q80"/>
      <c r="R80"/>
      <c r="S80"/>
      <c r="T80"/>
      <c r="U80"/>
      <c r="V80"/>
      <c r="W80"/>
      <c r="X80"/>
      <c r="Y80"/>
      <c r="Z80"/>
      <c r="AA80"/>
      <c r="AB80"/>
      <c r="AC80"/>
      <c r="AD80"/>
      <c r="AE80"/>
      <c r="AF80"/>
      <c r="AG80"/>
      <c r="AH80"/>
      <c r="AI80"/>
      <c r="AJ80"/>
      <c r="AK80"/>
      <c r="AL80"/>
      <c r="AM80"/>
    </row>
    <row r="81" spans="1:39" s="52" customFormat="1" ht="38.25" x14ac:dyDescent="0.35">
      <c r="A81" s="71"/>
      <c r="B81" s="72"/>
      <c r="C81" s="109" t="s">
        <v>318</v>
      </c>
      <c r="D81" s="9">
        <v>699.03</v>
      </c>
      <c r="E81" s="9">
        <v>30</v>
      </c>
      <c r="F81" s="266" t="s">
        <v>315</v>
      </c>
      <c r="G81" s="267"/>
      <c r="H81" s="11">
        <v>0</v>
      </c>
      <c r="I81" s="11">
        <v>699.03</v>
      </c>
      <c r="J81" s="111"/>
      <c r="K81" s="95"/>
      <c r="L81" s="95"/>
      <c r="M81"/>
      <c r="N81"/>
      <c r="O81"/>
      <c r="P81"/>
      <c r="Q81"/>
      <c r="R81"/>
      <c r="S81"/>
      <c r="T81"/>
      <c r="U81"/>
      <c r="V81"/>
      <c r="W81"/>
      <c r="X81"/>
      <c r="Y81"/>
      <c r="Z81"/>
      <c r="AA81"/>
      <c r="AB81"/>
      <c r="AC81"/>
      <c r="AD81"/>
      <c r="AE81"/>
      <c r="AF81"/>
      <c r="AG81"/>
      <c r="AH81"/>
      <c r="AI81"/>
      <c r="AJ81"/>
      <c r="AK81"/>
      <c r="AL81"/>
      <c r="AM81"/>
    </row>
    <row r="82" spans="1:39" s="52" customFormat="1" ht="38.25" x14ac:dyDescent="0.35">
      <c r="A82" s="71"/>
      <c r="B82" s="72"/>
      <c r="C82" s="109" t="s">
        <v>319</v>
      </c>
      <c r="D82" s="9">
        <v>45739</v>
      </c>
      <c r="E82" s="9" t="s">
        <v>304</v>
      </c>
      <c r="F82" s="266" t="s">
        <v>302</v>
      </c>
      <c r="G82" s="267"/>
      <c r="H82" s="11">
        <v>0</v>
      </c>
      <c r="I82" s="11">
        <v>45739</v>
      </c>
      <c r="J82" s="111"/>
      <c r="K82" s="95"/>
      <c r="L82" s="95"/>
      <c r="M82"/>
      <c r="N82"/>
      <c r="O82"/>
      <c r="P82"/>
      <c r="Q82"/>
      <c r="R82"/>
      <c r="S82"/>
      <c r="T82"/>
      <c r="U82"/>
      <c r="V82"/>
      <c r="W82"/>
      <c r="X82"/>
      <c r="Y82"/>
      <c r="Z82"/>
      <c r="AA82"/>
      <c r="AB82"/>
      <c r="AC82"/>
      <c r="AD82"/>
      <c r="AE82"/>
      <c r="AF82"/>
      <c r="AG82"/>
      <c r="AH82"/>
      <c r="AI82"/>
      <c r="AJ82"/>
      <c r="AK82"/>
      <c r="AL82"/>
      <c r="AM82"/>
    </row>
    <row r="83" spans="1:39" s="52" customFormat="1" ht="51" x14ac:dyDescent="0.35">
      <c r="A83" s="71"/>
      <c r="B83" s="72"/>
      <c r="C83" s="109" t="s">
        <v>320</v>
      </c>
      <c r="D83" s="9">
        <v>9255.98</v>
      </c>
      <c r="E83" s="9">
        <v>30</v>
      </c>
      <c r="F83" s="266" t="s">
        <v>321</v>
      </c>
      <c r="G83" s="267"/>
      <c r="H83" s="11">
        <v>0</v>
      </c>
      <c r="I83" s="11">
        <v>9255.98</v>
      </c>
      <c r="J83" s="111"/>
      <c r="K83" s="95"/>
      <c r="L83" s="95"/>
      <c r="M83"/>
      <c r="N83"/>
      <c r="O83"/>
      <c r="P83"/>
      <c r="Q83"/>
      <c r="R83"/>
      <c r="S83"/>
      <c r="T83"/>
      <c r="U83"/>
      <c r="V83"/>
      <c r="W83"/>
      <c r="X83"/>
      <c r="Y83"/>
      <c r="Z83"/>
      <c r="AA83"/>
      <c r="AB83"/>
      <c r="AC83"/>
      <c r="AD83"/>
      <c r="AE83"/>
      <c r="AF83"/>
      <c r="AG83"/>
      <c r="AH83"/>
      <c r="AI83"/>
      <c r="AJ83"/>
      <c r="AK83"/>
      <c r="AL83"/>
      <c r="AM83"/>
    </row>
    <row r="84" spans="1:39" s="52" customFormat="1" ht="25.5" x14ac:dyDescent="0.35">
      <c r="A84" s="71"/>
      <c r="B84" s="72"/>
      <c r="C84" s="109" t="s">
        <v>322</v>
      </c>
      <c r="D84" s="9">
        <v>120.82</v>
      </c>
      <c r="E84" s="9">
        <v>30</v>
      </c>
      <c r="F84" s="266" t="s">
        <v>323</v>
      </c>
      <c r="G84" s="267"/>
      <c r="H84" s="11">
        <v>0</v>
      </c>
      <c r="I84" s="11">
        <v>0</v>
      </c>
      <c r="J84" s="111"/>
      <c r="K84" s="95"/>
      <c r="L84" s="95"/>
      <c r="M84"/>
      <c r="N84"/>
      <c r="O84"/>
      <c r="P84"/>
      <c r="Q84"/>
      <c r="R84"/>
      <c r="S84"/>
      <c r="T84"/>
      <c r="U84"/>
      <c r="V84"/>
      <c r="W84"/>
      <c r="X84"/>
      <c r="Y84"/>
      <c r="Z84"/>
      <c r="AA84"/>
      <c r="AB84"/>
      <c r="AC84"/>
      <c r="AD84"/>
      <c r="AE84"/>
      <c r="AF84"/>
      <c r="AG84"/>
      <c r="AH84"/>
      <c r="AI84"/>
      <c r="AJ84"/>
      <c r="AK84"/>
      <c r="AL84"/>
      <c r="AM84"/>
    </row>
    <row r="85" spans="1:39" s="52" customFormat="1" ht="25.5" x14ac:dyDescent="0.35">
      <c r="A85" s="71"/>
      <c r="B85" s="72"/>
      <c r="C85" s="109" t="s">
        <v>324</v>
      </c>
      <c r="D85" s="9">
        <v>1682.85</v>
      </c>
      <c r="E85" s="9">
        <v>30</v>
      </c>
      <c r="F85" s="266" t="s">
        <v>323</v>
      </c>
      <c r="G85" s="267"/>
      <c r="H85" s="11">
        <v>0</v>
      </c>
      <c r="I85" s="11">
        <v>0</v>
      </c>
      <c r="J85" s="111"/>
      <c r="K85" s="95"/>
      <c r="L85" s="95"/>
      <c r="M85"/>
      <c r="N85"/>
      <c r="O85"/>
      <c r="P85"/>
      <c r="Q85"/>
      <c r="R85"/>
      <c r="S85"/>
      <c r="T85"/>
      <c r="U85"/>
      <c r="V85"/>
      <c r="W85"/>
      <c r="X85"/>
      <c r="Y85"/>
      <c r="Z85"/>
      <c r="AA85"/>
      <c r="AB85"/>
      <c r="AC85"/>
      <c r="AD85"/>
      <c r="AE85"/>
      <c r="AF85"/>
      <c r="AG85"/>
      <c r="AH85"/>
      <c r="AI85"/>
      <c r="AJ85"/>
      <c r="AK85"/>
      <c r="AL85"/>
      <c r="AM85"/>
    </row>
    <row r="86" spans="1:39" s="52" customFormat="1" ht="25.5" x14ac:dyDescent="0.35">
      <c r="A86" s="71"/>
      <c r="B86" s="72"/>
      <c r="C86" s="109" t="s">
        <v>325</v>
      </c>
      <c r="D86" s="9">
        <v>2847.9</v>
      </c>
      <c r="E86" s="9">
        <v>30</v>
      </c>
      <c r="F86" s="266" t="s">
        <v>310</v>
      </c>
      <c r="G86" s="267"/>
      <c r="H86" s="11">
        <v>0</v>
      </c>
      <c r="I86" s="11">
        <v>0</v>
      </c>
      <c r="J86" s="111"/>
      <c r="K86" s="95"/>
      <c r="L86" s="95"/>
      <c r="M86"/>
      <c r="N86"/>
      <c r="O86"/>
      <c r="P86"/>
      <c r="Q86"/>
      <c r="R86"/>
      <c r="S86"/>
      <c r="T86"/>
      <c r="U86"/>
      <c r="V86"/>
      <c r="W86"/>
      <c r="X86"/>
      <c r="Y86"/>
      <c r="Z86"/>
      <c r="AA86"/>
      <c r="AB86"/>
      <c r="AC86"/>
      <c r="AD86"/>
      <c r="AE86"/>
      <c r="AF86"/>
      <c r="AG86"/>
      <c r="AH86"/>
      <c r="AI86"/>
      <c r="AJ86"/>
      <c r="AK86"/>
      <c r="AL86"/>
      <c r="AM86"/>
    </row>
    <row r="87" spans="1:39" s="52" customFormat="1" ht="38.25" x14ac:dyDescent="0.35">
      <c r="A87" s="71"/>
      <c r="B87" s="72"/>
      <c r="C87" s="109" t="s">
        <v>326</v>
      </c>
      <c r="D87" s="9">
        <v>4245.96</v>
      </c>
      <c r="E87" s="9" t="s">
        <v>304</v>
      </c>
      <c r="F87" s="266" t="s">
        <v>327</v>
      </c>
      <c r="G87" s="267"/>
      <c r="H87" s="11">
        <v>0</v>
      </c>
      <c r="I87" s="11">
        <v>4245.96</v>
      </c>
      <c r="J87" s="111"/>
      <c r="K87" s="95"/>
      <c r="L87" s="95"/>
      <c r="M87"/>
      <c r="N87"/>
      <c r="O87"/>
      <c r="P87"/>
      <c r="Q87"/>
      <c r="R87"/>
      <c r="S87"/>
      <c r="T87"/>
      <c r="U87"/>
      <c r="V87"/>
      <c r="W87"/>
      <c r="X87"/>
      <c r="Y87"/>
      <c r="Z87"/>
      <c r="AA87"/>
      <c r="AB87"/>
      <c r="AC87"/>
      <c r="AD87"/>
      <c r="AE87"/>
      <c r="AF87"/>
      <c r="AG87"/>
      <c r="AH87"/>
      <c r="AI87"/>
      <c r="AJ87"/>
      <c r="AK87"/>
      <c r="AL87"/>
      <c r="AM87"/>
    </row>
    <row r="88" spans="1:39" s="52" customFormat="1" ht="38.25" x14ac:dyDescent="0.35">
      <c r="A88" s="71"/>
      <c r="B88" s="72"/>
      <c r="C88" s="109" t="s">
        <v>328</v>
      </c>
      <c r="D88" s="9">
        <v>110145.53</v>
      </c>
      <c r="E88" s="9" t="s">
        <v>304</v>
      </c>
      <c r="F88" s="266" t="s">
        <v>329</v>
      </c>
      <c r="G88" s="267"/>
      <c r="H88" s="11">
        <v>0</v>
      </c>
      <c r="I88" s="11">
        <v>110145.53</v>
      </c>
      <c r="J88" s="111"/>
      <c r="K88" s="95"/>
      <c r="L88" s="95"/>
      <c r="M88"/>
      <c r="N88"/>
      <c r="O88"/>
      <c r="P88"/>
      <c r="Q88"/>
      <c r="R88"/>
      <c r="S88"/>
      <c r="T88"/>
      <c r="U88"/>
      <c r="V88"/>
      <c r="W88"/>
      <c r="X88"/>
      <c r="Y88"/>
      <c r="Z88"/>
      <c r="AA88"/>
      <c r="AB88"/>
      <c r="AC88"/>
      <c r="AD88"/>
      <c r="AE88"/>
      <c r="AF88"/>
      <c r="AG88"/>
      <c r="AH88"/>
      <c r="AI88"/>
      <c r="AJ88"/>
      <c r="AK88"/>
      <c r="AL88"/>
      <c r="AM88"/>
    </row>
    <row r="89" spans="1:39" s="52" customFormat="1" ht="38.25" x14ac:dyDescent="0.35">
      <c r="A89" s="71"/>
      <c r="B89" s="72"/>
      <c r="C89" s="109" t="s">
        <v>311</v>
      </c>
      <c r="D89" s="9">
        <v>169571.22</v>
      </c>
      <c r="E89" s="9" t="s">
        <v>304</v>
      </c>
      <c r="F89" s="266" t="s">
        <v>299</v>
      </c>
      <c r="G89" s="267"/>
      <c r="H89" s="11">
        <v>0</v>
      </c>
      <c r="I89" s="11">
        <v>169571.22</v>
      </c>
      <c r="J89" s="111"/>
      <c r="K89" s="95"/>
      <c r="L89" s="95"/>
      <c r="M89"/>
      <c r="N89"/>
      <c r="O89"/>
      <c r="P89"/>
      <c r="Q89"/>
      <c r="R89"/>
      <c r="S89"/>
      <c r="T89"/>
      <c r="U89"/>
      <c r="V89"/>
      <c r="W89"/>
      <c r="X89"/>
      <c r="Y89"/>
      <c r="Z89"/>
      <c r="AA89"/>
      <c r="AB89"/>
      <c r="AC89"/>
      <c r="AD89"/>
      <c r="AE89"/>
      <c r="AF89"/>
      <c r="AG89"/>
      <c r="AH89"/>
      <c r="AI89"/>
      <c r="AJ89"/>
      <c r="AK89"/>
      <c r="AL89"/>
      <c r="AM89"/>
    </row>
    <row r="90" spans="1:39" s="52" customFormat="1" ht="25.5" x14ac:dyDescent="0.35">
      <c r="A90" s="71"/>
      <c r="B90" s="72"/>
      <c r="C90" s="109" t="s">
        <v>330</v>
      </c>
      <c r="D90" s="9">
        <v>9580.67</v>
      </c>
      <c r="E90" s="9">
        <v>10</v>
      </c>
      <c r="F90" s="266" t="s">
        <v>310</v>
      </c>
      <c r="G90" s="267"/>
      <c r="H90" s="11">
        <v>0</v>
      </c>
      <c r="I90" s="11">
        <v>0</v>
      </c>
      <c r="J90" s="111"/>
      <c r="K90" s="95"/>
      <c r="L90" s="95"/>
      <c r="M90"/>
      <c r="N90"/>
      <c r="O90"/>
      <c r="P90"/>
      <c r="Q90"/>
      <c r="R90"/>
      <c r="S90"/>
      <c r="T90"/>
      <c r="U90"/>
      <c r="V90"/>
      <c r="W90"/>
      <c r="X90"/>
      <c r="Y90"/>
      <c r="Z90"/>
      <c r="AA90"/>
      <c r="AB90"/>
      <c r="AC90"/>
      <c r="AD90"/>
      <c r="AE90"/>
      <c r="AF90"/>
      <c r="AG90"/>
      <c r="AH90"/>
      <c r="AI90"/>
      <c r="AJ90"/>
      <c r="AK90"/>
      <c r="AL90"/>
      <c r="AM90"/>
    </row>
    <row r="91" spans="1:39" s="52" customFormat="1" ht="38.25" x14ac:dyDescent="0.35">
      <c r="A91" s="71"/>
      <c r="B91" s="72"/>
      <c r="C91" s="109" t="s">
        <v>331</v>
      </c>
      <c r="D91" s="9">
        <v>4053</v>
      </c>
      <c r="E91" s="9" t="s">
        <v>304</v>
      </c>
      <c r="F91" s="266" t="s">
        <v>323</v>
      </c>
      <c r="G91" s="267"/>
      <c r="H91" s="11">
        <v>0</v>
      </c>
      <c r="I91" s="11">
        <v>0</v>
      </c>
      <c r="J91" s="111"/>
      <c r="K91" s="95"/>
      <c r="L91" s="95"/>
      <c r="M91"/>
      <c r="N91"/>
      <c r="O91"/>
      <c r="P91"/>
      <c r="Q91"/>
      <c r="R91"/>
      <c r="S91"/>
      <c r="T91"/>
      <c r="U91"/>
      <c r="V91"/>
      <c r="W91"/>
      <c r="X91"/>
      <c r="Y91"/>
      <c r="Z91"/>
      <c r="AA91"/>
      <c r="AB91"/>
      <c r="AC91"/>
      <c r="AD91"/>
      <c r="AE91"/>
      <c r="AF91"/>
      <c r="AG91"/>
      <c r="AH91"/>
      <c r="AI91"/>
      <c r="AJ91"/>
      <c r="AK91"/>
      <c r="AL91"/>
      <c r="AM91"/>
    </row>
    <row r="92" spans="1:39" s="52" customFormat="1" ht="25.5" x14ac:dyDescent="0.35">
      <c r="A92" s="71"/>
      <c r="B92" s="72"/>
      <c r="C92" s="109" t="s">
        <v>332</v>
      </c>
      <c r="D92" s="9">
        <v>22971</v>
      </c>
      <c r="E92" s="9">
        <v>30</v>
      </c>
      <c r="F92" s="266" t="s">
        <v>310</v>
      </c>
      <c r="G92" s="267"/>
      <c r="H92" s="11">
        <v>0</v>
      </c>
      <c r="I92" s="11">
        <v>0</v>
      </c>
      <c r="J92" s="111"/>
      <c r="K92" s="95"/>
      <c r="L92" s="95"/>
      <c r="M92"/>
      <c r="N92"/>
      <c r="O92"/>
      <c r="P92"/>
      <c r="Q92"/>
      <c r="R92"/>
      <c r="S92"/>
      <c r="T92"/>
      <c r="U92"/>
      <c r="V92"/>
      <c r="W92"/>
      <c r="X92"/>
      <c r="Y92"/>
      <c r="Z92"/>
      <c r="AA92"/>
      <c r="AB92"/>
      <c r="AC92"/>
      <c r="AD92"/>
      <c r="AE92"/>
      <c r="AF92"/>
      <c r="AG92"/>
      <c r="AH92"/>
      <c r="AI92"/>
      <c r="AJ92"/>
      <c r="AK92"/>
      <c r="AL92"/>
      <c r="AM92"/>
    </row>
    <row r="93" spans="1:39" s="52" customFormat="1" ht="38.25" x14ac:dyDescent="0.35">
      <c r="A93" s="71"/>
      <c r="B93" s="72"/>
      <c r="C93" s="109" t="s">
        <v>333</v>
      </c>
      <c r="D93" s="9">
        <v>22698.400000000001</v>
      </c>
      <c r="E93" s="9" t="s">
        <v>304</v>
      </c>
      <c r="F93" s="266" t="s">
        <v>310</v>
      </c>
      <c r="G93" s="267"/>
      <c r="H93" s="11">
        <v>0</v>
      </c>
      <c r="I93" s="11">
        <v>0</v>
      </c>
      <c r="J93" s="111"/>
      <c r="K93" s="95"/>
      <c r="L93" s="95"/>
      <c r="M93"/>
      <c r="N93"/>
      <c r="O93"/>
      <c r="P93"/>
      <c r="Q93"/>
      <c r="R93"/>
      <c r="S93"/>
      <c r="T93"/>
      <c r="U93"/>
      <c r="V93"/>
      <c r="W93"/>
      <c r="X93"/>
      <c r="Y93"/>
      <c r="Z93"/>
      <c r="AA93"/>
      <c r="AB93"/>
      <c r="AC93"/>
      <c r="AD93"/>
      <c r="AE93"/>
      <c r="AF93"/>
      <c r="AG93"/>
      <c r="AH93"/>
      <c r="AI93"/>
      <c r="AJ93"/>
      <c r="AK93"/>
      <c r="AL93"/>
      <c r="AM93"/>
    </row>
    <row r="94" spans="1:39" s="52" customFormat="1" ht="13.15" x14ac:dyDescent="0.35">
      <c r="A94" s="71"/>
      <c r="B94" s="72"/>
      <c r="C94" s="109" t="s">
        <v>334</v>
      </c>
      <c r="D94" s="9">
        <v>35952</v>
      </c>
      <c r="E94" s="9" t="s">
        <v>304</v>
      </c>
      <c r="F94" s="266" t="s">
        <v>329</v>
      </c>
      <c r="G94" s="267"/>
      <c r="H94" s="11">
        <v>0</v>
      </c>
      <c r="I94" s="11">
        <v>35952</v>
      </c>
      <c r="J94" s="111"/>
      <c r="K94" s="95"/>
      <c r="L94" s="95"/>
      <c r="M94"/>
      <c r="N94"/>
      <c r="O94"/>
      <c r="P94"/>
      <c r="Q94"/>
      <c r="R94"/>
      <c r="S94"/>
      <c r="T94"/>
      <c r="U94"/>
      <c r="V94"/>
      <c r="W94"/>
      <c r="X94"/>
      <c r="Y94"/>
      <c r="Z94"/>
      <c r="AA94"/>
      <c r="AB94"/>
      <c r="AC94"/>
      <c r="AD94"/>
      <c r="AE94"/>
      <c r="AF94"/>
      <c r="AG94"/>
      <c r="AH94"/>
      <c r="AI94"/>
      <c r="AJ94"/>
      <c r="AK94"/>
      <c r="AL94"/>
      <c r="AM94"/>
    </row>
    <row r="95" spans="1:39" s="52" customFormat="1" ht="63.75" x14ac:dyDescent="0.35">
      <c r="A95" s="71"/>
      <c r="B95" s="72"/>
      <c r="C95" s="109" t="s">
        <v>335</v>
      </c>
      <c r="D95" s="9">
        <v>1267920.3999999999</v>
      </c>
      <c r="E95" s="9" t="s">
        <v>304</v>
      </c>
      <c r="F95" s="266" t="s">
        <v>299</v>
      </c>
      <c r="G95" s="267"/>
      <c r="H95" s="11">
        <v>0</v>
      </c>
      <c r="I95" s="11">
        <v>1267920.3999999999</v>
      </c>
      <c r="J95" s="111"/>
      <c r="K95" s="95"/>
      <c r="L95" s="95"/>
      <c r="M95"/>
      <c r="N95"/>
      <c r="O95"/>
      <c r="P95"/>
      <c r="Q95"/>
      <c r="R95"/>
      <c r="S95"/>
      <c r="T95"/>
      <c r="U95"/>
      <c r="V95"/>
      <c r="W95"/>
      <c r="X95"/>
      <c r="Y95"/>
      <c r="Z95"/>
      <c r="AA95"/>
      <c r="AB95"/>
      <c r="AC95"/>
      <c r="AD95"/>
      <c r="AE95"/>
      <c r="AF95"/>
      <c r="AG95"/>
      <c r="AH95"/>
      <c r="AI95"/>
      <c r="AJ95"/>
      <c r="AK95"/>
      <c r="AL95"/>
      <c r="AM95"/>
    </row>
    <row r="96" spans="1:39" s="52" customFormat="1" ht="25.5" x14ac:dyDescent="0.35">
      <c r="A96" s="71"/>
      <c r="B96" s="72"/>
      <c r="C96" s="109" t="s">
        <v>336</v>
      </c>
      <c r="D96" s="9">
        <v>63768</v>
      </c>
      <c r="E96" s="9" t="s">
        <v>304</v>
      </c>
      <c r="F96" s="266" t="s">
        <v>305</v>
      </c>
      <c r="G96" s="267"/>
      <c r="H96" s="11">
        <v>0</v>
      </c>
      <c r="I96" s="11">
        <v>63768</v>
      </c>
      <c r="J96" s="111"/>
      <c r="K96" s="95"/>
      <c r="L96" s="95"/>
      <c r="M96"/>
      <c r="N96"/>
      <c r="O96"/>
      <c r="P96"/>
      <c r="Q96"/>
      <c r="R96"/>
      <c r="S96"/>
      <c r="T96"/>
      <c r="U96"/>
      <c r="V96"/>
      <c r="W96"/>
      <c r="X96"/>
      <c r="Y96"/>
      <c r="Z96"/>
      <c r="AA96"/>
      <c r="AB96"/>
      <c r="AC96"/>
      <c r="AD96"/>
      <c r="AE96"/>
      <c r="AF96"/>
      <c r="AG96"/>
      <c r="AH96"/>
      <c r="AI96"/>
      <c r="AJ96"/>
      <c r="AK96"/>
      <c r="AL96"/>
      <c r="AM96"/>
    </row>
    <row r="97" spans="1:39" s="52" customFormat="1" ht="204" x14ac:dyDescent="0.35">
      <c r="A97" s="71"/>
      <c r="B97" s="72"/>
      <c r="C97" s="109" t="s">
        <v>337</v>
      </c>
      <c r="D97" s="9">
        <v>6052.91</v>
      </c>
      <c r="E97" s="9">
        <v>30</v>
      </c>
      <c r="F97" s="266" t="s">
        <v>310</v>
      </c>
      <c r="G97" s="267"/>
      <c r="H97" s="11">
        <v>0</v>
      </c>
      <c r="I97" s="11">
        <v>0</v>
      </c>
      <c r="J97" s="111"/>
      <c r="K97" s="95"/>
      <c r="L97" s="95"/>
      <c r="M97"/>
      <c r="N97"/>
      <c r="O97"/>
      <c r="P97"/>
      <c r="Q97"/>
      <c r="R97"/>
      <c r="S97"/>
      <c r="T97"/>
      <c r="U97"/>
      <c r="V97"/>
      <c r="W97"/>
      <c r="X97"/>
      <c r="Y97"/>
      <c r="Z97"/>
      <c r="AA97"/>
      <c r="AB97"/>
      <c r="AC97"/>
      <c r="AD97"/>
      <c r="AE97"/>
      <c r="AF97"/>
      <c r="AG97"/>
      <c r="AH97"/>
      <c r="AI97"/>
      <c r="AJ97"/>
      <c r="AK97"/>
      <c r="AL97"/>
      <c r="AM97"/>
    </row>
    <row r="98" spans="1:39" s="52" customFormat="1" ht="25.5" x14ac:dyDescent="0.35">
      <c r="A98" s="71"/>
      <c r="B98" s="72"/>
      <c r="C98" s="109" t="s">
        <v>338</v>
      </c>
      <c r="D98" s="9">
        <v>13285</v>
      </c>
      <c r="E98" s="9">
        <v>10</v>
      </c>
      <c r="F98" s="266" t="s">
        <v>315</v>
      </c>
      <c r="G98" s="267"/>
      <c r="H98" s="11">
        <v>0</v>
      </c>
      <c r="I98" s="11">
        <v>13285</v>
      </c>
      <c r="J98" s="111"/>
      <c r="K98" s="95"/>
      <c r="L98" s="95"/>
      <c r="M98"/>
      <c r="N98"/>
      <c r="O98"/>
      <c r="P98"/>
      <c r="Q98"/>
      <c r="R98"/>
      <c r="S98"/>
      <c r="T98"/>
      <c r="U98"/>
      <c r="V98"/>
      <c r="W98"/>
      <c r="X98"/>
      <c r="Y98"/>
      <c r="Z98"/>
      <c r="AA98"/>
      <c r="AB98"/>
      <c r="AC98"/>
      <c r="AD98"/>
      <c r="AE98"/>
      <c r="AF98"/>
      <c r="AG98"/>
      <c r="AH98"/>
      <c r="AI98"/>
      <c r="AJ98"/>
      <c r="AK98"/>
      <c r="AL98"/>
      <c r="AM98"/>
    </row>
    <row r="99" spans="1:39" s="52" customFormat="1" ht="25.5" x14ac:dyDescent="0.35">
      <c r="A99" s="71"/>
      <c r="B99" s="72"/>
      <c r="C99" s="109" t="s">
        <v>339</v>
      </c>
      <c r="D99" s="9">
        <v>3985.5</v>
      </c>
      <c r="E99" s="9">
        <v>10</v>
      </c>
      <c r="F99" s="266" t="s">
        <v>310</v>
      </c>
      <c r="G99" s="267"/>
      <c r="H99" s="11">
        <v>0</v>
      </c>
      <c r="I99" s="11">
        <v>0</v>
      </c>
      <c r="J99" s="111"/>
      <c r="K99" s="95"/>
      <c r="L99" s="95"/>
      <c r="M99"/>
      <c r="N99"/>
      <c r="O99"/>
      <c r="P99"/>
      <c r="Q99"/>
      <c r="R99"/>
      <c r="S99"/>
      <c r="T99"/>
      <c r="U99"/>
      <c r="V99"/>
      <c r="W99"/>
      <c r="X99"/>
      <c r="Y99"/>
      <c r="Z99"/>
      <c r="AA99"/>
      <c r="AB99"/>
      <c r="AC99"/>
      <c r="AD99"/>
      <c r="AE99"/>
      <c r="AF99"/>
      <c r="AG99"/>
      <c r="AH99"/>
      <c r="AI99"/>
      <c r="AJ99"/>
      <c r="AK99"/>
      <c r="AL99"/>
      <c r="AM99"/>
    </row>
    <row r="100" spans="1:39" s="52" customFormat="1" ht="13.15" x14ac:dyDescent="0.35">
      <c r="A100" s="71"/>
      <c r="B100" s="72"/>
      <c r="C100" s="109" t="s">
        <v>340</v>
      </c>
      <c r="D100" s="9">
        <v>42512</v>
      </c>
      <c r="E100" s="9">
        <v>10</v>
      </c>
      <c r="F100" s="266" t="s">
        <v>329</v>
      </c>
      <c r="G100" s="267"/>
      <c r="H100" s="11">
        <v>0</v>
      </c>
      <c r="I100" s="11">
        <v>42512</v>
      </c>
      <c r="J100" s="111"/>
      <c r="K100" s="95"/>
      <c r="L100" s="95"/>
      <c r="M100"/>
      <c r="N100"/>
      <c r="O100"/>
      <c r="P100"/>
      <c r="Q100"/>
      <c r="R100"/>
      <c r="S100"/>
      <c r="T100"/>
      <c r="U100"/>
      <c r="V100"/>
      <c r="W100"/>
      <c r="X100"/>
      <c r="Y100"/>
      <c r="Z100"/>
      <c r="AA100"/>
      <c r="AB100"/>
      <c r="AC100"/>
      <c r="AD100"/>
      <c r="AE100"/>
      <c r="AF100"/>
      <c r="AG100"/>
      <c r="AH100"/>
      <c r="AI100"/>
      <c r="AJ100"/>
      <c r="AK100"/>
      <c r="AL100"/>
      <c r="AM100"/>
    </row>
    <row r="101" spans="1:39" s="52" customFormat="1" ht="63.75" x14ac:dyDescent="0.35">
      <c r="A101" s="71">
        <v>2.4</v>
      </c>
      <c r="B101" s="72" t="s">
        <v>165</v>
      </c>
      <c r="C101" s="109" t="s">
        <v>335</v>
      </c>
      <c r="D101" s="9">
        <v>171362.52</v>
      </c>
      <c r="E101" s="9" t="s">
        <v>304</v>
      </c>
      <c r="F101" s="266" t="s">
        <v>299</v>
      </c>
      <c r="G101" s="267"/>
      <c r="H101" s="11">
        <v>0</v>
      </c>
      <c r="I101" s="11">
        <v>171362.52</v>
      </c>
      <c r="J101" s="225"/>
      <c r="K101" s="297"/>
      <c r="L101" s="297"/>
      <c r="M101"/>
      <c r="N101"/>
      <c r="O101"/>
      <c r="P101"/>
      <c r="Q101"/>
      <c r="R101"/>
      <c r="S101"/>
      <c r="T101"/>
      <c r="U101"/>
      <c r="V101"/>
      <c r="W101"/>
      <c r="X101"/>
      <c r="Y101"/>
      <c r="Z101"/>
      <c r="AA101"/>
      <c r="AB101"/>
      <c r="AC101"/>
      <c r="AD101"/>
      <c r="AE101"/>
      <c r="AF101"/>
      <c r="AG101"/>
      <c r="AH101"/>
      <c r="AI101"/>
      <c r="AJ101"/>
      <c r="AK101"/>
      <c r="AL101"/>
      <c r="AM101"/>
    </row>
    <row r="102" spans="1:39" s="52" customFormat="1" ht="63.75" x14ac:dyDescent="0.35">
      <c r="A102" s="71"/>
      <c r="B102" s="72"/>
      <c r="C102" s="109" t="s">
        <v>335</v>
      </c>
      <c r="D102" s="9">
        <v>493902</v>
      </c>
      <c r="E102" s="9" t="s">
        <v>304</v>
      </c>
      <c r="F102" s="266" t="s">
        <v>299</v>
      </c>
      <c r="G102" s="267"/>
      <c r="H102" s="11">
        <v>0</v>
      </c>
      <c r="I102" s="11">
        <v>493902</v>
      </c>
      <c r="J102" s="111"/>
      <c r="K102" s="95"/>
      <c r="L102" s="95"/>
      <c r="M102"/>
      <c r="N102"/>
      <c r="O102"/>
      <c r="P102"/>
      <c r="Q102"/>
      <c r="R102"/>
      <c r="S102"/>
      <c r="T102"/>
      <c r="U102"/>
      <c r="V102"/>
      <c r="W102"/>
      <c r="X102"/>
      <c r="Y102"/>
      <c r="Z102"/>
      <c r="AA102"/>
      <c r="AB102"/>
      <c r="AC102"/>
      <c r="AD102"/>
      <c r="AE102"/>
      <c r="AF102"/>
      <c r="AG102"/>
      <c r="AH102"/>
      <c r="AI102"/>
      <c r="AJ102"/>
      <c r="AK102"/>
      <c r="AL102"/>
      <c r="AM102"/>
    </row>
    <row r="103" spans="1:39" s="52" customFormat="1" ht="30" customHeight="1" x14ac:dyDescent="0.35">
      <c r="A103" s="71"/>
      <c r="B103" s="72"/>
      <c r="C103" s="109" t="s">
        <v>341</v>
      </c>
      <c r="D103" s="9">
        <v>352.8</v>
      </c>
      <c r="E103" s="9" t="s">
        <v>304</v>
      </c>
      <c r="F103" s="266" t="s">
        <v>342</v>
      </c>
      <c r="G103" s="267"/>
      <c r="H103" s="11">
        <v>0</v>
      </c>
      <c r="I103" s="11">
        <v>352.8</v>
      </c>
      <c r="J103" s="111"/>
      <c r="K103" s="95"/>
      <c r="L103" s="95"/>
      <c r="M103"/>
      <c r="N103"/>
      <c r="O103"/>
      <c r="P103"/>
      <c r="Q103"/>
      <c r="R103"/>
      <c r="S103"/>
      <c r="T103"/>
      <c r="U103"/>
      <c r="V103"/>
      <c r="W103"/>
      <c r="X103"/>
      <c r="Y103"/>
      <c r="Z103"/>
      <c r="AA103"/>
      <c r="AB103"/>
      <c r="AC103"/>
      <c r="AD103"/>
      <c r="AE103"/>
      <c r="AF103"/>
      <c r="AG103"/>
      <c r="AH103"/>
      <c r="AI103"/>
      <c r="AJ103"/>
      <c r="AK103"/>
      <c r="AL103"/>
      <c r="AM103"/>
    </row>
    <row r="104" spans="1:39" s="52" customFormat="1" ht="30" customHeight="1" x14ac:dyDescent="0.35">
      <c r="A104" s="71"/>
      <c r="B104" s="72"/>
      <c r="C104" s="109" t="s">
        <v>336</v>
      </c>
      <c r="D104" s="9">
        <v>20700</v>
      </c>
      <c r="E104" s="9" t="s">
        <v>304</v>
      </c>
      <c r="F104" s="266" t="s">
        <v>305</v>
      </c>
      <c r="G104" s="267"/>
      <c r="H104" s="11">
        <v>0</v>
      </c>
      <c r="I104" s="11">
        <v>20700</v>
      </c>
      <c r="J104" s="111"/>
      <c r="K104" s="95"/>
      <c r="L104" s="95"/>
      <c r="M104"/>
      <c r="N104"/>
      <c r="O104"/>
      <c r="P104"/>
      <c r="Q104"/>
      <c r="R104"/>
      <c r="S104"/>
      <c r="T104"/>
      <c r="U104"/>
      <c r="V104"/>
      <c r="W104"/>
      <c r="X104"/>
      <c r="Y104"/>
      <c r="Z104"/>
      <c r="AA104"/>
      <c r="AB104"/>
      <c r="AC104"/>
      <c r="AD104"/>
      <c r="AE104"/>
      <c r="AF104"/>
      <c r="AG104"/>
      <c r="AH104"/>
      <c r="AI104"/>
      <c r="AJ104"/>
      <c r="AK104"/>
      <c r="AL104"/>
      <c r="AM104"/>
    </row>
    <row r="105" spans="1:39" s="52" customFormat="1" ht="30" customHeight="1" x14ac:dyDescent="0.35">
      <c r="A105" s="71"/>
      <c r="B105" s="72"/>
      <c r="C105" s="109" t="s">
        <v>336</v>
      </c>
      <c r="D105" s="9">
        <v>7182</v>
      </c>
      <c r="E105" s="9" t="s">
        <v>304</v>
      </c>
      <c r="F105" s="266" t="s">
        <v>305</v>
      </c>
      <c r="G105" s="267"/>
      <c r="H105" s="11">
        <v>0</v>
      </c>
      <c r="I105" s="11">
        <v>7182</v>
      </c>
      <c r="J105" s="111"/>
      <c r="K105" s="95"/>
      <c r="L105" s="95"/>
      <c r="M105"/>
      <c r="N105"/>
      <c r="O105"/>
      <c r="P105"/>
      <c r="Q105"/>
      <c r="R105"/>
      <c r="S105"/>
      <c r="T105"/>
      <c r="U105"/>
      <c r="V105"/>
      <c r="W105"/>
      <c r="X105"/>
      <c r="Y105"/>
      <c r="Z105"/>
      <c r="AA105"/>
      <c r="AB105"/>
      <c r="AC105"/>
      <c r="AD105"/>
      <c r="AE105"/>
      <c r="AF105"/>
      <c r="AG105"/>
      <c r="AH105"/>
      <c r="AI105"/>
      <c r="AJ105"/>
      <c r="AK105"/>
      <c r="AL105"/>
      <c r="AM105"/>
    </row>
    <row r="106" spans="1:39" s="52" customFormat="1" ht="30" customHeight="1" x14ac:dyDescent="0.35">
      <c r="A106" s="71"/>
      <c r="B106" s="72"/>
      <c r="C106" s="109" t="s">
        <v>343</v>
      </c>
      <c r="D106" s="9">
        <v>1002.15</v>
      </c>
      <c r="E106" s="9" t="s">
        <v>304</v>
      </c>
      <c r="F106" s="266" t="s">
        <v>305</v>
      </c>
      <c r="G106" s="267"/>
      <c r="H106" s="11">
        <v>0</v>
      </c>
      <c r="I106" s="11">
        <v>1002.15</v>
      </c>
      <c r="J106" s="111"/>
      <c r="K106" s="95"/>
      <c r="L106" s="95"/>
      <c r="M106"/>
      <c r="N106"/>
      <c r="O106"/>
      <c r="P106"/>
      <c r="Q106"/>
      <c r="R106"/>
      <c r="S106"/>
      <c r="T106"/>
      <c r="U106"/>
      <c r="V106"/>
      <c r="W106"/>
      <c r="X106"/>
      <c r="Y106"/>
      <c r="Z106"/>
      <c r="AA106"/>
      <c r="AB106"/>
      <c r="AC106"/>
      <c r="AD106"/>
      <c r="AE106"/>
      <c r="AF106"/>
      <c r="AG106"/>
      <c r="AH106"/>
      <c r="AI106"/>
      <c r="AJ106"/>
      <c r="AK106"/>
      <c r="AL106"/>
      <c r="AM106"/>
    </row>
    <row r="107" spans="1:39" s="52" customFormat="1" ht="30" customHeight="1" x14ac:dyDescent="0.35">
      <c r="A107" s="71"/>
      <c r="B107" s="72"/>
      <c r="C107" s="109" t="s">
        <v>343</v>
      </c>
      <c r="D107" s="9">
        <v>297.83999999999997</v>
      </c>
      <c r="E107" s="9" t="s">
        <v>304</v>
      </c>
      <c r="F107" s="266" t="s">
        <v>305</v>
      </c>
      <c r="G107" s="267"/>
      <c r="H107" s="11">
        <v>0</v>
      </c>
      <c r="I107" s="11">
        <v>297.83999999999997</v>
      </c>
      <c r="J107" s="111"/>
      <c r="K107" s="95"/>
      <c r="L107" s="95"/>
      <c r="M107"/>
      <c r="N107"/>
      <c r="O107"/>
      <c r="P107"/>
      <c r="Q107"/>
      <c r="R107"/>
      <c r="S107"/>
      <c r="T107"/>
      <c r="U107"/>
      <c r="V107"/>
      <c r="W107"/>
      <c r="X107"/>
      <c r="Y107"/>
      <c r="Z107"/>
      <c r="AA107"/>
      <c r="AB107"/>
      <c r="AC107"/>
      <c r="AD107"/>
      <c r="AE107"/>
      <c r="AF107"/>
      <c r="AG107"/>
      <c r="AH107"/>
      <c r="AI107"/>
      <c r="AJ107"/>
      <c r="AK107"/>
      <c r="AL107"/>
      <c r="AM107"/>
    </row>
    <row r="108" spans="1:39" s="52" customFormat="1" ht="13.15" x14ac:dyDescent="0.35">
      <c r="A108" s="71"/>
      <c r="B108" s="72"/>
      <c r="C108" s="109"/>
      <c r="D108" s="9"/>
      <c r="E108" s="9"/>
      <c r="F108" s="266"/>
      <c r="G108" s="267"/>
      <c r="H108" s="11"/>
      <c r="I108" s="11"/>
      <c r="J108" s="111"/>
      <c r="K108" s="95"/>
      <c r="L108" s="95"/>
      <c r="M108"/>
      <c r="N108"/>
      <c r="O108"/>
      <c r="P108"/>
      <c r="Q108"/>
      <c r="R108"/>
      <c r="S108"/>
      <c r="T108"/>
      <c r="U108"/>
      <c r="V108"/>
      <c r="W108"/>
      <c r="X108"/>
      <c r="Y108"/>
      <c r="Z108"/>
      <c r="AA108"/>
      <c r="AB108"/>
      <c r="AC108"/>
      <c r="AD108"/>
      <c r="AE108"/>
      <c r="AF108"/>
      <c r="AG108"/>
      <c r="AH108"/>
      <c r="AI108"/>
      <c r="AJ108"/>
      <c r="AK108"/>
      <c r="AL108"/>
      <c r="AM108"/>
    </row>
    <row r="109" spans="1:39" s="52" customFormat="1" ht="38.25" x14ac:dyDescent="0.35">
      <c r="A109" s="71">
        <v>2.5</v>
      </c>
      <c r="B109" s="72" t="s">
        <v>166</v>
      </c>
      <c r="C109" s="109" t="s">
        <v>344</v>
      </c>
      <c r="D109" s="9">
        <v>9046649.6999999993</v>
      </c>
      <c r="E109" s="9" t="s">
        <v>304</v>
      </c>
      <c r="F109" s="266" t="s">
        <v>329</v>
      </c>
      <c r="G109" s="267"/>
      <c r="H109" s="11">
        <v>0</v>
      </c>
      <c r="I109" s="11">
        <v>9046649.6999999993</v>
      </c>
      <c r="J109" s="225"/>
      <c r="K109" s="297"/>
      <c r="L109" s="297"/>
      <c r="M109"/>
      <c r="N109"/>
      <c r="O109"/>
      <c r="P109"/>
      <c r="Q109"/>
      <c r="R109"/>
      <c r="S109"/>
      <c r="T109"/>
      <c r="U109"/>
      <c r="V109"/>
      <c r="W109"/>
      <c r="X109"/>
      <c r="Y109"/>
      <c r="Z109"/>
      <c r="AA109"/>
      <c r="AB109"/>
      <c r="AC109"/>
      <c r="AD109"/>
      <c r="AE109"/>
      <c r="AF109"/>
      <c r="AG109"/>
      <c r="AH109"/>
      <c r="AI109"/>
      <c r="AJ109"/>
      <c r="AK109"/>
      <c r="AL109"/>
      <c r="AM109"/>
    </row>
    <row r="110" spans="1:39" s="52" customFormat="1" ht="51" x14ac:dyDescent="0.35">
      <c r="A110" s="71"/>
      <c r="B110" s="72"/>
      <c r="C110" s="109" t="s">
        <v>317</v>
      </c>
      <c r="D110" s="9">
        <v>57681</v>
      </c>
      <c r="E110" s="9" t="s">
        <v>304</v>
      </c>
      <c r="F110" s="266" t="s">
        <v>310</v>
      </c>
      <c r="G110" s="267"/>
      <c r="H110" s="11">
        <v>0</v>
      </c>
      <c r="I110" s="11">
        <v>0</v>
      </c>
      <c r="J110" s="111"/>
      <c r="K110" s="95"/>
      <c r="L110" s="95"/>
      <c r="M110"/>
      <c r="N110"/>
      <c r="O110"/>
      <c r="P110"/>
      <c r="Q110"/>
      <c r="R110"/>
      <c r="S110"/>
      <c r="T110"/>
      <c r="U110"/>
      <c r="V110"/>
      <c r="W110"/>
      <c r="X110"/>
      <c r="Y110"/>
      <c r="Z110"/>
      <c r="AA110"/>
      <c r="AB110"/>
      <c r="AC110"/>
      <c r="AD110"/>
      <c r="AE110"/>
      <c r="AF110"/>
      <c r="AG110"/>
      <c r="AH110"/>
      <c r="AI110"/>
      <c r="AJ110"/>
      <c r="AK110"/>
      <c r="AL110"/>
      <c r="AM110"/>
    </row>
    <row r="111" spans="1:39" s="52" customFormat="1" ht="38.25" x14ac:dyDescent="0.35">
      <c r="A111" s="71"/>
      <c r="B111" s="72"/>
      <c r="C111" s="109" t="s">
        <v>318</v>
      </c>
      <c r="D111" s="9">
        <v>5191.29</v>
      </c>
      <c r="E111" s="9">
        <v>30</v>
      </c>
      <c r="F111" s="266" t="s">
        <v>315</v>
      </c>
      <c r="G111" s="267"/>
      <c r="H111" s="11">
        <v>0</v>
      </c>
      <c r="I111" s="11">
        <v>5191.29</v>
      </c>
      <c r="J111" s="111"/>
      <c r="K111" s="95"/>
      <c r="L111" s="95"/>
      <c r="M111"/>
      <c r="N111"/>
      <c r="O111"/>
      <c r="P111"/>
      <c r="Q111"/>
      <c r="R111"/>
      <c r="S111"/>
      <c r="T111"/>
      <c r="U111"/>
      <c r="V111"/>
      <c r="W111"/>
      <c r="X111"/>
      <c r="Y111"/>
      <c r="Z111"/>
      <c r="AA111"/>
      <c r="AB111"/>
      <c r="AC111"/>
      <c r="AD111"/>
      <c r="AE111"/>
      <c r="AF111"/>
      <c r="AG111"/>
      <c r="AH111"/>
      <c r="AI111"/>
      <c r="AJ111"/>
      <c r="AK111"/>
      <c r="AL111"/>
      <c r="AM111"/>
    </row>
    <row r="112" spans="1:39" s="52" customFormat="1" ht="38.25" x14ac:dyDescent="0.35">
      <c r="A112" s="71"/>
      <c r="B112" s="72"/>
      <c r="C112" s="109" t="s">
        <v>318</v>
      </c>
      <c r="D112" s="9">
        <v>15525.81</v>
      </c>
      <c r="E112" s="9">
        <v>30</v>
      </c>
      <c r="F112" s="266" t="s">
        <v>315</v>
      </c>
      <c r="G112" s="267"/>
      <c r="H112" s="11">
        <v>0</v>
      </c>
      <c r="I112" s="11">
        <v>15525.81</v>
      </c>
      <c r="J112" s="111"/>
      <c r="K112" s="95"/>
      <c r="L112" s="95"/>
      <c r="M112"/>
      <c r="N112"/>
      <c r="O112"/>
      <c r="P112"/>
      <c r="Q112"/>
      <c r="R112"/>
      <c r="S112"/>
      <c r="T112"/>
      <c r="U112"/>
      <c r="V112"/>
      <c r="W112"/>
      <c r="X112"/>
      <c r="Y112"/>
      <c r="Z112"/>
      <c r="AA112"/>
      <c r="AB112"/>
      <c r="AC112"/>
      <c r="AD112"/>
      <c r="AE112"/>
      <c r="AF112"/>
      <c r="AG112"/>
      <c r="AH112"/>
      <c r="AI112"/>
      <c r="AJ112"/>
      <c r="AK112"/>
      <c r="AL112"/>
      <c r="AM112"/>
    </row>
    <row r="113" spans="1:39" s="52" customFormat="1" ht="38.25" x14ac:dyDescent="0.35">
      <c r="A113" s="71"/>
      <c r="B113" s="72"/>
      <c r="C113" s="109" t="s">
        <v>319</v>
      </c>
      <c r="D113" s="9">
        <v>339677</v>
      </c>
      <c r="E113" s="9" t="s">
        <v>304</v>
      </c>
      <c r="F113" s="266" t="s">
        <v>302</v>
      </c>
      <c r="G113" s="267"/>
      <c r="H113" s="11">
        <v>0</v>
      </c>
      <c r="I113" s="11">
        <v>339677</v>
      </c>
      <c r="J113" s="111"/>
      <c r="K113" s="95"/>
      <c r="L113" s="95"/>
      <c r="M113"/>
      <c r="N113"/>
      <c r="O113"/>
      <c r="P113"/>
      <c r="Q113"/>
      <c r="R113"/>
      <c r="S113"/>
      <c r="T113"/>
      <c r="U113"/>
      <c r="V113"/>
      <c r="W113"/>
      <c r="X113"/>
      <c r="Y113"/>
      <c r="Z113"/>
      <c r="AA113"/>
      <c r="AB113"/>
      <c r="AC113"/>
      <c r="AD113"/>
      <c r="AE113"/>
      <c r="AF113"/>
      <c r="AG113"/>
      <c r="AH113"/>
      <c r="AI113"/>
      <c r="AJ113"/>
      <c r="AK113"/>
      <c r="AL113"/>
      <c r="AM113"/>
    </row>
    <row r="114" spans="1:39" s="52" customFormat="1" ht="51" x14ac:dyDescent="0.35">
      <c r="A114" s="71"/>
      <c r="B114" s="72"/>
      <c r="C114" s="109" t="s">
        <v>320</v>
      </c>
      <c r="D114" s="9">
        <v>68738.77</v>
      </c>
      <c r="E114" s="9">
        <v>30</v>
      </c>
      <c r="F114" s="266" t="s">
        <v>321</v>
      </c>
      <c r="G114" s="267"/>
      <c r="H114" s="11">
        <v>0</v>
      </c>
      <c r="I114" s="11">
        <v>68738.77</v>
      </c>
      <c r="J114" s="111"/>
      <c r="K114" s="95"/>
      <c r="L114" s="95"/>
      <c r="M114"/>
      <c r="N114"/>
      <c r="O114"/>
      <c r="P114"/>
      <c r="Q114"/>
      <c r="R114"/>
      <c r="S114"/>
      <c r="T114"/>
      <c r="U114"/>
      <c r="V114"/>
      <c r="W114"/>
      <c r="X114"/>
      <c r="Y114"/>
      <c r="Z114"/>
      <c r="AA114"/>
      <c r="AB114"/>
      <c r="AC114"/>
      <c r="AD114"/>
      <c r="AE114"/>
      <c r="AF114"/>
      <c r="AG114"/>
      <c r="AH114"/>
      <c r="AI114"/>
      <c r="AJ114"/>
      <c r="AK114"/>
      <c r="AL114"/>
      <c r="AM114"/>
    </row>
    <row r="115" spans="1:39" s="52" customFormat="1" ht="25.5" x14ac:dyDescent="0.35">
      <c r="A115" s="71"/>
      <c r="B115" s="72"/>
      <c r="C115" s="109" t="s">
        <v>325</v>
      </c>
      <c r="D115" s="9">
        <v>21149.7</v>
      </c>
      <c r="E115" s="9">
        <v>30</v>
      </c>
      <c r="F115" s="266" t="s">
        <v>310</v>
      </c>
      <c r="G115" s="267"/>
      <c r="H115" s="11">
        <v>0</v>
      </c>
      <c r="I115" s="11">
        <v>0</v>
      </c>
      <c r="J115" s="111"/>
      <c r="K115" s="95"/>
      <c r="L115" s="95"/>
      <c r="M115"/>
      <c r="N115"/>
      <c r="O115"/>
      <c r="P115"/>
      <c r="Q115"/>
      <c r="R115"/>
      <c r="S115"/>
      <c r="T115"/>
      <c r="U115"/>
      <c r="V115"/>
      <c r="W115"/>
      <c r="X115"/>
      <c r="Y115"/>
      <c r="Z115"/>
      <c r="AA115"/>
      <c r="AB115"/>
      <c r="AC115"/>
      <c r="AD115"/>
      <c r="AE115"/>
      <c r="AF115"/>
      <c r="AG115"/>
      <c r="AH115"/>
      <c r="AI115"/>
      <c r="AJ115"/>
      <c r="AK115"/>
      <c r="AL115"/>
      <c r="AM115"/>
    </row>
    <row r="116" spans="1:39" s="52" customFormat="1" ht="38.25" x14ac:dyDescent="0.35">
      <c r="A116" s="71"/>
      <c r="B116" s="72"/>
      <c r="C116" s="109" t="s">
        <v>328</v>
      </c>
      <c r="D116" s="9">
        <v>0</v>
      </c>
      <c r="E116" s="9" t="s">
        <v>304</v>
      </c>
      <c r="F116" s="266" t="s">
        <v>329</v>
      </c>
      <c r="G116" s="267"/>
      <c r="H116" s="11">
        <v>0</v>
      </c>
      <c r="I116" s="11">
        <v>0</v>
      </c>
      <c r="J116" s="111"/>
      <c r="K116" s="95"/>
      <c r="L116" s="95"/>
      <c r="M116"/>
      <c r="N116"/>
      <c r="O116"/>
      <c r="P116"/>
      <c r="Q116"/>
      <c r="R116"/>
      <c r="S116"/>
      <c r="T116"/>
      <c r="U116"/>
      <c r="V116"/>
      <c r="W116"/>
      <c r="X116"/>
      <c r="Y116"/>
      <c r="Z116"/>
      <c r="AA116"/>
      <c r="AB116"/>
      <c r="AC116"/>
      <c r="AD116"/>
      <c r="AE116"/>
      <c r="AF116"/>
      <c r="AG116"/>
      <c r="AH116"/>
      <c r="AI116"/>
      <c r="AJ116"/>
      <c r="AK116"/>
      <c r="AL116"/>
      <c r="AM116"/>
    </row>
    <row r="117" spans="1:39" s="52" customFormat="1" ht="30" customHeight="1" x14ac:dyDescent="0.35">
      <c r="A117" s="71">
        <v>2.6</v>
      </c>
      <c r="B117" s="72" t="s">
        <v>167</v>
      </c>
      <c r="C117" s="109" t="s">
        <v>345</v>
      </c>
      <c r="D117" s="9">
        <v>1269.5999999999999</v>
      </c>
      <c r="E117" s="9">
        <v>35</v>
      </c>
      <c r="F117" s="266" t="s">
        <v>346</v>
      </c>
      <c r="G117" s="267"/>
      <c r="H117" s="11">
        <v>0</v>
      </c>
      <c r="I117" s="11">
        <v>1269.5999999999999</v>
      </c>
      <c r="J117" s="225"/>
      <c r="K117" s="297"/>
      <c r="L117" s="297"/>
      <c r="M117"/>
      <c r="N117"/>
      <c r="O117"/>
      <c r="P117"/>
      <c r="Q117"/>
      <c r="R117"/>
      <c r="S117"/>
      <c r="T117"/>
      <c r="U117"/>
      <c r="V117"/>
      <c r="W117"/>
      <c r="X117"/>
      <c r="Y117"/>
      <c r="Z117"/>
      <c r="AA117"/>
      <c r="AB117"/>
      <c r="AC117"/>
      <c r="AD117"/>
      <c r="AE117"/>
      <c r="AF117"/>
      <c r="AG117"/>
      <c r="AH117"/>
      <c r="AI117"/>
      <c r="AJ117"/>
      <c r="AK117"/>
      <c r="AL117"/>
      <c r="AM117"/>
    </row>
    <row r="118" spans="1:39" s="52" customFormat="1" ht="30" customHeight="1" x14ac:dyDescent="0.35">
      <c r="A118" s="71"/>
      <c r="B118" s="72"/>
      <c r="C118" s="109" t="s">
        <v>347</v>
      </c>
      <c r="D118" s="9">
        <v>1103.76</v>
      </c>
      <c r="E118" s="9">
        <v>30</v>
      </c>
      <c r="F118" s="266" t="s">
        <v>348</v>
      </c>
      <c r="G118" s="267"/>
      <c r="H118" s="11">
        <v>0</v>
      </c>
      <c r="I118" s="11">
        <v>1103.76</v>
      </c>
      <c r="J118" s="111"/>
      <c r="K118" s="95"/>
      <c r="L118" s="95"/>
      <c r="M118"/>
      <c r="N118"/>
      <c r="O118"/>
      <c r="P118"/>
      <c r="Q118"/>
      <c r="R118"/>
      <c r="S118"/>
      <c r="T118"/>
      <c r="U118"/>
      <c r="V118"/>
      <c r="W118"/>
      <c r="X118"/>
      <c r="Y118"/>
      <c r="Z118"/>
      <c r="AA118"/>
      <c r="AB118"/>
      <c r="AC118"/>
      <c r="AD118"/>
      <c r="AE118"/>
      <c r="AF118"/>
      <c r="AG118"/>
      <c r="AH118"/>
      <c r="AI118"/>
      <c r="AJ118"/>
      <c r="AK118"/>
      <c r="AL118"/>
      <c r="AM118"/>
    </row>
    <row r="119" spans="1:39" s="52" customFormat="1" ht="30" customHeight="1" x14ac:dyDescent="0.35">
      <c r="A119" s="71"/>
      <c r="B119" s="72"/>
      <c r="C119" s="109" t="s">
        <v>349</v>
      </c>
      <c r="D119" s="9">
        <v>1645.93</v>
      </c>
      <c r="E119" s="9">
        <v>30</v>
      </c>
      <c r="F119" s="266" t="s">
        <v>348</v>
      </c>
      <c r="G119" s="267"/>
      <c r="H119" s="11">
        <v>0</v>
      </c>
      <c r="I119" s="11">
        <v>1645.93</v>
      </c>
      <c r="J119" s="111"/>
      <c r="K119" s="95"/>
      <c r="L119" s="95"/>
      <c r="M119"/>
      <c r="N119"/>
      <c r="O119"/>
      <c r="P119"/>
      <c r="Q119"/>
      <c r="R119"/>
      <c r="S119"/>
      <c r="T119"/>
      <c r="U119"/>
      <c r="V119"/>
      <c r="W119"/>
      <c r="X119"/>
      <c r="Y119"/>
      <c r="Z119"/>
      <c r="AA119"/>
      <c r="AB119"/>
      <c r="AC119"/>
      <c r="AD119"/>
      <c r="AE119"/>
      <c r="AF119"/>
      <c r="AG119"/>
      <c r="AH119"/>
      <c r="AI119"/>
      <c r="AJ119"/>
      <c r="AK119"/>
      <c r="AL119"/>
      <c r="AM119"/>
    </row>
    <row r="120" spans="1:39" s="52" customFormat="1" ht="30" customHeight="1" x14ac:dyDescent="0.35">
      <c r="A120" s="71"/>
      <c r="B120" s="72"/>
      <c r="C120" s="109" t="s">
        <v>349</v>
      </c>
      <c r="D120" s="9">
        <v>323.35000000000002</v>
      </c>
      <c r="E120" s="9">
        <v>30</v>
      </c>
      <c r="F120" s="266" t="s">
        <v>348</v>
      </c>
      <c r="G120" s="267"/>
      <c r="H120" s="11">
        <v>0</v>
      </c>
      <c r="I120" s="11">
        <v>323.35000000000002</v>
      </c>
      <c r="J120" s="111"/>
      <c r="K120" s="95"/>
      <c r="L120" s="95"/>
      <c r="M120"/>
      <c r="N120"/>
      <c r="O120"/>
      <c r="P120"/>
      <c r="Q120"/>
      <c r="R120"/>
      <c r="S120"/>
      <c r="T120"/>
      <c r="U120"/>
      <c r="V120"/>
      <c r="W120"/>
      <c r="X120"/>
      <c r="Y120"/>
      <c r="Z120"/>
      <c r="AA120"/>
      <c r="AB120"/>
      <c r="AC120"/>
      <c r="AD120"/>
      <c r="AE120"/>
      <c r="AF120"/>
      <c r="AG120"/>
      <c r="AH120"/>
      <c r="AI120"/>
      <c r="AJ120"/>
      <c r="AK120"/>
      <c r="AL120"/>
      <c r="AM120"/>
    </row>
    <row r="121" spans="1:39" s="52" customFormat="1" ht="38.25" x14ac:dyDescent="0.35">
      <c r="A121" s="71"/>
      <c r="B121" s="72"/>
      <c r="C121" s="109" t="s">
        <v>350</v>
      </c>
      <c r="D121" s="9">
        <v>11316.71</v>
      </c>
      <c r="E121" s="9">
        <v>30</v>
      </c>
      <c r="F121" s="266" t="s">
        <v>351</v>
      </c>
      <c r="G121" s="267"/>
      <c r="H121" s="11">
        <v>0</v>
      </c>
      <c r="I121" s="11">
        <v>0</v>
      </c>
      <c r="J121" s="111"/>
      <c r="K121" s="95"/>
      <c r="L121" s="95"/>
      <c r="M121"/>
      <c r="N121"/>
      <c r="O121"/>
      <c r="P121"/>
      <c r="Q121"/>
      <c r="R121"/>
      <c r="S121"/>
      <c r="T121"/>
      <c r="U121"/>
      <c r="V121"/>
      <c r="W121"/>
      <c r="X121"/>
      <c r="Y121"/>
      <c r="Z121"/>
      <c r="AA121"/>
      <c r="AB121"/>
      <c r="AC121"/>
      <c r="AD121"/>
      <c r="AE121"/>
      <c r="AF121"/>
      <c r="AG121"/>
      <c r="AH121"/>
      <c r="AI121"/>
      <c r="AJ121"/>
      <c r="AK121"/>
      <c r="AL121"/>
      <c r="AM121"/>
    </row>
    <row r="122" spans="1:39" s="52" customFormat="1" ht="51" x14ac:dyDescent="0.35">
      <c r="A122" s="71"/>
      <c r="B122" s="72"/>
      <c r="C122" s="109" t="s">
        <v>352</v>
      </c>
      <c r="D122" s="9">
        <v>810</v>
      </c>
      <c r="E122" s="9" t="s">
        <v>304</v>
      </c>
      <c r="F122" s="266" t="s">
        <v>327</v>
      </c>
      <c r="G122" s="267"/>
      <c r="H122" s="11">
        <v>0</v>
      </c>
      <c r="I122" s="11">
        <v>810</v>
      </c>
      <c r="J122" s="111"/>
      <c r="K122" s="95"/>
      <c r="L122" s="95"/>
      <c r="M122"/>
      <c r="N122"/>
      <c r="O122"/>
      <c r="P122"/>
      <c r="Q122"/>
      <c r="R122"/>
      <c r="S122"/>
      <c r="T122"/>
      <c r="U122"/>
      <c r="V122"/>
      <c r="W122"/>
      <c r="X122"/>
      <c r="Y122"/>
      <c r="Z122"/>
      <c r="AA122"/>
      <c r="AB122"/>
      <c r="AC122"/>
      <c r="AD122"/>
      <c r="AE122"/>
      <c r="AF122"/>
      <c r="AG122"/>
      <c r="AH122"/>
      <c r="AI122"/>
      <c r="AJ122"/>
      <c r="AK122"/>
      <c r="AL122"/>
      <c r="AM122"/>
    </row>
    <row r="123" spans="1:39" s="52" customFormat="1" ht="38.25" x14ac:dyDescent="0.35">
      <c r="A123" s="71"/>
      <c r="B123" s="72"/>
      <c r="C123" s="109" t="s">
        <v>353</v>
      </c>
      <c r="D123" s="9">
        <v>39969.910000000003</v>
      </c>
      <c r="E123" s="9">
        <v>30</v>
      </c>
      <c r="F123" s="266" t="s">
        <v>354</v>
      </c>
      <c r="G123" s="267"/>
      <c r="H123" s="11">
        <v>0</v>
      </c>
      <c r="I123" s="11">
        <v>39969.910000000003</v>
      </c>
      <c r="J123" s="111"/>
      <c r="K123" s="95"/>
      <c r="L123" s="95"/>
      <c r="M123"/>
      <c r="N123"/>
      <c r="O123"/>
      <c r="P123"/>
      <c r="Q123"/>
      <c r="R123"/>
      <c r="S123"/>
      <c r="T123"/>
      <c r="U123"/>
      <c r="V123"/>
      <c r="W123"/>
      <c r="X123"/>
      <c r="Y123"/>
      <c r="Z123"/>
      <c r="AA123"/>
      <c r="AB123"/>
      <c r="AC123"/>
      <c r="AD123"/>
      <c r="AE123"/>
      <c r="AF123"/>
      <c r="AG123"/>
      <c r="AH123"/>
      <c r="AI123"/>
      <c r="AJ123"/>
      <c r="AK123"/>
      <c r="AL123"/>
      <c r="AM123"/>
    </row>
    <row r="124" spans="1:39" s="52" customFormat="1" ht="30" customHeight="1" x14ac:dyDescent="0.35">
      <c r="A124" s="71"/>
      <c r="B124" s="72"/>
      <c r="C124" s="109" t="s">
        <v>355</v>
      </c>
      <c r="D124" s="9">
        <v>85342.21</v>
      </c>
      <c r="E124" s="9">
        <v>30</v>
      </c>
      <c r="F124" s="266" t="s">
        <v>354</v>
      </c>
      <c r="G124" s="267"/>
      <c r="H124" s="11">
        <v>0</v>
      </c>
      <c r="I124" s="11">
        <v>85342.21</v>
      </c>
      <c r="J124" s="111"/>
      <c r="K124" s="95"/>
      <c r="L124" s="95"/>
      <c r="M124"/>
      <c r="N124"/>
      <c r="O124"/>
      <c r="P124"/>
      <c r="Q124"/>
      <c r="R124"/>
      <c r="S124"/>
      <c r="T124"/>
      <c r="U124"/>
      <c r="V124"/>
      <c r="W124"/>
      <c r="X124"/>
      <c r="Y124"/>
      <c r="Z124"/>
      <c r="AA124"/>
      <c r="AB124"/>
      <c r="AC124"/>
      <c r="AD124"/>
      <c r="AE124"/>
      <c r="AF124"/>
      <c r="AG124"/>
      <c r="AH124"/>
      <c r="AI124"/>
      <c r="AJ124"/>
      <c r="AK124"/>
      <c r="AL124"/>
      <c r="AM124"/>
    </row>
    <row r="125" spans="1:39" s="52" customFormat="1" ht="30" customHeight="1" x14ac:dyDescent="0.35">
      <c r="A125" s="71"/>
      <c r="B125" s="72"/>
      <c r="C125" s="109" t="s">
        <v>356</v>
      </c>
      <c r="D125" s="9">
        <v>36158.400000000001</v>
      </c>
      <c r="E125" s="9">
        <v>30</v>
      </c>
      <c r="F125" s="266" t="s">
        <v>354</v>
      </c>
      <c r="G125" s="267"/>
      <c r="H125" s="11">
        <v>0</v>
      </c>
      <c r="I125" s="11">
        <v>36158.400000000001</v>
      </c>
      <c r="J125" s="111"/>
      <c r="K125" s="95"/>
      <c r="L125" s="95"/>
      <c r="M125"/>
      <c r="N125"/>
      <c r="O125"/>
      <c r="P125"/>
      <c r="Q125"/>
      <c r="R125"/>
      <c r="S125"/>
      <c r="T125"/>
      <c r="U125"/>
      <c r="V125"/>
      <c r="W125"/>
      <c r="X125"/>
      <c r="Y125"/>
      <c r="Z125"/>
      <c r="AA125"/>
      <c r="AB125"/>
      <c r="AC125"/>
      <c r="AD125"/>
      <c r="AE125"/>
      <c r="AF125"/>
      <c r="AG125"/>
      <c r="AH125"/>
      <c r="AI125"/>
      <c r="AJ125"/>
      <c r="AK125"/>
      <c r="AL125"/>
      <c r="AM125"/>
    </row>
    <row r="126" spans="1:39" s="52" customFormat="1" ht="38.25" x14ac:dyDescent="0.35">
      <c r="A126" s="71"/>
      <c r="B126" s="72"/>
      <c r="C126" s="109" t="s">
        <v>357</v>
      </c>
      <c r="D126" s="9">
        <v>4611</v>
      </c>
      <c r="E126" s="9">
        <v>30</v>
      </c>
      <c r="F126" s="266" t="s">
        <v>348</v>
      </c>
      <c r="G126" s="267"/>
      <c r="H126" s="11">
        <v>0</v>
      </c>
      <c r="I126" s="11">
        <v>4611</v>
      </c>
      <c r="J126" s="111"/>
      <c r="K126" s="95"/>
      <c r="L126" s="95"/>
      <c r="M126"/>
      <c r="N126"/>
      <c r="O126"/>
      <c r="P126"/>
      <c r="Q126"/>
      <c r="R126"/>
      <c r="S126"/>
      <c r="T126"/>
      <c r="U126"/>
      <c r="V126"/>
      <c r="W126"/>
      <c r="X126"/>
      <c r="Y126"/>
      <c r="Z126"/>
      <c r="AA126"/>
      <c r="AB126"/>
      <c r="AC126"/>
      <c r="AD126"/>
      <c r="AE126"/>
      <c r="AF126"/>
      <c r="AG126"/>
      <c r="AH126"/>
      <c r="AI126"/>
      <c r="AJ126"/>
      <c r="AK126"/>
      <c r="AL126"/>
      <c r="AM126"/>
    </row>
    <row r="127" spans="1:39" s="52" customFormat="1" ht="30" customHeight="1" x14ac:dyDescent="0.35">
      <c r="A127" s="71"/>
      <c r="B127" s="72"/>
      <c r="C127" s="109"/>
      <c r="D127" s="9"/>
      <c r="E127" s="9"/>
      <c r="F127" s="109"/>
      <c r="G127" s="110"/>
      <c r="H127" s="11"/>
      <c r="I127" s="11"/>
      <c r="J127" s="111"/>
      <c r="K127" s="95"/>
      <c r="L127" s="95"/>
      <c r="M127"/>
      <c r="N127"/>
      <c r="O127"/>
      <c r="P127"/>
      <c r="Q127"/>
      <c r="R127"/>
      <c r="S127"/>
      <c r="T127"/>
      <c r="U127"/>
      <c r="V127"/>
      <c r="W127"/>
      <c r="X127"/>
      <c r="Y127"/>
      <c r="Z127"/>
      <c r="AA127"/>
      <c r="AB127"/>
      <c r="AC127"/>
      <c r="AD127"/>
      <c r="AE127"/>
      <c r="AF127"/>
      <c r="AG127"/>
      <c r="AH127"/>
      <c r="AI127"/>
      <c r="AJ127"/>
      <c r="AK127"/>
      <c r="AL127"/>
      <c r="AM127"/>
    </row>
    <row r="128" spans="1:39" s="52" customFormat="1" ht="30" customHeight="1" x14ac:dyDescent="0.35">
      <c r="A128" s="71"/>
      <c r="B128" s="72"/>
      <c r="C128" s="109"/>
      <c r="D128" s="9"/>
      <c r="E128" s="9"/>
      <c r="F128" s="109"/>
      <c r="G128" s="110"/>
      <c r="H128" s="11"/>
      <c r="I128" s="11"/>
      <c r="J128" s="111"/>
      <c r="K128" s="95"/>
      <c r="L128" s="95"/>
      <c r="M128"/>
      <c r="N128"/>
      <c r="O128"/>
      <c r="P128"/>
      <c r="Q128"/>
      <c r="R128"/>
      <c r="S128"/>
      <c r="T128"/>
      <c r="U128"/>
      <c r="V128"/>
      <c r="W128"/>
      <c r="X128"/>
      <c r="Y128"/>
      <c r="Z128"/>
      <c r="AA128"/>
      <c r="AB128"/>
      <c r="AC128"/>
      <c r="AD128"/>
      <c r="AE128"/>
      <c r="AF128"/>
      <c r="AG128"/>
      <c r="AH128"/>
      <c r="AI128"/>
      <c r="AJ128"/>
      <c r="AK128"/>
      <c r="AL128"/>
      <c r="AM128"/>
    </row>
    <row r="129" spans="1:39" s="52" customFormat="1" ht="30" customHeight="1" x14ac:dyDescent="0.35">
      <c r="A129" s="71">
        <v>2.7</v>
      </c>
      <c r="B129" s="72" t="s">
        <v>168</v>
      </c>
      <c r="C129" s="109" t="s">
        <v>358</v>
      </c>
      <c r="D129" s="9">
        <v>4590494</v>
      </c>
      <c r="E129" s="9">
        <v>30</v>
      </c>
      <c r="F129" s="266" t="s">
        <v>321</v>
      </c>
      <c r="G129" s="267"/>
      <c r="H129" s="11">
        <v>0</v>
      </c>
      <c r="I129" s="11">
        <v>4590494</v>
      </c>
      <c r="J129" s="225"/>
      <c r="K129" s="297"/>
      <c r="L129" s="297"/>
      <c r="M129"/>
      <c r="N129"/>
      <c r="O129"/>
      <c r="P129"/>
      <c r="Q129"/>
      <c r="R129"/>
      <c r="S129"/>
      <c r="T129"/>
      <c r="U129"/>
      <c r="V129"/>
      <c r="W129"/>
      <c r="X129"/>
      <c r="Y129"/>
      <c r="Z129"/>
      <c r="AA129"/>
      <c r="AB129"/>
      <c r="AC129"/>
      <c r="AD129"/>
      <c r="AE129"/>
      <c r="AF129"/>
      <c r="AG129"/>
      <c r="AH129"/>
      <c r="AI129"/>
      <c r="AJ129"/>
      <c r="AK129"/>
      <c r="AL129"/>
      <c r="AM129"/>
    </row>
    <row r="130" spans="1:39" s="52" customFormat="1" ht="38.25" x14ac:dyDescent="0.35">
      <c r="A130" s="71"/>
      <c r="B130" s="72"/>
      <c r="C130" s="109" t="s">
        <v>359</v>
      </c>
      <c r="D130" s="9">
        <v>349414.92</v>
      </c>
      <c r="E130" s="9" t="s">
        <v>304</v>
      </c>
      <c r="F130" s="266" t="s">
        <v>360</v>
      </c>
      <c r="G130" s="267"/>
      <c r="H130" s="11">
        <v>0</v>
      </c>
      <c r="I130" s="11">
        <v>349414.92</v>
      </c>
      <c r="J130" s="111"/>
      <c r="K130" s="95"/>
      <c r="L130" s="95"/>
      <c r="M130"/>
      <c r="N130"/>
      <c r="O130"/>
      <c r="P130"/>
      <c r="Q130"/>
      <c r="R130"/>
      <c r="S130"/>
      <c r="T130"/>
      <c r="U130"/>
      <c r="V130"/>
      <c r="W130"/>
      <c r="X130"/>
      <c r="Y130"/>
      <c r="Z130"/>
      <c r="AA130"/>
      <c r="AB130"/>
      <c r="AC130"/>
      <c r="AD130"/>
      <c r="AE130"/>
      <c r="AF130"/>
      <c r="AG130"/>
      <c r="AH130"/>
      <c r="AI130"/>
      <c r="AJ130"/>
      <c r="AK130"/>
      <c r="AL130"/>
      <c r="AM130"/>
    </row>
    <row r="131" spans="1:39" s="52" customFormat="1" ht="25.5" x14ac:dyDescent="0.35">
      <c r="A131" s="71"/>
      <c r="B131" s="72"/>
      <c r="C131" s="109" t="s">
        <v>361</v>
      </c>
      <c r="D131" s="9">
        <v>19325.73</v>
      </c>
      <c r="E131" s="9">
        <v>30</v>
      </c>
      <c r="F131" s="266" t="s">
        <v>310</v>
      </c>
      <c r="G131" s="267"/>
      <c r="H131" s="11">
        <v>0</v>
      </c>
      <c r="I131" s="11">
        <v>0</v>
      </c>
      <c r="J131" s="111"/>
      <c r="K131" s="95"/>
      <c r="L131" s="95"/>
      <c r="M131"/>
      <c r="N131"/>
      <c r="O131"/>
      <c r="P131"/>
      <c r="Q131"/>
      <c r="R131"/>
      <c r="S131"/>
      <c r="T131"/>
      <c r="U131"/>
      <c r="V131"/>
      <c r="W131"/>
      <c r="X131"/>
      <c r="Y131"/>
      <c r="Z131"/>
      <c r="AA131"/>
      <c r="AB131"/>
      <c r="AC131"/>
      <c r="AD131"/>
      <c r="AE131"/>
      <c r="AF131"/>
      <c r="AG131"/>
      <c r="AH131"/>
      <c r="AI131"/>
      <c r="AJ131"/>
      <c r="AK131"/>
      <c r="AL131"/>
      <c r="AM131"/>
    </row>
    <row r="132" spans="1:39" s="52" customFormat="1" ht="30" customHeight="1" x14ac:dyDescent="0.35">
      <c r="A132" s="71"/>
      <c r="B132" s="72"/>
      <c r="C132" s="109" t="s">
        <v>362</v>
      </c>
      <c r="D132" s="9">
        <v>6624</v>
      </c>
      <c r="E132" s="9" t="s">
        <v>304</v>
      </c>
      <c r="F132" s="266" t="s">
        <v>302</v>
      </c>
      <c r="G132" s="267"/>
      <c r="H132" s="11">
        <v>0</v>
      </c>
      <c r="I132" s="11">
        <v>6624</v>
      </c>
      <c r="J132" s="111"/>
      <c r="K132" s="95"/>
      <c r="L132" s="95"/>
      <c r="M132"/>
      <c r="N132"/>
      <c r="O132"/>
      <c r="P132"/>
      <c r="Q132"/>
      <c r="R132"/>
      <c r="S132"/>
      <c r="T132"/>
      <c r="U132"/>
      <c r="V132"/>
      <c r="W132"/>
      <c r="X132"/>
      <c r="Y132"/>
      <c r="Z132"/>
      <c r="AA132"/>
      <c r="AB132"/>
      <c r="AC132"/>
      <c r="AD132"/>
      <c r="AE132"/>
      <c r="AF132"/>
      <c r="AG132"/>
      <c r="AH132"/>
      <c r="AI132"/>
      <c r="AJ132"/>
      <c r="AK132"/>
      <c r="AL132"/>
      <c r="AM132"/>
    </row>
    <row r="133" spans="1:39" s="52" customFormat="1" ht="30" customHeight="1" x14ac:dyDescent="0.35">
      <c r="A133" s="71"/>
      <c r="B133" s="72"/>
      <c r="C133" s="109" t="s">
        <v>363</v>
      </c>
      <c r="D133" s="9">
        <v>277480</v>
      </c>
      <c r="E133" s="9" t="s">
        <v>304</v>
      </c>
      <c r="F133" s="266" t="s">
        <v>302</v>
      </c>
      <c r="G133" s="267"/>
      <c r="H133" s="11">
        <v>0</v>
      </c>
      <c r="I133" s="11">
        <v>277480</v>
      </c>
      <c r="J133" s="111"/>
      <c r="K133" s="95"/>
      <c r="L133" s="95"/>
      <c r="M133"/>
      <c r="N133"/>
      <c r="O133"/>
      <c r="P133"/>
      <c r="Q133"/>
      <c r="R133"/>
      <c r="S133"/>
      <c r="T133"/>
      <c r="U133"/>
      <c r="V133"/>
      <c r="W133"/>
      <c r="X133"/>
      <c r="Y133"/>
      <c r="Z133"/>
      <c r="AA133"/>
      <c r="AB133"/>
      <c r="AC133"/>
      <c r="AD133"/>
      <c r="AE133"/>
      <c r="AF133"/>
      <c r="AG133"/>
      <c r="AH133"/>
      <c r="AI133"/>
      <c r="AJ133"/>
      <c r="AK133"/>
      <c r="AL133"/>
      <c r="AM133"/>
    </row>
    <row r="134" spans="1:39" s="52" customFormat="1" ht="51" x14ac:dyDescent="0.35">
      <c r="A134" s="71"/>
      <c r="B134" s="72"/>
      <c r="C134" s="109" t="s">
        <v>320</v>
      </c>
      <c r="D134" s="9">
        <v>0</v>
      </c>
      <c r="E134" s="9">
        <v>30</v>
      </c>
      <c r="F134" s="266" t="s">
        <v>321</v>
      </c>
      <c r="G134" s="267"/>
      <c r="H134" s="11">
        <v>0</v>
      </c>
      <c r="I134" s="11">
        <v>0</v>
      </c>
      <c r="J134" s="111"/>
      <c r="K134" s="95"/>
      <c r="L134" s="95"/>
      <c r="M134"/>
      <c r="N134"/>
      <c r="O134"/>
      <c r="P134"/>
      <c r="Q134"/>
      <c r="R134"/>
      <c r="S134"/>
      <c r="T134"/>
      <c r="U134"/>
      <c r="V134"/>
      <c r="W134"/>
      <c r="X134"/>
      <c r="Y134"/>
      <c r="Z134"/>
      <c r="AA134"/>
      <c r="AB134"/>
      <c r="AC134"/>
      <c r="AD134"/>
      <c r="AE134"/>
      <c r="AF134"/>
      <c r="AG134"/>
      <c r="AH134"/>
      <c r="AI134"/>
      <c r="AJ134"/>
      <c r="AK134"/>
      <c r="AL134"/>
      <c r="AM134"/>
    </row>
    <row r="135" spans="1:39" s="52" customFormat="1" ht="38.25" x14ac:dyDescent="0.35">
      <c r="A135" s="71"/>
      <c r="B135" s="72"/>
      <c r="C135" s="109" t="s">
        <v>364</v>
      </c>
      <c r="D135" s="9">
        <v>80271.100000000006</v>
      </c>
      <c r="E135" s="9" t="s">
        <v>304</v>
      </c>
      <c r="F135" s="266" t="s">
        <v>305</v>
      </c>
      <c r="G135" s="267"/>
      <c r="H135" s="11">
        <v>0</v>
      </c>
      <c r="I135" s="11">
        <v>80271.100000000006</v>
      </c>
      <c r="J135" s="111"/>
      <c r="K135" s="95"/>
      <c r="L135" s="95"/>
      <c r="M135"/>
      <c r="N135"/>
      <c r="O135"/>
      <c r="P135"/>
      <c r="Q135"/>
      <c r="R135"/>
      <c r="S135"/>
      <c r="T135"/>
      <c r="U135"/>
      <c r="V135"/>
      <c r="W135"/>
      <c r="X135"/>
      <c r="Y135"/>
      <c r="Z135"/>
      <c r="AA135"/>
      <c r="AB135"/>
      <c r="AC135"/>
      <c r="AD135"/>
      <c r="AE135"/>
      <c r="AF135"/>
      <c r="AG135"/>
      <c r="AH135"/>
      <c r="AI135"/>
      <c r="AJ135"/>
      <c r="AK135"/>
      <c r="AL135"/>
      <c r="AM135"/>
    </row>
    <row r="136" spans="1:39" s="52" customFormat="1" ht="51" x14ac:dyDescent="0.35">
      <c r="A136" s="71"/>
      <c r="B136" s="72"/>
      <c r="C136" s="109" t="s">
        <v>365</v>
      </c>
      <c r="D136" s="9">
        <v>79777.94</v>
      </c>
      <c r="E136" s="9" t="s">
        <v>304</v>
      </c>
      <c r="F136" s="266" t="s">
        <v>310</v>
      </c>
      <c r="G136" s="267"/>
      <c r="H136" s="11">
        <v>0</v>
      </c>
      <c r="I136" s="11">
        <v>0</v>
      </c>
      <c r="J136" s="111"/>
      <c r="K136" s="95"/>
      <c r="L136" s="95"/>
      <c r="M136"/>
      <c r="N136"/>
      <c r="O136"/>
      <c r="P136"/>
      <c r="Q136"/>
      <c r="R136"/>
      <c r="S136"/>
      <c r="T136"/>
      <c r="U136"/>
      <c r="V136"/>
      <c r="W136"/>
      <c r="X136"/>
      <c r="Y136"/>
      <c r="Z136"/>
      <c r="AA136"/>
      <c r="AB136"/>
      <c r="AC136"/>
      <c r="AD136"/>
      <c r="AE136"/>
      <c r="AF136"/>
      <c r="AG136"/>
      <c r="AH136"/>
      <c r="AI136"/>
      <c r="AJ136"/>
      <c r="AK136"/>
      <c r="AL136"/>
      <c r="AM136"/>
    </row>
    <row r="137" spans="1:39" s="52" customFormat="1" ht="38.25" x14ac:dyDescent="0.35">
      <c r="A137" s="71"/>
      <c r="B137" s="72"/>
      <c r="C137" s="109" t="s">
        <v>311</v>
      </c>
      <c r="D137" s="9">
        <v>2329275</v>
      </c>
      <c r="E137" s="9" t="s">
        <v>304</v>
      </c>
      <c r="F137" s="266" t="s">
        <v>299</v>
      </c>
      <c r="G137" s="267"/>
      <c r="H137" s="11">
        <v>0</v>
      </c>
      <c r="I137" s="11">
        <v>2329275</v>
      </c>
      <c r="J137" s="111"/>
      <c r="K137" s="95"/>
      <c r="L137" s="95"/>
      <c r="M137"/>
      <c r="N137"/>
      <c r="O137"/>
      <c r="P137"/>
      <c r="Q137"/>
      <c r="R137"/>
      <c r="S137"/>
      <c r="T137"/>
      <c r="U137"/>
      <c r="V137"/>
      <c r="W137"/>
      <c r="X137"/>
      <c r="Y137"/>
      <c r="Z137"/>
      <c r="AA137"/>
      <c r="AB137"/>
      <c r="AC137"/>
      <c r="AD137"/>
      <c r="AE137"/>
      <c r="AF137"/>
      <c r="AG137"/>
      <c r="AH137"/>
      <c r="AI137"/>
      <c r="AJ137"/>
      <c r="AK137"/>
      <c r="AL137"/>
      <c r="AM137"/>
    </row>
    <row r="138" spans="1:39" s="52" customFormat="1" ht="38.25" x14ac:dyDescent="0.35">
      <c r="A138" s="71"/>
      <c r="B138" s="72"/>
      <c r="C138" s="109" t="s">
        <v>311</v>
      </c>
      <c r="D138" s="9">
        <v>1798917</v>
      </c>
      <c r="E138" s="9" t="s">
        <v>304</v>
      </c>
      <c r="F138" s="266" t="s">
        <v>312</v>
      </c>
      <c r="G138" s="267"/>
      <c r="H138" s="11">
        <v>0</v>
      </c>
      <c r="I138" s="11">
        <v>0</v>
      </c>
      <c r="J138" s="111"/>
      <c r="K138" s="95"/>
      <c r="L138" s="95"/>
      <c r="M138"/>
      <c r="N138"/>
      <c r="O138"/>
      <c r="P138"/>
      <c r="Q138"/>
      <c r="R138"/>
      <c r="S138"/>
      <c r="T138"/>
      <c r="U138"/>
      <c r="V138"/>
      <c r="W138"/>
      <c r="X138"/>
      <c r="Y138"/>
      <c r="Z138"/>
      <c r="AA138"/>
      <c r="AB138"/>
      <c r="AC138"/>
      <c r="AD138"/>
      <c r="AE138"/>
      <c r="AF138"/>
      <c r="AG138"/>
      <c r="AH138"/>
      <c r="AI138"/>
      <c r="AJ138"/>
      <c r="AK138"/>
      <c r="AL138"/>
      <c r="AM138"/>
    </row>
    <row r="139" spans="1:39" s="52" customFormat="1" ht="38.25" x14ac:dyDescent="0.35">
      <c r="A139" s="71"/>
      <c r="B139" s="72"/>
      <c r="C139" s="109" t="s">
        <v>303</v>
      </c>
      <c r="D139" s="9">
        <v>195000</v>
      </c>
      <c r="E139" s="9" t="s">
        <v>304</v>
      </c>
      <c r="F139" s="266" t="s">
        <v>305</v>
      </c>
      <c r="G139" s="267"/>
      <c r="H139" s="11">
        <v>0</v>
      </c>
      <c r="I139" s="11">
        <v>195000</v>
      </c>
      <c r="J139" s="111"/>
      <c r="K139" s="95"/>
      <c r="L139" s="95"/>
      <c r="M139"/>
      <c r="N139"/>
      <c r="O139"/>
      <c r="P139"/>
      <c r="Q139"/>
      <c r="R139"/>
      <c r="S139"/>
      <c r="T139"/>
      <c r="U139"/>
      <c r="V139"/>
      <c r="W139"/>
      <c r="X139"/>
      <c r="Y139"/>
      <c r="Z139"/>
      <c r="AA139"/>
      <c r="AB139"/>
      <c r="AC139"/>
      <c r="AD139"/>
      <c r="AE139"/>
      <c r="AF139"/>
      <c r="AG139"/>
      <c r="AH139"/>
      <c r="AI139"/>
      <c r="AJ139"/>
      <c r="AK139"/>
      <c r="AL139"/>
      <c r="AM139"/>
    </row>
    <row r="140" spans="1:39" s="52" customFormat="1" ht="38.25" x14ac:dyDescent="0.35">
      <c r="A140" s="71"/>
      <c r="B140" s="72"/>
      <c r="C140" s="109" t="s">
        <v>303</v>
      </c>
      <c r="D140" s="9">
        <v>151000</v>
      </c>
      <c r="E140" s="9" t="s">
        <v>304</v>
      </c>
      <c r="F140" s="266" t="s">
        <v>305</v>
      </c>
      <c r="G140" s="267"/>
      <c r="H140" s="11">
        <v>0</v>
      </c>
      <c r="I140" s="11">
        <v>151000</v>
      </c>
      <c r="J140" s="111"/>
      <c r="K140" s="95"/>
      <c r="L140" s="95"/>
      <c r="M140"/>
      <c r="N140"/>
      <c r="O140"/>
      <c r="P140"/>
      <c r="Q140"/>
      <c r="R140"/>
      <c r="S140"/>
      <c r="T140"/>
      <c r="U140"/>
      <c r="V140"/>
      <c r="W140"/>
      <c r="X140"/>
      <c r="Y140"/>
      <c r="Z140"/>
      <c r="AA140"/>
      <c r="AB140"/>
      <c r="AC140"/>
      <c r="AD140"/>
      <c r="AE140"/>
      <c r="AF140"/>
      <c r="AG140"/>
      <c r="AH140"/>
      <c r="AI140"/>
      <c r="AJ140"/>
      <c r="AK140"/>
      <c r="AL140"/>
      <c r="AM140"/>
    </row>
    <row r="141" spans="1:39" s="52" customFormat="1" ht="13.15" x14ac:dyDescent="0.35">
      <c r="A141" s="71"/>
      <c r="B141" s="72"/>
      <c r="C141" s="109"/>
      <c r="D141" s="9"/>
      <c r="E141" s="9"/>
      <c r="F141" s="109"/>
      <c r="G141" s="110"/>
      <c r="H141" s="11"/>
      <c r="I141" s="11"/>
      <c r="J141" s="111"/>
      <c r="K141" s="95"/>
      <c r="L141" s="95"/>
      <c r="M141"/>
      <c r="N141"/>
      <c r="O141"/>
      <c r="P141"/>
      <c r="Q141"/>
      <c r="R141"/>
      <c r="S141"/>
      <c r="T141"/>
      <c r="U141"/>
      <c r="V141"/>
      <c r="W141"/>
      <c r="X141"/>
      <c r="Y141"/>
      <c r="Z141"/>
      <c r="AA141"/>
      <c r="AB141"/>
      <c r="AC141"/>
      <c r="AD141"/>
      <c r="AE141"/>
      <c r="AF141"/>
      <c r="AG141"/>
      <c r="AH141"/>
      <c r="AI141"/>
      <c r="AJ141"/>
      <c r="AK141"/>
      <c r="AL141"/>
      <c r="AM141"/>
    </row>
    <row r="142" spans="1:39" s="52" customFormat="1" ht="30" customHeight="1" x14ac:dyDescent="0.35">
      <c r="A142" s="71">
        <v>2.8</v>
      </c>
      <c r="B142" s="72" t="s">
        <v>169</v>
      </c>
      <c r="C142" s="109" t="s">
        <v>366</v>
      </c>
      <c r="D142" s="9">
        <v>49256.5</v>
      </c>
      <c r="E142" s="9">
        <v>30</v>
      </c>
      <c r="F142" s="266" t="s">
        <v>351</v>
      </c>
      <c r="G142" s="267"/>
      <c r="H142" s="11">
        <v>0</v>
      </c>
      <c r="I142" s="11">
        <v>0</v>
      </c>
      <c r="J142" s="225"/>
      <c r="K142" s="297"/>
      <c r="L142" s="297"/>
      <c r="M142"/>
      <c r="N142"/>
      <c r="O142"/>
      <c r="P142"/>
      <c r="Q142"/>
      <c r="R142"/>
      <c r="S142"/>
      <c r="T142"/>
      <c r="U142"/>
      <c r="V142"/>
      <c r="W142"/>
      <c r="X142"/>
      <c r="Y142"/>
      <c r="Z142"/>
      <c r="AA142"/>
      <c r="AB142"/>
      <c r="AC142"/>
      <c r="AD142"/>
      <c r="AE142"/>
      <c r="AF142"/>
      <c r="AG142"/>
      <c r="AH142"/>
      <c r="AI142"/>
      <c r="AJ142"/>
      <c r="AK142"/>
      <c r="AL142"/>
      <c r="AM142"/>
    </row>
    <row r="143" spans="1:39" s="52" customFormat="1" ht="30" customHeight="1" x14ac:dyDescent="0.35">
      <c r="A143" s="71"/>
      <c r="B143" s="72"/>
      <c r="C143" s="109" t="s">
        <v>366</v>
      </c>
      <c r="D143" s="9">
        <v>323.68</v>
      </c>
      <c r="E143" s="9">
        <v>30</v>
      </c>
      <c r="F143" s="266" t="s">
        <v>351</v>
      </c>
      <c r="G143" s="267"/>
      <c r="H143" s="11">
        <v>0</v>
      </c>
      <c r="I143" s="11">
        <v>0</v>
      </c>
      <c r="J143" s="111"/>
      <c r="K143" s="95"/>
      <c r="L143" s="95"/>
      <c r="M143"/>
      <c r="N143"/>
      <c r="O143"/>
      <c r="P143"/>
      <c r="Q143"/>
      <c r="R143"/>
      <c r="S143"/>
      <c r="T143"/>
      <c r="U143"/>
      <c r="V143"/>
      <c r="W143"/>
      <c r="X143"/>
      <c r="Y143"/>
      <c r="Z143"/>
      <c r="AA143"/>
      <c r="AB143"/>
      <c r="AC143"/>
      <c r="AD143"/>
      <c r="AE143"/>
      <c r="AF143"/>
      <c r="AG143"/>
      <c r="AH143"/>
      <c r="AI143"/>
      <c r="AJ143"/>
      <c r="AK143"/>
      <c r="AL143"/>
      <c r="AM143"/>
    </row>
    <row r="144" spans="1:39" s="52" customFormat="1" ht="30" customHeight="1" x14ac:dyDescent="0.35">
      <c r="A144" s="71"/>
      <c r="B144" s="72"/>
      <c r="C144" s="109" t="s">
        <v>366</v>
      </c>
      <c r="D144" s="9">
        <v>50254.79</v>
      </c>
      <c r="E144" s="9">
        <v>30</v>
      </c>
      <c r="F144" s="266" t="s">
        <v>351</v>
      </c>
      <c r="G144" s="267"/>
      <c r="H144" s="11">
        <v>0</v>
      </c>
      <c r="I144" s="11">
        <v>0</v>
      </c>
      <c r="J144" s="111"/>
      <c r="K144" s="95"/>
      <c r="L144" s="95"/>
      <c r="M144"/>
      <c r="N144"/>
      <c r="O144"/>
      <c r="P144"/>
      <c r="Q144"/>
      <c r="R144"/>
      <c r="S144"/>
      <c r="T144"/>
      <c r="U144"/>
      <c r="V144"/>
      <c r="W144"/>
      <c r="X144"/>
      <c r="Y144"/>
      <c r="Z144"/>
      <c r="AA144"/>
      <c r="AB144"/>
      <c r="AC144"/>
      <c r="AD144"/>
      <c r="AE144"/>
      <c r="AF144"/>
      <c r="AG144"/>
      <c r="AH144"/>
      <c r="AI144"/>
      <c r="AJ144"/>
      <c r="AK144"/>
      <c r="AL144"/>
      <c r="AM144"/>
    </row>
    <row r="145" spans="1:39" s="52" customFormat="1" ht="30" customHeight="1" x14ac:dyDescent="0.35">
      <c r="A145" s="71"/>
      <c r="B145" s="72"/>
      <c r="C145" s="109" t="s">
        <v>366</v>
      </c>
      <c r="D145" s="9">
        <v>2240.7800000000002</v>
      </c>
      <c r="E145" s="9">
        <v>30</v>
      </c>
      <c r="F145" s="266" t="s">
        <v>351</v>
      </c>
      <c r="G145" s="267"/>
      <c r="H145" s="11">
        <v>0</v>
      </c>
      <c r="I145" s="11">
        <v>0</v>
      </c>
      <c r="J145" s="111"/>
      <c r="K145" s="95"/>
      <c r="L145" s="95"/>
      <c r="M145"/>
      <c r="N145"/>
      <c r="O145"/>
      <c r="P145"/>
      <c r="Q145"/>
      <c r="R145"/>
      <c r="S145"/>
      <c r="T145"/>
      <c r="U145"/>
      <c r="V145"/>
      <c r="W145"/>
      <c r="X145"/>
      <c r="Y145"/>
      <c r="Z145"/>
      <c r="AA145"/>
      <c r="AB145"/>
      <c r="AC145"/>
      <c r="AD145"/>
      <c r="AE145"/>
      <c r="AF145"/>
      <c r="AG145"/>
      <c r="AH145"/>
      <c r="AI145"/>
      <c r="AJ145"/>
      <c r="AK145"/>
      <c r="AL145"/>
      <c r="AM145"/>
    </row>
    <row r="146" spans="1:39" s="52" customFormat="1" ht="30" customHeight="1" x14ac:dyDescent="0.35">
      <c r="A146" s="71">
        <v>3</v>
      </c>
      <c r="B146" s="72" t="s">
        <v>170</v>
      </c>
      <c r="C146" s="109" t="s">
        <v>340</v>
      </c>
      <c r="D146" s="9">
        <v>101760</v>
      </c>
      <c r="E146" s="9">
        <v>10</v>
      </c>
      <c r="F146" s="266" t="s">
        <v>329</v>
      </c>
      <c r="G146" s="267"/>
      <c r="H146" s="11">
        <v>0</v>
      </c>
      <c r="I146" s="11">
        <v>101760</v>
      </c>
      <c r="J146" s="225"/>
      <c r="K146" s="297"/>
      <c r="L146" s="297"/>
      <c r="M146"/>
      <c r="N146"/>
      <c r="O146"/>
      <c r="P146"/>
      <c r="Q146"/>
      <c r="R146"/>
      <c r="S146"/>
      <c r="T146"/>
      <c r="U146"/>
      <c r="V146"/>
      <c r="W146"/>
      <c r="X146"/>
      <c r="Y146"/>
      <c r="Z146"/>
      <c r="AA146"/>
      <c r="AB146"/>
      <c r="AC146"/>
      <c r="AD146"/>
      <c r="AE146"/>
      <c r="AF146"/>
      <c r="AG146"/>
      <c r="AH146"/>
      <c r="AI146"/>
      <c r="AJ146"/>
      <c r="AK146"/>
      <c r="AL146"/>
      <c r="AM146"/>
    </row>
    <row r="147" spans="1:39" s="52" customFormat="1" ht="30" customHeight="1" x14ac:dyDescent="0.35">
      <c r="A147" s="71"/>
      <c r="B147" s="72"/>
      <c r="C147" s="109" t="s">
        <v>338</v>
      </c>
      <c r="D147" s="9">
        <v>25440</v>
      </c>
      <c r="E147" s="9">
        <v>10</v>
      </c>
      <c r="F147" s="266" t="s">
        <v>315</v>
      </c>
      <c r="G147" s="267"/>
      <c r="H147" s="11">
        <v>0</v>
      </c>
      <c r="I147" s="11">
        <v>25440</v>
      </c>
      <c r="J147" s="111"/>
      <c r="K147" s="95"/>
      <c r="L147" s="95"/>
      <c r="M147"/>
      <c r="N147"/>
      <c r="O147"/>
      <c r="P147"/>
      <c r="Q147"/>
      <c r="R147"/>
      <c r="S147"/>
      <c r="T147"/>
      <c r="U147"/>
      <c r="V147"/>
      <c r="W147"/>
      <c r="X147"/>
      <c r="Y147"/>
      <c r="Z147"/>
      <c r="AA147"/>
      <c r="AB147"/>
      <c r="AC147"/>
      <c r="AD147"/>
      <c r="AE147"/>
      <c r="AF147"/>
      <c r="AG147"/>
      <c r="AH147"/>
      <c r="AI147"/>
      <c r="AJ147"/>
      <c r="AK147"/>
      <c r="AL147"/>
      <c r="AM147"/>
    </row>
    <row r="148" spans="1:39" s="52" customFormat="1" ht="30" customHeight="1" x14ac:dyDescent="0.35">
      <c r="A148" s="71"/>
      <c r="B148" s="72"/>
      <c r="C148" s="109" t="s">
        <v>367</v>
      </c>
      <c r="D148" s="9">
        <v>6105.6</v>
      </c>
      <c r="E148" s="9">
        <v>30</v>
      </c>
      <c r="F148" s="266" t="s">
        <v>310</v>
      </c>
      <c r="G148" s="267"/>
      <c r="H148" s="11">
        <v>0</v>
      </c>
      <c r="I148" s="11">
        <v>0</v>
      </c>
      <c r="J148" s="111"/>
      <c r="K148" s="95"/>
      <c r="L148" s="95"/>
      <c r="M148"/>
      <c r="N148"/>
      <c r="O148"/>
      <c r="P148"/>
      <c r="Q148"/>
      <c r="R148"/>
      <c r="S148"/>
      <c r="T148"/>
      <c r="U148"/>
      <c r="V148"/>
      <c r="W148"/>
      <c r="X148"/>
      <c r="Y148"/>
      <c r="Z148"/>
      <c r="AA148"/>
      <c r="AB148"/>
      <c r="AC148"/>
      <c r="AD148"/>
      <c r="AE148"/>
      <c r="AF148"/>
      <c r="AG148"/>
      <c r="AH148"/>
      <c r="AI148"/>
      <c r="AJ148"/>
      <c r="AK148"/>
      <c r="AL148"/>
      <c r="AM148"/>
    </row>
    <row r="149" spans="1:39" s="52" customFormat="1" ht="127.5" x14ac:dyDescent="0.35">
      <c r="A149" s="71"/>
      <c r="B149" s="72"/>
      <c r="C149" s="109" t="s">
        <v>368</v>
      </c>
      <c r="D149" s="9">
        <v>7936.45</v>
      </c>
      <c r="E149" s="9">
        <v>15</v>
      </c>
      <c r="F149" s="266" t="s">
        <v>310</v>
      </c>
      <c r="G149" s="267"/>
      <c r="H149" s="11">
        <v>0</v>
      </c>
      <c r="I149" s="11">
        <v>0</v>
      </c>
      <c r="J149" s="111"/>
      <c r="K149" s="95"/>
      <c r="L149" s="95"/>
      <c r="M149"/>
      <c r="N149"/>
      <c r="O149"/>
      <c r="P149"/>
      <c r="Q149"/>
      <c r="R149"/>
      <c r="S149"/>
      <c r="T149"/>
      <c r="U149"/>
      <c r="V149"/>
      <c r="W149"/>
      <c r="X149"/>
      <c r="Y149"/>
      <c r="Z149"/>
      <c r="AA149"/>
      <c r="AB149"/>
      <c r="AC149"/>
      <c r="AD149"/>
      <c r="AE149"/>
      <c r="AF149"/>
      <c r="AG149"/>
      <c r="AH149"/>
      <c r="AI149"/>
      <c r="AJ149"/>
      <c r="AK149"/>
      <c r="AL149"/>
      <c r="AM149"/>
    </row>
    <row r="150" spans="1:39" s="52" customFormat="1" ht="30" customHeight="1" x14ac:dyDescent="0.35">
      <c r="A150" s="71"/>
      <c r="B150" s="72"/>
      <c r="C150" s="109" t="s">
        <v>369</v>
      </c>
      <c r="D150" s="9">
        <v>120288</v>
      </c>
      <c r="E150" s="9">
        <v>10</v>
      </c>
      <c r="F150" s="266" t="s">
        <v>329</v>
      </c>
      <c r="G150" s="267"/>
      <c r="H150" s="11">
        <v>0</v>
      </c>
      <c r="I150" s="11">
        <v>120288</v>
      </c>
      <c r="J150" s="111"/>
      <c r="K150" s="95"/>
      <c r="L150" s="95"/>
      <c r="M150"/>
      <c r="N150"/>
      <c r="O150"/>
      <c r="P150"/>
      <c r="Q150"/>
      <c r="R150"/>
      <c r="S150"/>
      <c r="T150"/>
      <c r="U150"/>
      <c r="V150"/>
      <c r="W150"/>
      <c r="X150"/>
      <c r="Y150"/>
      <c r="Z150"/>
      <c r="AA150"/>
      <c r="AB150"/>
      <c r="AC150"/>
      <c r="AD150"/>
      <c r="AE150"/>
      <c r="AF150"/>
      <c r="AG150"/>
      <c r="AH150"/>
      <c r="AI150"/>
      <c r="AJ150"/>
      <c r="AK150"/>
      <c r="AL150"/>
      <c r="AM150"/>
    </row>
    <row r="151" spans="1:39" s="52" customFormat="1" ht="30" customHeight="1" x14ac:dyDescent="0.35">
      <c r="A151" s="71"/>
      <c r="B151" s="72"/>
      <c r="C151" s="109" t="s">
        <v>339</v>
      </c>
      <c r="D151" s="9">
        <v>7518</v>
      </c>
      <c r="E151" s="9">
        <v>10</v>
      </c>
      <c r="F151" s="266" t="s">
        <v>310</v>
      </c>
      <c r="G151" s="267"/>
      <c r="H151" s="11">
        <v>0</v>
      </c>
      <c r="I151" s="11">
        <v>0</v>
      </c>
      <c r="J151" s="111"/>
      <c r="K151" s="95"/>
      <c r="L151" s="95"/>
      <c r="M151"/>
      <c r="N151"/>
      <c r="O151"/>
      <c r="P151"/>
      <c r="Q151"/>
      <c r="R151"/>
      <c r="S151"/>
      <c r="T151"/>
      <c r="U151"/>
      <c r="V151"/>
      <c r="W151"/>
      <c r="X151"/>
      <c r="Y151"/>
      <c r="Z151"/>
      <c r="AA151"/>
      <c r="AB151"/>
      <c r="AC151"/>
      <c r="AD151"/>
      <c r="AE151"/>
      <c r="AF151"/>
      <c r="AG151"/>
      <c r="AH151"/>
      <c r="AI151"/>
      <c r="AJ151"/>
      <c r="AK151"/>
      <c r="AL151"/>
      <c r="AM151"/>
    </row>
    <row r="152" spans="1:39" s="52" customFormat="1" ht="30" customHeight="1" x14ac:dyDescent="0.35">
      <c r="A152" s="71"/>
      <c r="B152" s="72"/>
      <c r="C152" s="109" t="s">
        <v>370</v>
      </c>
      <c r="D152" s="9">
        <v>7016.8</v>
      </c>
      <c r="E152" s="9">
        <v>30</v>
      </c>
      <c r="F152" s="266" t="s">
        <v>315</v>
      </c>
      <c r="G152" s="267"/>
      <c r="H152" s="11">
        <v>0</v>
      </c>
      <c r="I152" s="11">
        <v>7016.8</v>
      </c>
      <c r="J152" s="111"/>
      <c r="K152" s="95"/>
      <c r="L152" s="95"/>
      <c r="M152"/>
      <c r="N152"/>
      <c r="O152"/>
      <c r="P152"/>
      <c r="Q152"/>
      <c r="R152"/>
      <c r="S152"/>
      <c r="T152"/>
      <c r="U152"/>
      <c r="V152"/>
      <c r="W152"/>
      <c r="X152"/>
      <c r="Y152"/>
      <c r="Z152"/>
      <c r="AA152"/>
      <c r="AB152"/>
      <c r="AC152"/>
      <c r="AD152"/>
      <c r="AE152"/>
      <c r="AF152"/>
      <c r="AG152"/>
      <c r="AH152"/>
      <c r="AI152"/>
      <c r="AJ152"/>
      <c r="AK152"/>
      <c r="AL152"/>
      <c r="AM152"/>
    </row>
    <row r="153" spans="1:39" s="52" customFormat="1" ht="30" customHeight="1" x14ac:dyDescent="0.35">
      <c r="A153" s="71"/>
      <c r="B153" s="72"/>
      <c r="C153" s="109" t="s">
        <v>371</v>
      </c>
      <c r="D153" s="9">
        <v>21551.599999999999</v>
      </c>
      <c r="E153" s="9">
        <v>10</v>
      </c>
      <c r="F153" s="266" t="s">
        <v>323</v>
      </c>
      <c r="G153" s="267"/>
      <c r="H153" s="11">
        <v>0</v>
      </c>
      <c r="I153" s="11">
        <v>0</v>
      </c>
      <c r="J153" s="111"/>
      <c r="K153" s="95"/>
      <c r="L153" s="95"/>
      <c r="M153"/>
      <c r="N153"/>
      <c r="O153"/>
      <c r="P153"/>
      <c r="Q153"/>
      <c r="R153"/>
      <c r="S153"/>
      <c r="T153"/>
      <c r="U153"/>
      <c r="V153"/>
      <c r="W153"/>
      <c r="X153"/>
      <c r="Y153"/>
      <c r="Z153"/>
      <c r="AA153"/>
      <c r="AB153"/>
      <c r="AC153"/>
      <c r="AD153"/>
      <c r="AE153"/>
      <c r="AF153"/>
      <c r="AG153"/>
      <c r="AH153"/>
      <c r="AI153"/>
      <c r="AJ153"/>
      <c r="AK153"/>
      <c r="AL153"/>
      <c r="AM153"/>
    </row>
    <row r="154" spans="1:39" s="52" customFormat="1" ht="38.25" x14ac:dyDescent="0.35">
      <c r="A154" s="71"/>
      <c r="B154" s="72"/>
      <c r="C154" s="109" t="s">
        <v>372</v>
      </c>
      <c r="D154" s="9">
        <v>189615.69</v>
      </c>
      <c r="E154" s="9" t="s">
        <v>304</v>
      </c>
      <c r="F154" s="266" t="s">
        <v>375</v>
      </c>
      <c r="G154" s="267"/>
      <c r="H154" s="11">
        <v>0</v>
      </c>
      <c r="I154" s="11">
        <v>0</v>
      </c>
      <c r="J154" s="111"/>
      <c r="K154" s="95"/>
      <c r="L154" s="95"/>
      <c r="M154"/>
      <c r="N154"/>
      <c r="O154"/>
      <c r="P154"/>
      <c r="Q154"/>
      <c r="R154"/>
      <c r="S154"/>
      <c r="T154"/>
      <c r="U154"/>
      <c r="V154"/>
      <c r="W154"/>
      <c r="X154"/>
      <c r="Y154"/>
      <c r="Z154"/>
      <c r="AA154"/>
      <c r="AB154"/>
      <c r="AC154"/>
      <c r="AD154"/>
      <c r="AE154"/>
      <c r="AF154"/>
      <c r="AG154"/>
      <c r="AH154"/>
      <c r="AI154"/>
      <c r="AJ154"/>
      <c r="AK154"/>
      <c r="AL154"/>
      <c r="AM154"/>
    </row>
    <row r="155" spans="1:39" s="52" customFormat="1" ht="30" customHeight="1" x14ac:dyDescent="0.35">
      <c r="A155" s="71"/>
      <c r="B155" s="72"/>
      <c r="C155" s="109" t="s">
        <v>373</v>
      </c>
      <c r="D155" s="9">
        <v>2781.66</v>
      </c>
      <c r="E155" s="9">
        <v>30</v>
      </c>
      <c r="F155" s="266" t="s">
        <v>323</v>
      </c>
      <c r="G155" s="267"/>
      <c r="H155" s="11">
        <v>0</v>
      </c>
      <c r="I155" s="11">
        <v>0</v>
      </c>
      <c r="J155" s="111"/>
      <c r="K155" s="95"/>
      <c r="L155" s="95"/>
      <c r="M155"/>
      <c r="N155"/>
      <c r="O155"/>
      <c r="P155"/>
      <c r="Q155"/>
      <c r="R155"/>
      <c r="S155"/>
      <c r="T155"/>
      <c r="U155"/>
      <c r="V155"/>
      <c r="W155"/>
      <c r="X155"/>
      <c r="Y155"/>
      <c r="Z155"/>
      <c r="AA155"/>
      <c r="AB155"/>
      <c r="AC155"/>
      <c r="AD155"/>
      <c r="AE155"/>
      <c r="AF155"/>
      <c r="AG155"/>
      <c r="AH155"/>
      <c r="AI155"/>
      <c r="AJ155"/>
      <c r="AK155"/>
      <c r="AL155"/>
      <c r="AM155"/>
    </row>
    <row r="156" spans="1:39" s="52" customFormat="1" ht="30" customHeight="1" x14ac:dyDescent="0.35">
      <c r="A156" s="71"/>
      <c r="B156" s="72"/>
      <c r="C156" s="109" t="s">
        <v>374</v>
      </c>
      <c r="D156" s="9">
        <v>100240</v>
      </c>
      <c r="E156" s="9" t="s">
        <v>304</v>
      </c>
      <c r="F156" s="266" t="s">
        <v>310</v>
      </c>
      <c r="G156" s="267"/>
      <c r="H156" s="11">
        <v>0</v>
      </c>
      <c r="I156" s="11">
        <v>0</v>
      </c>
      <c r="J156" s="111"/>
      <c r="K156" s="95"/>
      <c r="L156" s="95"/>
      <c r="M156"/>
      <c r="N156"/>
      <c r="O156"/>
      <c r="P156"/>
      <c r="Q156"/>
      <c r="R156"/>
      <c r="S156"/>
      <c r="T156"/>
      <c r="U156"/>
      <c r="V156"/>
      <c r="W156"/>
      <c r="X156"/>
      <c r="Y156"/>
      <c r="Z156"/>
      <c r="AA156"/>
      <c r="AB156"/>
      <c r="AC156"/>
      <c r="AD156"/>
      <c r="AE156"/>
      <c r="AF156"/>
      <c r="AG156"/>
      <c r="AH156"/>
      <c r="AI156"/>
      <c r="AJ156"/>
      <c r="AK156"/>
      <c r="AL156"/>
      <c r="AM156"/>
    </row>
    <row r="157" spans="1:39" s="52" customFormat="1" ht="63.75" x14ac:dyDescent="0.35">
      <c r="A157" s="71"/>
      <c r="B157" s="72"/>
      <c r="C157" s="109" t="s">
        <v>376</v>
      </c>
      <c r="D157" s="9">
        <v>19647.04</v>
      </c>
      <c r="E157" s="9" t="s">
        <v>304</v>
      </c>
      <c r="F157" s="266" t="s">
        <v>305</v>
      </c>
      <c r="G157" s="267"/>
      <c r="H157" s="11">
        <v>0</v>
      </c>
      <c r="I157" s="11">
        <v>19647.04</v>
      </c>
      <c r="J157" s="111"/>
      <c r="K157" s="95"/>
      <c r="L157" s="95"/>
      <c r="M157"/>
      <c r="N157"/>
      <c r="O157"/>
      <c r="P157"/>
      <c r="Q157"/>
      <c r="R157"/>
      <c r="S157"/>
      <c r="T157"/>
      <c r="U157"/>
      <c r="V157"/>
      <c r="W157"/>
      <c r="X157"/>
      <c r="Y157"/>
      <c r="Z157"/>
      <c r="AA157"/>
      <c r="AB157"/>
      <c r="AC157"/>
      <c r="AD157"/>
      <c r="AE157"/>
      <c r="AF157"/>
      <c r="AG157"/>
      <c r="AH157"/>
      <c r="AI157"/>
      <c r="AJ157"/>
      <c r="AK157"/>
      <c r="AL157"/>
      <c r="AM157"/>
    </row>
    <row r="158" spans="1:39" s="52" customFormat="1" ht="51" x14ac:dyDescent="0.35">
      <c r="A158" s="71"/>
      <c r="B158" s="72"/>
      <c r="C158" s="109" t="s">
        <v>377</v>
      </c>
      <c r="D158" s="9">
        <v>1122.33</v>
      </c>
      <c r="E158" s="9" t="s">
        <v>304</v>
      </c>
      <c r="F158" s="266" t="s">
        <v>310</v>
      </c>
      <c r="G158" s="267"/>
      <c r="H158" s="11">
        <v>0</v>
      </c>
      <c r="I158" s="11">
        <v>0</v>
      </c>
      <c r="J158" s="111"/>
      <c r="K158" s="95"/>
      <c r="L158" s="95"/>
      <c r="M158"/>
      <c r="N158"/>
      <c r="O158"/>
      <c r="P158"/>
      <c r="Q158"/>
      <c r="R158"/>
      <c r="S158"/>
      <c r="T158"/>
      <c r="U158"/>
      <c r="V158"/>
      <c r="W158"/>
      <c r="X158"/>
      <c r="Y158"/>
      <c r="Z158"/>
      <c r="AA158"/>
      <c r="AB158"/>
      <c r="AC158"/>
      <c r="AD158"/>
      <c r="AE158"/>
      <c r="AF158"/>
      <c r="AG158"/>
      <c r="AH158"/>
      <c r="AI158"/>
      <c r="AJ158"/>
      <c r="AK158"/>
      <c r="AL158"/>
      <c r="AM158"/>
    </row>
    <row r="159" spans="1:39" s="52" customFormat="1" ht="38.25" x14ac:dyDescent="0.35">
      <c r="A159" s="71">
        <v>4</v>
      </c>
      <c r="B159" s="72" t="s">
        <v>171</v>
      </c>
      <c r="C159" s="109" t="s">
        <v>378</v>
      </c>
      <c r="D159" s="9">
        <v>144576</v>
      </c>
      <c r="E159" s="9">
        <v>10</v>
      </c>
      <c r="F159" s="266" t="s">
        <v>351</v>
      </c>
      <c r="G159" s="267"/>
      <c r="H159" s="11">
        <v>0</v>
      </c>
      <c r="I159" s="11">
        <v>0</v>
      </c>
      <c r="J159" s="225"/>
      <c r="K159" s="297"/>
      <c r="L159" s="297"/>
      <c r="M159"/>
      <c r="N159"/>
      <c r="O159"/>
      <c r="P159"/>
      <c r="Q159"/>
      <c r="R159"/>
      <c r="S159"/>
      <c r="T159"/>
      <c r="U159"/>
      <c r="V159"/>
      <c r="W159"/>
      <c r="X159"/>
      <c r="Y159"/>
      <c r="Z159"/>
      <c r="AA159"/>
      <c r="AB159"/>
      <c r="AC159"/>
      <c r="AD159"/>
      <c r="AE159"/>
      <c r="AF159"/>
      <c r="AG159"/>
      <c r="AH159"/>
      <c r="AI159"/>
      <c r="AJ159"/>
      <c r="AK159"/>
      <c r="AL159"/>
      <c r="AM159"/>
    </row>
    <row r="160" spans="1:39" s="52" customFormat="1" ht="13.15" x14ac:dyDescent="0.35">
      <c r="A160" s="71"/>
      <c r="B160" s="72"/>
      <c r="C160" s="109" t="s">
        <v>379</v>
      </c>
      <c r="D160" s="9">
        <v>5320</v>
      </c>
      <c r="E160" s="9" t="s">
        <v>304</v>
      </c>
      <c r="F160" s="266" t="s">
        <v>305</v>
      </c>
      <c r="G160" s="267"/>
      <c r="H160" s="11">
        <v>0</v>
      </c>
      <c r="I160" s="11">
        <v>5320</v>
      </c>
      <c r="J160" s="111"/>
      <c r="K160" s="95"/>
      <c r="L160" s="95"/>
      <c r="M160"/>
      <c r="N160"/>
      <c r="O160"/>
      <c r="P160"/>
      <c r="Q160"/>
      <c r="R160"/>
      <c r="S160"/>
      <c r="T160"/>
      <c r="U160"/>
      <c r="V160"/>
      <c r="W160"/>
      <c r="X160"/>
      <c r="Y160"/>
      <c r="Z160"/>
      <c r="AA160"/>
      <c r="AB160"/>
      <c r="AC160"/>
      <c r="AD160"/>
      <c r="AE160"/>
      <c r="AF160"/>
      <c r="AG160"/>
      <c r="AH160"/>
      <c r="AI160"/>
      <c r="AJ160"/>
      <c r="AK160"/>
      <c r="AL160"/>
      <c r="AM160"/>
    </row>
    <row r="161" spans="1:39" s="52" customFormat="1" ht="38.25" x14ac:dyDescent="0.35">
      <c r="A161" s="71"/>
      <c r="B161" s="72"/>
      <c r="C161" s="109" t="s">
        <v>380</v>
      </c>
      <c r="D161" s="9">
        <v>31.78</v>
      </c>
      <c r="E161" s="9">
        <v>15</v>
      </c>
      <c r="F161" s="266" t="s">
        <v>348</v>
      </c>
      <c r="G161" s="267"/>
      <c r="H161" s="11">
        <v>0</v>
      </c>
      <c r="I161" s="11">
        <v>31.78</v>
      </c>
      <c r="J161" s="111"/>
      <c r="K161" s="95"/>
      <c r="L161" s="95"/>
      <c r="M161"/>
      <c r="N161"/>
      <c r="O161"/>
      <c r="P161"/>
      <c r="Q161"/>
      <c r="R161"/>
      <c r="S161"/>
      <c r="T161"/>
      <c r="U161"/>
      <c r="V161"/>
      <c r="W161"/>
      <c r="X161"/>
      <c r="Y161"/>
      <c r="Z161"/>
      <c r="AA161"/>
      <c r="AB161"/>
      <c r="AC161"/>
      <c r="AD161"/>
      <c r="AE161"/>
      <c r="AF161"/>
      <c r="AG161"/>
      <c r="AH161"/>
      <c r="AI161"/>
      <c r="AJ161"/>
      <c r="AK161"/>
      <c r="AL161"/>
      <c r="AM161"/>
    </row>
    <row r="162" spans="1:39" s="52" customFormat="1" ht="25.5" x14ac:dyDescent="0.35">
      <c r="A162" s="71"/>
      <c r="B162" s="72"/>
      <c r="C162" s="109" t="s">
        <v>381</v>
      </c>
      <c r="D162" s="9">
        <v>46816</v>
      </c>
      <c r="E162" s="9">
        <v>10</v>
      </c>
      <c r="F162" s="266" t="s">
        <v>351</v>
      </c>
      <c r="G162" s="267"/>
      <c r="H162" s="11">
        <v>0</v>
      </c>
      <c r="I162" s="11">
        <v>0</v>
      </c>
      <c r="J162" s="111"/>
      <c r="K162" s="95"/>
      <c r="L162" s="95"/>
      <c r="M162"/>
      <c r="N162"/>
      <c r="O162"/>
      <c r="P162"/>
      <c r="Q162"/>
      <c r="R162"/>
      <c r="S162"/>
      <c r="T162"/>
      <c r="U162"/>
      <c r="V162"/>
      <c r="W162"/>
      <c r="X162"/>
      <c r="Y162"/>
      <c r="Z162"/>
      <c r="AA162"/>
      <c r="AB162"/>
      <c r="AC162"/>
      <c r="AD162"/>
      <c r="AE162"/>
      <c r="AF162"/>
      <c r="AG162"/>
      <c r="AH162"/>
      <c r="AI162"/>
      <c r="AJ162"/>
      <c r="AK162"/>
      <c r="AL162"/>
      <c r="AM162"/>
    </row>
    <row r="163" spans="1:39" s="52" customFormat="1" ht="25.5" x14ac:dyDescent="0.35">
      <c r="A163" s="71"/>
      <c r="B163" s="72"/>
      <c r="C163" s="109" t="s">
        <v>382</v>
      </c>
      <c r="D163" s="9">
        <v>12705.49</v>
      </c>
      <c r="E163" s="9">
        <v>20</v>
      </c>
      <c r="F163" s="266" t="s">
        <v>348</v>
      </c>
      <c r="G163" s="267"/>
      <c r="H163" s="11">
        <v>0</v>
      </c>
      <c r="I163" s="11">
        <v>12705.49</v>
      </c>
      <c r="J163" s="111"/>
      <c r="K163" s="95"/>
      <c r="L163" s="95"/>
      <c r="M163"/>
      <c r="N163"/>
      <c r="O163"/>
      <c r="P163"/>
      <c r="Q163"/>
      <c r="R163"/>
      <c r="S163"/>
      <c r="T163"/>
      <c r="U163"/>
      <c r="V163"/>
      <c r="W163"/>
      <c r="X163"/>
      <c r="Y163"/>
      <c r="Z163"/>
      <c r="AA163"/>
      <c r="AB163"/>
      <c r="AC163"/>
      <c r="AD163"/>
      <c r="AE163"/>
      <c r="AF163"/>
      <c r="AG163"/>
      <c r="AH163"/>
      <c r="AI163"/>
      <c r="AJ163"/>
      <c r="AK163"/>
      <c r="AL163"/>
      <c r="AM163"/>
    </row>
    <row r="164" spans="1:39" s="52" customFormat="1" ht="38.25" x14ac:dyDescent="0.35">
      <c r="A164" s="71"/>
      <c r="B164" s="72"/>
      <c r="C164" s="109" t="s">
        <v>383</v>
      </c>
      <c r="D164" s="9">
        <v>18526.63</v>
      </c>
      <c r="E164" s="9">
        <v>20</v>
      </c>
      <c r="F164" s="266" t="s">
        <v>348</v>
      </c>
      <c r="G164" s="267"/>
      <c r="H164" s="11">
        <v>0</v>
      </c>
      <c r="I164" s="11">
        <v>18526.63</v>
      </c>
      <c r="J164" s="111"/>
      <c r="K164" s="95"/>
      <c r="L164" s="95"/>
      <c r="M164"/>
      <c r="N164"/>
      <c r="O164"/>
      <c r="P164"/>
      <c r="Q164"/>
      <c r="R164"/>
      <c r="S164"/>
      <c r="T164"/>
      <c r="U164"/>
      <c r="V164"/>
      <c r="W164"/>
      <c r="X164"/>
      <c r="Y164"/>
      <c r="Z164"/>
      <c r="AA164"/>
      <c r="AB164"/>
      <c r="AC164"/>
      <c r="AD164"/>
      <c r="AE164"/>
      <c r="AF164"/>
      <c r="AG164"/>
      <c r="AH164"/>
      <c r="AI164"/>
      <c r="AJ164"/>
      <c r="AK164"/>
      <c r="AL164"/>
      <c r="AM164"/>
    </row>
    <row r="165" spans="1:39" s="52" customFormat="1" ht="38.25" x14ac:dyDescent="0.35">
      <c r="A165" s="71"/>
      <c r="B165" s="72"/>
      <c r="C165" s="109" t="s">
        <v>384</v>
      </c>
      <c r="D165" s="9">
        <v>17737.939999999999</v>
      </c>
      <c r="E165" s="9">
        <v>20</v>
      </c>
      <c r="F165" s="266" t="s">
        <v>348</v>
      </c>
      <c r="G165" s="267"/>
      <c r="H165" s="11">
        <v>0</v>
      </c>
      <c r="I165" s="11">
        <v>17737.939999999999</v>
      </c>
      <c r="J165" s="111"/>
      <c r="K165" s="95"/>
      <c r="L165" s="95"/>
      <c r="M165"/>
      <c r="N165"/>
      <c r="O165"/>
      <c r="P165"/>
      <c r="Q165"/>
      <c r="R165"/>
      <c r="S165"/>
      <c r="T165"/>
      <c r="U165"/>
      <c r="V165"/>
      <c r="W165"/>
      <c r="X165"/>
      <c r="Y165"/>
      <c r="Z165"/>
      <c r="AA165"/>
      <c r="AB165"/>
      <c r="AC165"/>
      <c r="AD165"/>
      <c r="AE165"/>
      <c r="AF165"/>
      <c r="AG165"/>
      <c r="AH165"/>
      <c r="AI165"/>
      <c r="AJ165"/>
      <c r="AK165"/>
      <c r="AL165"/>
      <c r="AM165"/>
    </row>
    <row r="166" spans="1:39" s="52" customFormat="1" ht="38.25" x14ac:dyDescent="0.35">
      <c r="A166" s="71"/>
      <c r="B166" s="72"/>
      <c r="C166" s="109" t="s">
        <v>385</v>
      </c>
      <c r="D166" s="9">
        <v>21301.279999999999</v>
      </c>
      <c r="E166" s="9">
        <v>20</v>
      </c>
      <c r="F166" s="266" t="s">
        <v>348</v>
      </c>
      <c r="G166" s="267"/>
      <c r="H166" s="11">
        <v>0</v>
      </c>
      <c r="I166" s="11">
        <v>21301.279999999999</v>
      </c>
      <c r="J166" s="111"/>
      <c r="K166" s="95"/>
      <c r="L166" s="95"/>
      <c r="M166"/>
      <c r="N166"/>
      <c r="O166"/>
      <c r="P166"/>
      <c r="Q166"/>
      <c r="R166"/>
      <c r="S166"/>
      <c r="T166"/>
      <c r="U166"/>
      <c r="V166"/>
      <c r="W166"/>
      <c r="X166"/>
      <c r="Y166"/>
      <c r="Z166"/>
      <c r="AA166"/>
      <c r="AB166"/>
      <c r="AC166"/>
      <c r="AD166"/>
      <c r="AE166"/>
      <c r="AF166"/>
      <c r="AG166"/>
      <c r="AH166"/>
      <c r="AI166"/>
      <c r="AJ166"/>
      <c r="AK166"/>
      <c r="AL166"/>
      <c r="AM166"/>
    </row>
    <row r="167" spans="1:39" s="52" customFormat="1" ht="38.25" x14ac:dyDescent="0.35">
      <c r="A167" s="71">
        <v>5</v>
      </c>
      <c r="B167" s="72" t="s">
        <v>172</v>
      </c>
      <c r="C167" s="109" t="s">
        <v>402</v>
      </c>
      <c r="D167" s="9">
        <v>1023.86</v>
      </c>
      <c r="E167" s="9">
        <v>10</v>
      </c>
      <c r="F167" s="266" t="s">
        <v>348</v>
      </c>
      <c r="G167" s="267"/>
      <c r="H167" s="11">
        <v>0</v>
      </c>
      <c r="I167" s="11">
        <v>1023.86</v>
      </c>
      <c r="J167" s="225"/>
      <c r="K167" s="297"/>
      <c r="L167" s="297"/>
      <c r="M167"/>
      <c r="N167"/>
      <c r="O167"/>
      <c r="P167"/>
      <c r="Q167"/>
      <c r="R167"/>
      <c r="S167"/>
      <c r="T167"/>
      <c r="U167"/>
      <c r="V167"/>
      <c r="W167"/>
      <c r="X167"/>
      <c r="Y167"/>
      <c r="Z167"/>
      <c r="AA167"/>
      <c r="AB167"/>
      <c r="AC167"/>
      <c r="AD167"/>
      <c r="AE167"/>
      <c r="AF167"/>
      <c r="AG167"/>
      <c r="AH167"/>
      <c r="AI167"/>
      <c r="AJ167"/>
      <c r="AK167"/>
      <c r="AL167"/>
      <c r="AM167"/>
    </row>
    <row r="168" spans="1:39" s="52" customFormat="1" ht="38.25" x14ac:dyDescent="0.35">
      <c r="A168" s="71"/>
      <c r="B168" s="72"/>
      <c r="C168" s="109" t="s">
        <v>398</v>
      </c>
      <c r="D168" s="9">
        <v>1014.24</v>
      </c>
      <c r="E168" s="9">
        <v>20</v>
      </c>
      <c r="F168" s="266" t="s">
        <v>348</v>
      </c>
      <c r="G168" s="267"/>
      <c r="H168" s="11">
        <v>0</v>
      </c>
      <c r="I168" s="11">
        <v>1014.24</v>
      </c>
      <c r="J168" s="111"/>
      <c r="K168" s="95"/>
      <c r="L168" s="95"/>
      <c r="M168"/>
      <c r="N168"/>
      <c r="O168"/>
      <c r="P168"/>
      <c r="Q168"/>
      <c r="R168"/>
      <c r="S168"/>
      <c r="T168"/>
      <c r="U168"/>
      <c r="V168"/>
      <c r="W168"/>
      <c r="X168"/>
      <c r="Y168"/>
      <c r="Z168"/>
      <c r="AA168"/>
      <c r="AB168"/>
      <c r="AC168"/>
      <c r="AD168"/>
      <c r="AE168"/>
      <c r="AF168"/>
      <c r="AG168"/>
      <c r="AH168"/>
      <c r="AI168"/>
      <c r="AJ168"/>
      <c r="AK168"/>
      <c r="AL168"/>
      <c r="AM168"/>
    </row>
    <row r="169" spans="1:39" s="52" customFormat="1" ht="25.5" x14ac:dyDescent="0.35">
      <c r="A169" s="71"/>
      <c r="B169" s="72"/>
      <c r="C169" s="109" t="s">
        <v>399</v>
      </c>
      <c r="D169" s="9">
        <v>11.56</v>
      </c>
      <c r="E169" s="9">
        <v>15</v>
      </c>
      <c r="F169" s="266" t="s">
        <v>348</v>
      </c>
      <c r="G169" s="267"/>
      <c r="H169" s="11">
        <v>0</v>
      </c>
      <c r="I169" s="11">
        <v>11.56</v>
      </c>
      <c r="J169" s="111"/>
      <c r="K169" s="95"/>
      <c r="L169" s="95"/>
      <c r="M169"/>
      <c r="N169"/>
      <c r="O169"/>
      <c r="P169"/>
      <c r="Q169"/>
      <c r="R169"/>
      <c r="S169"/>
      <c r="T169"/>
      <c r="U169"/>
      <c r="V169"/>
      <c r="W169"/>
      <c r="X169"/>
      <c r="Y169"/>
      <c r="Z169"/>
      <c r="AA169"/>
      <c r="AB169"/>
      <c r="AC169"/>
      <c r="AD169"/>
      <c r="AE169"/>
      <c r="AF169"/>
      <c r="AG169"/>
      <c r="AH169"/>
      <c r="AI169"/>
      <c r="AJ169"/>
      <c r="AK169"/>
      <c r="AL169"/>
      <c r="AM169"/>
    </row>
    <row r="170" spans="1:39" s="52" customFormat="1" ht="25.5" x14ac:dyDescent="0.35">
      <c r="A170" s="71"/>
      <c r="B170" s="72"/>
      <c r="C170" s="109" t="s">
        <v>400</v>
      </c>
      <c r="D170" s="9">
        <v>7.3999999999999996E-2</v>
      </c>
      <c r="E170" s="9">
        <v>10</v>
      </c>
      <c r="F170" s="266" t="s">
        <v>348</v>
      </c>
      <c r="G170" s="267"/>
      <c r="H170" s="11">
        <v>0</v>
      </c>
      <c r="I170" s="11">
        <v>7.3999999999999996E-2</v>
      </c>
      <c r="J170" s="111"/>
      <c r="K170" s="95"/>
      <c r="L170" s="95"/>
      <c r="M170"/>
      <c r="N170"/>
      <c r="O170"/>
      <c r="P170"/>
      <c r="Q170"/>
      <c r="R170"/>
      <c r="S170"/>
      <c r="T170"/>
      <c r="U170"/>
      <c r="V170"/>
      <c r="W170"/>
      <c r="X170"/>
      <c r="Y170"/>
      <c r="Z170"/>
      <c r="AA170"/>
      <c r="AB170"/>
      <c r="AC170"/>
      <c r="AD170"/>
      <c r="AE170"/>
      <c r="AF170"/>
      <c r="AG170"/>
      <c r="AH170"/>
      <c r="AI170"/>
      <c r="AJ170"/>
      <c r="AK170"/>
      <c r="AL170"/>
      <c r="AM170"/>
    </row>
    <row r="171" spans="1:39" s="52" customFormat="1" ht="25.5" x14ac:dyDescent="0.35">
      <c r="A171" s="71"/>
      <c r="B171" s="72"/>
      <c r="C171" s="109" t="s">
        <v>401</v>
      </c>
      <c r="D171" s="9">
        <v>15.7</v>
      </c>
      <c r="E171" s="9">
        <v>10</v>
      </c>
      <c r="F171" s="266" t="s">
        <v>348</v>
      </c>
      <c r="G171" s="267"/>
      <c r="H171" s="11">
        <v>0</v>
      </c>
      <c r="I171" s="11">
        <v>15.7</v>
      </c>
      <c r="J171" s="111"/>
      <c r="K171" s="95"/>
      <c r="L171" s="95"/>
      <c r="M171"/>
      <c r="N171"/>
      <c r="O171"/>
      <c r="P171"/>
      <c r="Q171"/>
      <c r="R171"/>
      <c r="S171"/>
      <c r="T171"/>
      <c r="U171"/>
      <c r="V171"/>
      <c r="W171"/>
      <c r="X171"/>
      <c r="Y171"/>
      <c r="Z171"/>
      <c r="AA171"/>
      <c r="AB171"/>
      <c r="AC171"/>
      <c r="AD171"/>
      <c r="AE171"/>
      <c r="AF171"/>
      <c r="AG171"/>
      <c r="AH171"/>
      <c r="AI171"/>
      <c r="AJ171"/>
      <c r="AK171"/>
      <c r="AL171"/>
      <c r="AM171"/>
    </row>
    <row r="172" spans="1:39" s="52" customFormat="1" ht="38.25" x14ac:dyDescent="0.35">
      <c r="A172" s="71"/>
      <c r="B172" s="72"/>
      <c r="C172" s="109" t="s">
        <v>386</v>
      </c>
      <c r="D172" s="9">
        <v>105011.28</v>
      </c>
      <c r="E172" s="9">
        <v>20</v>
      </c>
      <c r="F172" s="266" t="s">
        <v>348</v>
      </c>
      <c r="G172" s="267"/>
      <c r="H172" s="11">
        <v>0</v>
      </c>
      <c r="I172" s="11">
        <v>105011.28</v>
      </c>
      <c r="J172" s="111"/>
      <c r="K172" s="95"/>
      <c r="L172" s="95"/>
      <c r="M172"/>
      <c r="N172"/>
      <c r="O172"/>
      <c r="P172"/>
      <c r="Q172"/>
      <c r="R172"/>
      <c r="S172"/>
      <c r="T172"/>
      <c r="U172"/>
      <c r="V172"/>
      <c r="W172"/>
      <c r="X172"/>
      <c r="Y172"/>
      <c r="Z172"/>
      <c r="AA172"/>
      <c r="AB172"/>
      <c r="AC172"/>
      <c r="AD172"/>
      <c r="AE172"/>
      <c r="AF172"/>
      <c r="AG172"/>
      <c r="AH172"/>
      <c r="AI172"/>
      <c r="AJ172"/>
      <c r="AK172"/>
      <c r="AL172"/>
      <c r="AM172"/>
    </row>
    <row r="173" spans="1:39" s="52" customFormat="1" ht="25.5" x14ac:dyDescent="0.35">
      <c r="A173" s="71"/>
      <c r="B173" s="72"/>
      <c r="C173" s="109" t="s">
        <v>387</v>
      </c>
      <c r="D173" s="9">
        <v>6894.68</v>
      </c>
      <c r="E173" s="9">
        <v>30</v>
      </c>
      <c r="F173" s="266" t="s">
        <v>348</v>
      </c>
      <c r="G173" s="267"/>
      <c r="H173" s="11">
        <v>0</v>
      </c>
      <c r="I173" s="11">
        <v>6894.68</v>
      </c>
      <c r="J173" s="111"/>
      <c r="K173" s="95"/>
      <c r="L173" s="95"/>
      <c r="M173"/>
      <c r="N173"/>
      <c r="O173"/>
      <c r="P173"/>
      <c r="Q173"/>
      <c r="R173"/>
      <c r="S173"/>
      <c r="T173"/>
      <c r="U173"/>
      <c r="V173"/>
      <c r="W173"/>
      <c r="X173"/>
      <c r="Y173"/>
      <c r="Z173"/>
      <c r="AA173"/>
      <c r="AB173"/>
      <c r="AC173"/>
      <c r="AD173"/>
      <c r="AE173"/>
      <c r="AF173"/>
      <c r="AG173"/>
      <c r="AH173"/>
      <c r="AI173"/>
      <c r="AJ173"/>
      <c r="AK173"/>
      <c r="AL173"/>
      <c r="AM173"/>
    </row>
    <row r="174" spans="1:39" s="52" customFormat="1" ht="38.25" x14ac:dyDescent="0.35">
      <c r="A174" s="71"/>
      <c r="B174" s="72"/>
      <c r="C174" s="109" t="s">
        <v>388</v>
      </c>
      <c r="D174" s="9">
        <v>71598.600000000006</v>
      </c>
      <c r="E174" s="9">
        <v>20</v>
      </c>
      <c r="F174" s="266" t="s">
        <v>348</v>
      </c>
      <c r="G174" s="267"/>
      <c r="H174" s="11">
        <v>0</v>
      </c>
      <c r="I174" s="11">
        <v>71598.600000000006</v>
      </c>
      <c r="J174" s="111"/>
      <c r="K174" s="95"/>
      <c r="L174" s="95"/>
      <c r="M174"/>
      <c r="N174"/>
      <c r="O174"/>
      <c r="P174"/>
      <c r="Q174"/>
      <c r="R174"/>
      <c r="S174"/>
      <c r="T174"/>
      <c r="U174"/>
      <c r="V174"/>
      <c r="W174"/>
      <c r="X174"/>
      <c r="Y174"/>
      <c r="Z174"/>
      <c r="AA174"/>
      <c r="AB174"/>
      <c r="AC174"/>
      <c r="AD174"/>
      <c r="AE174"/>
      <c r="AF174"/>
      <c r="AG174"/>
      <c r="AH174"/>
      <c r="AI174"/>
      <c r="AJ174"/>
      <c r="AK174"/>
      <c r="AL174"/>
      <c r="AM174"/>
    </row>
    <row r="175" spans="1:39" s="52" customFormat="1" ht="51" x14ac:dyDescent="0.35">
      <c r="A175" s="71"/>
      <c r="B175" s="72"/>
      <c r="C175" s="109" t="s">
        <v>389</v>
      </c>
      <c r="D175" s="9">
        <v>5061.9799999999996</v>
      </c>
      <c r="E175" s="9">
        <v>20</v>
      </c>
      <c r="F175" s="266" t="s">
        <v>348</v>
      </c>
      <c r="G175" s="267"/>
      <c r="H175" s="11">
        <v>0</v>
      </c>
      <c r="I175" s="11">
        <v>5061.9799999999996</v>
      </c>
      <c r="J175" s="111"/>
      <c r="K175" s="95"/>
      <c r="L175" s="95"/>
      <c r="M175"/>
      <c r="N175"/>
      <c r="O175"/>
      <c r="P175"/>
      <c r="Q175"/>
      <c r="R175"/>
      <c r="S175"/>
      <c r="T175"/>
      <c r="U175"/>
      <c r="V175"/>
      <c r="W175"/>
      <c r="X175"/>
      <c r="Y175"/>
      <c r="Z175"/>
      <c r="AA175"/>
      <c r="AB175"/>
      <c r="AC175"/>
      <c r="AD175"/>
      <c r="AE175"/>
      <c r="AF175"/>
      <c r="AG175"/>
      <c r="AH175"/>
      <c r="AI175"/>
      <c r="AJ175"/>
      <c r="AK175"/>
      <c r="AL175"/>
      <c r="AM175"/>
    </row>
    <row r="176" spans="1:39" s="52" customFormat="1" ht="25.5" x14ac:dyDescent="0.35">
      <c r="A176" s="71"/>
      <c r="B176" s="72"/>
      <c r="C176" s="109" t="s">
        <v>390</v>
      </c>
      <c r="D176" s="9">
        <v>7368.2</v>
      </c>
      <c r="E176" s="9">
        <v>20</v>
      </c>
      <c r="F176" s="266" t="s">
        <v>348</v>
      </c>
      <c r="G176" s="267"/>
      <c r="H176" s="11">
        <v>0</v>
      </c>
      <c r="I176" s="11">
        <v>7368.2</v>
      </c>
      <c r="J176" s="111"/>
      <c r="K176" s="95"/>
      <c r="L176" s="95"/>
      <c r="M176"/>
      <c r="N176"/>
      <c r="O176"/>
      <c r="P176"/>
      <c r="Q176"/>
      <c r="R176"/>
      <c r="S176"/>
      <c r="T176"/>
      <c r="U176"/>
      <c r="V176"/>
      <c r="W176"/>
      <c r="X176"/>
      <c r="Y176"/>
      <c r="Z176"/>
      <c r="AA176"/>
      <c r="AB176"/>
      <c r="AC176"/>
      <c r="AD176"/>
      <c r="AE176"/>
      <c r="AF176"/>
      <c r="AG176"/>
      <c r="AH176"/>
      <c r="AI176"/>
      <c r="AJ176"/>
      <c r="AK176"/>
      <c r="AL176"/>
      <c r="AM176"/>
    </row>
    <row r="177" spans="1:39" s="52" customFormat="1" ht="25.5" x14ac:dyDescent="0.35">
      <c r="A177" s="71"/>
      <c r="B177" s="72"/>
      <c r="C177" s="109" t="s">
        <v>391</v>
      </c>
      <c r="D177" s="9">
        <v>6055</v>
      </c>
      <c r="E177" s="9">
        <v>20</v>
      </c>
      <c r="F177" s="266" t="s">
        <v>348</v>
      </c>
      <c r="G177" s="267"/>
      <c r="H177" s="11">
        <v>0</v>
      </c>
      <c r="I177" s="11">
        <v>6055</v>
      </c>
      <c r="J177" s="111"/>
      <c r="K177" s="95"/>
      <c r="L177" s="95"/>
      <c r="M177"/>
      <c r="N177"/>
      <c r="O177"/>
      <c r="P177"/>
      <c r="Q177"/>
      <c r="R177"/>
      <c r="S177"/>
      <c r="T177"/>
      <c r="U177"/>
      <c r="V177"/>
      <c r="W177"/>
      <c r="X177"/>
      <c r="Y177"/>
      <c r="Z177"/>
      <c r="AA177"/>
      <c r="AB177"/>
      <c r="AC177"/>
      <c r="AD177"/>
      <c r="AE177"/>
      <c r="AF177"/>
      <c r="AG177"/>
      <c r="AH177"/>
      <c r="AI177"/>
      <c r="AJ177"/>
      <c r="AK177"/>
      <c r="AL177"/>
      <c r="AM177"/>
    </row>
    <row r="178" spans="1:39" s="52" customFormat="1" ht="38.25" x14ac:dyDescent="0.35">
      <c r="A178" s="71"/>
      <c r="B178" s="72"/>
      <c r="C178" s="109" t="s">
        <v>392</v>
      </c>
      <c r="D178" s="9">
        <v>4889.92</v>
      </c>
      <c r="E178" s="9">
        <v>25</v>
      </c>
      <c r="F178" s="266" t="s">
        <v>348</v>
      </c>
      <c r="G178" s="267"/>
      <c r="H178" s="11">
        <v>0</v>
      </c>
      <c r="I178" s="11">
        <v>4889.92</v>
      </c>
      <c r="J178" s="111"/>
      <c r="K178" s="95"/>
      <c r="L178" s="95"/>
      <c r="M178"/>
      <c r="N178"/>
      <c r="O178"/>
      <c r="P178"/>
      <c r="Q178"/>
      <c r="R178"/>
      <c r="S178"/>
      <c r="T178"/>
      <c r="U178"/>
      <c r="V178"/>
      <c r="W178"/>
      <c r="X178"/>
      <c r="Y178"/>
      <c r="Z178"/>
      <c r="AA178"/>
      <c r="AB178"/>
      <c r="AC178"/>
      <c r="AD178"/>
      <c r="AE178"/>
      <c r="AF178"/>
      <c r="AG178"/>
      <c r="AH178"/>
      <c r="AI178"/>
      <c r="AJ178"/>
      <c r="AK178"/>
      <c r="AL178"/>
      <c r="AM178"/>
    </row>
    <row r="179" spans="1:39" s="52" customFormat="1" ht="25.5" x14ac:dyDescent="0.35">
      <c r="A179" s="71"/>
      <c r="B179" s="72"/>
      <c r="C179" s="109" t="s">
        <v>393</v>
      </c>
      <c r="D179" s="9">
        <v>1153.3399999999999</v>
      </c>
      <c r="E179" s="9">
        <v>20</v>
      </c>
      <c r="F179" s="266" t="s">
        <v>360</v>
      </c>
      <c r="G179" s="267"/>
      <c r="H179" s="11">
        <v>0</v>
      </c>
      <c r="I179" s="11">
        <v>1153.3399999999999</v>
      </c>
      <c r="J179" s="111"/>
      <c r="K179" s="95"/>
      <c r="L179" s="95"/>
      <c r="M179"/>
      <c r="N179"/>
      <c r="O179"/>
      <c r="P179"/>
      <c r="Q179"/>
      <c r="R179"/>
      <c r="S179"/>
      <c r="T179"/>
      <c r="U179"/>
      <c r="V179"/>
      <c r="W179"/>
      <c r="X179"/>
      <c r="Y179"/>
      <c r="Z179"/>
      <c r="AA179"/>
      <c r="AB179"/>
      <c r="AC179"/>
      <c r="AD179"/>
      <c r="AE179"/>
      <c r="AF179"/>
      <c r="AG179"/>
      <c r="AH179"/>
      <c r="AI179"/>
      <c r="AJ179"/>
      <c r="AK179"/>
      <c r="AL179"/>
      <c r="AM179"/>
    </row>
    <row r="180" spans="1:39" s="52" customFormat="1" ht="25.5" x14ac:dyDescent="0.35">
      <c r="A180" s="71"/>
      <c r="B180" s="72"/>
      <c r="C180" s="109" t="s">
        <v>394</v>
      </c>
      <c r="D180" s="9">
        <v>238.12</v>
      </c>
      <c r="E180" s="9">
        <v>20</v>
      </c>
      <c r="F180" s="266" t="s">
        <v>348</v>
      </c>
      <c r="G180" s="267"/>
      <c r="H180" s="11">
        <v>0</v>
      </c>
      <c r="I180" s="11">
        <v>238.12</v>
      </c>
      <c r="J180" s="111"/>
      <c r="K180" s="95"/>
      <c r="L180" s="95"/>
      <c r="M180"/>
      <c r="N180"/>
      <c r="O180"/>
      <c r="P180"/>
      <c r="Q180"/>
      <c r="R180"/>
      <c r="S180"/>
      <c r="T180"/>
      <c r="U180"/>
      <c r="V180"/>
      <c r="W180"/>
      <c r="X180"/>
      <c r="Y180"/>
      <c r="Z180"/>
      <c r="AA180"/>
      <c r="AB180"/>
      <c r="AC180"/>
      <c r="AD180"/>
      <c r="AE180"/>
      <c r="AF180"/>
      <c r="AG180"/>
      <c r="AH180"/>
      <c r="AI180"/>
      <c r="AJ180"/>
      <c r="AK180"/>
      <c r="AL180"/>
      <c r="AM180"/>
    </row>
    <row r="181" spans="1:39" s="52" customFormat="1" ht="38.25" x14ac:dyDescent="0.35">
      <c r="A181" s="71"/>
      <c r="B181" s="72"/>
      <c r="C181" s="109" t="s">
        <v>395</v>
      </c>
      <c r="D181" s="9">
        <v>4.5999999999999996</v>
      </c>
      <c r="E181" s="9">
        <v>20</v>
      </c>
      <c r="F181" s="266" t="s">
        <v>348</v>
      </c>
      <c r="G181" s="267"/>
      <c r="H181" s="11">
        <v>0</v>
      </c>
      <c r="I181" s="11">
        <v>4.5999999999999996</v>
      </c>
      <c r="J181" s="111"/>
      <c r="K181" s="95"/>
      <c r="L181" s="95"/>
      <c r="M181"/>
      <c r="N181"/>
      <c r="O181"/>
      <c r="P181"/>
      <c r="Q181"/>
      <c r="R181"/>
      <c r="S181"/>
      <c r="T181"/>
      <c r="U181"/>
      <c r="V181"/>
      <c r="W181"/>
      <c r="X181"/>
      <c r="Y181"/>
      <c r="Z181"/>
      <c r="AA181"/>
      <c r="AB181"/>
      <c r="AC181"/>
      <c r="AD181"/>
      <c r="AE181"/>
      <c r="AF181"/>
      <c r="AG181"/>
      <c r="AH181"/>
      <c r="AI181"/>
      <c r="AJ181"/>
      <c r="AK181"/>
      <c r="AL181"/>
      <c r="AM181"/>
    </row>
    <row r="182" spans="1:39" s="52" customFormat="1" ht="25.5" x14ac:dyDescent="0.35">
      <c r="A182" s="71"/>
      <c r="B182" s="72"/>
      <c r="C182" s="109" t="s">
        <v>396</v>
      </c>
      <c r="D182" s="9">
        <v>1464.02</v>
      </c>
      <c r="E182" s="9">
        <v>20</v>
      </c>
      <c r="F182" s="266" t="s">
        <v>310</v>
      </c>
      <c r="G182" s="267"/>
      <c r="H182" s="11">
        <v>0</v>
      </c>
      <c r="I182" s="11">
        <v>0</v>
      </c>
      <c r="J182" s="111"/>
      <c r="K182" s="95"/>
      <c r="L182" s="95"/>
      <c r="M182"/>
      <c r="N182"/>
      <c r="O182"/>
      <c r="P182"/>
      <c r="Q182"/>
      <c r="R182"/>
      <c r="S182"/>
      <c r="T182"/>
      <c r="U182"/>
      <c r="V182"/>
      <c r="W182"/>
      <c r="X182"/>
      <c r="Y182"/>
      <c r="Z182"/>
      <c r="AA182"/>
      <c r="AB182"/>
      <c r="AC182"/>
      <c r="AD182"/>
      <c r="AE182"/>
      <c r="AF182"/>
      <c r="AG182"/>
      <c r="AH182"/>
      <c r="AI182"/>
      <c r="AJ182"/>
      <c r="AK182"/>
      <c r="AL182"/>
      <c r="AM182"/>
    </row>
    <row r="183" spans="1:39" s="52" customFormat="1" ht="38.25" x14ac:dyDescent="0.35">
      <c r="A183" s="71"/>
      <c r="B183" s="72"/>
      <c r="C183" s="109" t="s">
        <v>397</v>
      </c>
      <c r="D183" s="9">
        <v>750.82</v>
      </c>
      <c r="E183" s="9">
        <v>20</v>
      </c>
      <c r="F183" s="266" t="s">
        <v>348</v>
      </c>
      <c r="G183" s="267"/>
      <c r="H183" s="11">
        <v>0</v>
      </c>
      <c r="I183" s="11">
        <v>750.82</v>
      </c>
      <c r="J183" s="111"/>
      <c r="K183" s="95"/>
      <c r="L183" s="95"/>
      <c r="M183"/>
      <c r="N183"/>
      <c r="O183"/>
      <c r="P183"/>
      <c r="Q183"/>
      <c r="R183"/>
      <c r="S183"/>
      <c r="T183"/>
      <c r="U183"/>
      <c r="V183"/>
      <c r="W183"/>
      <c r="X183"/>
      <c r="Y183"/>
      <c r="Z183"/>
      <c r="AA183"/>
      <c r="AB183"/>
      <c r="AC183"/>
      <c r="AD183"/>
      <c r="AE183"/>
      <c r="AF183"/>
      <c r="AG183"/>
      <c r="AH183"/>
      <c r="AI183"/>
      <c r="AJ183"/>
      <c r="AK183"/>
      <c r="AL183"/>
      <c r="AM183"/>
    </row>
    <row r="184" spans="1:39" s="52" customFormat="1" ht="25.5" x14ac:dyDescent="0.35">
      <c r="A184" s="71"/>
      <c r="B184" s="72"/>
      <c r="C184" s="109" t="s">
        <v>403</v>
      </c>
      <c r="D184" s="9">
        <v>1261.3900000000001</v>
      </c>
      <c r="E184" s="9">
        <v>20</v>
      </c>
      <c r="F184" s="266" t="s">
        <v>310</v>
      </c>
      <c r="G184" s="267"/>
      <c r="H184" s="11">
        <v>0</v>
      </c>
      <c r="I184" s="11">
        <v>0</v>
      </c>
      <c r="J184" s="111"/>
      <c r="K184" s="95"/>
      <c r="L184" s="95"/>
      <c r="M184"/>
      <c r="N184"/>
      <c r="O184"/>
      <c r="P184"/>
      <c r="Q184"/>
      <c r="R184"/>
      <c r="S184"/>
      <c r="T184"/>
      <c r="U184"/>
      <c r="V184"/>
      <c r="W184"/>
      <c r="X184"/>
      <c r="Y184"/>
      <c r="Z184"/>
      <c r="AA184"/>
      <c r="AB184"/>
      <c r="AC184"/>
      <c r="AD184"/>
      <c r="AE184"/>
      <c r="AF184"/>
      <c r="AG184"/>
      <c r="AH184"/>
      <c r="AI184"/>
      <c r="AJ184"/>
      <c r="AK184"/>
      <c r="AL184"/>
      <c r="AM184"/>
    </row>
    <row r="185" spans="1:39" s="52" customFormat="1" ht="13.15" x14ac:dyDescent="0.35">
      <c r="A185" s="71"/>
      <c r="B185" s="72"/>
      <c r="C185" s="109" t="s">
        <v>404</v>
      </c>
      <c r="D185" s="9">
        <v>587.64</v>
      </c>
      <c r="E185" s="9">
        <v>20</v>
      </c>
      <c r="F185" s="266" t="s">
        <v>348</v>
      </c>
      <c r="G185" s="267"/>
      <c r="H185" s="11">
        <v>0</v>
      </c>
      <c r="I185" s="11">
        <v>587.64</v>
      </c>
      <c r="J185" s="111"/>
      <c r="K185" s="95"/>
      <c r="L185" s="95"/>
      <c r="M185"/>
      <c r="N185"/>
      <c r="O185"/>
      <c r="P185"/>
      <c r="Q185"/>
      <c r="R185"/>
      <c r="S185"/>
      <c r="T185"/>
      <c r="U185"/>
      <c r="V185"/>
      <c r="W185"/>
      <c r="X185"/>
      <c r="Y185"/>
      <c r="Z185"/>
      <c r="AA185"/>
      <c r="AB185"/>
      <c r="AC185"/>
      <c r="AD185"/>
      <c r="AE185"/>
      <c r="AF185"/>
      <c r="AG185"/>
      <c r="AH185"/>
      <c r="AI185"/>
      <c r="AJ185"/>
      <c r="AK185"/>
      <c r="AL185"/>
      <c r="AM185"/>
    </row>
    <row r="186" spans="1:39" s="52" customFormat="1" ht="13.15" x14ac:dyDescent="0.35">
      <c r="A186" s="71"/>
      <c r="B186" s="72"/>
      <c r="C186" s="109" t="s">
        <v>405</v>
      </c>
      <c r="D186" s="9">
        <v>7.96</v>
      </c>
      <c r="E186" s="9">
        <v>10</v>
      </c>
      <c r="F186" s="266" t="s">
        <v>348</v>
      </c>
      <c r="G186" s="267"/>
      <c r="H186" s="11">
        <v>0</v>
      </c>
      <c r="I186" s="11">
        <v>7.96</v>
      </c>
      <c r="J186" s="111"/>
      <c r="K186" s="95"/>
      <c r="L186" s="95"/>
      <c r="M186"/>
      <c r="N186"/>
      <c r="O186"/>
      <c r="P186"/>
      <c r="Q186"/>
      <c r="R186"/>
      <c r="S186"/>
      <c r="T186"/>
      <c r="U186"/>
      <c r="V186"/>
      <c r="W186"/>
      <c r="X186"/>
      <c r="Y186"/>
      <c r="Z186"/>
      <c r="AA186"/>
      <c r="AB186"/>
      <c r="AC186"/>
      <c r="AD186"/>
      <c r="AE186"/>
      <c r="AF186"/>
      <c r="AG186"/>
      <c r="AH186"/>
      <c r="AI186"/>
      <c r="AJ186"/>
      <c r="AK186"/>
      <c r="AL186"/>
      <c r="AM186"/>
    </row>
    <row r="187" spans="1:39" s="52" customFormat="1" ht="25.5" x14ac:dyDescent="0.35">
      <c r="A187" s="71"/>
      <c r="B187" s="72"/>
      <c r="C187" s="109" t="s">
        <v>406</v>
      </c>
      <c r="D187" s="9">
        <v>39.25</v>
      </c>
      <c r="E187" s="9">
        <v>15</v>
      </c>
      <c r="F187" s="266" t="s">
        <v>348</v>
      </c>
      <c r="G187" s="267"/>
      <c r="H187" s="11">
        <v>0</v>
      </c>
      <c r="I187" s="11">
        <v>39.25</v>
      </c>
      <c r="J187" s="111"/>
      <c r="K187" s="95"/>
      <c r="L187" s="95"/>
      <c r="M187"/>
      <c r="N187"/>
      <c r="O187"/>
      <c r="P187"/>
      <c r="Q187"/>
      <c r="R187"/>
      <c r="S187"/>
      <c r="T187"/>
      <c r="U187"/>
      <c r="V187"/>
      <c r="W187"/>
      <c r="X187"/>
      <c r="Y187"/>
      <c r="Z187"/>
      <c r="AA187"/>
      <c r="AB187"/>
      <c r="AC187"/>
      <c r="AD187"/>
      <c r="AE187"/>
      <c r="AF187"/>
      <c r="AG187"/>
      <c r="AH187"/>
      <c r="AI187"/>
      <c r="AJ187"/>
      <c r="AK187"/>
      <c r="AL187"/>
      <c r="AM187"/>
    </row>
    <row r="188" spans="1:39" s="52" customFormat="1" ht="25.5" x14ac:dyDescent="0.35">
      <c r="A188" s="71"/>
      <c r="B188" s="72"/>
      <c r="C188" s="109" t="s">
        <v>407</v>
      </c>
      <c r="D188" s="9">
        <v>3314.75</v>
      </c>
      <c r="E188" s="9">
        <v>15</v>
      </c>
      <c r="F188" s="266" t="s">
        <v>348</v>
      </c>
      <c r="G188" s="267"/>
      <c r="H188" s="11">
        <v>0</v>
      </c>
      <c r="I188" s="11">
        <v>3314.75</v>
      </c>
      <c r="J188" s="111"/>
      <c r="K188" s="95"/>
      <c r="L188" s="95"/>
      <c r="M188"/>
      <c r="N188"/>
      <c r="O188"/>
      <c r="P188"/>
      <c r="Q188"/>
      <c r="R188"/>
      <c r="S188"/>
      <c r="T188"/>
      <c r="U188"/>
      <c r="V188"/>
      <c r="W188"/>
      <c r="X188"/>
      <c r="Y188"/>
      <c r="Z188"/>
      <c r="AA188"/>
      <c r="AB188"/>
      <c r="AC188"/>
      <c r="AD188"/>
      <c r="AE188"/>
      <c r="AF188"/>
      <c r="AG188"/>
      <c r="AH188"/>
      <c r="AI188"/>
      <c r="AJ188"/>
      <c r="AK188"/>
      <c r="AL188"/>
      <c r="AM188"/>
    </row>
    <row r="189" spans="1:39" s="52" customFormat="1" ht="25.5" x14ac:dyDescent="0.35">
      <c r="A189" s="71"/>
      <c r="B189" s="72"/>
      <c r="C189" s="109" t="s">
        <v>408</v>
      </c>
      <c r="D189" s="9">
        <v>77.03</v>
      </c>
      <c r="E189" s="9">
        <v>15</v>
      </c>
      <c r="F189" s="266" t="s">
        <v>348</v>
      </c>
      <c r="G189" s="267"/>
      <c r="H189" s="11">
        <v>0</v>
      </c>
      <c r="I189" s="11">
        <v>77.03</v>
      </c>
      <c r="J189" s="111"/>
      <c r="K189" s="95"/>
      <c r="L189" s="95"/>
      <c r="M189"/>
      <c r="N189"/>
      <c r="O189"/>
      <c r="P189"/>
      <c r="Q189"/>
      <c r="R189"/>
      <c r="S189"/>
      <c r="T189"/>
      <c r="U189"/>
      <c r="V189"/>
      <c r="W189"/>
      <c r="X189"/>
      <c r="Y189"/>
      <c r="Z189"/>
      <c r="AA189"/>
      <c r="AB189"/>
      <c r="AC189"/>
      <c r="AD189"/>
      <c r="AE189"/>
      <c r="AF189"/>
      <c r="AG189"/>
      <c r="AH189"/>
      <c r="AI189"/>
      <c r="AJ189"/>
      <c r="AK189"/>
      <c r="AL189"/>
      <c r="AM189"/>
    </row>
    <row r="190" spans="1:39" s="52" customFormat="1" ht="51" x14ac:dyDescent="0.35">
      <c r="A190" s="71"/>
      <c r="B190" s="72"/>
      <c r="C190" s="109" t="s">
        <v>409</v>
      </c>
      <c r="D190" s="9">
        <v>229.96</v>
      </c>
      <c r="E190" s="9">
        <v>15</v>
      </c>
      <c r="F190" s="266" t="s">
        <v>348</v>
      </c>
      <c r="G190" s="267"/>
      <c r="H190" s="11">
        <v>0</v>
      </c>
      <c r="I190" s="11">
        <v>229.96</v>
      </c>
      <c r="J190" s="111"/>
      <c r="K190" s="95"/>
      <c r="L190" s="95"/>
      <c r="M190"/>
      <c r="N190"/>
      <c r="O190"/>
      <c r="P190"/>
      <c r="Q190"/>
      <c r="R190"/>
      <c r="S190"/>
      <c r="T190"/>
      <c r="U190"/>
      <c r="V190"/>
      <c r="W190"/>
      <c r="X190"/>
      <c r="Y190"/>
      <c r="Z190"/>
      <c r="AA190"/>
      <c r="AB190"/>
      <c r="AC190"/>
      <c r="AD190"/>
      <c r="AE190"/>
      <c r="AF190"/>
      <c r="AG190"/>
      <c r="AH190"/>
      <c r="AI190"/>
      <c r="AJ190"/>
      <c r="AK190"/>
      <c r="AL190"/>
      <c r="AM190"/>
    </row>
    <row r="191" spans="1:39" s="52" customFormat="1" ht="38.25" x14ac:dyDescent="0.35">
      <c r="A191" s="71"/>
      <c r="B191" s="72"/>
      <c r="C191" s="109" t="s">
        <v>410</v>
      </c>
      <c r="D191" s="9">
        <v>16.309999999999999</v>
      </c>
      <c r="E191" s="9">
        <v>15</v>
      </c>
      <c r="F191" s="266" t="s">
        <v>348</v>
      </c>
      <c r="G191" s="267"/>
      <c r="H191" s="11">
        <v>0</v>
      </c>
      <c r="I191" s="11">
        <v>16.309999999999999</v>
      </c>
      <c r="J191" s="111"/>
      <c r="K191" s="95"/>
      <c r="L191" s="95"/>
      <c r="M191"/>
      <c r="N191"/>
      <c r="O191"/>
      <c r="P191"/>
      <c r="Q191"/>
      <c r="R191"/>
      <c r="S191"/>
      <c r="T191"/>
      <c r="U191"/>
      <c r="V191"/>
      <c r="W191"/>
      <c r="X191"/>
      <c r="Y191"/>
      <c r="Z191"/>
      <c r="AA191"/>
      <c r="AB191"/>
      <c r="AC191"/>
      <c r="AD191"/>
      <c r="AE191"/>
      <c r="AF191"/>
      <c r="AG191"/>
      <c r="AH191"/>
      <c r="AI191"/>
      <c r="AJ191"/>
      <c r="AK191"/>
      <c r="AL191"/>
      <c r="AM191"/>
    </row>
    <row r="192" spans="1:39" s="52" customFormat="1" ht="38.25" x14ac:dyDescent="0.35">
      <c r="A192" s="71"/>
      <c r="B192" s="72"/>
      <c r="C192" s="109" t="s">
        <v>411</v>
      </c>
      <c r="D192" s="9">
        <v>769.02</v>
      </c>
      <c r="E192" s="9">
        <v>15</v>
      </c>
      <c r="F192" s="266" t="s">
        <v>348</v>
      </c>
      <c r="G192" s="267"/>
      <c r="H192" s="11">
        <v>0</v>
      </c>
      <c r="I192" s="11">
        <v>769.02</v>
      </c>
      <c r="J192" s="111"/>
      <c r="K192" s="95"/>
      <c r="L192" s="95"/>
      <c r="M192"/>
      <c r="N192"/>
      <c r="O192"/>
      <c r="P192"/>
      <c r="Q192"/>
      <c r="R192"/>
      <c r="S192"/>
      <c r="T192"/>
      <c r="U192"/>
      <c r="V192"/>
      <c r="W192"/>
      <c r="X192"/>
      <c r="Y192"/>
      <c r="Z192"/>
      <c r="AA192"/>
      <c r="AB192"/>
      <c r="AC192"/>
      <c r="AD192"/>
      <c r="AE192"/>
      <c r="AF192"/>
      <c r="AG192"/>
      <c r="AH192"/>
      <c r="AI192"/>
      <c r="AJ192"/>
      <c r="AK192"/>
      <c r="AL192"/>
      <c r="AM192"/>
    </row>
    <row r="193" spans="1:39" s="52" customFormat="1" ht="25.5" x14ac:dyDescent="0.35">
      <c r="A193" s="71"/>
      <c r="B193" s="72"/>
      <c r="C193" s="109" t="s">
        <v>412</v>
      </c>
      <c r="D193" s="9">
        <v>60.2</v>
      </c>
      <c r="E193" s="9">
        <v>15</v>
      </c>
      <c r="F193" s="266" t="s">
        <v>310</v>
      </c>
      <c r="G193" s="267"/>
      <c r="H193" s="11">
        <v>0</v>
      </c>
      <c r="I193" s="11">
        <v>0</v>
      </c>
      <c r="J193" s="111"/>
      <c r="K193" s="95"/>
      <c r="L193" s="95"/>
      <c r="M193"/>
      <c r="N193"/>
      <c r="O193"/>
      <c r="P193"/>
      <c r="Q193"/>
      <c r="R193"/>
      <c r="S193"/>
      <c r="T193"/>
      <c r="U193"/>
      <c r="V193"/>
      <c r="W193"/>
      <c r="X193"/>
      <c r="Y193"/>
      <c r="Z193"/>
      <c r="AA193"/>
      <c r="AB193"/>
      <c r="AC193"/>
      <c r="AD193"/>
      <c r="AE193"/>
      <c r="AF193"/>
      <c r="AG193"/>
      <c r="AH193"/>
      <c r="AI193"/>
      <c r="AJ193"/>
      <c r="AK193"/>
      <c r="AL193"/>
      <c r="AM193"/>
    </row>
    <row r="194" spans="1:39" s="52" customFormat="1" ht="25.5" x14ac:dyDescent="0.35">
      <c r="A194" s="71"/>
      <c r="B194" s="72"/>
      <c r="C194" s="109" t="s">
        <v>413</v>
      </c>
      <c r="D194" s="9">
        <v>190.2</v>
      </c>
      <c r="E194" s="9">
        <v>15</v>
      </c>
      <c r="F194" s="266" t="s">
        <v>348</v>
      </c>
      <c r="G194" s="267"/>
      <c r="H194" s="11">
        <v>0</v>
      </c>
      <c r="I194" s="11">
        <v>190.2</v>
      </c>
      <c r="J194" s="111"/>
      <c r="K194" s="95"/>
      <c r="L194" s="95"/>
      <c r="M194"/>
      <c r="N194"/>
      <c r="O194"/>
      <c r="P194"/>
      <c r="Q194"/>
      <c r="R194"/>
      <c r="S194"/>
      <c r="T194"/>
      <c r="U194"/>
      <c r="V194"/>
      <c r="W194"/>
      <c r="X194"/>
      <c r="Y194"/>
      <c r="Z194"/>
      <c r="AA194"/>
      <c r="AB194"/>
      <c r="AC194"/>
      <c r="AD194"/>
      <c r="AE194"/>
      <c r="AF194"/>
      <c r="AG194"/>
      <c r="AH194"/>
      <c r="AI194"/>
      <c r="AJ194"/>
      <c r="AK194"/>
      <c r="AL194"/>
      <c r="AM194"/>
    </row>
    <row r="195" spans="1:39" s="52" customFormat="1" ht="38.25" x14ac:dyDescent="0.35">
      <c r="A195" s="71"/>
      <c r="B195" s="72"/>
      <c r="C195" s="109" t="s">
        <v>414</v>
      </c>
      <c r="D195" s="9">
        <v>157.15</v>
      </c>
      <c r="E195" s="9">
        <v>15</v>
      </c>
      <c r="F195" s="266" t="s">
        <v>348</v>
      </c>
      <c r="G195" s="267"/>
      <c r="H195" s="11">
        <v>0</v>
      </c>
      <c r="I195" s="11">
        <v>157.15</v>
      </c>
      <c r="J195" s="111"/>
      <c r="K195" s="95"/>
      <c r="L195" s="95"/>
      <c r="M195"/>
      <c r="N195"/>
      <c r="O195"/>
      <c r="P195"/>
      <c r="Q195"/>
      <c r="R195"/>
      <c r="S195"/>
      <c r="T195"/>
      <c r="U195"/>
      <c r="V195"/>
      <c r="W195"/>
      <c r="X195"/>
      <c r="Y195"/>
      <c r="Z195"/>
      <c r="AA195"/>
      <c r="AB195"/>
      <c r="AC195"/>
      <c r="AD195"/>
      <c r="AE195"/>
      <c r="AF195"/>
      <c r="AG195"/>
      <c r="AH195"/>
      <c r="AI195"/>
      <c r="AJ195"/>
      <c r="AK195"/>
      <c r="AL195"/>
      <c r="AM195"/>
    </row>
    <row r="196" spans="1:39" s="52" customFormat="1" ht="25.5" x14ac:dyDescent="0.35">
      <c r="A196" s="71"/>
      <c r="B196" s="72"/>
      <c r="C196" s="109" t="s">
        <v>415</v>
      </c>
      <c r="D196" s="9">
        <v>1.06</v>
      </c>
      <c r="E196" s="9">
        <v>15</v>
      </c>
      <c r="F196" s="266" t="s">
        <v>348</v>
      </c>
      <c r="G196" s="267"/>
      <c r="H196" s="11">
        <v>0</v>
      </c>
      <c r="I196" s="11">
        <v>1.06</v>
      </c>
      <c r="J196" s="111"/>
      <c r="K196" s="95"/>
      <c r="L196" s="95"/>
      <c r="M196"/>
      <c r="N196"/>
      <c r="O196"/>
      <c r="P196"/>
      <c r="Q196"/>
      <c r="R196"/>
      <c r="S196"/>
      <c r="T196"/>
      <c r="U196"/>
      <c r="V196"/>
      <c r="W196"/>
      <c r="X196"/>
      <c r="Y196"/>
      <c r="Z196"/>
      <c r="AA196"/>
      <c r="AB196"/>
      <c r="AC196"/>
      <c r="AD196"/>
      <c r="AE196"/>
      <c r="AF196"/>
      <c r="AG196"/>
      <c r="AH196"/>
      <c r="AI196"/>
      <c r="AJ196"/>
      <c r="AK196"/>
      <c r="AL196"/>
      <c r="AM196"/>
    </row>
    <row r="197" spans="1:39" s="52" customFormat="1" ht="63.75" x14ac:dyDescent="0.35">
      <c r="A197" s="71"/>
      <c r="B197" s="72"/>
      <c r="C197" s="109" t="s">
        <v>416</v>
      </c>
      <c r="D197" s="9">
        <v>4839.2700000000004</v>
      </c>
      <c r="E197" s="9">
        <v>15</v>
      </c>
      <c r="F197" s="266" t="s">
        <v>310</v>
      </c>
      <c r="G197" s="267"/>
      <c r="H197" s="11">
        <v>0</v>
      </c>
      <c r="I197" s="11">
        <v>0</v>
      </c>
      <c r="J197" s="111"/>
      <c r="K197" s="95"/>
      <c r="L197" s="95"/>
      <c r="M197"/>
      <c r="N197"/>
      <c r="O197"/>
      <c r="P197"/>
      <c r="Q197"/>
      <c r="R197"/>
      <c r="S197"/>
      <c r="T197"/>
      <c r="U197"/>
      <c r="V197"/>
      <c r="W197"/>
      <c r="X197"/>
      <c r="Y197"/>
      <c r="Z197"/>
      <c r="AA197"/>
      <c r="AB197"/>
      <c r="AC197"/>
      <c r="AD197"/>
      <c r="AE197"/>
      <c r="AF197"/>
      <c r="AG197"/>
      <c r="AH197"/>
      <c r="AI197"/>
      <c r="AJ197"/>
      <c r="AK197"/>
      <c r="AL197"/>
      <c r="AM197"/>
    </row>
    <row r="198" spans="1:39" s="52" customFormat="1" ht="25.5" x14ac:dyDescent="0.35">
      <c r="A198" s="71"/>
      <c r="B198" s="72"/>
      <c r="C198" s="109" t="s">
        <v>417</v>
      </c>
      <c r="D198" s="9">
        <v>13.39</v>
      </c>
      <c r="E198" s="9">
        <v>15</v>
      </c>
      <c r="F198" s="266" t="s">
        <v>348</v>
      </c>
      <c r="G198" s="267"/>
      <c r="H198" s="11">
        <v>0</v>
      </c>
      <c r="I198" s="11">
        <v>13.39</v>
      </c>
      <c r="J198" s="111"/>
      <c r="K198" s="95"/>
      <c r="L198" s="95"/>
      <c r="M198"/>
      <c r="N198"/>
      <c r="O198"/>
      <c r="P198"/>
      <c r="Q198"/>
      <c r="R198"/>
      <c r="S198"/>
      <c r="T198"/>
      <c r="U198"/>
      <c r="V198"/>
      <c r="W198"/>
      <c r="X198"/>
      <c r="Y198"/>
      <c r="Z198"/>
      <c r="AA198"/>
      <c r="AB198"/>
      <c r="AC198"/>
      <c r="AD198"/>
      <c r="AE198"/>
      <c r="AF198"/>
      <c r="AG198"/>
      <c r="AH198"/>
      <c r="AI198"/>
      <c r="AJ198"/>
      <c r="AK198"/>
      <c r="AL198"/>
      <c r="AM198"/>
    </row>
    <row r="199" spans="1:39" s="52" customFormat="1" ht="38.25" x14ac:dyDescent="0.35">
      <c r="A199" s="71"/>
      <c r="B199" s="72"/>
      <c r="C199" s="109" t="s">
        <v>418</v>
      </c>
      <c r="D199" s="9">
        <v>39.380000000000003</v>
      </c>
      <c r="E199" s="9">
        <v>15</v>
      </c>
      <c r="F199" s="266" t="s">
        <v>348</v>
      </c>
      <c r="G199" s="267"/>
      <c r="H199" s="11">
        <v>0</v>
      </c>
      <c r="I199" s="11">
        <v>39.380000000000003</v>
      </c>
      <c r="J199" s="111"/>
      <c r="K199" s="95"/>
      <c r="L199" s="95"/>
      <c r="M199"/>
      <c r="N199"/>
      <c r="O199"/>
      <c r="P199"/>
      <c r="Q199"/>
      <c r="R199"/>
      <c r="S199"/>
      <c r="T199"/>
      <c r="U199"/>
      <c r="V199"/>
      <c r="W199"/>
      <c r="X199"/>
      <c r="Y199"/>
      <c r="Z199"/>
      <c r="AA199"/>
      <c r="AB199"/>
      <c r="AC199"/>
      <c r="AD199"/>
      <c r="AE199"/>
      <c r="AF199"/>
      <c r="AG199"/>
      <c r="AH199"/>
      <c r="AI199"/>
      <c r="AJ199"/>
      <c r="AK199"/>
      <c r="AL199"/>
      <c r="AM199"/>
    </row>
    <row r="200" spans="1:39" s="52" customFormat="1" ht="76.5" x14ac:dyDescent="0.35">
      <c r="A200" s="71"/>
      <c r="B200" s="72"/>
      <c r="C200" s="109" t="s">
        <v>419</v>
      </c>
      <c r="D200" s="9">
        <v>468.84</v>
      </c>
      <c r="E200" s="9">
        <v>10</v>
      </c>
      <c r="F200" s="266" t="s">
        <v>348</v>
      </c>
      <c r="G200" s="267"/>
      <c r="H200" s="11">
        <v>0</v>
      </c>
      <c r="I200" s="11">
        <v>468.84</v>
      </c>
      <c r="J200" s="111"/>
      <c r="K200" s="95"/>
      <c r="L200" s="95"/>
      <c r="M200"/>
      <c r="N200"/>
      <c r="O200"/>
      <c r="P200"/>
      <c r="Q200"/>
      <c r="R200"/>
      <c r="S200"/>
      <c r="T200"/>
      <c r="U200"/>
      <c r="V200"/>
      <c r="W200"/>
      <c r="X200"/>
      <c r="Y200"/>
      <c r="Z200"/>
      <c r="AA200"/>
      <c r="AB200"/>
      <c r="AC200"/>
      <c r="AD200"/>
      <c r="AE200"/>
      <c r="AF200"/>
      <c r="AG200"/>
      <c r="AH200"/>
      <c r="AI200"/>
      <c r="AJ200"/>
      <c r="AK200"/>
      <c r="AL200"/>
      <c r="AM200"/>
    </row>
    <row r="201" spans="1:39" s="52" customFormat="1" ht="25.5" x14ac:dyDescent="0.35">
      <c r="A201" s="71"/>
      <c r="B201" s="72"/>
      <c r="C201" s="109" t="s">
        <v>420</v>
      </c>
      <c r="D201" s="9">
        <v>93.06</v>
      </c>
      <c r="E201" s="9">
        <v>10</v>
      </c>
      <c r="F201" s="266" t="s">
        <v>348</v>
      </c>
      <c r="G201" s="267"/>
      <c r="H201" s="11">
        <v>0</v>
      </c>
      <c r="I201" s="11">
        <v>93.06</v>
      </c>
      <c r="J201" s="111"/>
      <c r="K201" s="95"/>
      <c r="L201" s="95"/>
      <c r="M201"/>
      <c r="N201"/>
      <c r="O201"/>
      <c r="P201"/>
      <c r="Q201"/>
      <c r="R201"/>
      <c r="S201"/>
      <c r="T201"/>
      <c r="U201"/>
      <c r="V201"/>
      <c r="W201"/>
      <c r="X201"/>
      <c r="Y201"/>
      <c r="Z201"/>
      <c r="AA201"/>
      <c r="AB201"/>
      <c r="AC201"/>
      <c r="AD201"/>
      <c r="AE201"/>
      <c r="AF201"/>
      <c r="AG201"/>
      <c r="AH201"/>
      <c r="AI201"/>
      <c r="AJ201"/>
      <c r="AK201"/>
      <c r="AL201"/>
      <c r="AM201"/>
    </row>
    <row r="202" spans="1:39" s="52" customFormat="1" ht="25.5" x14ac:dyDescent="0.35">
      <c r="A202" s="71"/>
      <c r="B202" s="72"/>
      <c r="C202" s="109" t="s">
        <v>421</v>
      </c>
      <c r="D202" s="9">
        <v>5390.57</v>
      </c>
      <c r="E202" s="9">
        <v>10</v>
      </c>
      <c r="F202" s="266" t="s">
        <v>348</v>
      </c>
      <c r="G202" s="267"/>
      <c r="H202" s="11">
        <v>0</v>
      </c>
      <c r="I202" s="11">
        <v>5390.57</v>
      </c>
      <c r="J202" s="111"/>
      <c r="K202" s="95"/>
      <c r="L202" s="95"/>
      <c r="M202"/>
      <c r="N202"/>
      <c r="O202"/>
      <c r="P202"/>
      <c r="Q202"/>
      <c r="R202"/>
      <c r="S202"/>
      <c r="T202"/>
      <c r="U202"/>
      <c r="V202"/>
      <c r="W202"/>
      <c r="X202"/>
      <c r="Y202"/>
      <c r="Z202"/>
      <c r="AA202"/>
      <c r="AB202"/>
      <c r="AC202"/>
      <c r="AD202"/>
      <c r="AE202"/>
      <c r="AF202"/>
      <c r="AG202"/>
      <c r="AH202"/>
      <c r="AI202"/>
      <c r="AJ202"/>
      <c r="AK202"/>
      <c r="AL202"/>
      <c r="AM202"/>
    </row>
    <row r="203" spans="1:39" s="52" customFormat="1" ht="25.5" x14ac:dyDescent="0.35">
      <c r="A203" s="71"/>
      <c r="B203" s="72"/>
      <c r="C203" s="109" t="s">
        <v>422</v>
      </c>
      <c r="D203" s="9">
        <v>935.56</v>
      </c>
      <c r="E203" s="9">
        <v>10</v>
      </c>
      <c r="F203" s="266" t="s">
        <v>348</v>
      </c>
      <c r="G203" s="267"/>
      <c r="H203" s="11">
        <v>0</v>
      </c>
      <c r="I203" s="11">
        <v>935.56</v>
      </c>
      <c r="J203" s="111"/>
      <c r="K203" s="95"/>
      <c r="L203" s="95"/>
      <c r="M203"/>
      <c r="N203"/>
      <c r="O203"/>
      <c r="P203"/>
      <c r="Q203"/>
      <c r="R203"/>
      <c r="S203"/>
      <c r="T203"/>
      <c r="U203"/>
      <c r="V203"/>
      <c r="W203"/>
      <c r="X203"/>
      <c r="Y203"/>
      <c r="Z203"/>
      <c r="AA203"/>
      <c r="AB203"/>
      <c r="AC203"/>
      <c r="AD203"/>
      <c r="AE203"/>
      <c r="AF203"/>
      <c r="AG203"/>
      <c r="AH203"/>
      <c r="AI203"/>
      <c r="AJ203"/>
      <c r="AK203"/>
      <c r="AL203"/>
      <c r="AM203"/>
    </row>
    <row r="204" spans="1:39" s="52" customFormat="1" ht="25.5" x14ac:dyDescent="0.35">
      <c r="A204" s="71"/>
      <c r="B204" s="72"/>
      <c r="C204" s="109" t="s">
        <v>423</v>
      </c>
      <c r="D204" s="9">
        <v>45.88</v>
      </c>
      <c r="E204" s="9">
        <v>10</v>
      </c>
      <c r="F204" s="266" t="s">
        <v>348</v>
      </c>
      <c r="G204" s="267"/>
      <c r="H204" s="11">
        <v>0</v>
      </c>
      <c r="I204" s="11">
        <v>45.88</v>
      </c>
      <c r="J204" s="111"/>
      <c r="K204" s="95"/>
      <c r="L204" s="95"/>
      <c r="M204"/>
      <c r="N204"/>
      <c r="O204"/>
      <c r="P204"/>
      <c r="Q204"/>
      <c r="R204"/>
      <c r="S204"/>
      <c r="T204"/>
      <c r="U204"/>
      <c r="V204"/>
      <c r="W204"/>
      <c r="X204"/>
      <c r="Y204"/>
      <c r="Z204"/>
      <c r="AA204"/>
      <c r="AB204"/>
      <c r="AC204"/>
      <c r="AD204"/>
      <c r="AE204"/>
      <c r="AF204"/>
      <c r="AG204"/>
      <c r="AH204"/>
      <c r="AI204"/>
      <c r="AJ204"/>
      <c r="AK204"/>
      <c r="AL204"/>
      <c r="AM204"/>
    </row>
    <row r="205" spans="1:39" s="52" customFormat="1" ht="63.75" x14ac:dyDescent="0.35">
      <c r="A205" s="71"/>
      <c r="B205" s="72"/>
      <c r="C205" s="109" t="s">
        <v>424</v>
      </c>
      <c r="D205" s="9">
        <v>3.24</v>
      </c>
      <c r="E205" s="9">
        <v>10</v>
      </c>
      <c r="F205" s="266" t="s">
        <v>348</v>
      </c>
      <c r="G205" s="267"/>
      <c r="H205" s="11">
        <v>0</v>
      </c>
      <c r="I205" s="11">
        <v>3.24</v>
      </c>
      <c r="J205" s="111"/>
      <c r="K205" s="95"/>
      <c r="L205" s="95"/>
      <c r="M205"/>
      <c r="N205"/>
      <c r="O205"/>
      <c r="P205"/>
      <c r="Q205"/>
      <c r="R205"/>
      <c r="S205"/>
      <c r="T205"/>
      <c r="U205"/>
      <c r="V205"/>
      <c r="W205"/>
      <c r="X205"/>
      <c r="Y205"/>
      <c r="Z205"/>
      <c r="AA205"/>
      <c r="AB205"/>
      <c r="AC205"/>
      <c r="AD205"/>
      <c r="AE205"/>
      <c r="AF205"/>
      <c r="AG205"/>
      <c r="AH205"/>
      <c r="AI205"/>
      <c r="AJ205"/>
      <c r="AK205"/>
      <c r="AL205"/>
      <c r="AM205"/>
    </row>
    <row r="206" spans="1:39" s="52" customFormat="1" ht="38.25" x14ac:dyDescent="0.35">
      <c r="A206" s="71"/>
      <c r="B206" s="72"/>
      <c r="C206" s="109" t="s">
        <v>425</v>
      </c>
      <c r="D206" s="9">
        <v>8.35</v>
      </c>
      <c r="E206" s="9">
        <v>10</v>
      </c>
      <c r="F206" s="266" t="s">
        <v>348</v>
      </c>
      <c r="G206" s="267"/>
      <c r="H206" s="11">
        <v>0</v>
      </c>
      <c r="I206" s="11">
        <v>8.35</v>
      </c>
      <c r="J206" s="111"/>
      <c r="K206" s="95"/>
      <c r="L206" s="95"/>
      <c r="M206"/>
      <c r="N206"/>
      <c r="O206"/>
      <c r="P206"/>
      <c r="Q206"/>
      <c r="R206"/>
      <c r="S206"/>
      <c r="T206"/>
      <c r="U206"/>
      <c r="V206"/>
      <c r="W206"/>
      <c r="X206"/>
      <c r="Y206"/>
      <c r="Z206"/>
      <c r="AA206"/>
      <c r="AB206"/>
      <c r="AC206"/>
      <c r="AD206"/>
      <c r="AE206"/>
      <c r="AF206"/>
      <c r="AG206"/>
      <c r="AH206"/>
      <c r="AI206"/>
      <c r="AJ206"/>
      <c r="AK206"/>
      <c r="AL206"/>
      <c r="AM206"/>
    </row>
    <row r="207" spans="1:39" s="52" customFormat="1" ht="51" x14ac:dyDescent="0.35">
      <c r="A207" s="71"/>
      <c r="B207" s="72"/>
      <c r="C207" s="109" t="s">
        <v>426</v>
      </c>
      <c r="D207" s="9">
        <v>272.68</v>
      </c>
      <c r="E207" s="9">
        <v>10</v>
      </c>
      <c r="F207" s="266" t="s">
        <v>348</v>
      </c>
      <c r="G207" s="267"/>
      <c r="H207" s="11">
        <v>0</v>
      </c>
      <c r="I207" s="11">
        <v>272.68</v>
      </c>
      <c r="J207" s="111"/>
      <c r="K207" s="95"/>
      <c r="L207" s="95"/>
      <c r="M207"/>
      <c r="N207"/>
      <c r="O207"/>
      <c r="P207"/>
      <c r="Q207"/>
      <c r="R207"/>
      <c r="S207"/>
      <c r="T207"/>
      <c r="U207"/>
      <c r="V207"/>
      <c r="W207"/>
      <c r="X207"/>
      <c r="Y207"/>
      <c r="Z207"/>
      <c r="AA207"/>
      <c r="AB207"/>
      <c r="AC207"/>
      <c r="AD207"/>
      <c r="AE207"/>
      <c r="AF207"/>
      <c r="AG207"/>
      <c r="AH207"/>
      <c r="AI207"/>
      <c r="AJ207"/>
      <c r="AK207"/>
      <c r="AL207"/>
      <c r="AM207"/>
    </row>
    <row r="208" spans="1:39" s="52" customFormat="1" ht="38.25" x14ac:dyDescent="0.35">
      <c r="A208" s="71"/>
      <c r="B208" s="72"/>
      <c r="C208" s="109" t="s">
        <v>427</v>
      </c>
      <c r="D208" s="9">
        <v>94.73</v>
      </c>
      <c r="E208" s="9">
        <v>10</v>
      </c>
      <c r="F208" s="266" t="s">
        <v>348</v>
      </c>
      <c r="G208" s="267"/>
      <c r="H208" s="11">
        <v>0</v>
      </c>
      <c r="I208" s="11">
        <v>94.73</v>
      </c>
      <c r="J208" s="111"/>
      <c r="K208" s="95"/>
      <c r="L208" s="95"/>
      <c r="M208"/>
      <c r="N208"/>
      <c r="O208"/>
      <c r="P208"/>
      <c r="Q208"/>
      <c r="R208"/>
      <c r="S208"/>
      <c r="T208"/>
      <c r="U208"/>
      <c r="V208"/>
      <c r="W208"/>
      <c r="X208"/>
      <c r="Y208"/>
      <c r="Z208"/>
      <c r="AA208"/>
      <c r="AB208"/>
      <c r="AC208"/>
      <c r="AD208"/>
      <c r="AE208"/>
      <c r="AF208"/>
      <c r="AG208"/>
      <c r="AH208"/>
      <c r="AI208"/>
      <c r="AJ208"/>
      <c r="AK208"/>
      <c r="AL208"/>
      <c r="AM208"/>
    </row>
    <row r="209" spans="1:39" s="52" customFormat="1" ht="63.75" x14ac:dyDescent="0.35">
      <c r="A209" s="71"/>
      <c r="B209" s="72"/>
      <c r="C209" s="109" t="s">
        <v>428</v>
      </c>
      <c r="D209" s="9">
        <v>202.23</v>
      </c>
      <c r="E209" s="9">
        <v>30</v>
      </c>
      <c r="F209" s="266" t="s">
        <v>342</v>
      </c>
      <c r="G209" s="267"/>
      <c r="H209" s="11">
        <v>0</v>
      </c>
      <c r="I209" s="11">
        <v>202.23</v>
      </c>
      <c r="J209" s="111"/>
      <c r="K209" s="95"/>
      <c r="L209" s="95"/>
      <c r="M209"/>
      <c r="N209"/>
      <c r="O209"/>
      <c r="P209"/>
      <c r="Q209"/>
      <c r="R209"/>
      <c r="S209"/>
      <c r="T209"/>
      <c r="U209"/>
      <c r="V209"/>
      <c r="W209"/>
      <c r="X209"/>
      <c r="Y209"/>
      <c r="Z209"/>
      <c r="AA209"/>
      <c r="AB209"/>
      <c r="AC209"/>
      <c r="AD209"/>
      <c r="AE209"/>
      <c r="AF209"/>
      <c r="AG209"/>
      <c r="AH209"/>
      <c r="AI209"/>
      <c r="AJ209"/>
      <c r="AK209"/>
      <c r="AL209"/>
      <c r="AM209"/>
    </row>
    <row r="210" spans="1:39" s="52" customFormat="1" ht="25.5" x14ac:dyDescent="0.35">
      <c r="A210" s="71"/>
      <c r="B210" s="72"/>
      <c r="C210" s="109" t="s">
        <v>429</v>
      </c>
      <c r="D210" s="9">
        <v>17.28</v>
      </c>
      <c r="E210" s="9">
        <v>30</v>
      </c>
      <c r="F210" s="266" t="s">
        <v>327</v>
      </c>
      <c r="G210" s="267"/>
      <c r="H210" s="11">
        <v>0</v>
      </c>
      <c r="I210" s="11">
        <v>17.28</v>
      </c>
      <c r="J210" s="111"/>
      <c r="K210" s="95"/>
      <c r="L210" s="95"/>
      <c r="M210"/>
      <c r="N210"/>
      <c r="O210"/>
      <c r="P210"/>
      <c r="Q210"/>
      <c r="R210"/>
      <c r="S210"/>
      <c r="T210"/>
      <c r="U210"/>
      <c r="V210"/>
      <c r="W210"/>
      <c r="X210"/>
      <c r="Y210"/>
      <c r="Z210"/>
      <c r="AA210"/>
      <c r="AB210"/>
      <c r="AC210"/>
      <c r="AD210"/>
      <c r="AE210"/>
      <c r="AF210"/>
      <c r="AG210"/>
      <c r="AH210"/>
      <c r="AI210"/>
      <c r="AJ210"/>
      <c r="AK210"/>
      <c r="AL210"/>
      <c r="AM210"/>
    </row>
    <row r="211" spans="1:39" s="52" customFormat="1" ht="51" x14ac:dyDescent="0.35">
      <c r="A211" s="71"/>
      <c r="B211" s="72"/>
      <c r="C211" s="109" t="s">
        <v>430</v>
      </c>
      <c r="D211" s="9">
        <v>0.86</v>
      </c>
      <c r="E211" s="9">
        <v>30</v>
      </c>
      <c r="F211" s="266" t="s">
        <v>305</v>
      </c>
      <c r="G211" s="267"/>
      <c r="H211" s="11">
        <v>0</v>
      </c>
      <c r="I211" s="11">
        <v>0.86</v>
      </c>
      <c r="J211" s="111"/>
      <c r="K211" s="95"/>
      <c r="L211" s="95"/>
      <c r="M211"/>
      <c r="N211"/>
      <c r="O211"/>
      <c r="P211"/>
      <c r="Q211"/>
      <c r="R211"/>
      <c r="S211"/>
      <c r="T211"/>
      <c r="U211"/>
      <c r="V211"/>
      <c r="W211"/>
      <c r="X211"/>
      <c r="Y211"/>
      <c r="Z211"/>
      <c r="AA211"/>
      <c r="AB211"/>
      <c r="AC211"/>
      <c r="AD211"/>
      <c r="AE211"/>
      <c r="AF211"/>
      <c r="AG211"/>
      <c r="AH211"/>
      <c r="AI211"/>
      <c r="AJ211"/>
      <c r="AK211"/>
      <c r="AL211"/>
      <c r="AM211"/>
    </row>
    <row r="212" spans="1:39" s="52" customFormat="1" ht="38.25" x14ac:dyDescent="0.35">
      <c r="A212" s="71"/>
      <c r="B212" s="72"/>
      <c r="C212" s="109" t="s">
        <v>431</v>
      </c>
      <c r="D212" s="9">
        <v>276.55</v>
      </c>
      <c r="E212" s="9">
        <v>30</v>
      </c>
      <c r="F212" s="266" t="s">
        <v>360</v>
      </c>
      <c r="G212" s="267"/>
      <c r="H212" s="11">
        <v>0</v>
      </c>
      <c r="I212" s="11">
        <v>276.55</v>
      </c>
      <c r="J212" s="111"/>
      <c r="K212" s="95"/>
      <c r="L212" s="95"/>
      <c r="M212"/>
      <c r="N212"/>
      <c r="O212"/>
      <c r="P212"/>
      <c r="Q212"/>
      <c r="R212"/>
      <c r="S212"/>
      <c r="T212"/>
      <c r="U212"/>
      <c r="V212"/>
      <c r="W212"/>
      <c r="X212"/>
      <c r="Y212"/>
      <c r="Z212"/>
      <c r="AA212"/>
      <c r="AB212"/>
      <c r="AC212"/>
      <c r="AD212"/>
      <c r="AE212"/>
      <c r="AF212"/>
      <c r="AG212"/>
      <c r="AH212"/>
      <c r="AI212"/>
      <c r="AJ212"/>
      <c r="AK212"/>
      <c r="AL212"/>
      <c r="AM212"/>
    </row>
    <row r="213" spans="1:39" s="52" customFormat="1" ht="25.5" x14ac:dyDescent="0.35">
      <c r="A213" s="71"/>
      <c r="B213" s="72"/>
      <c r="C213" s="109" t="s">
        <v>432</v>
      </c>
      <c r="D213" s="9">
        <v>730.26</v>
      </c>
      <c r="E213" s="9">
        <v>30</v>
      </c>
      <c r="F213" s="266" t="s">
        <v>305</v>
      </c>
      <c r="G213" s="267"/>
      <c r="H213" s="11">
        <v>0</v>
      </c>
      <c r="I213" s="11">
        <v>730.26</v>
      </c>
      <c r="J213" s="111"/>
      <c r="K213" s="95"/>
      <c r="L213" s="95"/>
      <c r="M213"/>
      <c r="N213"/>
      <c r="O213"/>
      <c r="P213"/>
      <c r="Q213"/>
      <c r="R213"/>
      <c r="S213"/>
      <c r="T213"/>
      <c r="U213"/>
      <c r="V213"/>
      <c r="W213"/>
      <c r="X213"/>
      <c r="Y213"/>
      <c r="Z213"/>
      <c r="AA213"/>
      <c r="AB213"/>
      <c r="AC213"/>
      <c r="AD213"/>
      <c r="AE213"/>
      <c r="AF213"/>
      <c r="AG213"/>
      <c r="AH213"/>
      <c r="AI213"/>
      <c r="AJ213"/>
      <c r="AK213"/>
      <c r="AL213"/>
      <c r="AM213"/>
    </row>
    <row r="214" spans="1:39" s="52" customFormat="1" ht="51" x14ac:dyDescent="0.35">
      <c r="A214" s="71"/>
      <c r="B214" s="72"/>
      <c r="C214" s="109" t="s">
        <v>433</v>
      </c>
      <c r="D214" s="9">
        <v>8.64</v>
      </c>
      <c r="E214" s="9">
        <v>30</v>
      </c>
      <c r="F214" s="266" t="s">
        <v>348</v>
      </c>
      <c r="G214" s="267"/>
      <c r="H214" s="11">
        <v>0</v>
      </c>
      <c r="I214" s="11">
        <v>8.64</v>
      </c>
      <c r="J214" s="111"/>
      <c r="K214" s="95"/>
      <c r="L214" s="95"/>
      <c r="M214"/>
      <c r="N214"/>
      <c r="O214"/>
      <c r="P214"/>
      <c r="Q214"/>
      <c r="R214"/>
      <c r="S214"/>
      <c r="T214"/>
      <c r="U214"/>
      <c r="V214"/>
      <c r="W214"/>
      <c r="X214"/>
      <c r="Y214"/>
      <c r="Z214"/>
      <c r="AA214"/>
      <c r="AB214"/>
      <c r="AC214"/>
      <c r="AD214"/>
      <c r="AE214"/>
      <c r="AF214"/>
      <c r="AG214"/>
      <c r="AH214"/>
      <c r="AI214"/>
      <c r="AJ214"/>
      <c r="AK214"/>
      <c r="AL214"/>
      <c r="AM214"/>
    </row>
    <row r="215" spans="1:39" s="52" customFormat="1" ht="38.25" x14ac:dyDescent="0.35">
      <c r="A215" s="71"/>
      <c r="B215" s="72"/>
      <c r="C215" s="109" t="s">
        <v>434</v>
      </c>
      <c r="D215" s="9">
        <v>54.86</v>
      </c>
      <c r="E215" s="9">
        <v>30</v>
      </c>
      <c r="F215" s="266" t="s">
        <v>348</v>
      </c>
      <c r="G215" s="267"/>
      <c r="H215" s="11">
        <v>0</v>
      </c>
      <c r="I215" s="11">
        <v>54.86</v>
      </c>
      <c r="J215" s="111"/>
      <c r="K215" s="95"/>
      <c r="L215" s="95"/>
      <c r="M215"/>
      <c r="N215"/>
      <c r="O215"/>
      <c r="P215"/>
      <c r="Q215"/>
      <c r="R215"/>
      <c r="S215"/>
      <c r="T215"/>
      <c r="U215"/>
      <c r="V215"/>
      <c r="W215"/>
      <c r="X215"/>
      <c r="Y215"/>
      <c r="Z215"/>
      <c r="AA215"/>
      <c r="AB215"/>
      <c r="AC215"/>
      <c r="AD215"/>
      <c r="AE215"/>
      <c r="AF215"/>
      <c r="AG215"/>
      <c r="AH215"/>
      <c r="AI215"/>
      <c r="AJ215"/>
      <c r="AK215"/>
      <c r="AL215"/>
      <c r="AM215"/>
    </row>
    <row r="216" spans="1:39" s="52" customFormat="1" ht="38.25" x14ac:dyDescent="0.35">
      <c r="A216" s="71"/>
      <c r="B216" s="72"/>
      <c r="C216" s="109" t="s">
        <v>434</v>
      </c>
      <c r="D216" s="9">
        <v>566.22</v>
      </c>
      <c r="E216" s="9">
        <v>15</v>
      </c>
      <c r="F216" s="266" t="s">
        <v>348</v>
      </c>
      <c r="G216" s="267"/>
      <c r="H216" s="11">
        <v>0</v>
      </c>
      <c r="I216" s="11">
        <v>566.22</v>
      </c>
      <c r="J216" s="111"/>
      <c r="K216" s="95"/>
      <c r="L216" s="95"/>
      <c r="M216"/>
      <c r="N216"/>
      <c r="O216"/>
      <c r="P216"/>
      <c r="Q216"/>
      <c r="R216"/>
      <c r="S216"/>
      <c r="T216"/>
      <c r="U216"/>
      <c r="V216"/>
      <c r="W216"/>
      <c r="X216"/>
      <c r="Y216"/>
      <c r="Z216"/>
      <c r="AA216"/>
      <c r="AB216"/>
      <c r="AC216"/>
      <c r="AD216"/>
      <c r="AE216"/>
      <c r="AF216"/>
      <c r="AG216"/>
      <c r="AH216"/>
      <c r="AI216"/>
      <c r="AJ216"/>
      <c r="AK216"/>
      <c r="AL216"/>
      <c r="AM216"/>
    </row>
    <row r="217" spans="1:39" s="52" customFormat="1" ht="38.25" x14ac:dyDescent="0.35">
      <c r="A217" s="71"/>
      <c r="B217" s="72"/>
      <c r="C217" s="109" t="s">
        <v>434</v>
      </c>
      <c r="D217" s="9">
        <v>1097.8499999999999</v>
      </c>
      <c r="E217" s="9">
        <v>10</v>
      </c>
      <c r="F217" s="266" t="s">
        <v>348</v>
      </c>
      <c r="G217" s="267"/>
      <c r="H217" s="11">
        <v>0</v>
      </c>
      <c r="I217" s="11">
        <v>1097.8499999999999</v>
      </c>
      <c r="J217" s="111"/>
      <c r="K217" s="95"/>
      <c r="L217" s="95"/>
      <c r="M217"/>
      <c r="N217"/>
      <c r="O217"/>
      <c r="P217"/>
      <c r="Q217"/>
      <c r="R217"/>
      <c r="S217"/>
      <c r="T217"/>
      <c r="U217"/>
      <c r="V217"/>
      <c r="W217"/>
      <c r="X217"/>
      <c r="Y217"/>
      <c r="Z217"/>
      <c r="AA217"/>
      <c r="AB217"/>
      <c r="AC217"/>
      <c r="AD217"/>
      <c r="AE217"/>
      <c r="AF217"/>
      <c r="AG217"/>
      <c r="AH217"/>
      <c r="AI217"/>
      <c r="AJ217"/>
      <c r="AK217"/>
      <c r="AL217"/>
      <c r="AM217"/>
    </row>
    <row r="218" spans="1:39" s="52" customFormat="1" ht="25.5" x14ac:dyDescent="0.35">
      <c r="A218" s="71"/>
      <c r="B218" s="72"/>
      <c r="C218" s="109" t="s">
        <v>435</v>
      </c>
      <c r="D218" s="9">
        <v>91</v>
      </c>
      <c r="E218" s="9">
        <v>30</v>
      </c>
      <c r="F218" s="266" t="s">
        <v>327</v>
      </c>
      <c r="G218" s="267"/>
      <c r="H218" s="11">
        <v>0</v>
      </c>
      <c r="I218" s="11">
        <v>91</v>
      </c>
      <c r="J218" s="111"/>
      <c r="K218" s="95"/>
      <c r="L218" s="95"/>
      <c r="M218"/>
      <c r="N218"/>
      <c r="O218"/>
      <c r="P218"/>
      <c r="Q218"/>
      <c r="R218"/>
      <c r="S218"/>
      <c r="T218"/>
      <c r="U218"/>
      <c r="V218"/>
      <c r="W218"/>
      <c r="X218"/>
      <c r="Y218"/>
      <c r="Z218"/>
      <c r="AA218"/>
      <c r="AB218"/>
      <c r="AC218"/>
      <c r="AD218"/>
      <c r="AE218"/>
      <c r="AF218"/>
      <c r="AG218"/>
      <c r="AH218"/>
      <c r="AI218"/>
      <c r="AJ218"/>
      <c r="AK218"/>
      <c r="AL218"/>
      <c r="AM218"/>
    </row>
    <row r="219" spans="1:39" s="52" customFormat="1" ht="51" x14ac:dyDescent="0.35">
      <c r="A219" s="71"/>
      <c r="B219" s="72"/>
      <c r="C219" s="109" t="s">
        <v>436</v>
      </c>
      <c r="D219" s="9">
        <v>11009.4</v>
      </c>
      <c r="E219" s="9" t="s">
        <v>304</v>
      </c>
      <c r="F219" s="266" t="s">
        <v>348</v>
      </c>
      <c r="G219" s="267"/>
      <c r="H219" s="11">
        <v>0</v>
      </c>
      <c r="I219" s="11">
        <v>11009.4</v>
      </c>
      <c r="J219" s="111"/>
      <c r="K219" s="95"/>
      <c r="L219" s="95"/>
      <c r="M219"/>
      <c r="N219"/>
      <c r="O219"/>
      <c r="P219"/>
      <c r="Q219"/>
      <c r="R219"/>
      <c r="S219"/>
      <c r="T219"/>
      <c r="U219"/>
      <c r="V219"/>
      <c r="W219"/>
      <c r="X219"/>
      <c r="Y219"/>
      <c r="Z219"/>
      <c r="AA219"/>
      <c r="AB219"/>
      <c r="AC219"/>
      <c r="AD219"/>
      <c r="AE219"/>
      <c r="AF219"/>
      <c r="AG219"/>
      <c r="AH219"/>
      <c r="AI219"/>
      <c r="AJ219"/>
      <c r="AK219"/>
      <c r="AL219"/>
      <c r="AM219"/>
    </row>
    <row r="220" spans="1:39" s="52" customFormat="1" ht="38.25" x14ac:dyDescent="0.35">
      <c r="A220" s="71"/>
      <c r="B220" s="72"/>
      <c r="C220" s="109" t="s">
        <v>437</v>
      </c>
      <c r="D220" s="9">
        <v>7369.57</v>
      </c>
      <c r="E220" s="9" t="s">
        <v>304</v>
      </c>
      <c r="F220" s="266" t="s">
        <v>348</v>
      </c>
      <c r="G220" s="267"/>
      <c r="H220" s="11">
        <v>0</v>
      </c>
      <c r="I220" s="11">
        <v>7369.57</v>
      </c>
      <c r="J220" s="111"/>
      <c r="K220" s="95"/>
      <c r="L220" s="95"/>
      <c r="M220"/>
      <c r="N220"/>
      <c r="O220"/>
      <c r="P220"/>
      <c r="Q220"/>
      <c r="R220"/>
      <c r="S220"/>
      <c r="T220"/>
      <c r="U220"/>
      <c r="V220"/>
      <c r="W220"/>
      <c r="X220"/>
      <c r="Y220"/>
      <c r="Z220"/>
      <c r="AA220"/>
      <c r="AB220"/>
      <c r="AC220"/>
      <c r="AD220"/>
      <c r="AE220"/>
      <c r="AF220"/>
      <c r="AG220"/>
      <c r="AH220"/>
      <c r="AI220"/>
      <c r="AJ220"/>
      <c r="AK220"/>
      <c r="AL220"/>
      <c r="AM220"/>
    </row>
    <row r="221" spans="1:39" s="52" customFormat="1" ht="25.5" x14ac:dyDescent="0.35">
      <c r="A221" s="71"/>
      <c r="B221" s="72"/>
      <c r="C221" s="109" t="s">
        <v>438</v>
      </c>
      <c r="D221" s="9">
        <v>59617.23</v>
      </c>
      <c r="E221" s="9">
        <v>30</v>
      </c>
      <c r="F221" s="266" t="s">
        <v>348</v>
      </c>
      <c r="G221" s="267"/>
      <c r="H221" s="11">
        <v>0</v>
      </c>
      <c r="I221" s="11">
        <v>59617.23</v>
      </c>
      <c r="J221" s="111"/>
      <c r="K221" s="95"/>
      <c r="L221" s="95"/>
      <c r="M221"/>
      <c r="N221"/>
      <c r="O221"/>
      <c r="P221"/>
      <c r="Q221"/>
      <c r="R221"/>
      <c r="S221"/>
      <c r="T221"/>
      <c r="U221"/>
      <c r="V221"/>
      <c r="W221"/>
      <c r="X221"/>
      <c r="Y221"/>
      <c r="Z221"/>
      <c r="AA221"/>
      <c r="AB221"/>
      <c r="AC221"/>
      <c r="AD221"/>
      <c r="AE221"/>
      <c r="AF221"/>
      <c r="AG221"/>
      <c r="AH221"/>
      <c r="AI221"/>
      <c r="AJ221"/>
      <c r="AK221"/>
      <c r="AL221"/>
      <c r="AM221"/>
    </row>
    <row r="222" spans="1:39" s="52" customFormat="1" ht="25.5" x14ac:dyDescent="0.35">
      <c r="A222" s="71"/>
      <c r="B222" s="72"/>
      <c r="C222" s="109" t="s">
        <v>439</v>
      </c>
      <c r="D222" s="9">
        <v>3212.67</v>
      </c>
      <c r="E222" s="9">
        <v>30</v>
      </c>
      <c r="F222" s="266" t="s">
        <v>348</v>
      </c>
      <c r="G222" s="267"/>
      <c r="H222" s="11">
        <v>0</v>
      </c>
      <c r="I222" s="11">
        <v>3212.67</v>
      </c>
      <c r="J222" s="111"/>
      <c r="K222" s="95"/>
      <c r="L222" s="95"/>
      <c r="M222"/>
      <c r="N222"/>
      <c r="O222"/>
      <c r="P222"/>
      <c r="Q222"/>
      <c r="R222"/>
      <c r="S222"/>
      <c r="T222"/>
      <c r="U222"/>
      <c r="V222"/>
      <c r="W222"/>
      <c r="X222"/>
      <c r="Y222"/>
      <c r="Z222"/>
      <c r="AA222"/>
      <c r="AB222"/>
      <c r="AC222"/>
      <c r="AD222"/>
      <c r="AE222"/>
      <c r="AF222"/>
      <c r="AG222"/>
      <c r="AH222"/>
      <c r="AI222"/>
      <c r="AJ222"/>
      <c r="AK222"/>
      <c r="AL222"/>
      <c r="AM222"/>
    </row>
    <row r="223" spans="1:39" s="52" customFormat="1" ht="25.5" x14ac:dyDescent="0.35">
      <c r="A223" s="71"/>
      <c r="B223" s="72"/>
      <c r="C223" s="109" t="s">
        <v>440</v>
      </c>
      <c r="D223" s="9">
        <v>2865.18</v>
      </c>
      <c r="E223" s="9">
        <v>30</v>
      </c>
      <c r="F223" s="266" t="s">
        <v>348</v>
      </c>
      <c r="G223" s="267"/>
      <c r="H223" s="11">
        <v>0</v>
      </c>
      <c r="I223" s="11">
        <v>2865.18</v>
      </c>
      <c r="J223" s="111"/>
      <c r="K223" s="95"/>
      <c r="L223" s="95"/>
      <c r="M223"/>
      <c r="N223"/>
      <c r="O223"/>
      <c r="P223"/>
      <c r="Q223"/>
      <c r="R223"/>
      <c r="S223"/>
      <c r="T223"/>
      <c r="U223"/>
      <c r="V223"/>
      <c r="W223"/>
      <c r="X223"/>
      <c r="Y223"/>
      <c r="Z223"/>
      <c r="AA223"/>
      <c r="AB223"/>
      <c r="AC223"/>
      <c r="AD223"/>
      <c r="AE223"/>
      <c r="AF223"/>
      <c r="AG223"/>
      <c r="AH223"/>
      <c r="AI223"/>
      <c r="AJ223"/>
      <c r="AK223"/>
      <c r="AL223"/>
      <c r="AM223"/>
    </row>
    <row r="224" spans="1:39" s="52" customFormat="1" ht="63.75" x14ac:dyDescent="0.35">
      <c r="A224" s="71"/>
      <c r="B224" s="72"/>
      <c r="C224" s="109" t="s">
        <v>441</v>
      </c>
      <c r="D224" s="9">
        <v>1239.52</v>
      </c>
      <c r="E224" s="9">
        <v>30</v>
      </c>
      <c r="F224" s="266" t="s">
        <v>305</v>
      </c>
      <c r="G224" s="267"/>
      <c r="H224" s="11">
        <v>0</v>
      </c>
      <c r="I224" s="11">
        <v>1239.52</v>
      </c>
      <c r="J224" s="111"/>
      <c r="K224" s="95"/>
      <c r="L224" s="95"/>
      <c r="M224"/>
      <c r="N224"/>
      <c r="O224"/>
      <c r="P224"/>
      <c r="Q224"/>
      <c r="R224"/>
      <c r="S224"/>
      <c r="T224"/>
      <c r="U224"/>
      <c r="V224"/>
      <c r="W224"/>
      <c r="X224"/>
      <c r="Y224"/>
      <c r="Z224"/>
      <c r="AA224"/>
      <c r="AB224"/>
      <c r="AC224"/>
      <c r="AD224"/>
      <c r="AE224"/>
      <c r="AF224"/>
      <c r="AG224"/>
      <c r="AH224"/>
      <c r="AI224"/>
      <c r="AJ224"/>
      <c r="AK224"/>
      <c r="AL224"/>
      <c r="AM224"/>
    </row>
    <row r="225" spans="1:39" s="52" customFormat="1" ht="25.5" x14ac:dyDescent="0.35">
      <c r="A225" s="71"/>
      <c r="B225" s="72"/>
      <c r="C225" s="109" t="s">
        <v>442</v>
      </c>
      <c r="D225" s="9">
        <v>39414.89</v>
      </c>
      <c r="E225" s="9">
        <v>30</v>
      </c>
      <c r="F225" s="266" t="s">
        <v>348</v>
      </c>
      <c r="G225" s="267"/>
      <c r="H225" s="11">
        <v>0</v>
      </c>
      <c r="I225" s="11">
        <v>39414.89</v>
      </c>
      <c r="J225" s="111"/>
      <c r="K225" s="95"/>
      <c r="L225" s="95"/>
      <c r="M225"/>
      <c r="N225"/>
      <c r="O225"/>
      <c r="P225"/>
      <c r="Q225"/>
      <c r="R225"/>
      <c r="S225"/>
      <c r="T225"/>
      <c r="U225"/>
      <c r="V225"/>
      <c r="W225"/>
      <c r="X225"/>
      <c r="Y225"/>
      <c r="Z225"/>
      <c r="AA225"/>
      <c r="AB225"/>
      <c r="AC225"/>
      <c r="AD225"/>
      <c r="AE225"/>
      <c r="AF225"/>
      <c r="AG225"/>
      <c r="AH225"/>
      <c r="AI225"/>
      <c r="AJ225"/>
      <c r="AK225"/>
      <c r="AL225"/>
      <c r="AM225"/>
    </row>
    <row r="226" spans="1:39" s="52" customFormat="1" ht="51" x14ac:dyDescent="0.35">
      <c r="A226" s="71"/>
      <c r="B226" s="72"/>
      <c r="C226" s="109" t="s">
        <v>443</v>
      </c>
      <c r="D226" s="9">
        <v>6444.48</v>
      </c>
      <c r="E226" s="9">
        <v>30</v>
      </c>
      <c r="F226" s="266" t="s">
        <v>305</v>
      </c>
      <c r="G226" s="267"/>
      <c r="H226" s="11">
        <v>0</v>
      </c>
      <c r="I226" s="11">
        <v>6444.48</v>
      </c>
      <c r="J226" s="111"/>
      <c r="K226" s="95"/>
      <c r="L226" s="95"/>
      <c r="M226"/>
      <c r="N226"/>
      <c r="O226"/>
      <c r="P226"/>
      <c r="Q226"/>
      <c r="R226"/>
      <c r="S226"/>
      <c r="T226"/>
      <c r="U226"/>
      <c r="V226"/>
      <c r="W226"/>
      <c r="X226"/>
      <c r="Y226"/>
      <c r="Z226"/>
      <c r="AA226"/>
      <c r="AB226"/>
      <c r="AC226"/>
      <c r="AD226"/>
      <c r="AE226"/>
      <c r="AF226"/>
      <c r="AG226"/>
      <c r="AH226"/>
      <c r="AI226"/>
      <c r="AJ226"/>
      <c r="AK226"/>
      <c r="AL226"/>
      <c r="AM226"/>
    </row>
    <row r="227" spans="1:39" s="52" customFormat="1" ht="25.5" x14ac:dyDescent="0.35">
      <c r="A227" s="71"/>
      <c r="B227" s="72"/>
      <c r="C227" s="109" t="s">
        <v>444</v>
      </c>
      <c r="D227" s="9">
        <v>10524.44</v>
      </c>
      <c r="E227" s="9">
        <v>30</v>
      </c>
      <c r="F227" s="266" t="s">
        <v>348</v>
      </c>
      <c r="G227" s="267"/>
      <c r="H227" s="11">
        <v>0</v>
      </c>
      <c r="I227" s="11">
        <v>10524.44</v>
      </c>
      <c r="J227" s="111"/>
      <c r="K227" s="95"/>
      <c r="L227" s="95"/>
      <c r="M227"/>
      <c r="N227"/>
      <c r="O227"/>
      <c r="P227"/>
      <c r="Q227"/>
      <c r="R227"/>
      <c r="S227"/>
      <c r="T227"/>
      <c r="U227"/>
      <c r="V227"/>
      <c r="W227"/>
      <c r="X227"/>
      <c r="Y227"/>
      <c r="Z227"/>
      <c r="AA227"/>
      <c r="AB227"/>
      <c r="AC227"/>
      <c r="AD227"/>
      <c r="AE227"/>
      <c r="AF227"/>
      <c r="AG227"/>
      <c r="AH227"/>
      <c r="AI227"/>
      <c r="AJ227"/>
      <c r="AK227"/>
      <c r="AL227"/>
      <c r="AM227"/>
    </row>
    <row r="228" spans="1:39" s="52" customFormat="1" ht="25.5" x14ac:dyDescent="0.35">
      <c r="A228" s="71"/>
      <c r="B228" s="72"/>
      <c r="C228" s="109" t="s">
        <v>445</v>
      </c>
      <c r="D228" s="9">
        <v>75.22</v>
      </c>
      <c r="E228" s="9">
        <v>30</v>
      </c>
      <c r="F228" s="266" t="s">
        <v>348</v>
      </c>
      <c r="G228" s="267"/>
      <c r="H228" s="11">
        <v>0</v>
      </c>
      <c r="I228" s="11">
        <v>75.22</v>
      </c>
      <c r="J228" s="111"/>
      <c r="K228" s="95"/>
      <c r="L228" s="95"/>
      <c r="M228"/>
      <c r="N228"/>
      <c r="O228"/>
      <c r="P228"/>
      <c r="Q228"/>
      <c r="R228"/>
      <c r="S228"/>
      <c r="T228"/>
      <c r="U228"/>
      <c r="V228"/>
      <c r="W228"/>
      <c r="X228"/>
      <c r="Y228"/>
      <c r="Z228"/>
      <c r="AA228"/>
      <c r="AB228"/>
      <c r="AC228"/>
      <c r="AD228"/>
      <c r="AE228"/>
      <c r="AF228"/>
      <c r="AG228"/>
      <c r="AH228"/>
      <c r="AI228"/>
      <c r="AJ228"/>
      <c r="AK228"/>
      <c r="AL228"/>
      <c r="AM228"/>
    </row>
    <row r="229" spans="1:39" s="52" customFormat="1" ht="25.5" x14ac:dyDescent="0.35">
      <c r="A229" s="71"/>
      <c r="B229" s="72"/>
      <c r="C229" s="109" t="s">
        <v>446</v>
      </c>
      <c r="D229" s="9">
        <v>23841.5</v>
      </c>
      <c r="E229" s="9">
        <v>30</v>
      </c>
      <c r="F229" s="266" t="s">
        <v>348</v>
      </c>
      <c r="G229" s="267"/>
      <c r="H229" s="11">
        <v>0</v>
      </c>
      <c r="I229" s="11">
        <v>23841.5</v>
      </c>
      <c r="J229" s="111"/>
      <c r="K229" s="95"/>
      <c r="L229" s="95"/>
      <c r="M229"/>
      <c r="N229"/>
      <c r="O229"/>
      <c r="P229"/>
      <c r="Q229"/>
      <c r="R229"/>
      <c r="S229"/>
      <c r="T229"/>
      <c r="U229"/>
      <c r="V229"/>
      <c r="W229"/>
      <c r="X229"/>
      <c r="Y229"/>
      <c r="Z229"/>
      <c r="AA229"/>
      <c r="AB229"/>
      <c r="AC229"/>
      <c r="AD229"/>
      <c r="AE229"/>
      <c r="AF229"/>
      <c r="AG229"/>
      <c r="AH229"/>
      <c r="AI229"/>
      <c r="AJ229"/>
      <c r="AK229"/>
      <c r="AL229"/>
      <c r="AM229"/>
    </row>
    <row r="230" spans="1:39" s="52" customFormat="1" ht="25.5" x14ac:dyDescent="0.35">
      <c r="A230" s="71"/>
      <c r="B230" s="72"/>
      <c r="C230" s="109" t="s">
        <v>447</v>
      </c>
      <c r="D230" s="9">
        <v>1522.68</v>
      </c>
      <c r="E230" s="9">
        <v>30</v>
      </c>
      <c r="F230" s="266" t="s">
        <v>348</v>
      </c>
      <c r="G230" s="267"/>
      <c r="H230" s="11">
        <v>0</v>
      </c>
      <c r="I230" s="11">
        <v>1522.68</v>
      </c>
      <c r="J230" s="111"/>
      <c r="K230" s="95"/>
      <c r="L230" s="95"/>
      <c r="M230"/>
      <c r="N230"/>
      <c r="O230"/>
      <c r="P230"/>
      <c r="Q230"/>
      <c r="R230"/>
      <c r="S230"/>
      <c r="T230"/>
      <c r="U230"/>
      <c r="V230"/>
      <c r="W230"/>
      <c r="X230"/>
      <c r="Y230"/>
      <c r="Z230"/>
      <c r="AA230"/>
      <c r="AB230"/>
      <c r="AC230"/>
      <c r="AD230"/>
      <c r="AE230"/>
      <c r="AF230"/>
      <c r="AG230"/>
      <c r="AH230"/>
      <c r="AI230"/>
      <c r="AJ230"/>
      <c r="AK230"/>
      <c r="AL230"/>
      <c r="AM230"/>
    </row>
    <row r="231" spans="1:39" s="52" customFormat="1" ht="25.5" x14ac:dyDescent="0.35">
      <c r="A231" s="71"/>
      <c r="B231" s="72"/>
      <c r="C231" s="109" t="s">
        <v>448</v>
      </c>
      <c r="D231" s="9">
        <v>7658.95</v>
      </c>
      <c r="E231" s="9">
        <v>30</v>
      </c>
      <c r="F231" s="266" t="s">
        <v>348</v>
      </c>
      <c r="G231" s="267"/>
      <c r="H231" s="11">
        <v>0</v>
      </c>
      <c r="I231" s="11">
        <v>7658.95</v>
      </c>
      <c r="J231" s="111"/>
      <c r="K231" s="95"/>
      <c r="L231" s="95"/>
      <c r="M231"/>
      <c r="N231"/>
      <c r="O231"/>
      <c r="P231"/>
      <c r="Q231"/>
      <c r="R231"/>
      <c r="S231"/>
      <c r="T231"/>
      <c r="U231"/>
      <c r="V231"/>
      <c r="W231"/>
      <c r="X231"/>
      <c r="Y231"/>
      <c r="Z231"/>
      <c r="AA231"/>
      <c r="AB231"/>
      <c r="AC231"/>
      <c r="AD231"/>
      <c r="AE231"/>
      <c r="AF231"/>
      <c r="AG231"/>
      <c r="AH231"/>
      <c r="AI231"/>
      <c r="AJ231"/>
      <c r="AK231"/>
      <c r="AL231"/>
      <c r="AM231"/>
    </row>
    <row r="232" spans="1:39" s="52" customFormat="1" ht="25.5" x14ac:dyDescent="0.35">
      <c r="A232" s="71"/>
      <c r="B232" s="72"/>
      <c r="C232" s="109" t="s">
        <v>449</v>
      </c>
      <c r="D232" s="9">
        <v>2604.0500000000002</v>
      </c>
      <c r="E232" s="9">
        <v>30</v>
      </c>
      <c r="F232" s="266" t="s">
        <v>348</v>
      </c>
      <c r="G232" s="267"/>
      <c r="H232" s="11">
        <v>0</v>
      </c>
      <c r="I232" s="11">
        <v>2604.0500000000002</v>
      </c>
      <c r="J232" s="111"/>
      <c r="K232" s="95"/>
      <c r="L232" s="95"/>
      <c r="M232"/>
      <c r="N232"/>
      <c r="O232"/>
      <c r="P232"/>
      <c r="Q232"/>
      <c r="R232"/>
      <c r="S232"/>
      <c r="T232"/>
      <c r="U232"/>
      <c r="V232"/>
      <c r="W232"/>
      <c r="X232"/>
      <c r="Y232"/>
      <c r="Z232"/>
      <c r="AA232"/>
      <c r="AB232"/>
      <c r="AC232"/>
      <c r="AD232"/>
      <c r="AE232"/>
      <c r="AF232"/>
      <c r="AG232"/>
      <c r="AH232"/>
      <c r="AI232"/>
      <c r="AJ232"/>
      <c r="AK232"/>
      <c r="AL232"/>
      <c r="AM232"/>
    </row>
    <row r="233" spans="1:39" s="52" customFormat="1" ht="25.5" x14ac:dyDescent="0.35">
      <c r="A233" s="71"/>
      <c r="B233" s="72"/>
      <c r="C233" s="109" t="s">
        <v>450</v>
      </c>
      <c r="D233" s="9">
        <v>2331</v>
      </c>
      <c r="E233" s="9">
        <v>25</v>
      </c>
      <c r="F233" s="266" t="s">
        <v>310</v>
      </c>
      <c r="G233" s="267"/>
      <c r="H233" s="11">
        <v>0</v>
      </c>
      <c r="I233" s="11">
        <v>0</v>
      </c>
      <c r="J233" s="111"/>
      <c r="K233" s="95"/>
      <c r="L233" s="95"/>
      <c r="M233"/>
      <c r="N233"/>
      <c r="O233"/>
      <c r="P233"/>
      <c r="Q233"/>
      <c r="R233"/>
      <c r="S233"/>
      <c r="T233"/>
      <c r="U233"/>
      <c r="V233"/>
      <c r="W233"/>
      <c r="X233"/>
      <c r="Y233"/>
      <c r="Z233"/>
      <c r="AA233"/>
      <c r="AB233"/>
      <c r="AC233"/>
      <c r="AD233"/>
      <c r="AE233"/>
      <c r="AF233"/>
      <c r="AG233"/>
      <c r="AH233"/>
      <c r="AI233"/>
      <c r="AJ233"/>
      <c r="AK233"/>
      <c r="AL233"/>
      <c r="AM233"/>
    </row>
    <row r="234" spans="1:39" s="52" customFormat="1" ht="51" x14ac:dyDescent="0.35">
      <c r="A234" s="71"/>
      <c r="B234" s="72"/>
      <c r="C234" s="109" t="s">
        <v>451</v>
      </c>
      <c r="D234" s="9">
        <v>0</v>
      </c>
      <c r="E234" s="9">
        <v>100</v>
      </c>
      <c r="F234" s="266" t="s">
        <v>310</v>
      </c>
      <c r="G234" s="267"/>
      <c r="H234" s="11">
        <v>0</v>
      </c>
      <c r="I234" s="11">
        <v>0</v>
      </c>
      <c r="J234" s="111"/>
      <c r="K234" s="95"/>
      <c r="L234" s="95"/>
      <c r="M234"/>
      <c r="N234"/>
      <c r="O234"/>
      <c r="P234"/>
      <c r="Q234"/>
      <c r="R234"/>
      <c r="S234"/>
      <c r="T234"/>
      <c r="U234"/>
      <c r="V234"/>
      <c r="W234"/>
      <c r="X234"/>
      <c r="Y234"/>
      <c r="Z234"/>
      <c r="AA234"/>
      <c r="AB234"/>
      <c r="AC234"/>
      <c r="AD234"/>
      <c r="AE234"/>
      <c r="AF234"/>
      <c r="AG234"/>
      <c r="AH234"/>
      <c r="AI234"/>
      <c r="AJ234"/>
      <c r="AK234"/>
      <c r="AL234"/>
      <c r="AM234"/>
    </row>
    <row r="235" spans="1:39" s="52" customFormat="1" ht="38.25" x14ac:dyDescent="0.35">
      <c r="A235" s="71"/>
      <c r="B235" s="72"/>
      <c r="C235" s="109" t="s">
        <v>452</v>
      </c>
      <c r="D235" s="9">
        <v>13.83</v>
      </c>
      <c r="E235" s="9">
        <v>20</v>
      </c>
      <c r="F235" s="266" t="s">
        <v>348</v>
      </c>
      <c r="G235" s="267"/>
      <c r="H235" s="11">
        <v>0</v>
      </c>
      <c r="I235" s="11">
        <v>13.83</v>
      </c>
      <c r="J235" s="111"/>
      <c r="K235" s="95"/>
      <c r="L235" s="95"/>
      <c r="M235"/>
      <c r="N235"/>
      <c r="O235"/>
      <c r="P235"/>
      <c r="Q235"/>
      <c r="R235"/>
      <c r="S235"/>
      <c r="T235"/>
      <c r="U235"/>
      <c r="V235"/>
      <c r="W235"/>
      <c r="X235"/>
      <c r="Y235"/>
      <c r="Z235"/>
      <c r="AA235"/>
      <c r="AB235"/>
      <c r="AC235"/>
      <c r="AD235"/>
      <c r="AE235"/>
      <c r="AF235"/>
      <c r="AG235"/>
      <c r="AH235"/>
      <c r="AI235"/>
      <c r="AJ235"/>
      <c r="AK235"/>
      <c r="AL235"/>
      <c r="AM235"/>
    </row>
    <row r="236" spans="1:39" s="52" customFormat="1" ht="25.5" x14ac:dyDescent="0.35">
      <c r="A236" s="71"/>
      <c r="B236" s="72"/>
      <c r="C236" s="109" t="s">
        <v>453</v>
      </c>
      <c r="D236" s="9">
        <v>114.91</v>
      </c>
      <c r="E236" s="9">
        <v>20</v>
      </c>
      <c r="F236" s="266" t="s">
        <v>310</v>
      </c>
      <c r="G236" s="267"/>
      <c r="H236" s="11">
        <v>0</v>
      </c>
      <c r="I236" s="11">
        <v>0</v>
      </c>
      <c r="J236" s="111"/>
      <c r="K236" s="95"/>
      <c r="L236" s="95"/>
      <c r="M236"/>
      <c r="N236"/>
      <c r="O236"/>
      <c r="P236"/>
      <c r="Q236"/>
      <c r="R236"/>
      <c r="S236"/>
      <c r="T236"/>
      <c r="U236"/>
      <c r="V236"/>
      <c r="W236"/>
      <c r="X236"/>
      <c r="Y236"/>
      <c r="Z236"/>
      <c r="AA236"/>
      <c r="AB236"/>
      <c r="AC236"/>
      <c r="AD236"/>
      <c r="AE236"/>
      <c r="AF236"/>
      <c r="AG236"/>
      <c r="AH236"/>
      <c r="AI236"/>
      <c r="AJ236"/>
      <c r="AK236"/>
      <c r="AL236"/>
      <c r="AM236"/>
    </row>
    <row r="237" spans="1:39" s="52" customFormat="1" ht="38.25" x14ac:dyDescent="0.35">
      <c r="A237" s="71"/>
      <c r="B237" s="72"/>
      <c r="C237" s="109" t="s">
        <v>454</v>
      </c>
      <c r="D237" s="9">
        <v>33067.31</v>
      </c>
      <c r="E237" s="9">
        <v>20</v>
      </c>
      <c r="F237" s="266" t="s">
        <v>310</v>
      </c>
      <c r="G237" s="267"/>
      <c r="H237" s="11">
        <v>0</v>
      </c>
      <c r="I237" s="11">
        <v>0</v>
      </c>
      <c r="J237" s="111"/>
      <c r="K237" s="95"/>
      <c r="L237" s="95"/>
      <c r="M237"/>
      <c r="N237"/>
      <c r="O237"/>
      <c r="P237"/>
      <c r="Q237"/>
      <c r="R237"/>
      <c r="S237"/>
      <c r="T237"/>
      <c r="U237"/>
      <c r="V237"/>
      <c r="W237"/>
      <c r="X237"/>
      <c r="Y237"/>
      <c r="Z237"/>
      <c r="AA237"/>
      <c r="AB237"/>
      <c r="AC237"/>
      <c r="AD237"/>
      <c r="AE237"/>
      <c r="AF237"/>
      <c r="AG237"/>
      <c r="AH237"/>
      <c r="AI237"/>
      <c r="AJ237"/>
      <c r="AK237"/>
      <c r="AL237"/>
      <c r="AM237"/>
    </row>
    <row r="238" spans="1:39" s="52" customFormat="1" ht="38.25" x14ac:dyDescent="0.35">
      <c r="A238" s="71"/>
      <c r="B238" s="72"/>
      <c r="C238" s="109" t="s">
        <v>454</v>
      </c>
      <c r="D238" s="9">
        <v>413.34</v>
      </c>
      <c r="E238" s="9">
        <v>15</v>
      </c>
      <c r="F238" s="266" t="s">
        <v>310</v>
      </c>
      <c r="G238" s="267"/>
      <c r="H238" s="11">
        <v>0</v>
      </c>
      <c r="I238" s="11">
        <v>0</v>
      </c>
      <c r="J238" s="111"/>
      <c r="K238" s="95"/>
      <c r="L238" s="95"/>
      <c r="M238"/>
      <c r="N238"/>
      <c r="O238"/>
      <c r="P238"/>
      <c r="Q238"/>
      <c r="R238"/>
      <c r="S238"/>
      <c r="T238"/>
      <c r="U238"/>
      <c r="V238"/>
      <c r="W238"/>
      <c r="X238"/>
      <c r="Y238"/>
      <c r="Z238"/>
      <c r="AA238"/>
      <c r="AB238"/>
      <c r="AC238"/>
      <c r="AD238"/>
      <c r="AE238"/>
      <c r="AF238"/>
      <c r="AG238"/>
      <c r="AH238"/>
      <c r="AI238"/>
      <c r="AJ238"/>
      <c r="AK238"/>
      <c r="AL238"/>
      <c r="AM238"/>
    </row>
    <row r="239" spans="1:39" s="52" customFormat="1" ht="38.25" x14ac:dyDescent="0.35">
      <c r="A239" s="71"/>
      <c r="B239" s="72"/>
      <c r="C239" s="109" t="s">
        <v>455</v>
      </c>
      <c r="D239" s="9">
        <v>576.15</v>
      </c>
      <c r="E239" s="9">
        <v>20</v>
      </c>
      <c r="F239" s="266" t="s">
        <v>310</v>
      </c>
      <c r="G239" s="267"/>
      <c r="H239" s="11">
        <v>0</v>
      </c>
      <c r="I239" s="11">
        <v>0</v>
      </c>
      <c r="J239" s="111"/>
      <c r="K239" s="95"/>
      <c r="L239" s="95"/>
      <c r="M239"/>
      <c r="N239"/>
      <c r="O239"/>
      <c r="P239"/>
      <c r="Q239"/>
      <c r="R239"/>
      <c r="S239"/>
      <c r="T239"/>
      <c r="U239"/>
      <c r="V239"/>
      <c r="W239"/>
      <c r="X239"/>
      <c r="Y239"/>
      <c r="Z239"/>
      <c r="AA239"/>
      <c r="AB239"/>
      <c r="AC239"/>
      <c r="AD239"/>
      <c r="AE239"/>
      <c r="AF239"/>
      <c r="AG239"/>
      <c r="AH239"/>
      <c r="AI239"/>
      <c r="AJ239"/>
      <c r="AK239"/>
      <c r="AL239"/>
      <c r="AM239"/>
    </row>
    <row r="240" spans="1:39" s="52" customFormat="1" ht="76.5" x14ac:dyDescent="0.35">
      <c r="A240" s="71"/>
      <c r="B240" s="72"/>
      <c r="C240" s="109" t="s">
        <v>456</v>
      </c>
      <c r="D240" s="9">
        <v>1148</v>
      </c>
      <c r="E240" s="9">
        <v>20</v>
      </c>
      <c r="F240" s="266" t="s">
        <v>348</v>
      </c>
      <c r="G240" s="267"/>
      <c r="H240" s="11">
        <v>0</v>
      </c>
      <c r="I240" s="11">
        <v>1148</v>
      </c>
      <c r="J240" s="111"/>
      <c r="K240" s="95"/>
      <c r="L240" s="95"/>
      <c r="M240"/>
      <c r="N240"/>
      <c r="O240"/>
      <c r="P240"/>
      <c r="Q240"/>
      <c r="R240"/>
      <c r="S240"/>
      <c r="T240"/>
      <c r="U240"/>
      <c r="V240"/>
      <c r="W240"/>
      <c r="X240"/>
      <c r="Y240"/>
      <c r="Z240"/>
      <c r="AA240"/>
      <c r="AB240"/>
      <c r="AC240"/>
      <c r="AD240"/>
      <c r="AE240"/>
      <c r="AF240"/>
      <c r="AG240"/>
      <c r="AH240"/>
      <c r="AI240"/>
      <c r="AJ240"/>
      <c r="AK240"/>
      <c r="AL240"/>
      <c r="AM240"/>
    </row>
    <row r="241" spans="1:39" s="52" customFormat="1" ht="38.25" x14ac:dyDescent="0.35">
      <c r="A241" s="71"/>
      <c r="B241" s="72"/>
      <c r="C241" s="109" t="s">
        <v>457</v>
      </c>
      <c r="D241" s="9">
        <v>21484.5</v>
      </c>
      <c r="E241" s="9">
        <v>20</v>
      </c>
      <c r="F241" s="266" t="s">
        <v>348</v>
      </c>
      <c r="G241" s="267"/>
      <c r="H241" s="11">
        <v>0</v>
      </c>
      <c r="I241" s="11">
        <v>21484.5</v>
      </c>
      <c r="J241" s="111"/>
      <c r="K241" s="95"/>
      <c r="L241" s="95"/>
      <c r="M241"/>
      <c r="N241"/>
      <c r="O241"/>
      <c r="P241"/>
      <c r="Q241"/>
      <c r="R241"/>
      <c r="S241"/>
      <c r="T241"/>
      <c r="U241"/>
      <c r="V241"/>
      <c r="W241"/>
      <c r="X241"/>
      <c r="Y241"/>
      <c r="Z241"/>
      <c r="AA241"/>
      <c r="AB241"/>
      <c r="AC241"/>
      <c r="AD241"/>
      <c r="AE241"/>
      <c r="AF241"/>
      <c r="AG241"/>
      <c r="AH241"/>
      <c r="AI241"/>
      <c r="AJ241"/>
      <c r="AK241"/>
      <c r="AL241"/>
      <c r="AM241"/>
    </row>
    <row r="242" spans="1:39" s="52" customFormat="1" ht="63.75" x14ac:dyDescent="0.35">
      <c r="A242" s="71"/>
      <c r="B242" s="72"/>
      <c r="C242" s="109" t="s">
        <v>458</v>
      </c>
      <c r="D242" s="9">
        <v>967.5</v>
      </c>
      <c r="E242" s="9">
        <v>20</v>
      </c>
      <c r="F242" s="266" t="s">
        <v>348</v>
      </c>
      <c r="G242" s="267"/>
      <c r="H242" s="11">
        <v>0</v>
      </c>
      <c r="I242" s="11">
        <v>967.5</v>
      </c>
      <c r="J242" s="111"/>
      <c r="K242" s="95"/>
      <c r="L242" s="95"/>
      <c r="M242"/>
      <c r="N242"/>
      <c r="O242"/>
      <c r="P242"/>
      <c r="Q242"/>
      <c r="R242"/>
      <c r="S242"/>
      <c r="T242"/>
      <c r="U242"/>
      <c r="V242"/>
      <c r="W242"/>
      <c r="X242"/>
      <c r="Y242"/>
      <c r="Z242"/>
      <c r="AA242"/>
      <c r="AB242"/>
      <c r="AC242"/>
      <c r="AD242"/>
      <c r="AE242"/>
      <c r="AF242"/>
      <c r="AG242"/>
      <c r="AH242"/>
      <c r="AI242"/>
      <c r="AJ242"/>
      <c r="AK242"/>
      <c r="AL242"/>
      <c r="AM242"/>
    </row>
    <row r="243" spans="1:39" s="52" customFormat="1" ht="38.25" x14ac:dyDescent="0.35">
      <c r="A243" s="71"/>
      <c r="B243" s="72"/>
      <c r="C243" s="109" t="s">
        <v>459</v>
      </c>
      <c r="D243" s="9">
        <v>3393.04</v>
      </c>
      <c r="E243" s="9">
        <v>20</v>
      </c>
      <c r="F243" s="266" t="s">
        <v>348</v>
      </c>
      <c r="G243" s="267"/>
      <c r="H243" s="11">
        <v>0</v>
      </c>
      <c r="I243" s="11">
        <v>3393.04</v>
      </c>
      <c r="J243" s="111"/>
      <c r="K243" s="95"/>
      <c r="L243" s="95"/>
      <c r="M243"/>
      <c r="N243"/>
      <c r="O243"/>
      <c r="P243"/>
      <c r="Q243"/>
      <c r="R243"/>
      <c r="S243"/>
      <c r="T243"/>
      <c r="U243"/>
      <c r="V243"/>
      <c r="W243"/>
      <c r="X243"/>
      <c r="Y243"/>
      <c r="Z243"/>
      <c r="AA243"/>
      <c r="AB243"/>
      <c r="AC243"/>
      <c r="AD243"/>
      <c r="AE243"/>
      <c r="AF243"/>
      <c r="AG243"/>
      <c r="AH243"/>
      <c r="AI243"/>
      <c r="AJ243"/>
      <c r="AK243"/>
      <c r="AL243"/>
      <c r="AM243"/>
    </row>
    <row r="244" spans="1:39" s="52" customFormat="1" ht="38.25" x14ac:dyDescent="0.35">
      <c r="A244" s="71"/>
      <c r="B244" s="72"/>
      <c r="C244" s="109" t="s">
        <v>460</v>
      </c>
      <c r="D244" s="9">
        <v>0</v>
      </c>
      <c r="E244" s="9">
        <v>20</v>
      </c>
      <c r="F244" s="266" t="s">
        <v>310</v>
      </c>
      <c r="G244" s="267"/>
      <c r="H244" s="11">
        <v>0</v>
      </c>
      <c r="I244" s="11">
        <v>0</v>
      </c>
      <c r="J244" s="111"/>
      <c r="K244" s="95"/>
      <c r="L244" s="95"/>
      <c r="M244"/>
      <c r="N244"/>
      <c r="O244"/>
      <c r="P244"/>
      <c r="Q244"/>
      <c r="R244"/>
      <c r="S244"/>
      <c r="T244"/>
      <c r="U244"/>
      <c r="V244"/>
      <c r="W244"/>
      <c r="X244"/>
      <c r="Y244"/>
      <c r="Z244"/>
      <c r="AA244"/>
      <c r="AB244"/>
      <c r="AC244"/>
      <c r="AD244"/>
      <c r="AE244"/>
      <c r="AF244"/>
      <c r="AG244"/>
      <c r="AH244"/>
      <c r="AI244"/>
      <c r="AJ244"/>
      <c r="AK244"/>
      <c r="AL244"/>
      <c r="AM244"/>
    </row>
    <row r="245" spans="1:39" s="52" customFormat="1" ht="409.5" x14ac:dyDescent="0.35">
      <c r="A245" s="71"/>
      <c r="B245" s="72"/>
      <c r="C245" s="109" t="s">
        <v>461</v>
      </c>
      <c r="D245" s="9">
        <v>632.37</v>
      </c>
      <c r="E245" s="9">
        <v>20</v>
      </c>
      <c r="F245" s="266" t="s">
        <v>310</v>
      </c>
      <c r="G245" s="267"/>
      <c r="H245" s="11">
        <v>0</v>
      </c>
      <c r="I245" s="11">
        <v>0</v>
      </c>
      <c r="J245" s="111"/>
      <c r="K245" s="95"/>
      <c r="L245" s="95"/>
      <c r="M245"/>
      <c r="N245"/>
      <c r="O245"/>
      <c r="P245"/>
      <c r="Q245"/>
      <c r="R245"/>
      <c r="S245"/>
      <c r="T245"/>
      <c r="U245"/>
      <c r="V245"/>
      <c r="W245"/>
      <c r="X245"/>
      <c r="Y245"/>
      <c r="Z245"/>
      <c r="AA245"/>
      <c r="AB245"/>
      <c r="AC245"/>
      <c r="AD245"/>
      <c r="AE245"/>
      <c r="AF245"/>
      <c r="AG245"/>
      <c r="AH245"/>
      <c r="AI245"/>
      <c r="AJ245"/>
      <c r="AK245"/>
      <c r="AL245"/>
      <c r="AM245"/>
    </row>
    <row r="246" spans="1:39" s="52" customFormat="1" ht="25.5" x14ac:dyDescent="0.35">
      <c r="A246" s="71"/>
      <c r="B246" s="72"/>
      <c r="C246" s="109" t="s">
        <v>462</v>
      </c>
      <c r="D246" s="9">
        <v>0</v>
      </c>
      <c r="E246" s="9">
        <v>10</v>
      </c>
      <c r="F246" s="266" t="s">
        <v>346</v>
      </c>
      <c r="G246" s="267"/>
      <c r="H246" s="11">
        <v>0</v>
      </c>
      <c r="I246" s="11">
        <v>0</v>
      </c>
      <c r="J246" s="111"/>
      <c r="K246" s="95"/>
      <c r="L246" s="95"/>
      <c r="M246"/>
      <c r="N246"/>
      <c r="O246"/>
      <c r="P246"/>
      <c r="Q246"/>
      <c r="R246"/>
      <c r="S246"/>
      <c r="T246"/>
      <c r="U246"/>
      <c r="V246"/>
      <c r="W246"/>
      <c r="X246"/>
      <c r="Y246"/>
      <c r="Z246"/>
      <c r="AA246"/>
      <c r="AB246"/>
      <c r="AC246"/>
      <c r="AD246"/>
      <c r="AE246"/>
      <c r="AF246"/>
      <c r="AG246"/>
      <c r="AH246"/>
      <c r="AI246"/>
      <c r="AJ246"/>
      <c r="AK246"/>
      <c r="AL246"/>
      <c r="AM246"/>
    </row>
    <row r="247" spans="1:39" s="52" customFormat="1" ht="25.5" x14ac:dyDescent="0.35">
      <c r="A247" s="71"/>
      <c r="B247" s="72"/>
      <c r="C247" s="109" t="s">
        <v>463</v>
      </c>
      <c r="D247" s="9">
        <v>0</v>
      </c>
      <c r="E247" s="9">
        <v>20</v>
      </c>
      <c r="F247" s="266" t="s">
        <v>310</v>
      </c>
      <c r="G247" s="267"/>
      <c r="H247" s="11">
        <v>0</v>
      </c>
      <c r="I247" s="11">
        <v>0</v>
      </c>
      <c r="J247" s="111"/>
      <c r="K247" s="95"/>
      <c r="L247" s="95"/>
      <c r="M247"/>
      <c r="N247"/>
      <c r="O247"/>
      <c r="P247"/>
      <c r="Q247"/>
      <c r="R247"/>
      <c r="S247"/>
      <c r="T247"/>
      <c r="U247"/>
      <c r="V247"/>
      <c r="W247"/>
      <c r="X247"/>
      <c r="Y247"/>
      <c r="Z247"/>
      <c r="AA247"/>
      <c r="AB247"/>
      <c r="AC247"/>
      <c r="AD247"/>
      <c r="AE247"/>
      <c r="AF247"/>
      <c r="AG247"/>
      <c r="AH247"/>
      <c r="AI247"/>
      <c r="AJ247"/>
      <c r="AK247"/>
      <c r="AL247"/>
      <c r="AM247"/>
    </row>
    <row r="248" spans="1:39" s="52" customFormat="1" ht="51" x14ac:dyDescent="0.35">
      <c r="A248" s="71"/>
      <c r="B248" s="72"/>
      <c r="C248" s="109" t="s">
        <v>464</v>
      </c>
      <c r="D248" s="9">
        <v>8835.7900000000009</v>
      </c>
      <c r="E248" s="9">
        <v>20</v>
      </c>
      <c r="F248" s="266" t="s">
        <v>310</v>
      </c>
      <c r="G248" s="267"/>
      <c r="H248" s="11">
        <v>0</v>
      </c>
      <c r="I248" s="11">
        <v>0</v>
      </c>
      <c r="J248" s="111"/>
      <c r="K248" s="95"/>
      <c r="L248" s="95"/>
      <c r="M248"/>
      <c r="N248"/>
      <c r="O248"/>
      <c r="P248"/>
      <c r="Q248"/>
      <c r="R248"/>
      <c r="S248"/>
      <c r="T248"/>
      <c r="U248"/>
      <c r="V248"/>
      <c r="W248"/>
      <c r="X248"/>
      <c r="Y248"/>
      <c r="Z248"/>
      <c r="AA248"/>
      <c r="AB248"/>
      <c r="AC248"/>
      <c r="AD248"/>
      <c r="AE248"/>
      <c r="AF248"/>
      <c r="AG248"/>
      <c r="AH248"/>
      <c r="AI248"/>
      <c r="AJ248"/>
      <c r="AK248"/>
      <c r="AL248"/>
      <c r="AM248"/>
    </row>
    <row r="249" spans="1:39" s="52" customFormat="1" ht="409.5" x14ac:dyDescent="0.35">
      <c r="A249" s="71"/>
      <c r="B249" s="72"/>
      <c r="C249" s="109" t="s">
        <v>465</v>
      </c>
      <c r="D249" s="9">
        <v>693</v>
      </c>
      <c r="E249" s="9">
        <v>25</v>
      </c>
      <c r="F249" s="266" t="s">
        <v>348</v>
      </c>
      <c r="G249" s="267"/>
      <c r="H249" s="11">
        <v>0</v>
      </c>
      <c r="I249" s="11">
        <v>693</v>
      </c>
      <c r="J249" s="111"/>
      <c r="K249" s="95"/>
      <c r="L249" s="95"/>
      <c r="M249"/>
      <c r="N249"/>
      <c r="O249"/>
      <c r="P249"/>
      <c r="Q249"/>
      <c r="R249"/>
      <c r="S249"/>
      <c r="T249"/>
      <c r="U249"/>
      <c r="V249"/>
      <c r="W249"/>
      <c r="X249"/>
      <c r="Y249"/>
      <c r="Z249"/>
      <c r="AA249"/>
      <c r="AB249"/>
      <c r="AC249"/>
      <c r="AD249"/>
      <c r="AE249"/>
      <c r="AF249"/>
      <c r="AG249"/>
      <c r="AH249"/>
      <c r="AI249"/>
      <c r="AJ249"/>
      <c r="AK249"/>
      <c r="AL249"/>
      <c r="AM249"/>
    </row>
    <row r="250" spans="1:39" s="52" customFormat="1" ht="153" x14ac:dyDescent="0.35">
      <c r="A250" s="71"/>
      <c r="B250" s="72"/>
      <c r="C250" s="109" t="s">
        <v>466</v>
      </c>
      <c r="D250" s="9">
        <v>6240</v>
      </c>
      <c r="E250" s="9">
        <v>20</v>
      </c>
      <c r="F250" s="266" t="s">
        <v>310</v>
      </c>
      <c r="G250" s="267"/>
      <c r="H250" s="11">
        <v>0</v>
      </c>
      <c r="I250" s="11">
        <v>0</v>
      </c>
      <c r="J250" s="111"/>
      <c r="K250" s="95"/>
      <c r="L250" s="95"/>
      <c r="M250"/>
      <c r="N250"/>
      <c r="O250"/>
      <c r="P250"/>
      <c r="Q250"/>
      <c r="R250"/>
      <c r="S250"/>
      <c r="T250"/>
      <c r="U250"/>
      <c r="V250"/>
      <c r="W250"/>
      <c r="X250"/>
      <c r="Y250"/>
      <c r="Z250"/>
      <c r="AA250"/>
      <c r="AB250"/>
      <c r="AC250"/>
      <c r="AD250"/>
      <c r="AE250"/>
      <c r="AF250"/>
      <c r="AG250"/>
      <c r="AH250"/>
      <c r="AI250"/>
      <c r="AJ250"/>
      <c r="AK250"/>
      <c r="AL250"/>
      <c r="AM250"/>
    </row>
    <row r="251" spans="1:39" s="52" customFormat="1" ht="25.5" x14ac:dyDescent="0.35">
      <c r="A251" s="71"/>
      <c r="B251" s="72"/>
      <c r="C251" s="109" t="s">
        <v>467</v>
      </c>
      <c r="D251" s="9">
        <v>130.05000000000001</v>
      </c>
      <c r="E251" s="9">
        <v>20</v>
      </c>
      <c r="F251" s="266" t="s">
        <v>348</v>
      </c>
      <c r="G251" s="267"/>
      <c r="H251" s="11">
        <v>0</v>
      </c>
      <c r="I251" s="11">
        <v>130.05000000000001</v>
      </c>
      <c r="J251" s="111"/>
      <c r="K251" s="95"/>
      <c r="L251" s="95"/>
      <c r="M251"/>
      <c r="N251"/>
      <c r="O251"/>
      <c r="P251"/>
      <c r="Q251"/>
      <c r="R251"/>
      <c r="S251"/>
      <c r="T251"/>
      <c r="U251"/>
      <c r="V251"/>
      <c r="W251"/>
      <c r="X251"/>
      <c r="Y251"/>
      <c r="Z251"/>
      <c r="AA251"/>
      <c r="AB251"/>
      <c r="AC251"/>
      <c r="AD251"/>
      <c r="AE251"/>
      <c r="AF251"/>
      <c r="AG251"/>
      <c r="AH251"/>
      <c r="AI251"/>
      <c r="AJ251"/>
      <c r="AK251"/>
      <c r="AL251"/>
      <c r="AM251"/>
    </row>
    <row r="252" spans="1:39" s="52" customFormat="1" ht="25.5" x14ac:dyDescent="0.35">
      <c r="A252" s="71"/>
      <c r="B252" s="72"/>
      <c r="C252" s="109" t="s">
        <v>468</v>
      </c>
      <c r="D252" s="9">
        <v>9139.2000000000007</v>
      </c>
      <c r="E252" s="9">
        <v>20</v>
      </c>
      <c r="F252" s="266" t="s">
        <v>348</v>
      </c>
      <c r="G252" s="267"/>
      <c r="H252" s="11">
        <v>0</v>
      </c>
      <c r="I252" s="11">
        <v>9139.2000000000007</v>
      </c>
      <c r="J252" s="111"/>
      <c r="K252" s="95"/>
      <c r="L252" s="95"/>
      <c r="M252"/>
      <c r="N252"/>
      <c r="O252"/>
      <c r="P252"/>
      <c r="Q252"/>
      <c r="R252"/>
      <c r="S252"/>
      <c r="T252"/>
      <c r="U252"/>
      <c r="V252"/>
      <c r="W252"/>
      <c r="X252"/>
      <c r="Y252"/>
      <c r="Z252"/>
      <c r="AA252"/>
      <c r="AB252"/>
      <c r="AC252"/>
      <c r="AD252"/>
      <c r="AE252"/>
      <c r="AF252"/>
      <c r="AG252"/>
      <c r="AH252"/>
      <c r="AI252"/>
      <c r="AJ252"/>
      <c r="AK252"/>
      <c r="AL252"/>
      <c r="AM252"/>
    </row>
    <row r="253" spans="1:39" s="52" customFormat="1" ht="25.5" x14ac:dyDescent="0.35">
      <c r="A253" s="71"/>
      <c r="B253" s="72"/>
      <c r="C253" s="109" t="s">
        <v>468</v>
      </c>
      <c r="D253" s="9">
        <v>67.2</v>
      </c>
      <c r="E253" s="9">
        <v>20</v>
      </c>
      <c r="F253" s="266" t="s">
        <v>348</v>
      </c>
      <c r="G253" s="267"/>
      <c r="H253" s="11">
        <v>0</v>
      </c>
      <c r="I253" s="11">
        <v>67.2</v>
      </c>
      <c r="J253" s="111"/>
      <c r="K253" s="95"/>
      <c r="L253" s="95"/>
      <c r="M253"/>
      <c r="N253"/>
      <c r="O253"/>
      <c r="P253"/>
      <c r="Q253"/>
      <c r="R253"/>
      <c r="S253"/>
      <c r="T253"/>
      <c r="U253"/>
      <c r="V253"/>
      <c r="W253"/>
      <c r="X253"/>
      <c r="Y253"/>
      <c r="Z253"/>
      <c r="AA253"/>
      <c r="AB253"/>
      <c r="AC253"/>
      <c r="AD253"/>
      <c r="AE253"/>
      <c r="AF253"/>
      <c r="AG253"/>
      <c r="AH253"/>
      <c r="AI253"/>
      <c r="AJ253"/>
      <c r="AK253"/>
      <c r="AL253"/>
      <c r="AM253"/>
    </row>
    <row r="254" spans="1:39" s="52" customFormat="1" ht="38.25" x14ac:dyDescent="0.35">
      <c r="A254" s="71"/>
      <c r="B254" s="72"/>
      <c r="C254" s="109" t="s">
        <v>469</v>
      </c>
      <c r="D254" s="9">
        <v>7845.1</v>
      </c>
      <c r="E254" s="9">
        <v>20</v>
      </c>
      <c r="F254" s="266" t="s">
        <v>348</v>
      </c>
      <c r="G254" s="267"/>
      <c r="H254" s="11">
        <v>0</v>
      </c>
      <c r="I254" s="11">
        <v>7845.1</v>
      </c>
      <c r="J254" s="111"/>
      <c r="K254" s="95"/>
      <c r="L254" s="95"/>
      <c r="M254"/>
      <c r="N254"/>
      <c r="O254"/>
      <c r="P254"/>
      <c r="Q254"/>
      <c r="R254"/>
      <c r="S254"/>
      <c r="T254"/>
      <c r="U254"/>
      <c r="V254"/>
      <c r="W254"/>
      <c r="X254"/>
      <c r="Y254"/>
      <c r="Z254"/>
      <c r="AA254"/>
      <c r="AB254"/>
      <c r="AC254"/>
      <c r="AD254"/>
      <c r="AE254"/>
      <c r="AF254"/>
      <c r="AG254"/>
      <c r="AH254"/>
      <c r="AI254"/>
      <c r="AJ254"/>
      <c r="AK254"/>
      <c r="AL254"/>
      <c r="AM254"/>
    </row>
    <row r="255" spans="1:39" s="52" customFormat="1" ht="38.25" x14ac:dyDescent="0.35">
      <c r="A255" s="71"/>
      <c r="B255" s="72"/>
      <c r="C255" s="109" t="s">
        <v>470</v>
      </c>
      <c r="D255" s="9">
        <v>11.4</v>
      </c>
      <c r="E255" s="9">
        <v>15</v>
      </c>
      <c r="F255" s="266" t="s">
        <v>310</v>
      </c>
      <c r="G255" s="267"/>
      <c r="H255" s="11">
        <v>0</v>
      </c>
      <c r="I255" s="11">
        <v>0</v>
      </c>
      <c r="J255" s="111"/>
      <c r="K255" s="95"/>
      <c r="L255" s="95"/>
      <c r="M255"/>
      <c r="N255"/>
      <c r="O255"/>
      <c r="P255"/>
      <c r="Q255"/>
      <c r="R255"/>
      <c r="S255"/>
      <c r="T255"/>
      <c r="U255"/>
      <c r="V255"/>
      <c r="W255"/>
      <c r="X255"/>
      <c r="Y255"/>
      <c r="Z255"/>
      <c r="AA255"/>
      <c r="AB255"/>
      <c r="AC255"/>
      <c r="AD255"/>
      <c r="AE255"/>
      <c r="AF255"/>
      <c r="AG255"/>
      <c r="AH255"/>
      <c r="AI255"/>
      <c r="AJ255"/>
      <c r="AK255"/>
      <c r="AL255"/>
      <c r="AM255"/>
    </row>
    <row r="256" spans="1:39" s="52" customFormat="1" ht="13.15" x14ac:dyDescent="0.35">
      <c r="A256" s="71"/>
      <c r="B256" s="72"/>
      <c r="C256" s="109" t="s">
        <v>471</v>
      </c>
      <c r="D256" s="9">
        <v>10.94</v>
      </c>
      <c r="E256" s="9">
        <v>15</v>
      </c>
      <c r="F256" s="266" t="s">
        <v>310</v>
      </c>
      <c r="G256" s="267"/>
      <c r="H256" s="11">
        <v>0</v>
      </c>
      <c r="I256" s="11">
        <v>0</v>
      </c>
      <c r="J256" s="111"/>
      <c r="K256" s="95"/>
      <c r="L256" s="95"/>
      <c r="M256"/>
      <c r="N256"/>
      <c r="O256"/>
      <c r="P256"/>
      <c r="Q256"/>
      <c r="R256"/>
      <c r="S256"/>
      <c r="T256"/>
      <c r="U256"/>
      <c r="V256"/>
      <c r="W256"/>
      <c r="X256"/>
      <c r="Y256"/>
      <c r="Z256"/>
      <c r="AA256"/>
      <c r="AB256"/>
      <c r="AC256"/>
      <c r="AD256"/>
      <c r="AE256"/>
      <c r="AF256"/>
      <c r="AG256"/>
      <c r="AH256"/>
      <c r="AI256"/>
      <c r="AJ256"/>
      <c r="AK256"/>
      <c r="AL256"/>
      <c r="AM256"/>
    </row>
    <row r="257" spans="1:39" s="52" customFormat="1" ht="13.15" x14ac:dyDescent="0.35">
      <c r="A257" s="71"/>
      <c r="B257" s="72"/>
      <c r="C257" s="109" t="s">
        <v>471</v>
      </c>
      <c r="D257" s="9">
        <v>14.32</v>
      </c>
      <c r="E257" s="9">
        <v>10</v>
      </c>
      <c r="F257" s="266" t="s">
        <v>310</v>
      </c>
      <c r="G257" s="267"/>
      <c r="H257" s="11">
        <v>0</v>
      </c>
      <c r="I257" s="11">
        <v>0</v>
      </c>
      <c r="J257" s="111"/>
      <c r="K257" s="95"/>
      <c r="L257" s="95"/>
      <c r="M257"/>
      <c r="N257"/>
      <c r="O257"/>
      <c r="P257"/>
      <c r="Q257"/>
      <c r="R257"/>
      <c r="S257"/>
      <c r="T257"/>
      <c r="U257"/>
      <c r="V257"/>
      <c r="W257"/>
      <c r="X257"/>
      <c r="Y257"/>
      <c r="Z257"/>
      <c r="AA257"/>
      <c r="AB257"/>
      <c r="AC257"/>
      <c r="AD257"/>
      <c r="AE257"/>
      <c r="AF257"/>
      <c r="AG257"/>
      <c r="AH257"/>
      <c r="AI257"/>
      <c r="AJ257"/>
      <c r="AK257"/>
      <c r="AL257"/>
      <c r="AM257"/>
    </row>
    <row r="258" spans="1:39" s="52" customFormat="1" ht="38.25" x14ac:dyDescent="0.35">
      <c r="A258" s="71"/>
      <c r="B258" s="72"/>
      <c r="C258" s="109" t="s">
        <v>472</v>
      </c>
      <c r="D258" s="9">
        <v>5.74</v>
      </c>
      <c r="E258" s="9">
        <v>15</v>
      </c>
      <c r="F258" s="266" t="s">
        <v>348</v>
      </c>
      <c r="G258" s="267"/>
      <c r="H258" s="11">
        <v>0</v>
      </c>
      <c r="I258" s="11">
        <v>5.74</v>
      </c>
      <c r="J258" s="111"/>
      <c r="K258" s="95"/>
      <c r="L258" s="95"/>
      <c r="M258"/>
      <c r="N258"/>
      <c r="O258"/>
      <c r="P258"/>
      <c r="Q258"/>
      <c r="R258"/>
      <c r="S258"/>
      <c r="T258"/>
      <c r="U258"/>
      <c r="V258"/>
      <c r="W258"/>
      <c r="X258"/>
      <c r="Y258"/>
      <c r="Z258"/>
      <c r="AA258"/>
      <c r="AB258"/>
      <c r="AC258"/>
      <c r="AD258"/>
      <c r="AE258"/>
      <c r="AF258"/>
      <c r="AG258"/>
      <c r="AH258"/>
      <c r="AI258"/>
      <c r="AJ258"/>
      <c r="AK258"/>
      <c r="AL258"/>
      <c r="AM258"/>
    </row>
    <row r="259" spans="1:39" s="52" customFormat="1" ht="25.5" x14ac:dyDescent="0.35">
      <c r="A259" s="71"/>
      <c r="B259" s="72"/>
      <c r="C259" s="109" t="s">
        <v>473</v>
      </c>
      <c r="D259" s="9">
        <v>1312.97</v>
      </c>
      <c r="E259" s="9">
        <v>15</v>
      </c>
      <c r="F259" s="266" t="s">
        <v>310</v>
      </c>
      <c r="G259" s="267"/>
      <c r="H259" s="11">
        <v>0</v>
      </c>
      <c r="I259" s="11">
        <v>0</v>
      </c>
      <c r="J259" s="111"/>
      <c r="K259" s="95"/>
      <c r="L259" s="95"/>
      <c r="M259"/>
      <c r="N259"/>
      <c r="O259"/>
      <c r="P259"/>
      <c r="Q259"/>
      <c r="R259"/>
      <c r="S259"/>
      <c r="T259"/>
      <c r="U259"/>
      <c r="V259"/>
      <c r="W259"/>
      <c r="X259"/>
      <c r="Y259"/>
      <c r="Z259"/>
      <c r="AA259"/>
      <c r="AB259"/>
      <c r="AC259"/>
      <c r="AD259"/>
      <c r="AE259"/>
      <c r="AF259"/>
      <c r="AG259"/>
      <c r="AH259"/>
      <c r="AI259"/>
      <c r="AJ259"/>
      <c r="AK259"/>
      <c r="AL259"/>
      <c r="AM259"/>
    </row>
    <row r="260" spans="1:39" s="52" customFormat="1" ht="38.25" x14ac:dyDescent="0.35">
      <c r="A260" s="71"/>
      <c r="B260" s="72"/>
      <c r="C260" s="109" t="s">
        <v>474</v>
      </c>
      <c r="D260" s="9">
        <v>1060.06</v>
      </c>
      <c r="E260" s="9">
        <v>10</v>
      </c>
      <c r="F260" s="266" t="s">
        <v>348</v>
      </c>
      <c r="G260" s="267"/>
      <c r="H260" s="11">
        <v>0</v>
      </c>
      <c r="I260" s="11">
        <v>1060.06</v>
      </c>
      <c r="J260" s="111"/>
      <c r="K260" s="95"/>
      <c r="L260" s="95"/>
      <c r="M260"/>
      <c r="N260"/>
      <c r="O260"/>
      <c r="P260"/>
      <c r="Q260"/>
      <c r="R260"/>
      <c r="S260"/>
      <c r="T260"/>
      <c r="U260"/>
      <c r="V260"/>
      <c r="W260"/>
      <c r="X260"/>
      <c r="Y260"/>
      <c r="Z260"/>
      <c r="AA260"/>
      <c r="AB260"/>
      <c r="AC260"/>
      <c r="AD260"/>
      <c r="AE260"/>
      <c r="AF260"/>
      <c r="AG260"/>
      <c r="AH260"/>
      <c r="AI260"/>
      <c r="AJ260"/>
      <c r="AK260"/>
      <c r="AL260"/>
      <c r="AM260"/>
    </row>
    <row r="261" spans="1:39" s="52" customFormat="1" ht="25.5" x14ac:dyDescent="0.35">
      <c r="A261" s="71"/>
      <c r="B261" s="72"/>
      <c r="C261" s="109" t="s">
        <v>475</v>
      </c>
      <c r="D261" s="9">
        <v>2.69</v>
      </c>
      <c r="E261" s="9">
        <v>10</v>
      </c>
      <c r="F261" s="266" t="s">
        <v>310</v>
      </c>
      <c r="G261" s="267"/>
      <c r="H261" s="11">
        <v>0</v>
      </c>
      <c r="I261" s="11">
        <v>0</v>
      </c>
      <c r="J261" s="111"/>
      <c r="K261" s="95"/>
      <c r="L261" s="95"/>
      <c r="M261"/>
      <c r="N261"/>
      <c r="O261"/>
      <c r="P261"/>
      <c r="Q261"/>
      <c r="R261"/>
      <c r="S261"/>
      <c r="T261"/>
      <c r="U261"/>
      <c r="V261"/>
      <c r="W261"/>
      <c r="X261"/>
      <c r="Y261"/>
      <c r="Z261"/>
      <c r="AA261"/>
      <c r="AB261"/>
      <c r="AC261"/>
      <c r="AD261"/>
      <c r="AE261"/>
      <c r="AF261"/>
      <c r="AG261"/>
      <c r="AH261"/>
      <c r="AI261"/>
      <c r="AJ261"/>
      <c r="AK261"/>
      <c r="AL261"/>
      <c r="AM261"/>
    </row>
    <row r="262" spans="1:39" s="52" customFormat="1" ht="63.75" x14ac:dyDescent="0.35">
      <c r="A262" s="71"/>
      <c r="B262" s="72"/>
      <c r="C262" s="109" t="s">
        <v>476</v>
      </c>
      <c r="D262" s="9">
        <v>2784.39</v>
      </c>
      <c r="E262" s="9">
        <v>10</v>
      </c>
      <c r="F262" s="266" t="s">
        <v>310</v>
      </c>
      <c r="G262" s="267"/>
      <c r="H262" s="11">
        <v>0</v>
      </c>
      <c r="I262" s="11">
        <v>0</v>
      </c>
      <c r="J262" s="111"/>
      <c r="K262" s="95"/>
      <c r="L262" s="95"/>
      <c r="M262"/>
      <c r="N262"/>
      <c r="O262"/>
      <c r="P262"/>
      <c r="Q262"/>
      <c r="R262"/>
      <c r="S262"/>
      <c r="T262"/>
      <c r="U262"/>
      <c r="V262"/>
      <c r="W262"/>
      <c r="X262"/>
      <c r="Y262"/>
      <c r="Z262"/>
      <c r="AA262"/>
      <c r="AB262"/>
      <c r="AC262"/>
      <c r="AD262"/>
      <c r="AE262"/>
      <c r="AF262"/>
      <c r="AG262"/>
      <c r="AH262"/>
      <c r="AI262"/>
      <c r="AJ262"/>
      <c r="AK262"/>
      <c r="AL262"/>
      <c r="AM262"/>
    </row>
    <row r="263" spans="1:39" s="52" customFormat="1" ht="25.5" x14ac:dyDescent="0.35">
      <c r="A263" s="71"/>
      <c r="B263" s="72"/>
      <c r="C263" s="109" t="s">
        <v>477</v>
      </c>
      <c r="D263" s="9">
        <v>137.79</v>
      </c>
      <c r="E263" s="9">
        <v>30</v>
      </c>
      <c r="F263" s="266" t="s">
        <v>348</v>
      </c>
      <c r="G263" s="267"/>
      <c r="H263" s="11">
        <v>0</v>
      </c>
      <c r="I263" s="11">
        <v>137.79</v>
      </c>
      <c r="J263" s="111"/>
      <c r="K263" s="95"/>
      <c r="L263" s="95"/>
      <c r="M263"/>
      <c r="N263"/>
      <c r="O263"/>
      <c r="P263"/>
      <c r="Q263"/>
      <c r="R263"/>
      <c r="S263"/>
      <c r="T263"/>
      <c r="U263"/>
      <c r="V263"/>
      <c r="W263"/>
      <c r="X263"/>
      <c r="Y263"/>
      <c r="Z263"/>
      <c r="AA263"/>
      <c r="AB263"/>
      <c r="AC263"/>
      <c r="AD263"/>
      <c r="AE263"/>
      <c r="AF263"/>
      <c r="AG263"/>
      <c r="AH263"/>
      <c r="AI263"/>
      <c r="AJ263"/>
      <c r="AK263"/>
      <c r="AL263"/>
      <c r="AM263"/>
    </row>
    <row r="264" spans="1:39" s="52" customFormat="1" ht="25.5" x14ac:dyDescent="0.35">
      <c r="A264" s="71"/>
      <c r="B264" s="72"/>
      <c r="C264" s="109" t="s">
        <v>478</v>
      </c>
      <c r="D264" s="9">
        <v>558.6</v>
      </c>
      <c r="E264" s="9">
        <v>15</v>
      </c>
      <c r="F264" s="266" t="s">
        <v>348</v>
      </c>
      <c r="G264" s="267"/>
      <c r="H264" s="11">
        <v>0</v>
      </c>
      <c r="I264" s="11">
        <v>558.6</v>
      </c>
      <c r="J264" s="111"/>
      <c r="K264" s="95"/>
      <c r="L264" s="95"/>
      <c r="M264"/>
      <c r="N264"/>
      <c r="O264"/>
      <c r="P264"/>
      <c r="Q264"/>
      <c r="R264"/>
      <c r="S264"/>
      <c r="T264"/>
      <c r="U264"/>
      <c r="V264"/>
      <c r="W264"/>
      <c r="X264"/>
      <c r="Y264"/>
      <c r="Z264"/>
      <c r="AA264"/>
      <c r="AB264"/>
      <c r="AC264"/>
      <c r="AD264"/>
      <c r="AE264"/>
      <c r="AF264"/>
      <c r="AG264"/>
      <c r="AH264"/>
      <c r="AI264"/>
      <c r="AJ264"/>
      <c r="AK264"/>
      <c r="AL264"/>
      <c r="AM264"/>
    </row>
    <row r="265" spans="1:39" s="52" customFormat="1" ht="13.15" x14ac:dyDescent="0.35">
      <c r="A265" s="71"/>
      <c r="B265" s="72"/>
      <c r="C265" s="109"/>
      <c r="D265" s="9"/>
      <c r="E265" s="9"/>
      <c r="F265" s="266"/>
      <c r="G265" s="267"/>
      <c r="H265" s="11"/>
      <c r="I265" s="11"/>
      <c r="J265" s="111"/>
      <c r="K265" s="95"/>
      <c r="L265" s="95"/>
      <c r="M265"/>
      <c r="N265"/>
      <c r="O265"/>
      <c r="P265"/>
      <c r="Q265"/>
      <c r="R265"/>
      <c r="S265"/>
      <c r="T265"/>
      <c r="U265"/>
      <c r="V265"/>
      <c r="W265"/>
      <c r="X265"/>
      <c r="Y265"/>
      <c r="Z265"/>
      <c r="AA265"/>
      <c r="AB265"/>
      <c r="AC265"/>
      <c r="AD265"/>
      <c r="AE265"/>
      <c r="AF265"/>
      <c r="AG265"/>
      <c r="AH265"/>
      <c r="AI265"/>
      <c r="AJ265"/>
      <c r="AK265"/>
      <c r="AL265"/>
      <c r="AM265"/>
    </row>
    <row r="266" spans="1:39" s="52" customFormat="1" ht="13.15" x14ac:dyDescent="0.35">
      <c r="A266" s="71"/>
      <c r="B266" s="72"/>
      <c r="C266" s="109"/>
      <c r="D266" s="9"/>
      <c r="E266" s="9"/>
      <c r="F266" s="266"/>
      <c r="G266" s="267"/>
      <c r="H266" s="11"/>
      <c r="I266" s="11"/>
      <c r="J266" s="111"/>
      <c r="K266" s="95"/>
      <c r="L266" s="95"/>
      <c r="M266"/>
      <c r="N266"/>
      <c r="O266"/>
      <c r="P266"/>
      <c r="Q266"/>
      <c r="R266"/>
      <c r="S266"/>
      <c r="T266"/>
      <c r="U266"/>
      <c r="V266"/>
      <c r="W266"/>
      <c r="X266"/>
      <c r="Y266"/>
      <c r="Z266"/>
      <c r="AA266"/>
      <c r="AB266"/>
      <c r="AC266"/>
      <c r="AD266"/>
      <c r="AE266"/>
      <c r="AF266"/>
      <c r="AG266"/>
      <c r="AH266"/>
      <c r="AI266"/>
      <c r="AJ266"/>
      <c r="AK266"/>
      <c r="AL266"/>
      <c r="AM266"/>
    </row>
    <row r="267" spans="1:39" s="52" customFormat="1" ht="13.15" x14ac:dyDescent="0.35">
      <c r="A267" s="71"/>
      <c r="B267" s="72"/>
      <c r="C267" s="109"/>
      <c r="D267" s="9"/>
      <c r="E267" s="9"/>
      <c r="F267" s="266"/>
      <c r="G267" s="267"/>
      <c r="H267" s="11"/>
      <c r="I267" s="11"/>
      <c r="J267" s="111"/>
      <c r="K267" s="95"/>
      <c r="L267" s="95"/>
      <c r="M267"/>
      <c r="N267"/>
      <c r="O267"/>
      <c r="P267"/>
      <c r="Q267"/>
      <c r="R267"/>
      <c r="S267"/>
      <c r="T267"/>
      <c r="U267"/>
      <c r="V267"/>
      <c r="W267"/>
      <c r="X267"/>
      <c r="Y267"/>
      <c r="Z267"/>
      <c r="AA267"/>
      <c r="AB267"/>
      <c r="AC267"/>
      <c r="AD267"/>
      <c r="AE267"/>
      <c r="AF267"/>
      <c r="AG267"/>
      <c r="AH267"/>
      <c r="AI267"/>
      <c r="AJ267"/>
      <c r="AK267"/>
      <c r="AL267"/>
      <c r="AM267"/>
    </row>
    <row r="268" spans="1:39" s="52" customFormat="1" ht="13.15" x14ac:dyDescent="0.35">
      <c r="A268" s="71"/>
      <c r="B268" s="72"/>
      <c r="C268" s="109"/>
      <c r="D268" s="9"/>
      <c r="E268" s="9"/>
      <c r="F268" s="266"/>
      <c r="G268" s="267"/>
      <c r="H268" s="11"/>
      <c r="I268" s="11"/>
      <c r="J268" s="111"/>
      <c r="K268" s="95"/>
      <c r="L268" s="95"/>
      <c r="M268"/>
      <c r="N268"/>
      <c r="O268"/>
      <c r="P268"/>
      <c r="Q268"/>
      <c r="R268"/>
      <c r="S268"/>
      <c r="T268"/>
      <c r="U268"/>
      <c r="V268"/>
      <c r="W268"/>
      <c r="X268"/>
      <c r="Y268"/>
      <c r="Z268"/>
      <c r="AA268"/>
      <c r="AB268"/>
      <c r="AC268"/>
      <c r="AD268"/>
      <c r="AE268"/>
      <c r="AF268"/>
      <c r="AG268"/>
      <c r="AH268"/>
      <c r="AI268"/>
      <c r="AJ268"/>
      <c r="AK268"/>
      <c r="AL268"/>
      <c r="AM268"/>
    </row>
    <row r="269" spans="1:39" s="52" customFormat="1" ht="30" customHeight="1" x14ac:dyDescent="0.35">
      <c r="A269" s="71">
        <v>6</v>
      </c>
      <c r="B269" s="72" t="s">
        <v>173</v>
      </c>
      <c r="C269" s="9"/>
      <c r="D269" s="9"/>
      <c r="E269" s="9"/>
      <c r="F269" s="266"/>
      <c r="G269" s="267"/>
      <c r="H269" s="11"/>
      <c r="I269" s="11"/>
      <c r="J269" s="225"/>
      <c r="K269" s="297"/>
      <c r="L269" s="297"/>
      <c r="M269"/>
      <c r="N269"/>
      <c r="O269"/>
      <c r="P269"/>
      <c r="Q269"/>
      <c r="R269"/>
      <c r="S269"/>
      <c r="T269"/>
      <c r="U269"/>
      <c r="V269"/>
      <c r="W269"/>
      <c r="X269"/>
      <c r="Y269"/>
      <c r="Z269"/>
      <c r="AA269"/>
      <c r="AB269"/>
      <c r="AC269"/>
      <c r="AD269"/>
      <c r="AE269"/>
      <c r="AF269"/>
      <c r="AG269"/>
      <c r="AH269"/>
      <c r="AI269"/>
      <c r="AJ269"/>
      <c r="AK269"/>
      <c r="AL269"/>
      <c r="AM269"/>
    </row>
    <row r="270" spans="1:39" s="52" customFormat="1" ht="30" customHeight="1" x14ac:dyDescent="0.35">
      <c r="A270" s="71">
        <v>7</v>
      </c>
      <c r="B270" s="72" t="s">
        <v>174</v>
      </c>
      <c r="C270" s="9"/>
      <c r="D270" s="9"/>
      <c r="E270" s="9"/>
      <c r="F270" s="266"/>
      <c r="G270" s="267"/>
      <c r="H270" s="11"/>
      <c r="I270" s="11"/>
      <c r="J270" s="225"/>
      <c r="K270" s="297"/>
      <c r="L270" s="297"/>
      <c r="M270"/>
      <c r="N270"/>
      <c r="O270"/>
      <c r="P270"/>
      <c r="Q270"/>
      <c r="R270"/>
      <c r="S270"/>
      <c r="T270"/>
      <c r="U270"/>
      <c r="V270"/>
      <c r="W270"/>
      <c r="X270"/>
      <c r="Y270"/>
      <c r="Z270"/>
      <c r="AA270"/>
      <c r="AB270"/>
      <c r="AC270"/>
      <c r="AD270"/>
      <c r="AE270"/>
      <c r="AF270"/>
      <c r="AG270"/>
      <c r="AH270"/>
      <c r="AI270"/>
      <c r="AJ270"/>
      <c r="AK270"/>
      <c r="AL270"/>
      <c r="AM270"/>
    </row>
    <row r="271" spans="1:39" s="52" customFormat="1" ht="30" customHeight="1" x14ac:dyDescent="0.35">
      <c r="A271" s="71">
        <v>8</v>
      </c>
      <c r="B271" s="72" t="s">
        <v>175</v>
      </c>
      <c r="C271" s="109" t="s">
        <v>479</v>
      </c>
      <c r="D271" s="9">
        <v>28984500</v>
      </c>
      <c r="E271" s="9" t="s">
        <v>304</v>
      </c>
      <c r="F271" s="266" t="s">
        <v>312</v>
      </c>
      <c r="G271" s="267"/>
      <c r="H271" s="11">
        <v>0</v>
      </c>
      <c r="I271" s="11">
        <v>0</v>
      </c>
      <c r="J271" s="225"/>
      <c r="K271" s="297"/>
      <c r="L271" s="297"/>
      <c r="M271"/>
      <c r="N271"/>
      <c r="O271"/>
      <c r="P271"/>
      <c r="Q271"/>
      <c r="R271"/>
      <c r="S271"/>
      <c r="T271"/>
      <c r="U271"/>
      <c r="V271"/>
      <c r="W271"/>
      <c r="X271"/>
      <c r="Y271"/>
      <c r="Z271"/>
      <c r="AA271"/>
      <c r="AB271"/>
      <c r="AC271"/>
      <c r="AD271"/>
      <c r="AE271"/>
      <c r="AF271"/>
      <c r="AG271"/>
      <c r="AH271"/>
      <c r="AI271"/>
      <c r="AJ271"/>
      <c r="AK271"/>
      <c r="AL271"/>
      <c r="AM271"/>
    </row>
    <row r="272" spans="1:39" s="52" customFormat="1" ht="38.25" x14ac:dyDescent="0.35">
      <c r="A272" s="71"/>
      <c r="B272" s="72"/>
      <c r="C272" s="109" t="s">
        <v>480</v>
      </c>
      <c r="D272" s="9">
        <v>6753388.5</v>
      </c>
      <c r="E272" s="9" t="s">
        <v>304</v>
      </c>
      <c r="F272" s="266" t="s">
        <v>481</v>
      </c>
      <c r="G272" s="267"/>
      <c r="H272" s="11">
        <v>6753388.5</v>
      </c>
      <c r="I272" s="11">
        <v>0</v>
      </c>
      <c r="J272" s="111"/>
      <c r="K272" s="95"/>
      <c r="L272" s="95"/>
      <c r="M272"/>
      <c r="N272"/>
      <c r="O272"/>
      <c r="P272"/>
      <c r="Q272"/>
      <c r="R272"/>
      <c r="S272"/>
      <c r="T272"/>
      <c r="U272"/>
      <c r="V272"/>
      <c r="W272"/>
      <c r="X272"/>
      <c r="Y272"/>
      <c r="Z272"/>
      <c r="AA272"/>
      <c r="AB272"/>
      <c r="AC272"/>
      <c r="AD272"/>
      <c r="AE272"/>
      <c r="AF272"/>
      <c r="AG272"/>
      <c r="AH272"/>
      <c r="AI272"/>
      <c r="AJ272"/>
      <c r="AK272"/>
      <c r="AL272"/>
      <c r="AM272"/>
    </row>
    <row r="273" spans="1:47" s="52" customFormat="1" ht="38.25" x14ac:dyDescent="0.35">
      <c r="A273" s="71"/>
      <c r="B273" s="72"/>
      <c r="C273" s="109" t="s">
        <v>482</v>
      </c>
      <c r="D273" s="9">
        <v>71920.210000000006</v>
      </c>
      <c r="E273" s="9">
        <v>10</v>
      </c>
      <c r="F273" s="266" t="s">
        <v>483</v>
      </c>
      <c r="G273" s="267"/>
      <c r="H273" s="11">
        <v>0</v>
      </c>
      <c r="I273" s="11">
        <v>0</v>
      </c>
      <c r="J273" s="111"/>
      <c r="K273" s="95"/>
      <c r="L273" s="95"/>
      <c r="M273"/>
      <c r="N273"/>
      <c r="O273"/>
      <c r="P273"/>
      <c r="Q273"/>
      <c r="R273"/>
      <c r="S273"/>
      <c r="T273"/>
      <c r="U273"/>
      <c r="V273"/>
      <c r="W273"/>
      <c r="X273"/>
      <c r="Y273"/>
      <c r="Z273"/>
      <c r="AA273"/>
      <c r="AB273"/>
      <c r="AC273"/>
      <c r="AD273"/>
      <c r="AE273"/>
      <c r="AF273"/>
      <c r="AG273"/>
      <c r="AH273"/>
      <c r="AI273"/>
      <c r="AJ273"/>
      <c r="AK273"/>
      <c r="AL273"/>
      <c r="AM273"/>
    </row>
    <row r="274" spans="1:47" s="52" customFormat="1" ht="30" customHeight="1" x14ac:dyDescent="0.35">
      <c r="A274" s="71"/>
      <c r="B274" s="72"/>
      <c r="C274" s="109" t="s">
        <v>484</v>
      </c>
      <c r="D274" s="9">
        <v>413.8</v>
      </c>
      <c r="E274" s="9">
        <v>10</v>
      </c>
      <c r="F274" s="266" t="s">
        <v>351</v>
      </c>
      <c r="G274" s="267"/>
      <c r="H274" s="11">
        <v>0</v>
      </c>
      <c r="I274" s="11">
        <v>0</v>
      </c>
      <c r="J274" s="111"/>
      <c r="K274" s="95"/>
      <c r="L274" s="95"/>
      <c r="M274"/>
      <c r="N274"/>
      <c r="O274"/>
      <c r="P274"/>
      <c r="Q274"/>
      <c r="R274"/>
      <c r="S274"/>
      <c r="T274"/>
      <c r="U274"/>
      <c r="V274"/>
      <c r="W274"/>
      <c r="X274"/>
      <c r="Y274"/>
      <c r="Z274"/>
      <c r="AA274"/>
      <c r="AB274"/>
      <c r="AC274"/>
      <c r="AD274"/>
      <c r="AE274"/>
      <c r="AF274"/>
      <c r="AG274"/>
      <c r="AH274"/>
      <c r="AI274"/>
      <c r="AJ274"/>
      <c r="AK274"/>
      <c r="AL274"/>
      <c r="AM274"/>
    </row>
    <row r="275" spans="1:47" s="52" customFormat="1" ht="30" customHeight="1" x14ac:dyDescent="0.35">
      <c r="A275" s="71"/>
      <c r="B275" s="72"/>
      <c r="C275" s="109" t="s">
        <v>485</v>
      </c>
      <c r="D275" s="9">
        <v>300</v>
      </c>
      <c r="E275" s="9" t="s">
        <v>304</v>
      </c>
      <c r="F275" s="266" t="s">
        <v>305</v>
      </c>
      <c r="G275" s="267"/>
      <c r="H275" s="11">
        <v>0</v>
      </c>
      <c r="I275" s="11">
        <v>300</v>
      </c>
      <c r="J275" s="111"/>
      <c r="K275" s="95"/>
      <c r="L275" s="95"/>
      <c r="M275"/>
      <c r="N275"/>
      <c r="O275"/>
      <c r="P275"/>
      <c r="Q275"/>
      <c r="R275"/>
      <c r="S275"/>
      <c r="T275"/>
      <c r="U275"/>
      <c r="V275"/>
      <c r="W275"/>
      <c r="X275"/>
      <c r="Y275"/>
      <c r="Z275"/>
      <c r="AA275"/>
      <c r="AB275"/>
      <c r="AC275"/>
      <c r="AD275"/>
      <c r="AE275"/>
      <c r="AF275"/>
      <c r="AG275"/>
      <c r="AH275"/>
      <c r="AI275"/>
      <c r="AJ275"/>
      <c r="AK275"/>
      <c r="AL275"/>
      <c r="AM275"/>
    </row>
    <row r="276" spans="1:47" s="52" customFormat="1" ht="30" customHeight="1" x14ac:dyDescent="0.35">
      <c r="A276" s="71"/>
      <c r="B276" s="72"/>
      <c r="C276" s="9"/>
      <c r="D276" s="9"/>
      <c r="E276" s="9"/>
      <c r="F276" s="266"/>
      <c r="G276" s="267"/>
      <c r="H276" s="11"/>
      <c r="I276" s="11"/>
      <c r="J276" s="225"/>
      <c r="K276" s="297"/>
      <c r="L276" s="297"/>
      <c r="M276"/>
      <c r="N276"/>
      <c r="O276"/>
      <c r="P276"/>
      <c r="Q276"/>
      <c r="R276"/>
      <c r="S276"/>
      <c r="T276"/>
      <c r="U276"/>
      <c r="V276"/>
      <c r="W276"/>
      <c r="X276"/>
      <c r="Y276"/>
      <c r="Z276"/>
      <c r="AA276"/>
      <c r="AB276"/>
      <c r="AC276"/>
      <c r="AD276"/>
      <c r="AE276"/>
      <c r="AF276"/>
      <c r="AG276"/>
      <c r="AH276"/>
      <c r="AI276"/>
      <c r="AJ276"/>
      <c r="AK276"/>
      <c r="AL276"/>
      <c r="AM276"/>
    </row>
    <row r="277" spans="1:47" s="52" customFormat="1" ht="30" customHeight="1" x14ac:dyDescent="0.35">
      <c r="A277" s="326" t="s">
        <v>176</v>
      </c>
      <c r="B277" s="327"/>
      <c r="C277" s="64" t="s">
        <v>177</v>
      </c>
      <c r="D277" s="64" t="s">
        <v>233</v>
      </c>
      <c r="E277" s="128" t="s">
        <v>234</v>
      </c>
      <c r="F277" s="177" t="s">
        <v>180</v>
      </c>
      <c r="G277" s="177" t="s">
        <v>181</v>
      </c>
      <c r="H277" s="427"/>
      <c r="I277" s="299"/>
      <c r="J277" s="225"/>
      <c r="K277" s="297"/>
      <c r="L277" s="297"/>
      <c r="M277"/>
      <c r="N277"/>
      <c r="O277"/>
      <c r="P277"/>
      <c r="Q277"/>
      <c r="R277"/>
      <c r="S277"/>
      <c r="T277"/>
      <c r="U277"/>
      <c r="V277"/>
      <c r="W277"/>
      <c r="X277"/>
      <c r="Y277"/>
      <c r="Z277"/>
      <c r="AA277"/>
      <c r="AB277"/>
      <c r="AC277"/>
      <c r="AD277"/>
      <c r="AE277"/>
      <c r="AF277"/>
      <c r="AG277"/>
      <c r="AH277"/>
      <c r="AI277"/>
      <c r="AJ277"/>
      <c r="AK277"/>
      <c r="AL277"/>
      <c r="AM277"/>
    </row>
    <row r="278" spans="1:47" s="52" customFormat="1" ht="30" customHeight="1" x14ac:dyDescent="0.35">
      <c r="A278" s="71" t="s">
        <v>182</v>
      </c>
      <c r="B278" s="72" t="s">
        <v>183</v>
      </c>
      <c r="C278" s="9" t="s">
        <v>505</v>
      </c>
      <c r="D278" s="9">
        <v>24.7</v>
      </c>
      <c r="E278" s="9">
        <v>1</v>
      </c>
      <c r="F278" s="490">
        <v>45.01</v>
      </c>
      <c r="G278" s="157">
        <v>1</v>
      </c>
      <c r="H278" s="298"/>
      <c r="I278" s="299"/>
      <c r="J278" s="315" t="s">
        <v>184</v>
      </c>
      <c r="K278" s="316"/>
      <c r="L278" s="316"/>
      <c r="M278"/>
      <c r="N278"/>
      <c r="O278"/>
      <c r="P278"/>
      <c r="Q278"/>
      <c r="R278"/>
      <c r="S278"/>
      <c r="T278"/>
      <c r="U278"/>
      <c r="V278"/>
      <c r="W278"/>
      <c r="X278"/>
      <c r="Y278"/>
      <c r="Z278"/>
      <c r="AA278"/>
      <c r="AB278"/>
      <c r="AC278"/>
      <c r="AD278"/>
      <c r="AE278"/>
      <c r="AF278"/>
      <c r="AG278"/>
      <c r="AH278"/>
      <c r="AI278"/>
      <c r="AJ278"/>
      <c r="AK278"/>
      <c r="AL278"/>
      <c r="AM278"/>
    </row>
    <row r="279" spans="1:47" s="52" customFormat="1" ht="30" customHeight="1" x14ac:dyDescent="0.35">
      <c r="A279" s="71" t="s">
        <v>185</v>
      </c>
      <c r="B279" s="72" t="s">
        <v>186</v>
      </c>
      <c r="C279" s="9"/>
      <c r="D279" s="9"/>
      <c r="E279" s="9"/>
      <c r="F279" s="157"/>
      <c r="G279" s="157"/>
      <c r="H279" s="158"/>
      <c r="I279" s="133"/>
      <c r="J279" s="225"/>
      <c r="K279" s="297"/>
      <c r="L279" s="297"/>
      <c r="M279"/>
      <c r="N279"/>
      <c r="O279"/>
      <c r="P279"/>
      <c r="Q279"/>
      <c r="R279"/>
      <c r="S279"/>
      <c r="T279"/>
      <c r="U279"/>
      <c r="V279"/>
      <c r="W279"/>
      <c r="X279"/>
      <c r="Y279"/>
      <c r="Z279"/>
      <c r="AA279"/>
      <c r="AB279"/>
      <c r="AC279"/>
      <c r="AD279"/>
      <c r="AE279"/>
      <c r="AF279"/>
      <c r="AG279"/>
      <c r="AH279"/>
      <c r="AI279"/>
      <c r="AJ279"/>
      <c r="AK279"/>
      <c r="AL279"/>
      <c r="AM279"/>
    </row>
    <row r="280" spans="1:47" s="52" customFormat="1" ht="30" customHeight="1" x14ac:dyDescent="0.35">
      <c r="A280" s="71" t="s">
        <v>187</v>
      </c>
      <c r="B280" s="72" t="s">
        <v>188</v>
      </c>
      <c r="C280" s="9"/>
      <c r="D280" s="9"/>
      <c r="E280" s="9"/>
      <c r="F280" s="157"/>
      <c r="G280" s="157"/>
      <c r="H280" s="298"/>
      <c r="I280" s="299"/>
      <c r="J280" s="225"/>
      <c r="K280" s="297"/>
      <c r="L280" s="297"/>
      <c r="M280"/>
      <c r="N280"/>
      <c r="O280"/>
      <c r="P280"/>
      <c r="Q280"/>
      <c r="R280"/>
      <c r="S280"/>
      <c r="T280"/>
      <c r="U280"/>
      <c r="V280"/>
      <c r="W280"/>
      <c r="X280"/>
      <c r="Y280"/>
      <c r="Z280"/>
      <c r="AA280"/>
      <c r="AB280"/>
      <c r="AC280"/>
      <c r="AD280"/>
      <c r="AE280"/>
      <c r="AF280"/>
      <c r="AG280"/>
      <c r="AH280"/>
      <c r="AI280"/>
      <c r="AJ280"/>
      <c r="AK280"/>
      <c r="AL280"/>
      <c r="AM280"/>
    </row>
    <row r="281" spans="1:47" s="76" customFormat="1" ht="33" customHeight="1" x14ac:dyDescent="0.35">
      <c r="A281" s="52"/>
      <c r="B281" s="52"/>
      <c r="C281" s="74" t="s">
        <v>189</v>
      </c>
      <c r="D281" s="119">
        <f>SUM(D52:D276)+SUM(D278:D280)</f>
        <v>91551170.614000037</v>
      </c>
      <c r="E281" s="395"/>
      <c r="F281" s="396"/>
      <c r="G281" s="396"/>
      <c r="H281" s="121">
        <f>SUM(H52:H276)</f>
        <v>6753388.5</v>
      </c>
      <c r="I281" s="121">
        <f>SUM(I52:I276)</f>
        <v>46780933.274000041</v>
      </c>
      <c r="J281"/>
      <c r="K281"/>
      <c r="L281"/>
      <c r="M281"/>
      <c r="N281"/>
      <c r="O281"/>
      <c r="P281"/>
      <c r="Q281"/>
      <c r="R281"/>
      <c r="S281"/>
      <c r="T281"/>
      <c r="U281"/>
      <c r="V281"/>
      <c r="W281"/>
      <c r="X281"/>
      <c r="Y281"/>
      <c r="Z281"/>
      <c r="AA281"/>
      <c r="AB281"/>
      <c r="AC281"/>
      <c r="AD281"/>
      <c r="AE281"/>
      <c r="AF281"/>
      <c r="AG281"/>
      <c r="AH281"/>
      <c r="AI281"/>
      <c r="AJ281"/>
      <c r="AK281"/>
    </row>
    <row r="282" spans="1:47" s="76" customFormat="1" ht="33" customHeight="1" thickBot="1" x14ac:dyDescent="0.4">
      <c r="A282" s="55"/>
      <c r="B282" s="55"/>
      <c r="C282" s="75" t="s">
        <v>190</v>
      </c>
      <c r="D282" s="120">
        <f>D281/$C$6</f>
        <v>3452.4161178821946</v>
      </c>
      <c r="E282" s="397"/>
      <c r="F282" s="397"/>
      <c r="G282" s="397"/>
      <c r="H282" s="122">
        <f t="shared" ref="H282:I282" si="1">H281/$C$6</f>
        <v>254.67186439399654</v>
      </c>
      <c r="I282" s="122">
        <f t="shared" si="1"/>
        <v>1764.1199665887336</v>
      </c>
      <c r="J282"/>
      <c r="K282"/>
      <c r="L282"/>
      <c r="M282"/>
      <c r="N282"/>
      <c r="O282"/>
      <c r="P282"/>
      <c r="Q282"/>
      <c r="R282"/>
      <c r="S282"/>
      <c r="T282"/>
      <c r="U282"/>
      <c r="V282"/>
      <c r="W282"/>
      <c r="X282"/>
      <c r="Y282"/>
      <c r="Z282"/>
      <c r="AA282"/>
      <c r="AB282"/>
      <c r="AC282"/>
      <c r="AD282"/>
      <c r="AE282"/>
      <c r="AF282"/>
      <c r="AG282"/>
      <c r="AH282"/>
      <c r="AI282"/>
      <c r="AJ282"/>
      <c r="AK282"/>
    </row>
    <row r="283" spans="1:47" s="76" customFormat="1" ht="27" customHeight="1" x14ac:dyDescent="0.35">
      <c r="A283" s="55"/>
      <c r="B283" s="55"/>
      <c r="C283" s="54"/>
      <c r="D283" s="54"/>
      <c r="E283" s="54"/>
      <c r="F283" s="54"/>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row>
    <row r="284" spans="1:47" s="76" customFormat="1" ht="36" customHeight="1" x14ac:dyDescent="0.35">
      <c r="A284" s="402"/>
      <c r="B284" s="402"/>
      <c r="C284" s="402"/>
      <c r="D284" s="402"/>
      <c r="E284" s="402"/>
      <c r="F284" s="402"/>
      <c r="G284" s="402"/>
      <c r="H284" s="402"/>
      <c r="I284" s="402"/>
      <c r="J284" s="402"/>
      <c r="K284" s="402"/>
      <c r="L284" s="402"/>
      <c r="M284" s="402"/>
      <c r="N284" s="402"/>
      <c r="O284" s="402"/>
      <c r="P284" s="402"/>
      <c r="Q284" s="402"/>
      <c r="R284" s="402"/>
      <c r="S284" s="402"/>
      <c r="T284" s="402"/>
      <c r="U284"/>
      <c r="V284"/>
      <c r="W284"/>
      <c r="X284"/>
      <c r="Y284"/>
      <c r="Z284"/>
      <c r="AA284"/>
      <c r="AB284"/>
      <c r="AC284"/>
      <c r="AD284"/>
      <c r="AE284"/>
      <c r="AF284"/>
      <c r="AG284"/>
      <c r="AH284"/>
      <c r="AI284"/>
      <c r="AJ284"/>
      <c r="AK284"/>
      <c r="AL284"/>
      <c r="AM284"/>
      <c r="AN284"/>
      <c r="AO284"/>
      <c r="AP284"/>
      <c r="AQ284"/>
      <c r="AR284"/>
      <c r="AS284"/>
      <c r="AT284"/>
      <c r="AU284"/>
    </row>
    <row r="285" spans="1:47" ht="23.25" customHeight="1" x14ac:dyDescent="0.35">
      <c r="A285" s="305" t="s">
        <v>235</v>
      </c>
      <c r="B285" s="306"/>
      <c r="C285" s="311" t="s">
        <v>236</v>
      </c>
      <c r="D285" s="311" t="s">
        <v>193</v>
      </c>
      <c r="E285" s="253" t="s">
        <v>194</v>
      </c>
      <c r="F285" s="255"/>
      <c r="G285" s="254" t="s">
        <v>195</v>
      </c>
      <c r="H285" s="254"/>
      <c r="I285" s="254"/>
      <c r="J285" s="254"/>
      <c r="K285" s="254"/>
      <c r="L285" s="254"/>
      <c r="M285" s="254"/>
      <c r="N285" s="254"/>
      <c r="O285" s="253" t="s">
        <v>196</v>
      </c>
      <c r="P285" s="254"/>
      <c r="Q285" s="254"/>
      <c r="R285" s="255"/>
      <c r="S285" s="259" t="s">
        <v>197</v>
      </c>
      <c r="T285" s="255" t="s">
        <v>198</v>
      </c>
    </row>
    <row r="286" spans="1:47" ht="39.4" customHeight="1" x14ac:dyDescent="0.35">
      <c r="A286" s="403"/>
      <c r="B286" s="404"/>
      <c r="C286" s="324"/>
      <c r="D286" s="312"/>
      <c r="E286" s="256"/>
      <c r="F286" s="258"/>
      <c r="G286" s="257"/>
      <c r="H286" s="257"/>
      <c r="I286" s="257"/>
      <c r="J286" s="257"/>
      <c r="K286" s="257"/>
      <c r="L286" s="257"/>
      <c r="M286" s="257"/>
      <c r="N286" s="257"/>
      <c r="O286" s="256"/>
      <c r="P286" s="257"/>
      <c r="Q286" s="257"/>
      <c r="R286" s="258"/>
      <c r="S286" s="260"/>
      <c r="T286" s="258"/>
    </row>
    <row r="287" spans="1:47" ht="24.75" customHeight="1" x14ac:dyDescent="0.35">
      <c r="A287" s="405"/>
      <c r="B287" s="406"/>
      <c r="C287" s="325"/>
      <c r="D287" s="294" t="s">
        <v>199</v>
      </c>
      <c r="E287" s="295"/>
      <c r="F287" s="296"/>
      <c r="G287" s="294" t="s">
        <v>200</v>
      </c>
      <c r="H287" s="295"/>
      <c r="I287" s="295"/>
      <c r="J287" s="295"/>
      <c r="K287" s="295"/>
      <c r="L287" s="295"/>
      <c r="M287" s="295"/>
      <c r="N287" s="296"/>
      <c r="O287" s="294" t="s">
        <v>201</v>
      </c>
      <c r="P287" s="295"/>
      <c r="Q287" s="295"/>
      <c r="R287" s="296"/>
      <c r="S287" s="260"/>
      <c r="T287" s="255" t="s">
        <v>113</v>
      </c>
    </row>
    <row r="288" spans="1:47" ht="30" customHeight="1" x14ac:dyDescent="0.35">
      <c r="A288" s="77" t="s">
        <v>138</v>
      </c>
      <c r="B288" s="78"/>
      <c r="C288" s="79"/>
      <c r="D288" s="79" t="s">
        <v>202</v>
      </c>
      <c r="E288" s="79" t="s">
        <v>203</v>
      </c>
      <c r="F288" s="79" t="s">
        <v>204</v>
      </c>
      <c r="G288" s="79" t="s">
        <v>205</v>
      </c>
      <c r="H288" s="79" t="s">
        <v>206</v>
      </c>
      <c r="I288" s="79" t="s">
        <v>207</v>
      </c>
      <c r="J288" s="79" t="s">
        <v>208</v>
      </c>
      <c r="K288" s="79" t="s">
        <v>209</v>
      </c>
      <c r="L288" s="294" t="s">
        <v>210</v>
      </c>
      <c r="M288" s="296"/>
      <c r="N288" s="79" t="s">
        <v>211</v>
      </c>
      <c r="O288" s="79" t="s">
        <v>212</v>
      </c>
      <c r="P288" s="79" t="s">
        <v>213</v>
      </c>
      <c r="Q288" s="79" t="s">
        <v>214</v>
      </c>
      <c r="R288" s="79" t="s">
        <v>215</v>
      </c>
      <c r="S288" s="261"/>
      <c r="T288" s="258"/>
    </row>
    <row r="289" spans="1:20" ht="30" customHeight="1" x14ac:dyDescent="0.35">
      <c r="A289" s="80">
        <v>0.1</v>
      </c>
      <c r="B289" s="72" t="s">
        <v>156</v>
      </c>
      <c r="C289" s="317"/>
      <c r="D289" s="318"/>
      <c r="E289" s="318"/>
      <c r="F289" s="318"/>
      <c r="G289" s="318"/>
      <c r="H289" s="318"/>
      <c r="I289" s="318"/>
      <c r="J289" s="318"/>
      <c r="K289" s="318"/>
      <c r="L289" s="318"/>
      <c r="M289" s="318"/>
      <c r="N289" s="319"/>
      <c r="O289" s="28" t="s">
        <v>216</v>
      </c>
      <c r="P289" s="28"/>
      <c r="Q289" s="28"/>
      <c r="R289" s="28"/>
      <c r="S289" s="118">
        <f>SUM(C289:R289)</f>
        <v>0</v>
      </c>
      <c r="T289" s="25"/>
    </row>
    <row r="290" spans="1:20" ht="30" customHeight="1" x14ac:dyDescent="0.35">
      <c r="A290" s="71">
        <v>0.2</v>
      </c>
      <c r="B290" s="72" t="s">
        <v>158</v>
      </c>
      <c r="C290" s="320"/>
      <c r="D290" s="321"/>
      <c r="E290" s="321"/>
      <c r="F290" s="321"/>
      <c r="G290" s="321"/>
      <c r="H290" s="321"/>
      <c r="I290" s="321"/>
      <c r="J290" s="321"/>
      <c r="K290" s="321"/>
      <c r="L290" s="321"/>
      <c r="M290" s="321"/>
      <c r="N290" s="322"/>
      <c r="O290" s="28" t="s">
        <v>216</v>
      </c>
      <c r="P290" s="28"/>
      <c r="Q290" s="28"/>
      <c r="R290" s="28"/>
      <c r="S290" s="118">
        <f t="shared" ref="S290:S304" si="2">SUM(C290:R290)</f>
        <v>0</v>
      </c>
      <c r="T290" s="24"/>
    </row>
    <row r="291" spans="1:20" ht="30" customHeight="1" x14ac:dyDescent="0.35">
      <c r="A291" s="71">
        <v>0.3</v>
      </c>
      <c r="B291" s="72" t="s">
        <v>159</v>
      </c>
      <c r="C291" s="24"/>
      <c r="D291" s="24"/>
      <c r="E291" s="26"/>
      <c r="F291" s="27"/>
      <c r="G291" s="27"/>
      <c r="H291" s="28"/>
      <c r="I291" s="28"/>
      <c r="J291" s="28"/>
      <c r="K291" s="28"/>
      <c r="L291" s="383"/>
      <c r="M291" s="384"/>
      <c r="N291" s="385"/>
      <c r="O291" s="28" t="s">
        <v>216</v>
      </c>
      <c r="P291" s="28"/>
      <c r="Q291" s="28"/>
      <c r="R291" s="28"/>
      <c r="S291" s="118">
        <f t="shared" si="2"/>
        <v>0</v>
      </c>
      <c r="T291" s="24"/>
    </row>
    <row r="292" spans="1:20" ht="30" customHeight="1" x14ac:dyDescent="0.35">
      <c r="A292" s="71">
        <v>0.4</v>
      </c>
      <c r="B292" s="72" t="s">
        <v>160</v>
      </c>
      <c r="C292" s="24"/>
      <c r="D292" s="24"/>
      <c r="E292" s="26"/>
      <c r="F292" s="27"/>
      <c r="G292" s="29"/>
      <c r="H292" s="28"/>
      <c r="I292" s="28"/>
      <c r="J292" s="28"/>
      <c r="K292" s="28"/>
      <c r="L292" s="317"/>
      <c r="M292" s="318"/>
      <c r="N292" s="319"/>
      <c r="O292" s="28" t="s">
        <v>216</v>
      </c>
      <c r="P292" s="28"/>
      <c r="Q292" s="28"/>
      <c r="R292" s="28"/>
      <c r="S292" s="118">
        <f t="shared" si="2"/>
        <v>0</v>
      </c>
      <c r="T292" s="28"/>
    </row>
    <row r="293" spans="1:20" ht="30" customHeight="1" x14ac:dyDescent="0.35">
      <c r="A293" s="71">
        <v>0.5</v>
      </c>
      <c r="B293" s="72" t="s">
        <v>217</v>
      </c>
      <c r="C293" s="24"/>
      <c r="D293" s="24"/>
      <c r="E293" s="26"/>
      <c r="F293" s="27"/>
      <c r="G293" s="29"/>
      <c r="H293" s="28"/>
      <c r="I293" s="28"/>
      <c r="J293" s="28"/>
      <c r="K293" s="28"/>
      <c r="L293" s="317"/>
      <c r="M293" s="318"/>
      <c r="N293" s="319"/>
      <c r="O293" s="28" t="s">
        <v>216</v>
      </c>
      <c r="P293" s="28"/>
      <c r="Q293" s="28"/>
      <c r="R293" s="28"/>
      <c r="S293" s="118">
        <f t="shared" si="2"/>
        <v>0</v>
      </c>
      <c r="T293" s="28"/>
    </row>
    <row r="294" spans="1:20" ht="30" customHeight="1" x14ac:dyDescent="0.35">
      <c r="A294" s="71">
        <v>1</v>
      </c>
      <c r="B294" s="78" t="s">
        <v>161</v>
      </c>
      <c r="C294" s="24">
        <v>0</v>
      </c>
      <c r="D294" s="24">
        <v>1564654.27</v>
      </c>
      <c r="E294" s="30">
        <v>140421.9</v>
      </c>
      <c r="F294" s="24">
        <v>72755.240000000005</v>
      </c>
      <c r="G294" s="28">
        <v>0</v>
      </c>
      <c r="H294" s="28">
        <v>0</v>
      </c>
      <c r="I294" s="28">
        <v>0</v>
      </c>
      <c r="J294" s="28">
        <v>0</v>
      </c>
      <c r="K294" s="28">
        <v>0</v>
      </c>
      <c r="L294" s="317"/>
      <c r="M294" s="318"/>
      <c r="N294" s="319"/>
      <c r="O294" s="28" t="s">
        <v>216</v>
      </c>
      <c r="P294" s="28">
        <v>58974.13</v>
      </c>
      <c r="Q294" s="28">
        <v>5666.35</v>
      </c>
      <c r="R294" s="28">
        <v>0</v>
      </c>
      <c r="S294" s="118">
        <f t="shared" si="2"/>
        <v>1842471.89</v>
      </c>
      <c r="T294" s="24">
        <v>-332494.98</v>
      </c>
    </row>
    <row r="295" spans="1:20" ht="30" customHeight="1" x14ac:dyDescent="0.35">
      <c r="A295" s="71">
        <v>2.1</v>
      </c>
      <c r="B295" s="72" t="s">
        <v>162</v>
      </c>
      <c r="C295" s="24">
        <v>0</v>
      </c>
      <c r="D295" s="24">
        <v>630354.37</v>
      </c>
      <c r="E295" s="30">
        <v>31351.52</v>
      </c>
      <c r="F295" s="24">
        <v>28139.79</v>
      </c>
      <c r="G295" s="28">
        <v>0</v>
      </c>
      <c r="H295" s="28">
        <v>0</v>
      </c>
      <c r="I295" s="28">
        <v>0</v>
      </c>
      <c r="J295" s="28">
        <v>1220.4100000000001</v>
      </c>
      <c r="K295" s="28">
        <v>0</v>
      </c>
      <c r="L295" s="317"/>
      <c r="M295" s="318"/>
      <c r="N295" s="319"/>
      <c r="O295" s="28" t="s">
        <v>216</v>
      </c>
      <c r="P295" s="28">
        <v>15060.99</v>
      </c>
      <c r="Q295" s="28">
        <v>1173.74</v>
      </c>
      <c r="R295" s="28">
        <v>0.34</v>
      </c>
      <c r="S295" s="118">
        <f t="shared" si="2"/>
        <v>707301.16</v>
      </c>
      <c r="T295" s="24">
        <v>-82908.33</v>
      </c>
    </row>
    <row r="296" spans="1:20" ht="30" customHeight="1" x14ac:dyDescent="0.35">
      <c r="A296" s="71">
        <v>2.2000000000000002</v>
      </c>
      <c r="B296" s="72" t="s">
        <v>163</v>
      </c>
      <c r="C296" s="24">
        <v>0</v>
      </c>
      <c r="D296" s="24">
        <v>2426492.77</v>
      </c>
      <c r="E296" s="30">
        <v>176763.91</v>
      </c>
      <c r="F296" s="24">
        <v>113736.8</v>
      </c>
      <c r="G296" s="28">
        <v>0</v>
      </c>
      <c r="H296" s="28">
        <v>0</v>
      </c>
      <c r="I296" s="28">
        <v>0</v>
      </c>
      <c r="J296" s="28">
        <v>5211.4799999999996</v>
      </c>
      <c r="K296" s="28">
        <v>0</v>
      </c>
      <c r="L296" s="317"/>
      <c r="M296" s="318"/>
      <c r="N296" s="319"/>
      <c r="O296" s="28" t="s">
        <v>216</v>
      </c>
      <c r="P296" s="28">
        <v>64501.97</v>
      </c>
      <c r="Q296" s="28">
        <v>5351.03</v>
      </c>
      <c r="R296" s="28">
        <v>213.65</v>
      </c>
      <c r="S296" s="118">
        <f>SUM(C296:R296)</f>
        <v>2792271.61</v>
      </c>
      <c r="T296" s="24">
        <v>-282593.61</v>
      </c>
    </row>
    <row r="297" spans="1:20" ht="30" customHeight="1" x14ac:dyDescent="0.35">
      <c r="A297" s="71">
        <v>2.2999999999999998</v>
      </c>
      <c r="B297" s="72" t="s">
        <v>164</v>
      </c>
      <c r="C297" s="24">
        <v>-4.7</v>
      </c>
      <c r="D297" s="24">
        <v>444924.64</v>
      </c>
      <c r="E297" s="30">
        <v>49548.6</v>
      </c>
      <c r="F297" s="24">
        <v>27545.65</v>
      </c>
      <c r="G297" s="28">
        <v>0</v>
      </c>
      <c r="H297" s="28">
        <v>18563</v>
      </c>
      <c r="I297" s="28">
        <v>7955.4</v>
      </c>
      <c r="J297" s="28">
        <v>357730.41</v>
      </c>
      <c r="K297" s="28">
        <v>0</v>
      </c>
      <c r="L297" s="317"/>
      <c r="M297" s="318"/>
      <c r="N297" s="319"/>
      <c r="O297" s="28" t="s">
        <v>216</v>
      </c>
      <c r="P297" s="28">
        <v>7991.23</v>
      </c>
      <c r="Q297" s="28">
        <v>12838.86</v>
      </c>
      <c r="R297" s="28">
        <v>197.36</v>
      </c>
      <c r="S297" s="118">
        <f t="shared" si="2"/>
        <v>927290.45</v>
      </c>
      <c r="T297" s="24">
        <v>-99594.06</v>
      </c>
    </row>
    <row r="298" spans="1:20" ht="30" customHeight="1" x14ac:dyDescent="0.35">
      <c r="A298" s="71">
        <v>2.4</v>
      </c>
      <c r="B298" s="72" t="s">
        <v>165</v>
      </c>
      <c r="C298" s="24">
        <v>0</v>
      </c>
      <c r="D298" s="24">
        <v>125932.97</v>
      </c>
      <c r="E298" s="30">
        <v>7362.44</v>
      </c>
      <c r="F298" s="24">
        <v>5768.77</v>
      </c>
      <c r="G298" s="28">
        <v>0</v>
      </c>
      <c r="H298" s="28">
        <v>0</v>
      </c>
      <c r="I298" s="28">
        <v>0</v>
      </c>
      <c r="J298" s="28">
        <v>0</v>
      </c>
      <c r="K298" s="28">
        <v>0</v>
      </c>
      <c r="L298" s="317"/>
      <c r="M298" s="318"/>
      <c r="N298" s="319"/>
      <c r="O298" s="28" t="s">
        <v>216</v>
      </c>
      <c r="P298" s="28">
        <v>3077.64</v>
      </c>
      <c r="Q298" s="28">
        <v>294.33</v>
      </c>
      <c r="R298" s="28">
        <v>0</v>
      </c>
      <c r="S298" s="118">
        <f t="shared" si="2"/>
        <v>142436.15</v>
      </c>
      <c r="T298" s="24">
        <v>-25804.54</v>
      </c>
    </row>
    <row r="299" spans="1:20" ht="30" customHeight="1" x14ac:dyDescent="0.35">
      <c r="A299" s="71">
        <v>2.5</v>
      </c>
      <c r="B299" s="72" t="s">
        <v>166</v>
      </c>
      <c r="C299" s="24">
        <v>0</v>
      </c>
      <c r="D299" s="24">
        <v>2121461.19</v>
      </c>
      <c r="E299" s="30">
        <v>608721.30000000005</v>
      </c>
      <c r="F299" s="24">
        <v>142969.79999999999</v>
      </c>
      <c r="G299" s="28">
        <v>0</v>
      </c>
      <c r="H299" s="28">
        <v>13259</v>
      </c>
      <c r="I299" s="28">
        <v>2651.8</v>
      </c>
      <c r="J299" s="28">
        <v>32534.46</v>
      </c>
      <c r="K299" s="28">
        <v>0</v>
      </c>
      <c r="L299" s="317"/>
      <c r="M299" s="318"/>
      <c r="N299" s="319"/>
      <c r="O299" s="28" t="s">
        <v>216</v>
      </c>
      <c r="P299" s="28">
        <v>29265.86</v>
      </c>
      <c r="Q299" s="28">
        <v>3302.46</v>
      </c>
      <c r="R299" s="28">
        <v>204.97</v>
      </c>
      <c r="S299" s="118">
        <f t="shared" si="2"/>
        <v>2954370.84</v>
      </c>
      <c r="T299" s="24">
        <v>-43817.4</v>
      </c>
    </row>
    <row r="300" spans="1:20" ht="30" customHeight="1" x14ac:dyDescent="0.35">
      <c r="A300" s="71">
        <v>2.6</v>
      </c>
      <c r="B300" s="72" t="s">
        <v>167</v>
      </c>
      <c r="C300" s="24">
        <v>-25333.200000000001</v>
      </c>
      <c r="D300" s="24">
        <v>608322.35</v>
      </c>
      <c r="E300" s="30">
        <v>44406.63</v>
      </c>
      <c r="F300" s="24">
        <v>432.94</v>
      </c>
      <c r="G300" s="28">
        <v>0</v>
      </c>
      <c r="H300" s="28">
        <v>13259</v>
      </c>
      <c r="I300" s="28">
        <v>4640.6499999999996</v>
      </c>
      <c r="J300" s="28">
        <v>653827.29</v>
      </c>
      <c r="K300" s="28">
        <v>0</v>
      </c>
      <c r="L300" s="317"/>
      <c r="M300" s="318"/>
      <c r="N300" s="319"/>
      <c r="O300" s="28" t="s">
        <v>216</v>
      </c>
      <c r="P300" s="28">
        <v>6600.34</v>
      </c>
      <c r="Q300" s="28">
        <v>25511.82</v>
      </c>
      <c r="R300" s="28">
        <v>91.85</v>
      </c>
      <c r="S300" s="118">
        <f t="shared" si="2"/>
        <v>1331759.6700000004</v>
      </c>
      <c r="T300" s="24">
        <v>-39128.720000000001</v>
      </c>
    </row>
    <row r="301" spans="1:20" ht="30" customHeight="1" x14ac:dyDescent="0.35">
      <c r="A301" s="71">
        <v>2.7</v>
      </c>
      <c r="B301" s="72" t="s">
        <v>168</v>
      </c>
      <c r="C301" s="24">
        <v>0</v>
      </c>
      <c r="D301" s="24">
        <v>1919200.75</v>
      </c>
      <c r="E301" s="30">
        <v>475395.8</v>
      </c>
      <c r="F301" s="24">
        <v>193779.01</v>
      </c>
      <c r="G301" s="28">
        <v>0</v>
      </c>
      <c r="H301" s="28">
        <v>0</v>
      </c>
      <c r="I301" s="28">
        <v>0</v>
      </c>
      <c r="J301" s="28">
        <v>1283915.01</v>
      </c>
      <c r="K301" s="28">
        <v>0</v>
      </c>
      <c r="L301" s="317"/>
      <c r="M301" s="318"/>
      <c r="N301" s="319"/>
      <c r="O301" s="28" t="s">
        <v>216</v>
      </c>
      <c r="P301" s="28">
        <v>126027</v>
      </c>
      <c r="Q301" s="28">
        <v>5203.12</v>
      </c>
      <c r="R301" s="28">
        <v>257.68</v>
      </c>
      <c r="S301" s="118">
        <f t="shared" si="2"/>
        <v>4003778.3699999996</v>
      </c>
      <c r="T301" s="24">
        <v>-192117.63</v>
      </c>
    </row>
    <row r="302" spans="1:20" ht="30" customHeight="1" x14ac:dyDescent="0.35">
      <c r="A302" s="71">
        <v>2.8</v>
      </c>
      <c r="B302" s="72" t="s">
        <v>169</v>
      </c>
      <c r="C302" s="24">
        <v>-140720.06</v>
      </c>
      <c r="D302" s="24">
        <v>118613.16</v>
      </c>
      <c r="E302" s="30">
        <v>6514.98</v>
      </c>
      <c r="F302" s="24">
        <v>0</v>
      </c>
      <c r="G302" s="28">
        <v>0</v>
      </c>
      <c r="H302" s="28">
        <v>7955</v>
      </c>
      <c r="I302" s="28">
        <v>4640.6499999999996</v>
      </c>
      <c r="J302" s="28">
        <v>126622.02</v>
      </c>
      <c r="K302" s="28">
        <v>0</v>
      </c>
      <c r="L302" s="317"/>
      <c r="M302" s="318"/>
      <c r="N302" s="319"/>
      <c r="O302" s="28" t="s">
        <v>216</v>
      </c>
      <c r="P302" s="28">
        <v>390.87</v>
      </c>
      <c r="Q302" s="28">
        <v>141769.99</v>
      </c>
      <c r="R302" s="28">
        <v>53.08</v>
      </c>
      <c r="S302" s="118">
        <f t="shared" si="2"/>
        <v>265839.69</v>
      </c>
      <c r="T302" s="24">
        <v>0</v>
      </c>
    </row>
    <row r="303" spans="1:20" ht="30" customHeight="1" x14ac:dyDescent="0.35">
      <c r="A303" s="71">
        <v>3</v>
      </c>
      <c r="B303" s="78" t="s">
        <v>170</v>
      </c>
      <c r="C303" s="24">
        <v>-322233.32</v>
      </c>
      <c r="D303" s="24">
        <v>453098.39</v>
      </c>
      <c r="E303" s="24">
        <v>152102.12</v>
      </c>
      <c r="F303" s="24">
        <v>79317.710000000006</v>
      </c>
      <c r="G303" s="28">
        <v>0</v>
      </c>
      <c r="H303" s="28">
        <v>39777</v>
      </c>
      <c r="I303" s="28">
        <v>10607.2</v>
      </c>
      <c r="J303" s="28">
        <v>1485045.26</v>
      </c>
      <c r="K303" s="28">
        <v>0</v>
      </c>
      <c r="L303" s="317"/>
      <c r="M303" s="318"/>
      <c r="N303" s="319"/>
      <c r="O303" s="28" t="s">
        <v>216</v>
      </c>
      <c r="P303" s="28">
        <v>2676.02</v>
      </c>
      <c r="Q303" s="28">
        <v>375059.11</v>
      </c>
      <c r="R303" s="28">
        <v>319.62</v>
      </c>
      <c r="S303" s="118">
        <f t="shared" ref="S303" si="3">SUM(C303:R303)</f>
        <v>2275769.1100000003</v>
      </c>
      <c r="T303" s="24">
        <v>-352879.72</v>
      </c>
    </row>
    <row r="304" spans="1:20" ht="30" customHeight="1" x14ac:dyDescent="0.35">
      <c r="A304" s="71">
        <v>4</v>
      </c>
      <c r="B304" s="78" t="s">
        <v>218</v>
      </c>
      <c r="C304" s="24">
        <v>-296244.08</v>
      </c>
      <c r="D304" s="24">
        <v>527317.04</v>
      </c>
      <c r="E304" s="30">
        <v>1584.67</v>
      </c>
      <c r="F304" s="24">
        <v>10747.76</v>
      </c>
      <c r="G304" s="28">
        <v>0</v>
      </c>
      <c r="H304" s="28">
        <v>53036</v>
      </c>
      <c r="I304" s="28">
        <v>12596.05</v>
      </c>
      <c r="J304" s="28">
        <v>1833493.05</v>
      </c>
      <c r="K304" s="28">
        <v>0</v>
      </c>
      <c r="L304" s="320"/>
      <c r="M304" s="321"/>
      <c r="N304" s="322"/>
      <c r="O304" s="28" t="s">
        <v>216</v>
      </c>
      <c r="P304" s="28">
        <v>3628.7</v>
      </c>
      <c r="Q304" s="28">
        <v>298466.05</v>
      </c>
      <c r="R304" s="28">
        <v>117.81</v>
      </c>
      <c r="S304" s="118">
        <f t="shared" si="2"/>
        <v>2444743.0500000003</v>
      </c>
      <c r="T304" s="27">
        <v>-430661.07</v>
      </c>
    </row>
    <row r="305" spans="1:47" ht="30" customHeight="1" x14ac:dyDescent="0.35">
      <c r="A305" s="71">
        <v>5</v>
      </c>
      <c r="B305" s="78" t="s">
        <v>172</v>
      </c>
      <c r="C305" s="24">
        <v>0</v>
      </c>
      <c r="D305" s="24">
        <v>1889004</v>
      </c>
      <c r="E305" s="30">
        <v>7981</v>
      </c>
      <c r="F305" s="24">
        <v>37786</v>
      </c>
      <c r="G305" s="28">
        <v>712</v>
      </c>
      <c r="H305" s="28">
        <v>119331</v>
      </c>
      <c r="I305" s="28">
        <v>23203.25</v>
      </c>
      <c r="J305" s="28">
        <v>3501268</v>
      </c>
      <c r="K305" s="28">
        <v>0</v>
      </c>
      <c r="L305" s="21">
        <v>6734790.7199999997</v>
      </c>
      <c r="M305" s="21">
        <v>6609836.6399999997</v>
      </c>
      <c r="N305" s="21">
        <v>881234</v>
      </c>
      <c r="O305" s="28" t="s">
        <v>216</v>
      </c>
      <c r="P305" s="28">
        <v>17404</v>
      </c>
      <c r="Q305" s="28">
        <v>1535.38</v>
      </c>
      <c r="R305" s="28">
        <v>280.95</v>
      </c>
      <c r="S305" s="118">
        <f t="shared" ref="S305:S308" si="4">SUM(C305:R305)</f>
        <v>19824366.939999998</v>
      </c>
      <c r="T305" s="27">
        <v>-2371009</v>
      </c>
    </row>
    <row r="306" spans="1:47" ht="30" customHeight="1" x14ac:dyDescent="0.35">
      <c r="A306" s="71">
        <v>6</v>
      </c>
      <c r="B306" s="78" t="s">
        <v>173</v>
      </c>
      <c r="C306" s="24">
        <v>0</v>
      </c>
      <c r="D306" s="24">
        <v>0</v>
      </c>
      <c r="E306" s="30">
        <v>0</v>
      </c>
      <c r="F306" s="24">
        <v>0</v>
      </c>
      <c r="G306" s="28">
        <v>0</v>
      </c>
      <c r="H306" s="28">
        <v>0</v>
      </c>
      <c r="I306" s="28">
        <v>0</v>
      </c>
      <c r="J306" s="28">
        <v>0</v>
      </c>
      <c r="K306" s="28">
        <v>0</v>
      </c>
      <c r="L306" s="386"/>
      <c r="M306" s="387"/>
      <c r="N306" s="388"/>
      <c r="O306" s="28" t="s">
        <v>216</v>
      </c>
      <c r="P306" s="28">
        <v>0</v>
      </c>
      <c r="Q306" s="28">
        <v>0</v>
      </c>
      <c r="R306" s="28">
        <v>0</v>
      </c>
      <c r="S306" s="118">
        <f t="shared" si="4"/>
        <v>0</v>
      </c>
      <c r="T306" s="24">
        <v>0</v>
      </c>
    </row>
    <row r="307" spans="1:47" ht="30" customHeight="1" x14ac:dyDescent="0.35">
      <c r="A307" s="71">
        <v>7</v>
      </c>
      <c r="B307" s="78" t="s">
        <v>174</v>
      </c>
      <c r="C307" s="24">
        <v>0</v>
      </c>
      <c r="D307" s="24">
        <v>0</v>
      </c>
      <c r="E307" s="30">
        <v>0</v>
      </c>
      <c r="F307" s="24">
        <v>0</v>
      </c>
      <c r="G307" s="28">
        <v>0</v>
      </c>
      <c r="H307" s="28">
        <v>0</v>
      </c>
      <c r="I307" s="28">
        <v>0</v>
      </c>
      <c r="J307" s="28">
        <v>0</v>
      </c>
      <c r="K307" s="28">
        <v>0</v>
      </c>
      <c r="L307" s="389"/>
      <c r="M307" s="390"/>
      <c r="N307" s="391"/>
      <c r="O307" s="28" t="s">
        <v>216</v>
      </c>
      <c r="P307" s="28">
        <v>0</v>
      </c>
      <c r="Q307" s="28">
        <v>0</v>
      </c>
      <c r="R307" s="28">
        <v>0</v>
      </c>
      <c r="S307" s="118">
        <f t="shared" si="4"/>
        <v>0</v>
      </c>
      <c r="T307" s="24">
        <v>0</v>
      </c>
    </row>
    <row r="308" spans="1:47" ht="30" customHeight="1" x14ac:dyDescent="0.35">
      <c r="A308" s="71">
        <v>8</v>
      </c>
      <c r="B308" s="78" t="s">
        <v>175</v>
      </c>
      <c r="C308" s="24">
        <v>0</v>
      </c>
      <c r="D308" s="24">
        <v>384286</v>
      </c>
      <c r="E308" s="30">
        <v>403135</v>
      </c>
      <c r="F308" s="24">
        <v>29062</v>
      </c>
      <c r="G308" s="28">
        <v>0</v>
      </c>
      <c r="H308" s="28">
        <v>0</v>
      </c>
      <c r="I308" s="28">
        <v>0</v>
      </c>
      <c r="J308" s="28">
        <v>1394797</v>
      </c>
      <c r="K308" s="28">
        <v>0</v>
      </c>
      <c r="L308" s="392"/>
      <c r="M308" s="393"/>
      <c r="N308" s="394"/>
      <c r="O308" s="28" t="s">
        <v>216</v>
      </c>
      <c r="P308" s="28">
        <v>20050</v>
      </c>
      <c r="Q308" s="28">
        <v>150565</v>
      </c>
      <c r="R308" s="28">
        <v>0.22</v>
      </c>
      <c r="S308" s="118">
        <f t="shared" si="4"/>
        <v>2381895.2200000002</v>
      </c>
      <c r="T308" s="24">
        <v>-298447</v>
      </c>
    </row>
    <row r="309" spans="1:47" ht="30" customHeight="1" x14ac:dyDescent="0.35">
      <c r="A309" s="303" t="s">
        <v>222</v>
      </c>
      <c r="B309" s="304"/>
      <c r="C309" s="300"/>
      <c r="D309" s="301"/>
      <c r="E309" s="302"/>
      <c r="F309" s="24">
        <v>1105310</v>
      </c>
      <c r="G309" s="274"/>
      <c r="H309" s="275"/>
      <c r="I309" s="275"/>
      <c r="J309" s="275"/>
      <c r="K309" s="275"/>
      <c r="L309" s="275"/>
      <c r="M309" s="275"/>
      <c r="N309" s="275"/>
      <c r="O309" s="275"/>
      <c r="P309" s="275"/>
      <c r="Q309" s="275"/>
      <c r="R309" s="276"/>
      <c r="S309" s="118">
        <f>F309</f>
        <v>1105310</v>
      </c>
      <c r="T309" s="135"/>
    </row>
    <row r="310" spans="1:47" ht="27" customHeight="1" x14ac:dyDescent="0.35">
      <c r="A310" s="350" t="s">
        <v>114</v>
      </c>
      <c r="B310" s="351"/>
      <c r="C310" s="114">
        <f>SUM(C291:C308)</f>
        <v>-784535.3600000001</v>
      </c>
      <c r="D310" s="114">
        <f t="shared" ref="D310:K310" si="5">SUM(D291:D308)</f>
        <v>13213661.899999999</v>
      </c>
      <c r="E310" s="115">
        <f t="shared" si="5"/>
        <v>2105289.8699999996</v>
      </c>
      <c r="F310" s="114">
        <f>SUM(F291:F309)</f>
        <v>1847351.47</v>
      </c>
      <c r="G310" s="114">
        <f>SUM(G291:G308)</f>
        <v>712</v>
      </c>
      <c r="H310" s="114">
        <f t="shared" si="5"/>
        <v>265180</v>
      </c>
      <c r="I310" s="114">
        <f t="shared" si="5"/>
        <v>66295</v>
      </c>
      <c r="J310" s="114">
        <f t="shared" si="5"/>
        <v>10675664.390000001</v>
      </c>
      <c r="K310" s="114">
        <f t="shared" si="5"/>
        <v>0</v>
      </c>
      <c r="L310" s="398">
        <f>L305+M305</f>
        <v>13344627.359999999</v>
      </c>
      <c r="M310" s="399"/>
      <c r="N310" s="114">
        <f>N305</f>
        <v>881234</v>
      </c>
      <c r="O310" s="114">
        <f>SUM(O289:O308)</f>
        <v>0</v>
      </c>
      <c r="P310" s="114">
        <f t="shared" ref="P310:R310" si="6">SUM(P289:P308)</f>
        <v>355648.75000000006</v>
      </c>
      <c r="Q310" s="114">
        <f t="shared" si="6"/>
        <v>1026737.2399999999</v>
      </c>
      <c r="R310" s="114">
        <f t="shared" si="6"/>
        <v>1737.5300000000002</v>
      </c>
      <c r="S310" s="114">
        <f>SUM(S289:S309)</f>
        <v>42999604.149999999</v>
      </c>
      <c r="T310" s="114">
        <f>SUM(T289:T308)</f>
        <v>-4551456.0600000005</v>
      </c>
    </row>
    <row r="311" spans="1:47" ht="27" customHeight="1" x14ac:dyDescent="0.35">
      <c r="A311" s="350" t="s">
        <v>237</v>
      </c>
      <c r="B311" s="351"/>
      <c r="C311" s="116">
        <f t="shared" ref="C311:K311" si="7">C310/$C$6</f>
        <v>-29.585012444377409</v>
      </c>
      <c r="D311" s="116">
        <f t="shared" si="7"/>
        <v>498.29028961460136</v>
      </c>
      <c r="E311" s="116">
        <f t="shared" si="7"/>
        <v>79.390974809563303</v>
      </c>
      <c r="F311" s="116">
        <f t="shared" si="7"/>
        <v>69.66405724413606</v>
      </c>
      <c r="G311" s="116">
        <f t="shared" si="7"/>
        <v>2.684968700505317E-2</v>
      </c>
      <c r="H311" s="116">
        <f t="shared" si="7"/>
        <v>10</v>
      </c>
      <c r="I311" s="116">
        <f t="shared" si="7"/>
        <v>2.5</v>
      </c>
      <c r="J311" s="116">
        <f t="shared" si="7"/>
        <v>402.58180820574705</v>
      </c>
      <c r="K311" s="116">
        <f t="shared" si="7"/>
        <v>0</v>
      </c>
      <c r="L311" s="400">
        <f>L310/$C$6</f>
        <v>503.22902783015309</v>
      </c>
      <c r="M311" s="401"/>
      <c r="N311" s="116">
        <f t="shared" ref="N311" si="8">N310/$C$6</f>
        <v>33.231540840184024</v>
      </c>
      <c r="O311" s="116">
        <f t="shared" ref="O311" si="9">O310/$C$6</f>
        <v>0</v>
      </c>
      <c r="P311" s="116">
        <f t="shared" ref="P311" si="10">P310/$C$6</f>
        <v>13.411597782638211</v>
      </c>
      <c r="Q311" s="116">
        <f t="shared" ref="Q311" si="11">Q310/$C$6</f>
        <v>38.718502149483363</v>
      </c>
      <c r="R311" s="116">
        <f t="shared" ref="R311" si="12">R310/$C$6</f>
        <v>6.5522663850969165E-2</v>
      </c>
      <c r="S311" s="116">
        <f t="shared" ref="S311" si="13">S310/$C$6</f>
        <v>1621.5251583829852</v>
      </c>
      <c r="T311" s="116">
        <f t="shared" ref="T311" si="14">T310/$C$6</f>
        <v>-171.63647560147825</v>
      </c>
    </row>
    <row r="312" spans="1:47" ht="15.75" customHeight="1" x14ac:dyDescent="0.35">
      <c r="A312" s="381" t="s">
        <v>223</v>
      </c>
      <c r="B312" s="382"/>
      <c r="C312" s="382"/>
      <c r="D312" s="382"/>
      <c r="E312" s="382"/>
      <c r="F312" s="382"/>
      <c r="G312" s="382"/>
      <c r="H312" s="382"/>
      <c r="I312" s="382"/>
      <c r="J312" s="382"/>
      <c r="K312" s="382"/>
      <c r="L312" s="382"/>
      <c r="M312" s="382"/>
      <c r="N312" s="382"/>
      <c r="O312" s="382"/>
      <c r="P312" s="382"/>
      <c r="Q312" s="382"/>
      <c r="R312" s="382"/>
      <c r="S312" s="382"/>
      <c r="T312" s="382"/>
    </row>
    <row r="313" spans="1:47" ht="15" customHeight="1" x14ac:dyDescent="0.35">
      <c r="A313" s="81" t="s">
        <v>224</v>
      </c>
      <c r="B313" s="81"/>
      <c r="C313" s="81"/>
      <c r="D313" s="81"/>
      <c r="E313" s="81"/>
      <c r="F313" s="81"/>
      <c r="G313" s="81"/>
      <c r="H313" s="81"/>
      <c r="I313" s="81"/>
      <c r="J313" s="81"/>
      <c r="K313" s="81"/>
      <c r="L313" s="81"/>
      <c r="M313" s="81"/>
      <c r="N313" s="81"/>
      <c r="O313" s="81"/>
      <c r="P313" s="134"/>
      <c r="Q313" s="134"/>
      <c r="R313" s="134"/>
      <c r="S313" s="134"/>
      <c r="T313" s="134"/>
    </row>
    <row r="314" spans="1:47" s="85" customFormat="1" ht="37.5" customHeight="1" x14ac:dyDescent="0.35">
      <c r="A314" s="134"/>
      <c r="B314" s="134"/>
      <c r="C314" s="134"/>
      <c r="D314" s="134"/>
      <c r="E314" s="134"/>
      <c r="F314" s="134"/>
      <c r="G314" s="134"/>
      <c r="H314" s="134"/>
      <c r="I314" s="134"/>
      <c r="J314" s="134"/>
      <c r="K314" s="134"/>
      <c r="L314" s="134"/>
      <c r="M314" s="134"/>
      <c r="N314" s="134"/>
      <c r="O314" s="134"/>
      <c r="P314" s="134"/>
      <c r="Q314" s="134"/>
      <c r="R314" s="134"/>
      <c r="S314" s="134"/>
      <c r="T314" s="134"/>
      <c r="U314" s="84"/>
      <c r="V314" s="84"/>
      <c r="W314" s="84"/>
      <c r="X314" s="84"/>
      <c r="Y314" s="84"/>
      <c r="Z314" s="84"/>
      <c r="AA314" s="84"/>
      <c r="AB314" s="84"/>
      <c r="AC314" s="84"/>
      <c r="AD314" s="84"/>
      <c r="AE314" s="84"/>
      <c r="AF314" s="84"/>
      <c r="AG314" s="84"/>
      <c r="AH314" s="84"/>
      <c r="AI314" s="84"/>
      <c r="AJ314" s="84"/>
      <c r="AK314" s="84"/>
      <c r="AL314" s="84"/>
      <c r="AM314" s="84"/>
      <c r="AN314" s="84"/>
      <c r="AO314" s="84"/>
      <c r="AP314" s="84"/>
      <c r="AQ314" s="84"/>
      <c r="AR314" s="84"/>
      <c r="AS314" s="84"/>
      <c r="AT314" s="84"/>
      <c r="AU314" s="84"/>
    </row>
    <row r="315" spans="1:47" ht="12.75" customHeight="1" x14ac:dyDescent="0.35">
      <c r="A315" s="134"/>
      <c r="B315" s="134"/>
      <c r="C315" s="134"/>
      <c r="D315" s="134"/>
      <c r="E315" s="134"/>
      <c r="F315" s="134"/>
      <c r="G315" s="134"/>
      <c r="H315" s="134"/>
      <c r="I315" s="134"/>
      <c r="J315" s="134"/>
      <c r="K315" s="134"/>
      <c r="L315" s="134"/>
      <c r="M315" s="134"/>
      <c r="N315" s="134"/>
      <c r="O315" s="134"/>
      <c r="P315" s="134"/>
      <c r="Q315" s="134"/>
      <c r="R315" s="134"/>
      <c r="S315" s="134"/>
      <c r="T315" s="134"/>
    </row>
    <row r="316" spans="1:47" ht="65.25" customHeight="1" x14ac:dyDescent="0.35">
      <c r="A316" s="134"/>
      <c r="B316" s="134"/>
      <c r="C316" s="134"/>
      <c r="D316" s="134"/>
      <c r="E316" s="134"/>
      <c r="F316" s="134"/>
      <c r="G316" s="134"/>
      <c r="H316" s="134"/>
      <c r="I316" s="134"/>
      <c r="J316" s="134"/>
      <c r="K316" s="134"/>
      <c r="L316" s="134"/>
      <c r="M316" s="134"/>
      <c r="N316" s="134"/>
      <c r="O316" s="134"/>
      <c r="P316" s="134"/>
      <c r="Q316" s="134"/>
      <c r="R316" s="134"/>
      <c r="S316" s="134"/>
      <c r="T316" s="134"/>
      <c r="U316" s="84"/>
    </row>
    <row r="317" spans="1:47" ht="12.75" customHeight="1" x14ac:dyDescent="0.35">
      <c r="A317" s="134"/>
      <c r="B317" s="134"/>
      <c r="C317" s="134"/>
      <c r="D317" s="134"/>
      <c r="E317" s="134"/>
      <c r="F317" s="134"/>
      <c r="G317" s="134"/>
      <c r="H317" s="134"/>
      <c r="I317" s="134"/>
      <c r="J317" s="134"/>
      <c r="K317" s="134"/>
      <c r="L317" s="134"/>
      <c r="M317" s="134"/>
      <c r="N317" s="134"/>
      <c r="O317" s="134"/>
      <c r="P317" s="134"/>
      <c r="Q317" s="134"/>
      <c r="R317" s="134"/>
      <c r="S317" s="134"/>
      <c r="T317" s="134"/>
    </row>
    <row r="318" spans="1:47" ht="26.65" customHeight="1" x14ac:dyDescent="0.35">
      <c r="A318" s="134"/>
      <c r="B318" s="134"/>
      <c r="C318" s="134"/>
      <c r="D318" s="134"/>
      <c r="E318" s="134"/>
      <c r="F318" s="134"/>
      <c r="G318" s="134"/>
      <c r="H318" s="134"/>
      <c r="I318" s="134"/>
      <c r="J318" s="134"/>
      <c r="K318" s="134"/>
      <c r="L318" s="134"/>
      <c r="M318" s="134"/>
      <c r="N318" s="134"/>
      <c r="O318" s="134"/>
      <c r="P318" s="134"/>
      <c r="Q318" s="134"/>
      <c r="R318" s="134"/>
      <c r="S318" s="134"/>
      <c r="T318" s="134"/>
      <c r="U318" s="84"/>
    </row>
    <row r="319" spans="1:47" ht="25.5" customHeight="1" x14ac:dyDescent="0.35">
      <c r="A319" s="134"/>
      <c r="B319" s="134"/>
      <c r="C319" s="134"/>
      <c r="D319" s="134"/>
      <c r="E319" s="134"/>
      <c r="F319" s="134"/>
      <c r="G319" s="134"/>
      <c r="H319" s="134"/>
      <c r="I319" s="134"/>
      <c r="J319" s="134"/>
      <c r="K319" s="134"/>
      <c r="L319" s="134"/>
      <c r="M319" s="134"/>
      <c r="N319" s="134"/>
      <c r="O319" s="134"/>
      <c r="P319" s="134"/>
      <c r="Q319" s="134"/>
      <c r="R319" s="134"/>
      <c r="S319" s="134"/>
      <c r="T319" s="134"/>
    </row>
    <row r="320" spans="1:47" ht="29.65" customHeight="1" x14ac:dyDescent="0.35">
      <c r="A320" s="134"/>
      <c r="B320" s="134"/>
      <c r="C320" s="134"/>
      <c r="D320" s="134"/>
      <c r="E320" s="134"/>
      <c r="F320" s="134"/>
      <c r="G320" s="134"/>
      <c r="H320" s="134"/>
      <c r="I320" s="134"/>
      <c r="J320" s="134"/>
      <c r="K320" s="134"/>
      <c r="L320" s="134"/>
      <c r="M320" s="134"/>
      <c r="N320" s="134"/>
      <c r="O320" s="134"/>
      <c r="P320" s="134"/>
      <c r="Q320" s="134"/>
      <c r="R320" s="134"/>
      <c r="S320" s="134"/>
      <c r="T320" s="134"/>
      <c r="U320" s="84"/>
    </row>
    <row r="321" spans="1:21" ht="29.25" customHeight="1" x14ac:dyDescent="0.35">
      <c r="A321" s="134"/>
      <c r="B321" s="134"/>
      <c r="C321" s="134"/>
      <c r="D321" s="134"/>
      <c r="E321" s="134"/>
      <c r="F321" s="134"/>
      <c r="G321" s="134"/>
      <c r="H321" s="134"/>
      <c r="I321" s="134"/>
      <c r="J321" s="134"/>
      <c r="K321" s="134"/>
      <c r="L321" s="134"/>
      <c r="M321" s="134"/>
      <c r="N321" s="134"/>
      <c r="O321" s="134"/>
      <c r="P321" s="134"/>
      <c r="Q321" s="134"/>
      <c r="R321" s="134"/>
      <c r="S321" s="134"/>
      <c r="T321" s="134"/>
    </row>
    <row r="322" spans="1:21" ht="33" customHeight="1" x14ac:dyDescent="0.35">
      <c r="A322" s="134"/>
      <c r="B322" s="134"/>
      <c r="C322" s="134"/>
      <c r="D322" s="134"/>
      <c r="E322" s="134"/>
      <c r="F322" s="134"/>
      <c r="G322" s="134"/>
      <c r="H322" s="134"/>
      <c r="I322" s="134"/>
      <c r="J322" s="134"/>
      <c r="K322" s="134"/>
      <c r="L322" s="134"/>
      <c r="M322" s="134"/>
      <c r="N322" s="134"/>
      <c r="O322" s="134"/>
      <c r="P322" s="134"/>
      <c r="Q322" s="134"/>
      <c r="R322" s="134"/>
      <c r="S322" s="134"/>
      <c r="T322" s="134"/>
      <c r="U322" s="84"/>
    </row>
    <row r="323" spans="1:21" ht="33" customHeight="1" x14ac:dyDescent="0.35">
      <c r="A323" s="134"/>
      <c r="B323" s="134"/>
      <c r="C323" s="134"/>
      <c r="D323" s="134"/>
      <c r="E323" s="134"/>
      <c r="F323" s="134"/>
      <c r="G323" s="134"/>
      <c r="H323" s="134"/>
      <c r="I323" s="134"/>
      <c r="J323" s="134"/>
      <c r="K323" s="134"/>
      <c r="L323" s="134"/>
      <c r="M323" s="134"/>
      <c r="N323" s="134"/>
      <c r="O323" s="134"/>
      <c r="P323" s="134"/>
      <c r="Q323" s="134"/>
      <c r="R323" s="134"/>
      <c r="S323" s="134"/>
      <c r="T323" s="134"/>
    </row>
    <row r="324" spans="1:21" ht="33.4" customHeight="1" x14ac:dyDescent="0.35">
      <c r="A324" s="134"/>
      <c r="B324" s="134"/>
      <c r="C324" s="134"/>
      <c r="D324" s="134"/>
      <c r="E324" s="134"/>
      <c r="F324" s="134"/>
      <c r="G324" s="134"/>
      <c r="H324" s="134"/>
      <c r="I324" s="134"/>
      <c r="J324" s="134"/>
      <c r="K324" s="134"/>
      <c r="L324" s="134"/>
      <c r="M324" s="134"/>
      <c r="N324" s="134"/>
      <c r="O324" s="134"/>
      <c r="P324" s="134"/>
      <c r="Q324" s="134"/>
      <c r="R324" s="134"/>
      <c r="S324" s="134"/>
      <c r="T324" s="134"/>
      <c r="U324" s="84"/>
    </row>
    <row r="325" spans="1:21" ht="29.65" customHeight="1" x14ac:dyDescent="0.35">
      <c r="A325" s="134"/>
      <c r="B325" s="134"/>
      <c r="C325" s="134"/>
      <c r="D325" s="134"/>
      <c r="E325" s="134"/>
      <c r="F325" s="134"/>
      <c r="G325" s="134"/>
      <c r="H325" s="134"/>
      <c r="I325" s="134"/>
      <c r="J325" s="134"/>
      <c r="K325" s="134"/>
      <c r="L325" s="134"/>
      <c r="M325" s="134"/>
      <c r="N325" s="134"/>
      <c r="O325" s="134"/>
      <c r="P325" s="134"/>
      <c r="Q325" s="134"/>
      <c r="R325" s="134"/>
      <c r="S325" s="134"/>
      <c r="T325" s="134"/>
    </row>
    <row r="326" spans="1:21" ht="34.9" customHeight="1" x14ac:dyDescent="0.35">
      <c r="A326" s="134"/>
      <c r="B326" s="134"/>
      <c r="C326" s="134"/>
      <c r="D326" s="134"/>
      <c r="E326" s="134"/>
      <c r="F326" s="134"/>
      <c r="G326" s="134"/>
      <c r="H326" s="134"/>
      <c r="I326" s="134"/>
      <c r="J326" s="134"/>
      <c r="K326" s="134"/>
      <c r="L326" s="134"/>
      <c r="M326" s="134"/>
      <c r="N326" s="134"/>
      <c r="O326" s="134"/>
      <c r="P326" s="134"/>
      <c r="Q326" s="134"/>
      <c r="R326" s="134"/>
      <c r="S326" s="134"/>
      <c r="T326" s="134"/>
      <c r="U326" s="84"/>
    </row>
    <row r="327" spans="1:21" ht="28.9" customHeight="1" x14ac:dyDescent="0.35">
      <c r="A327" s="134"/>
      <c r="B327" s="134"/>
      <c r="C327" s="134"/>
      <c r="D327" s="134"/>
      <c r="E327" s="134"/>
      <c r="F327" s="134"/>
      <c r="G327" s="134"/>
      <c r="H327" s="134"/>
      <c r="I327" s="134"/>
      <c r="J327" s="134"/>
      <c r="K327" s="134"/>
      <c r="L327" s="134"/>
      <c r="M327" s="134"/>
      <c r="N327" s="134"/>
      <c r="O327" s="134"/>
      <c r="P327" s="134"/>
      <c r="Q327" s="134"/>
      <c r="R327" s="134"/>
      <c r="S327" s="134"/>
      <c r="T327" s="134"/>
    </row>
    <row r="328" spans="1:21" ht="31.9" customHeight="1" x14ac:dyDescent="0.35">
      <c r="A328" s="134"/>
      <c r="B328" s="134"/>
      <c r="C328" s="134"/>
      <c r="D328" s="134"/>
      <c r="E328" s="134"/>
      <c r="F328" s="134"/>
      <c r="G328" s="134"/>
      <c r="H328" s="134"/>
      <c r="I328" s="134"/>
      <c r="J328" s="134"/>
      <c r="K328" s="134"/>
      <c r="L328" s="134"/>
      <c r="M328" s="134"/>
      <c r="N328" s="134"/>
      <c r="O328" s="134"/>
      <c r="P328" s="134"/>
      <c r="Q328" s="134"/>
      <c r="R328" s="134"/>
      <c r="S328" s="134"/>
      <c r="T328" s="134"/>
      <c r="U328" s="84"/>
    </row>
    <row r="329" spans="1:21" ht="33" customHeight="1" x14ac:dyDescent="0.35">
      <c r="A329" s="134"/>
      <c r="B329" s="134"/>
      <c r="C329" s="134"/>
      <c r="D329" s="134"/>
      <c r="E329" s="134"/>
      <c r="F329" s="134"/>
      <c r="G329" s="134"/>
      <c r="H329" s="134"/>
      <c r="I329" s="134"/>
      <c r="J329" s="134"/>
      <c r="K329" s="134"/>
      <c r="L329" s="134"/>
      <c r="M329" s="134"/>
      <c r="N329" s="134"/>
      <c r="O329" s="134"/>
      <c r="P329" s="134"/>
      <c r="Q329" s="134"/>
      <c r="R329" s="134"/>
      <c r="S329" s="134"/>
      <c r="T329" s="134"/>
    </row>
    <row r="330" spans="1:21" ht="34.15" customHeight="1" x14ac:dyDescent="0.35">
      <c r="A330" s="134"/>
      <c r="B330" s="134"/>
      <c r="C330" s="134"/>
      <c r="D330" s="134"/>
      <c r="E330" s="134"/>
      <c r="F330" s="134"/>
      <c r="G330" s="134"/>
      <c r="H330" s="134"/>
      <c r="I330" s="134"/>
      <c r="J330" s="134"/>
      <c r="K330" s="134"/>
      <c r="L330" s="134"/>
      <c r="M330" s="134"/>
      <c r="N330" s="134"/>
      <c r="O330" s="134"/>
      <c r="P330" s="134"/>
      <c r="Q330" s="134"/>
      <c r="R330" s="134"/>
      <c r="S330" s="134"/>
      <c r="T330" s="134"/>
      <c r="U330" s="84"/>
    </row>
    <row r="331" spans="1:21" ht="30.4" customHeight="1" x14ac:dyDescent="0.35">
      <c r="A331" s="134"/>
      <c r="B331" s="134"/>
      <c r="C331" s="134"/>
      <c r="D331" s="134"/>
      <c r="E331" s="134"/>
      <c r="F331" s="134"/>
      <c r="G331" s="134"/>
      <c r="H331" s="134"/>
      <c r="I331" s="134"/>
      <c r="J331" s="134"/>
      <c r="K331" s="134"/>
      <c r="L331" s="134"/>
      <c r="M331" s="134"/>
      <c r="N331" s="134"/>
      <c r="O331" s="134"/>
      <c r="P331" s="134"/>
      <c r="Q331" s="134"/>
      <c r="R331" s="134"/>
      <c r="S331" s="134"/>
      <c r="T331" s="134"/>
    </row>
    <row r="332" spans="1:21" ht="32.65" customHeight="1" x14ac:dyDescent="0.35">
      <c r="A332" s="134"/>
      <c r="B332" s="134"/>
      <c r="C332" s="134"/>
      <c r="D332" s="134"/>
      <c r="E332" s="134"/>
      <c r="F332" s="134"/>
      <c r="G332" s="134"/>
      <c r="H332" s="134"/>
      <c r="I332" s="134"/>
      <c r="J332" s="134"/>
      <c r="K332" s="134"/>
      <c r="L332" s="134"/>
      <c r="M332" s="134"/>
      <c r="N332" s="134"/>
      <c r="O332" s="134"/>
      <c r="P332" s="134"/>
      <c r="Q332" s="134"/>
      <c r="R332" s="134"/>
      <c r="S332" s="134"/>
      <c r="T332" s="134"/>
      <c r="U332" s="84"/>
    </row>
    <row r="333" spans="1:21" ht="31.5" customHeight="1" x14ac:dyDescent="0.35">
      <c r="A333" s="134"/>
      <c r="B333" s="134"/>
      <c r="C333" s="134"/>
      <c r="D333" s="134"/>
      <c r="E333" s="134"/>
      <c r="F333" s="134"/>
      <c r="G333" s="134"/>
      <c r="H333" s="134"/>
      <c r="I333" s="134"/>
      <c r="J333" s="134"/>
      <c r="K333" s="134"/>
      <c r="L333" s="134"/>
      <c r="M333" s="134"/>
      <c r="N333" s="134"/>
      <c r="O333" s="134"/>
      <c r="P333" s="134"/>
      <c r="Q333" s="134"/>
      <c r="R333" s="134"/>
      <c r="S333" s="134"/>
      <c r="T333" s="134"/>
    </row>
    <row r="334" spans="1:21" ht="38.25" customHeight="1" x14ac:dyDescent="0.35">
      <c r="A334" s="134"/>
      <c r="B334" s="134"/>
      <c r="C334" s="134"/>
      <c r="D334" s="134"/>
      <c r="E334" s="134"/>
      <c r="F334" s="134"/>
      <c r="G334" s="134"/>
      <c r="H334" s="134"/>
      <c r="I334" s="134"/>
      <c r="J334" s="134"/>
      <c r="K334" s="134"/>
      <c r="L334" s="134"/>
      <c r="M334" s="134"/>
      <c r="N334" s="134"/>
      <c r="O334" s="134"/>
      <c r="P334" s="134"/>
      <c r="Q334" s="134"/>
      <c r="R334" s="134"/>
      <c r="S334" s="134"/>
      <c r="T334" s="134"/>
      <c r="U334" s="84"/>
    </row>
    <row r="335" spans="1:21" ht="24.75" customHeight="1" x14ac:dyDescent="0.35">
      <c r="A335" s="134"/>
      <c r="B335" s="134"/>
      <c r="C335" s="134"/>
      <c r="D335" s="134"/>
      <c r="E335" s="134"/>
      <c r="F335" s="134"/>
      <c r="G335" s="134"/>
      <c r="H335" s="134"/>
      <c r="I335" s="134"/>
      <c r="J335" s="134"/>
      <c r="K335" s="134"/>
      <c r="L335" s="134"/>
      <c r="M335" s="134"/>
      <c r="N335" s="134"/>
      <c r="O335" s="134"/>
      <c r="P335" s="134"/>
      <c r="Q335" s="134"/>
      <c r="R335" s="134"/>
      <c r="S335" s="134"/>
      <c r="T335" s="134"/>
    </row>
    <row r="336" spans="1:21" ht="25.5" customHeight="1" x14ac:dyDescent="0.35">
      <c r="A336" s="134"/>
      <c r="B336" s="134"/>
      <c r="C336" s="134"/>
      <c r="D336" s="134"/>
      <c r="E336" s="134"/>
      <c r="F336" s="134"/>
      <c r="G336" s="134"/>
      <c r="H336" s="134"/>
      <c r="I336" s="134"/>
      <c r="J336" s="134"/>
      <c r="K336" s="134"/>
      <c r="L336" s="134"/>
      <c r="M336" s="134"/>
      <c r="N336" s="134"/>
      <c r="O336" s="134"/>
      <c r="P336" s="134"/>
      <c r="Q336" s="134"/>
      <c r="R336" s="134"/>
      <c r="S336" s="134"/>
      <c r="T336" s="134"/>
      <c r="U336" s="84"/>
    </row>
    <row r="337" spans="1:21" ht="31.5" customHeight="1" x14ac:dyDescent="0.35">
      <c r="A337" s="134"/>
      <c r="B337" s="134"/>
      <c r="C337" s="134"/>
      <c r="D337" s="134"/>
      <c r="E337" s="134"/>
      <c r="F337" s="134"/>
      <c r="G337" s="134"/>
      <c r="H337" s="134"/>
      <c r="I337" s="134"/>
      <c r="J337" s="134"/>
      <c r="K337" s="134"/>
      <c r="L337" s="134"/>
      <c r="M337" s="134"/>
      <c r="N337" s="134"/>
      <c r="O337" s="134"/>
      <c r="P337" s="134"/>
      <c r="Q337" s="134"/>
      <c r="R337" s="134"/>
      <c r="S337" s="134"/>
      <c r="T337" s="134"/>
    </row>
    <row r="338" spans="1:21" ht="25.9" customHeight="1" x14ac:dyDescent="0.35">
      <c r="A338" s="134"/>
      <c r="B338" s="134"/>
      <c r="C338" s="134"/>
      <c r="D338" s="134"/>
      <c r="E338" s="134"/>
      <c r="F338" s="134"/>
      <c r="G338" s="134"/>
      <c r="H338" s="134"/>
      <c r="I338" s="134"/>
      <c r="J338" s="134"/>
      <c r="K338" s="134"/>
      <c r="L338" s="134"/>
      <c r="M338" s="134"/>
      <c r="N338" s="134"/>
      <c r="O338" s="134"/>
      <c r="P338" s="134"/>
      <c r="Q338" s="134"/>
      <c r="R338" s="134"/>
      <c r="S338" s="134"/>
      <c r="T338" s="134"/>
      <c r="U338" s="84"/>
    </row>
    <row r="339" spans="1:21" ht="33" customHeight="1" x14ac:dyDescent="0.35">
      <c r="A339" s="134"/>
      <c r="B339" s="134"/>
      <c r="C339" s="134"/>
      <c r="D339" s="134"/>
      <c r="E339" s="134"/>
      <c r="F339" s="134"/>
      <c r="G339" s="134"/>
      <c r="H339" s="134"/>
      <c r="I339" s="134"/>
      <c r="J339" s="134"/>
      <c r="K339" s="134"/>
      <c r="L339" s="134"/>
      <c r="M339" s="134"/>
      <c r="N339" s="134"/>
      <c r="O339" s="134"/>
      <c r="P339" s="134"/>
      <c r="Q339" s="134"/>
      <c r="R339" s="134"/>
      <c r="S339" s="134"/>
      <c r="T339" s="134"/>
    </row>
    <row r="340" spans="1:21" ht="37.9" customHeight="1" x14ac:dyDescent="0.35">
      <c r="A340" s="134"/>
      <c r="B340" s="134"/>
      <c r="C340" s="134"/>
      <c r="D340" s="134"/>
      <c r="E340" s="134"/>
      <c r="F340" s="134"/>
      <c r="G340" s="134"/>
      <c r="H340" s="134"/>
      <c r="I340" s="134"/>
      <c r="J340" s="134"/>
      <c r="K340" s="134"/>
      <c r="L340" s="134"/>
      <c r="M340" s="134"/>
      <c r="N340" s="134"/>
      <c r="O340" s="134"/>
      <c r="P340" s="134"/>
      <c r="Q340" s="134"/>
      <c r="R340" s="134"/>
      <c r="S340" s="134"/>
      <c r="T340" s="134"/>
      <c r="U340" s="84"/>
    </row>
    <row r="341" spans="1:21" ht="37.9" customHeight="1" x14ac:dyDescent="0.35">
      <c r="A341" s="134"/>
      <c r="B341" s="134"/>
      <c r="C341" s="134"/>
      <c r="D341" s="134"/>
      <c r="E341" s="134"/>
      <c r="F341" s="134"/>
      <c r="G341" s="134"/>
      <c r="H341" s="134"/>
      <c r="I341" s="134"/>
      <c r="J341" s="134"/>
      <c r="K341" s="134"/>
      <c r="L341" s="134"/>
      <c r="M341" s="134"/>
      <c r="N341" s="134"/>
      <c r="O341" s="134"/>
      <c r="P341" s="134"/>
      <c r="Q341" s="134"/>
      <c r="R341" s="134"/>
      <c r="S341" s="134"/>
      <c r="T341" s="134"/>
    </row>
    <row r="342" spans="1:21" ht="22.5" x14ac:dyDescent="0.35">
      <c r="A342" s="134"/>
      <c r="B342" s="134"/>
      <c r="C342" s="134"/>
      <c r="D342" s="134"/>
      <c r="E342" s="134"/>
      <c r="F342" s="134"/>
      <c r="G342" s="134"/>
      <c r="H342" s="134"/>
      <c r="I342" s="134"/>
      <c r="J342" s="134"/>
      <c r="K342" s="134"/>
      <c r="L342" s="134"/>
      <c r="M342" s="134"/>
      <c r="N342" s="134"/>
      <c r="O342" s="134"/>
      <c r="P342" s="134"/>
      <c r="Q342" s="134"/>
      <c r="R342" s="134"/>
      <c r="S342" s="134"/>
      <c r="T342" s="134"/>
      <c r="U342" s="84"/>
    </row>
    <row r="343" spans="1:21" ht="12.75" customHeight="1" x14ac:dyDescent="0.35">
      <c r="A343" s="134"/>
      <c r="B343" s="134"/>
      <c r="C343" s="134"/>
      <c r="D343" s="134"/>
      <c r="E343" s="134"/>
      <c r="F343" s="134"/>
      <c r="G343" s="134"/>
      <c r="H343" s="134"/>
      <c r="I343" s="134"/>
      <c r="J343" s="134"/>
      <c r="K343" s="134"/>
      <c r="L343" s="134"/>
      <c r="M343" s="134"/>
      <c r="N343" s="134"/>
      <c r="O343" s="134"/>
      <c r="P343" s="134"/>
      <c r="Q343" s="134"/>
      <c r="R343" s="134"/>
      <c r="S343" s="134"/>
      <c r="T343" s="134"/>
    </row>
    <row r="344" spans="1:21" ht="22.5" x14ac:dyDescent="0.35">
      <c r="A344" s="134"/>
      <c r="B344" s="134"/>
      <c r="C344" s="134"/>
      <c r="D344" s="134"/>
      <c r="E344" s="134"/>
      <c r="F344" s="134"/>
      <c r="G344" s="134"/>
      <c r="H344" s="134"/>
      <c r="I344" s="134"/>
      <c r="J344" s="134"/>
      <c r="K344" s="134"/>
      <c r="L344" s="134"/>
      <c r="M344" s="134"/>
      <c r="N344" s="134"/>
      <c r="O344" s="134"/>
      <c r="P344" s="134"/>
      <c r="Q344" s="134"/>
      <c r="R344" s="134"/>
      <c r="S344" s="134"/>
      <c r="T344" s="134"/>
      <c r="U344" s="84"/>
    </row>
    <row r="345" spans="1:21" ht="22.5" x14ac:dyDescent="0.35">
      <c r="A345" s="134"/>
      <c r="B345" s="134"/>
      <c r="C345" s="134"/>
      <c r="D345" s="134"/>
      <c r="E345" s="134"/>
      <c r="F345" s="134"/>
      <c r="G345" s="134"/>
      <c r="H345" s="134"/>
      <c r="I345" s="134"/>
      <c r="J345" s="134"/>
      <c r="K345" s="134"/>
      <c r="L345" s="134"/>
      <c r="M345" s="134"/>
      <c r="N345" s="134"/>
      <c r="O345" s="134"/>
      <c r="P345" s="134"/>
      <c r="Q345" s="134"/>
      <c r="R345" s="134"/>
      <c r="S345" s="134"/>
      <c r="T345" s="134"/>
    </row>
    <row r="346" spans="1:21" ht="22.5" x14ac:dyDescent="0.35">
      <c r="A346" s="134"/>
      <c r="B346" s="134"/>
      <c r="C346" s="134"/>
      <c r="D346" s="134"/>
      <c r="E346" s="134"/>
      <c r="F346" s="134"/>
      <c r="G346" s="134"/>
      <c r="H346" s="134"/>
      <c r="I346" s="134"/>
      <c r="J346" s="134"/>
      <c r="K346" s="134"/>
      <c r="L346" s="134"/>
      <c r="M346" s="134"/>
      <c r="N346" s="134"/>
      <c r="O346" s="134"/>
      <c r="P346" s="134"/>
      <c r="Q346" s="134"/>
      <c r="R346" s="134"/>
      <c r="S346" s="134"/>
      <c r="T346" s="134"/>
      <c r="U346" s="84"/>
    </row>
    <row r="347" spans="1:21" ht="22.5" x14ac:dyDescent="0.35">
      <c r="A347" s="134"/>
      <c r="B347" s="134"/>
      <c r="C347" s="134"/>
      <c r="D347" s="134"/>
      <c r="E347" s="134"/>
      <c r="F347" s="134"/>
      <c r="G347" s="134"/>
      <c r="H347" s="134"/>
      <c r="I347" s="134"/>
      <c r="J347" s="134"/>
      <c r="K347" s="134"/>
      <c r="L347" s="134"/>
      <c r="M347" s="134"/>
      <c r="N347" s="134"/>
      <c r="O347" s="134"/>
      <c r="P347" s="134"/>
      <c r="Q347" s="134"/>
      <c r="R347" s="134"/>
      <c r="S347" s="134"/>
      <c r="T347" s="134"/>
    </row>
    <row r="348" spans="1:21" ht="22.5" x14ac:dyDescent="0.35">
      <c r="A348" s="134"/>
      <c r="B348" s="134"/>
      <c r="C348" s="134"/>
      <c r="D348" s="134"/>
      <c r="E348" s="134"/>
      <c r="F348" s="134"/>
      <c r="G348" s="134"/>
      <c r="H348" s="134"/>
      <c r="I348" s="134"/>
      <c r="J348" s="134"/>
      <c r="K348" s="134"/>
      <c r="L348" s="134"/>
      <c r="M348" s="134"/>
      <c r="N348" s="134"/>
      <c r="O348" s="134"/>
      <c r="P348" s="134"/>
      <c r="Q348" s="134"/>
      <c r="R348" s="134"/>
      <c r="S348" s="134"/>
      <c r="T348" s="134"/>
      <c r="U348" s="84"/>
    </row>
    <row r="349" spans="1:21" ht="22.5" x14ac:dyDescent="0.35">
      <c r="A349" s="134"/>
      <c r="B349" s="134"/>
      <c r="C349" s="134"/>
      <c r="D349" s="134"/>
      <c r="E349" s="134"/>
      <c r="F349" s="134"/>
      <c r="G349" s="134"/>
      <c r="H349" s="134"/>
      <c r="I349" s="134"/>
      <c r="J349" s="134"/>
      <c r="K349" s="134"/>
      <c r="L349" s="134"/>
      <c r="M349" s="134"/>
      <c r="N349" s="134"/>
      <c r="O349" s="134"/>
      <c r="P349" s="134"/>
      <c r="Q349" s="134"/>
      <c r="R349" s="134"/>
      <c r="S349" s="134"/>
      <c r="T349" s="134"/>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352">
    <mergeCell ref="F268:G268"/>
    <mergeCell ref="F271:G271"/>
    <mergeCell ref="F272:G272"/>
    <mergeCell ref="F273:G273"/>
    <mergeCell ref="F274:G274"/>
    <mergeCell ref="F275:G275"/>
    <mergeCell ref="F259:G259"/>
    <mergeCell ref="F260:G260"/>
    <mergeCell ref="F261:G261"/>
    <mergeCell ref="F262:G262"/>
    <mergeCell ref="F263:G263"/>
    <mergeCell ref="F264:G264"/>
    <mergeCell ref="F265:G265"/>
    <mergeCell ref="F266:G266"/>
    <mergeCell ref="F267:G267"/>
    <mergeCell ref="F250:G250"/>
    <mergeCell ref="F251:G251"/>
    <mergeCell ref="F252:G252"/>
    <mergeCell ref="F253:G253"/>
    <mergeCell ref="F254:G254"/>
    <mergeCell ref="F255:G255"/>
    <mergeCell ref="F256:G256"/>
    <mergeCell ref="F257:G257"/>
    <mergeCell ref="F258:G258"/>
    <mergeCell ref="F233:G233"/>
    <mergeCell ref="F234:G234"/>
    <mergeCell ref="F235:G235"/>
    <mergeCell ref="F236:G236"/>
    <mergeCell ref="F237:G237"/>
    <mergeCell ref="F238:G238"/>
    <mergeCell ref="F239:G239"/>
    <mergeCell ref="F203:G203"/>
    <mergeCell ref="F204:G204"/>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27:G227"/>
    <mergeCell ref="F228:G228"/>
    <mergeCell ref="F185:G185"/>
    <mergeCell ref="F186:G186"/>
    <mergeCell ref="F187:G187"/>
    <mergeCell ref="F188:G188"/>
    <mergeCell ref="F189:G189"/>
    <mergeCell ref="F190:G190"/>
    <mergeCell ref="F191:G191"/>
    <mergeCell ref="F192:G192"/>
    <mergeCell ref="F202:G202"/>
    <mergeCell ref="F193:G193"/>
    <mergeCell ref="F194:G194"/>
    <mergeCell ref="F195:G195"/>
    <mergeCell ref="F196:G196"/>
    <mergeCell ref="F197:G197"/>
    <mergeCell ref="F198:G198"/>
    <mergeCell ref="F199:G199"/>
    <mergeCell ref="F200:G200"/>
    <mergeCell ref="F201:G201"/>
    <mergeCell ref="F181:G181"/>
    <mergeCell ref="F182:G182"/>
    <mergeCell ref="F183:G183"/>
    <mergeCell ref="F168:G168"/>
    <mergeCell ref="F169:G169"/>
    <mergeCell ref="F170:G170"/>
    <mergeCell ref="F171:G171"/>
    <mergeCell ref="F172:G172"/>
    <mergeCell ref="F184:G184"/>
    <mergeCell ref="F166:G166"/>
    <mergeCell ref="F173:G173"/>
    <mergeCell ref="F174:G174"/>
    <mergeCell ref="F175:G175"/>
    <mergeCell ref="F176:G176"/>
    <mergeCell ref="F177:G177"/>
    <mergeCell ref="F178:G178"/>
    <mergeCell ref="F179:G179"/>
    <mergeCell ref="F180:G180"/>
    <mergeCell ref="F157:G157"/>
    <mergeCell ref="F158:G158"/>
    <mergeCell ref="F160:G160"/>
    <mergeCell ref="F161:G161"/>
    <mergeCell ref="F159:G159"/>
    <mergeCell ref="F162:G162"/>
    <mergeCell ref="F163:G163"/>
    <mergeCell ref="F164:G164"/>
    <mergeCell ref="F165:G165"/>
    <mergeCell ref="F150:G150"/>
    <mergeCell ref="F151:G151"/>
    <mergeCell ref="F142:G142"/>
    <mergeCell ref="F146:G146"/>
    <mergeCell ref="F152:G152"/>
    <mergeCell ref="F153:G153"/>
    <mergeCell ref="F154:G154"/>
    <mergeCell ref="F155:G155"/>
    <mergeCell ref="F156:G156"/>
    <mergeCell ref="F138:G138"/>
    <mergeCell ref="F139:G139"/>
    <mergeCell ref="F140:G140"/>
    <mergeCell ref="F143:G143"/>
    <mergeCell ref="F144:G144"/>
    <mergeCell ref="F145:G145"/>
    <mergeCell ref="F147:G147"/>
    <mergeCell ref="F148:G148"/>
    <mergeCell ref="F149:G149"/>
    <mergeCell ref="F130:G130"/>
    <mergeCell ref="F129:G129"/>
    <mergeCell ref="F131:G131"/>
    <mergeCell ref="F132:G132"/>
    <mergeCell ref="F133:G133"/>
    <mergeCell ref="F134:G134"/>
    <mergeCell ref="F135:G135"/>
    <mergeCell ref="F136:G136"/>
    <mergeCell ref="F137:G137"/>
    <mergeCell ref="F118:G118"/>
    <mergeCell ref="F119:G119"/>
    <mergeCell ref="F120:G120"/>
    <mergeCell ref="F121:G121"/>
    <mergeCell ref="F122:G122"/>
    <mergeCell ref="F123:G123"/>
    <mergeCell ref="F124:G124"/>
    <mergeCell ref="F125:G125"/>
    <mergeCell ref="F126:G126"/>
    <mergeCell ref="F107:G107"/>
    <mergeCell ref="F108:G108"/>
    <mergeCell ref="F110:G110"/>
    <mergeCell ref="F111:G111"/>
    <mergeCell ref="F112:G112"/>
    <mergeCell ref="F113:G113"/>
    <mergeCell ref="F114:G114"/>
    <mergeCell ref="F115:G115"/>
    <mergeCell ref="F116:G116"/>
    <mergeCell ref="F97:G97"/>
    <mergeCell ref="F98:G98"/>
    <mergeCell ref="F99:G99"/>
    <mergeCell ref="F100:G100"/>
    <mergeCell ref="F102:G102"/>
    <mergeCell ref="F103:G103"/>
    <mergeCell ref="F104:G104"/>
    <mergeCell ref="F105:G105"/>
    <mergeCell ref="F106:G106"/>
    <mergeCell ref="F88:G88"/>
    <mergeCell ref="F89:G89"/>
    <mergeCell ref="F90:G90"/>
    <mergeCell ref="F91:G91"/>
    <mergeCell ref="F92:G92"/>
    <mergeCell ref="F93:G93"/>
    <mergeCell ref="F94:G94"/>
    <mergeCell ref="F95:G95"/>
    <mergeCell ref="F96:G96"/>
    <mergeCell ref="F78:G78"/>
    <mergeCell ref="F80:G80"/>
    <mergeCell ref="F81:G81"/>
    <mergeCell ref="F82:G82"/>
    <mergeCell ref="F83:G83"/>
    <mergeCell ref="F84:G84"/>
    <mergeCell ref="F85:G85"/>
    <mergeCell ref="F86:G86"/>
    <mergeCell ref="F87:G87"/>
    <mergeCell ref="I5:J5"/>
    <mergeCell ref="A29:F29"/>
    <mergeCell ref="A17:B18"/>
    <mergeCell ref="C17:F17"/>
    <mergeCell ref="I4:J4"/>
    <mergeCell ref="I3:J3"/>
    <mergeCell ref="H2:J2"/>
    <mergeCell ref="J280:L280"/>
    <mergeCell ref="A277:B277"/>
    <mergeCell ref="H277:I277"/>
    <mergeCell ref="H278:I278"/>
    <mergeCell ref="H280:I280"/>
    <mergeCell ref="F276:G276"/>
    <mergeCell ref="F270:G270"/>
    <mergeCell ref="F269:G269"/>
    <mergeCell ref="F167:G167"/>
    <mergeCell ref="J109:L109"/>
    <mergeCell ref="J117:L117"/>
    <mergeCell ref="J129:L129"/>
    <mergeCell ref="J142:L142"/>
    <mergeCell ref="J146:L146"/>
    <mergeCell ref="J159:L159"/>
    <mergeCell ref="J277:L277"/>
    <mergeCell ref="J278:L278"/>
    <mergeCell ref="J279:L279"/>
    <mergeCell ref="J271:L271"/>
    <mergeCell ref="J276:L276"/>
    <mergeCell ref="J52:L52"/>
    <mergeCell ref="J53:L53"/>
    <mergeCell ref="J54:L54"/>
    <mergeCell ref="J55:L55"/>
    <mergeCell ref="J56:L56"/>
    <mergeCell ref="J67:L67"/>
    <mergeCell ref="J72:L72"/>
    <mergeCell ref="J79:L79"/>
    <mergeCell ref="J101:L101"/>
    <mergeCell ref="J269:L269"/>
    <mergeCell ref="J270:L270"/>
    <mergeCell ref="J167:L167"/>
    <mergeCell ref="A30:B30"/>
    <mergeCell ref="C30:F30"/>
    <mergeCell ref="A31:B31"/>
    <mergeCell ref="C31:F31"/>
    <mergeCell ref="C44:E44"/>
    <mergeCell ref="A34:B38"/>
    <mergeCell ref="A40:B44"/>
    <mergeCell ref="C40:E40"/>
    <mergeCell ref="C15:F15"/>
    <mergeCell ref="A16:B16"/>
    <mergeCell ref="C16:F16"/>
    <mergeCell ref="C36:E36"/>
    <mergeCell ref="C37:E37"/>
    <mergeCell ref="A32:B32"/>
    <mergeCell ref="C32:F32"/>
    <mergeCell ref="A20:I20"/>
    <mergeCell ref="C27:I27"/>
    <mergeCell ref="A24:B24"/>
    <mergeCell ref="C24:E24"/>
    <mergeCell ref="F24:I26"/>
    <mergeCell ref="C41:E41"/>
    <mergeCell ref="C42:E42"/>
    <mergeCell ref="C38:E38"/>
    <mergeCell ref="C34:E34"/>
    <mergeCell ref="C35:E35"/>
    <mergeCell ref="B45:F46"/>
    <mergeCell ref="F72:G72"/>
    <mergeCell ref="F79:G79"/>
    <mergeCell ref="F57:G57"/>
    <mergeCell ref="F58:G58"/>
    <mergeCell ref="F59:G59"/>
    <mergeCell ref="F60:G60"/>
    <mergeCell ref="F61:G61"/>
    <mergeCell ref="F62:G62"/>
    <mergeCell ref="F63:G63"/>
    <mergeCell ref="F64:G64"/>
    <mergeCell ref="F65:G65"/>
    <mergeCell ref="F66:G66"/>
    <mergeCell ref="F68:G68"/>
    <mergeCell ref="F69:G69"/>
    <mergeCell ref="F70:G70"/>
    <mergeCell ref="F71:G71"/>
    <mergeCell ref="F73:G73"/>
    <mergeCell ref="F74:G74"/>
    <mergeCell ref="F75:G75"/>
    <mergeCell ref="F76:G76"/>
    <mergeCell ref="F77:G77"/>
    <mergeCell ref="A284:T284"/>
    <mergeCell ref="A285:B287"/>
    <mergeCell ref="C285:C287"/>
    <mergeCell ref="D285:D286"/>
    <mergeCell ref="E285:F286"/>
    <mergeCell ref="G285:N286"/>
    <mergeCell ref="O285:R286"/>
    <mergeCell ref="S285:S288"/>
    <mergeCell ref="A1:B1"/>
    <mergeCell ref="C1:F1"/>
    <mergeCell ref="A2:B2"/>
    <mergeCell ref="C2:F2"/>
    <mergeCell ref="C3:F3"/>
    <mergeCell ref="A4:B4"/>
    <mergeCell ref="C4:F4"/>
    <mergeCell ref="A13:B13"/>
    <mergeCell ref="C13:F13"/>
    <mergeCell ref="A10:B10"/>
    <mergeCell ref="C10:F10"/>
    <mergeCell ref="A12:B12"/>
    <mergeCell ref="C12:F12"/>
    <mergeCell ref="A5:B5"/>
    <mergeCell ref="F109:G109"/>
    <mergeCell ref="F117:G117"/>
    <mergeCell ref="A310:B310"/>
    <mergeCell ref="L310:M310"/>
    <mergeCell ref="A311:B311"/>
    <mergeCell ref="L311:M311"/>
    <mergeCell ref="C309:E309"/>
    <mergeCell ref="T285:T286"/>
    <mergeCell ref="D287:F287"/>
    <mergeCell ref="G287:N287"/>
    <mergeCell ref="O287:R287"/>
    <mergeCell ref="T287:T288"/>
    <mergeCell ref="L288:M288"/>
    <mergeCell ref="A309:B309"/>
    <mergeCell ref="A312:T312"/>
    <mergeCell ref="H47:I47"/>
    <mergeCell ref="A48:B48"/>
    <mergeCell ref="A49:B51"/>
    <mergeCell ref="E49:E51"/>
    <mergeCell ref="F49:G51"/>
    <mergeCell ref="E52:E55"/>
    <mergeCell ref="F52:G52"/>
    <mergeCell ref="F53:G53"/>
    <mergeCell ref="F54:G54"/>
    <mergeCell ref="F55:G55"/>
    <mergeCell ref="A47:B47"/>
    <mergeCell ref="C47:D47"/>
    <mergeCell ref="E47:E48"/>
    <mergeCell ref="F47:G48"/>
    <mergeCell ref="G309:R309"/>
    <mergeCell ref="C289:N290"/>
    <mergeCell ref="L291:N304"/>
    <mergeCell ref="L306:N308"/>
    <mergeCell ref="F56:G56"/>
    <mergeCell ref="F67:G67"/>
    <mergeCell ref="E281:G281"/>
    <mergeCell ref="E282:G282"/>
    <mergeCell ref="F101:G101"/>
    <mergeCell ref="A3:B3"/>
    <mergeCell ref="A25:B25"/>
    <mergeCell ref="A26:B26"/>
    <mergeCell ref="C18:F18"/>
    <mergeCell ref="A27:B27"/>
    <mergeCell ref="C5:F5"/>
    <mergeCell ref="A6:B6"/>
    <mergeCell ref="C6:F6"/>
    <mergeCell ref="A9:B9"/>
    <mergeCell ref="C9:F9"/>
    <mergeCell ref="A14:B14"/>
    <mergeCell ref="C14:F14"/>
    <mergeCell ref="A21:B21"/>
    <mergeCell ref="A22:B22"/>
    <mergeCell ref="A23:B23"/>
    <mergeCell ref="A15:B15"/>
    <mergeCell ref="A8:F8"/>
    <mergeCell ref="C43:E43"/>
    <mergeCell ref="F240:G240"/>
    <mergeCell ref="F241:G241"/>
    <mergeCell ref="F242:G242"/>
    <mergeCell ref="F249:G249"/>
    <mergeCell ref="F243:G243"/>
    <mergeCell ref="F244:G244"/>
    <mergeCell ref="F245:G245"/>
    <mergeCell ref="F246:G246"/>
    <mergeCell ref="F247:G247"/>
    <mergeCell ref="F248:G248"/>
    <mergeCell ref="F229:G229"/>
    <mergeCell ref="F230:G230"/>
    <mergeCell ref="F231:G231"/>
    <mergeCell ref="F232:G232"/>
    <mergeCell ref="F218:G218"/>
    <mergeCell ref="F219:G219"/>
    <mergeCell ref="F220:G220"/>
    <mergeCell ref="F221:G221"/>
    <mergeCell ref="F222:G222"/>
    <mergeCell ref="F223:G223"/>
    <mergeCell ref="F224:G224"/>
    <mergeCell ref="F225:G225"/>
    <mergeCell ref="F226:G226"/>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3</xdr:col>
                    <xdr:colOff>704850</xdr:colOff>
                    <xdr:row>17</xdr:row>
                    <xdr:rowOff>76200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1771650</xdr:colOff>
                    <xdr:row>16</xdr:row>
                    <xdr:rowOff>419100</xdr:rowOff>
                  </from>
                  <to>
                    <xdr:col>4</xdr:col>
                    <xdr:colOff>209550</xdr:colOff>
                    <xdr:row>18</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zoomScale="70" zoomScaleNormal="70" workbookViewId="0">
      <selection activeCell="A14" sqref="A14:B14"/>
    </sheetView>
  </sheetViews>
  <sheetFormatPr defaultColWidth="9.1328125" defaultRowHeight="12.75" x14ac:dyDescent="0.35"/>
  <cols>
    <col min="1" max="1" width="14.265625" style="45" customWidth="1"/>
    <col min="2" max="2" width="69.1328125" customWidth="1"/>
    <col min="3" max="3" width="35" style="48" customWidth="1"/>
    <col min="4" max="4" width="37.3984375" style="48" customWidth="1"/>
    <col min="5" max="5" width="36.265625" style="48" customWidth="1"/>
    <col min="6" max="6" width="27" style="48" customWidth="1"/>
    <col min="7" max="7" width="35.3984375" customWidth="1"/>
    <col min="8" max="8" width="24.1328125" customWidth="1"/>
    <col min="9" max="9" width="19.86328125" customWidth="1"/>
    <col min="10" max="10" width="43.3984375" customWidth="1"/>
    <col min="11" max="11" width="21.265625" customWidth="1"/>
    <col min="12" max="12" width="22.3984375" customWidth="1"/>
    <col min="13" max="13" width="22.265625" customWidth="1"/>
    <col min="14" max="14" width="17.1328125" customWidth="1"/>
    <col min="15" max="15" width="29.3984375" customWidth="1"/>
    <col min="16" max="18" width="10.59765625" bestFit="1" customWidth="1"/>
    <col min="19" max="19" width="18.73046875" customWidth="1"/>
    <col min="20" max="20" width="27.86328125" customWidth="1"/>
    <col min="26" max="26" width="46" bestFit="1" customWidth="1"/>
    <col min="27" max="27" width="126.3984375" customWidth="1"/>
  </cols>
  <sheetData>
    <row r="1" spans="1:11" ht="18" customHeight="1" x14ac:dyDescent="0.35">
      <c r="A1" s="460" t="s">
        <v>36</v>
      </c>
      <c r="B1" s="460"/>
      <c r="C1" s="460"/>
      <c r="D1" s="460"/>
      <c r="E1" s="460"/>
      <c r="F1" s="460"/>
    </row>
    <row r="2" spans="1:11" ht="13.15" x14ac:dyDescent="0.4">
      <c r="A2" s="194" t="s">
        <v>37</v>
      </c>
      <c r="B2" s="194"/>
      <c r="C2" s="431"/>
      <c r="D2" s="431"/>
      <c r="E2" s="431"/>
      <c r="F2" s="431"/>
      <c r="H2" s="469" t="s">
        <v>86</v>
      </c>
      <c r="I2" s="470"/>
      <c r="J2" s="471"/>
    </row>
    <row r="3" spans="1:11" ht="13.15" x14ac:dyDescent="0.35">
      <c r="A3" s="195" t="s">
        <v>38</v>
      </c>
      <c r="B3" s="333"/>
      <c r="C3" s="431"/>
      <c r="D3" s="431"/>
      <c r="E3" s="431"/>
      <c r="F3" s="431"/>
      <c r="H3" s="125"/>
      <c r="I3" s="472" t="s">
        <v>87</v>
      </c>
      <c r="J3" s="473"/>
      <c r="K3" s="142"/>
    </row>
    <row r="4" spans="1:11" ht="13.15" x14ac:dyDescent="0.35">
      <c r="A4" s="194" t="s">
        <v>88</v>
      </c>
      <c r="B4" s="194"/>
      <c r="C4" s="431"/>
      <c r="D4" s="431"/>
      <c r="E4" s="431"/>
      <c r="F4" s="431"/>
      <c r="H4" s="143"/>
      <c r="I4" s="472" t="s">
        <v>89</v>
      </c>
      <c r="J4" s="473"/>
      <c r="K4" s="142"/>
    </row>
    <row r="5" spans="1:11" ht="22.5" customHeight="1" x14ac:dyDescent="0.35">
      <c r="A5" s="194" t="s">
        <v>40</v>
      </c>
      <c r="B5" s="194"/>
      <c r="C5" s="431"/>
      <c r="D5" s="431"/>
      <c r="E5" s="431"/>
      <c r="F5" s="431"/>
      <c r="H5" s="144"/>
      <c r="I5" s="485" t="s">
        <v>90</v>
      </c>
      <c r="J5" s="332"/>
    </row>
    <row r="6" spans="1:11" ht="14.25" x14ac:dyDescent="0.35">
      <c r="A6" s="194" t="s">
        <v>41</v>
      </c>
      <c r="B6" s="194"/>
      <c r="C6" s="431"/>
      <c r="D6" s="431"/>
      <c r="E6" s="431"/>
      <c r="F6" s="431"/>
    </row>
    <row r="7" spans="1:11" x14ac:dyDescent="0.35">
      <c r="A7"/>
      <c r="C7"/>
      <c r="D7"/>
      <c r="E7"/>
      <c r="F7"/>
    </row>
    <row r="8" spans="1:11" ht="21" customHeight="1" x14ac:dyDescent="0.35">
      <c r="A8" s="460" t="s">
        <v>91</v>
      </c>
      <c r="B8" s="460"/>
      <c r="C8" s="460"/>
      <c r="D8" s="460"/>
      <c r="E8" s="460"/>
      <c r="F8" s="460"/>
    </row>
    <row r="9" spans="1:11" s="43" customFormat="1" x14ac:dyDescent="0.35">
      <c r="A9" s="194" t="s">
        <v>42</v>
      </c>
      <c r="B9" s="194"/>
      <c r="C9" s="431"/>
      <c r="D9" s="431"/>
      <c r="E9" s="431"/>
      <c r="F9" s="431"/>
      <c r="G9" s="174"/>
      <c r="H9" s="174"/>
      <c r="I9" s="174"/>
      <c r="J9" s="174"/>
    </row>
    <row r="10" spans="1:11" s="43" customFormat="1" ht="13.15" x14ac:dyDescent="0.35">
      <c r="A10" s="194" t="s">
        <v>92</v>
      </c>
      <c r="B10" s="194"/>
      <c r="C10" s="461"/>
      <c r="D10" s="461"/>
      <c r="E10" s="461"/>
      <c r="F10" s="461"/>
      <c r="G10" s="175"/>
      <c r="H10" s="174"/>
      <c r="I10" s="174"/>
      <c r="J10" s="174"/>
    </row>
    <row r="11" spans="1:11" ht="13.15" x14ac:dyDescent="0.4">
      <c r="A11" s="104"/>
      <c r="B11" s="105" t="s">
        <v>93</v>
      </c>
      <c r="C11" s="466" t="s">
        <v>94</v>
      </c>
      <c r="D11" s="467"/>
      <c r="E11" s="467"/>
      <c r="F11" s="468"/>
      <c r="G11" s="168"/>
      <c r="H11" s="167"/>
      <c r="I11" s="167"/>
      <c r="J11" s="167"/>
    </row>
    <row r="12" spans="1:11" ht="64.5" customHeight="1" x14ac:dyDescent="0.4">
      <c r="A12" s="195" t="s">
        <v>95</v>
      </c>
      <c r="B12" s="333"/>
      <c r="C12" s="462" t="s">
        <v>96</v>
      </c>
      <c r="D12" s="463"/>
      <c r="E12" s="463"/>
      <c r="F12" s="464"/>
      <c r="G12" s="168"/>
      <c r="H12" s="167"/>
      <c r="I12" s="167"/>
      <c r="J12" s="167"/>
    </row>
    <row r="13" spans="1:11" ht="32.25" customHeight="1" x14ac:dyDescent="0.4">
      <c r="A13" s="194" t="s">
        <v>97</v>
      </c>
      <c r="B13" s="194"/>
      <c r="C13" s="432" t="s">
        <v>238</v>
      </c>
      <c r="D13" s="432"/>
      <c r="E13" s="432"/>
      <c r="F13" s="432"/>
      <c r="G13" s="169"/>
      <c r="H13" s="167"/>
      <c r="I13" s="167"/>
      <c r="J13" s="167"/>
    </row>
    <row r="14" spans="1:11" ht="32.25" customHeight="1" x14ac:dyDescent="0.4">
      <c r="A14" s="195" t="s">
        <v>98</v>
      </c>
      <c r="B14" s="333"/>
      <c r="C14" s="431" t="s">
        <v>99</v>
      </c>
      <c r="D14" s="431"/>
      <c r="E14" s="431"/>
      <c r="F14" s="431"/>
      <c r="G14" s="168"/>
      <c r="H14" s="168"/>
      <c r="I14" s="167"/>
      <c r="J14" s="167"/>
    </row>
    <row r="15" spans="1:11" ht="32.25" customHeight="1" x14ac:dyDescent="0.4">
      <c r="A15" s="273" t="s">
        <v>100</v>
      </c>
      <c r="B15" s="273"/>
      <c r="C15" s="432" t="s">
        <v>226</v>
      </c>
      <c r="D15" s="432"/>
      <c r="E15" s="432"/>
      <c r="F15" s="432"/>
      <c r="G15" s="169"/>
      <c r="H15" s="167"/>
      <c r="I15" s="167"/>
      <c r="J15" s="167"/>
    </row>
    <row r="16" spans="1:11" ht="37.15" customHeight="1" x14ac:dyDescent="0.4">
      <c r="A16" s="273" t="s">
        <v>227</v>
      </c>
      <c r="B16" s="273"/>
      <c r="C16" s="432"/>
      <c r="D16" s="432"/>
      <c r="E16" s="432"/>
      <c r="F16" s="432"/>
      <c r="G16" s="51"/>
    </row>
    <row r="17" spans="1:47" ht="37.15" customHeight="1" x14ac:dyDescent="0.4">
      <c r="A17" s="346" t="s">
        <v>103</v>
      </c>
      <c r="B17" s="347"/>
      <c r="C17" s="462" t="s">
        <v>104</v>
      </c>
      <c r="D17" s="463"/>
      <c r="E17" s="463"/>
      <c r="F17" s="464"/>
      <c r="G17" s="51"/>
    </row>
    <row r="18" spans="1:47" ht="37.15" customHeight="1" x14ac:dyDescent="0.4">
      <c r="A18" s="348"/>
      <c r="B18" s="349"/>
      <c r="C18" s="462" t="s">
        <v>105</v>
      </c>
      <c r="D18" s="463"/>
      <c r="E18" s="463"/>
      <c r="F18" s="464"/>
      <c r="G18" s="51"/>
    </row>
    <row r="19" spans="1:47" ht="37.15" customHeight="1" x14ac:dyDescent="0.4">
      <c r="A19" s="51"/>
      <c r="B19" s="51"/>
      <c r="C19" s="51"/>
      <c r="D19" s="51"/>
      <c r="E19" s="51"/>
      <c r="F19" s="51"/>
      <c r="G19" s="51"/>
    </row>
    <row r="20" spans="1:47" ht="29.25" customHeight="1" x14ac:dyDescent="0.4">
      <c r="A20" s="478" t="s">
        <v>239</v>
      </c>
      <c r="B20" s="436"/>
      <c r="C20" s="233" t="s">
        <v>240</v>
      </c>
      <c r="D20" s="233"/>
      <c r="E20" s="233"/>
      <c r="F20" s="58" t="s">
        <v>241</v>
      </c>
      <c r="G20" s="51"/>
    </row>
    <row r="21" spans="1:47" ht="37.15" customHeight="1" x14ac:dyDescent="0.4">
      <c r="A21" s="478"/>
      <c r="B21" s="436"/>
      <c r="C21" s="431" t="s">
        <v>242</v>
      </c>
      <c r="D21" s="431"/>
      <c r="E21" s="431"/>
      <c r="F21" s="41"/>
      <c r="G21" s="51"/>
    </row>
    <row r="22" spans="1:47" ht="37.15" customHeight="1" x14ac:dyDescent="0.4">
      <c r="A22" s="478"/>
      <c r="B22" s="436"/>
      <c r="C22" s="482"/>
      <c r="D22" s="482"/>
      <c r="E22" s="482"/>
      <c r="F22" s="41"/>
      <c r="G22" s="51"/>
    </row>
    <row r="23" spans="1:47" ht="37.15" customHeight="1" x14ac:dyDescent="0.4">
      <c r="A23" s="479"/>
      <c r="B23" s="438"/>
      <c r="C23" s="431"/>
      <c r="D23" s="431"/>
      <c r="E23" s="431"/>
      <c r="F23" s="41"/>
      <c r="G23" s="51"/>
    </row>
    <row r="24" spans="1:47" ht="32.25" customHeight="1" x14ac:dyDescent="0.4">
      <c r="A24" s="51"/>
      <c r="B24" s="51"/>
      <c r="C24" s="51"/>
      <c r="D24" s="51"/>
      <c r="E24" s="51"/>
      <c r="F24" s="51"/>
      <c r="G24" s="51"/>
    </row>
    <row r="25" spans="1:47" ht="32.25" customHeight="1" x14ac:dyDescent="0.4">
      <c r="A25" s="489" t="s">
        <v>243</v>
      </c>
      <c r="B25" s="489"/>
      <c r="C25" s="460"/>
      <c r="D25" s="460"/>
      <c r="E25" s="460"/>
      <c r="F25" s="460"/>
      <c r="G25" s="51"/>
    </row>
    <row r="26" spans="1:47" ht="32.25" customHeight="1" x14ac:dyDescent="0.4">
      <c r="A26" s="273" t="s">
        <v>244</v>
      </c>
      <c r="B26" s="273"/>
      <c r="C26" s="432" t="s">
        <v>226</v>
      </c>
      <c r="D26" s="432"/>
      <c r="E26" s="432"/>
      <c r="F26" s="432"/>
      <c r="G26" s="51"/>
    </row>
    <row r="27" spans="1:47" ht="32.25" customHeight="1" x14ac:dyDescent="0.4">
      <c r="A27" s="273" t="s">
        <v>245</v>
      </c>
      <c r="B27" s="273"/>
      <c r="C27" s="432" t="s">
        <v>226</v>
      </c>
      <c r="D27" s="432"/>
      <c r="E27" s="432"/>
      <c r="F27" s="432"/>
      <c r="G27" s="51"/>
    </row>
    <row r="28" spans="1:47" ht="32.25" customHeight="1" x14ac:dyDescent="0.4">
      <c r="A28" s="273" t="s">
        <v>246</v>
      </c>
      <c r="B28" s="273"/>
      <c r="C28" s="432" t="s">
        <v>226</v>
      </c>
      <c r="D28" s="432"/>
      <c r="E28" s="432"/>
      <c r="F28" s="432"/>
      <c r="G28" s="51"/>
    </row>
    <row r="29" spans="1:47" ht="32.25" customHeight="1" x14ac:dyDescent="0.4">
      <c r="A29" s="273" t="s">
        <v>247</v>
      </c>
      <c r="B29" s="273"/>
      <c r="C29" s="432" t="s">
        <v>226</v>
      </c>
      <c r="D29" s="432"/>
      <c r="E29" s="432"/>
      <c r="F29" s="432"/>
      <c r="G29" s="51"/>
    </row>
    <row r="30" spans="1:47" s="52" customFormat="1" ht="13.15" x14ac:dyDescent="0.4">
      <c r="A30" s="90"/>
      <c r="B30" s="90"/>
      <c r="C30" s="91"/>
      <c r="D30" s="91"/>
      <c r="E30" s="91"/>
      <c r="F30" s="91"/>
      <c r="G30" s="51"/>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x14ac:dyDescent="0.4">
      <c r="A31" s="444"/>
      <c r="B31" s="444"/>
      <c r="C31" s="445"/>
      <c r="D31" s="445"/>
      <c r="E31" s="445"/>
      <c r="F31" s="445"/>
      <c r="G31" s="51"/>
    </row>
    <row r="32" spans="1:47" ht="40.15" customHeight="1" x14ac:dyDescent="0.35">
      <c r="A32" s="435" t="s">
        <v>248</v>
      </c>
      <c r="B32" s="478"/>
      <c r="C32" s="478"/>
      <c r="D32" s="478"/>
      <c r="E32" s="478"/>
      <c r="F32" s="478"/>
      <c r="G32" s="478"/>
      <c r="H32" s="478"/>
      <c r="I32" s="478"/>
    </row>
    <row r="33" spans="1:47" s="46" customFormat="1" ht="33.75" customHeight="1" x14ac:dyDescent="0.35">
      <c r="A33" s="354"/>
      <c r="B33" s="355"/>
      <c r="C33" s="136" t="s">
        <v>107</v>
      </c>
      <c r="D33" s="136" t="s">
        <v>108</v>
      </c>
      <c r="E33" s="136" t="s">
        <v>249</v>
      </c>
      <c r="F33" s="86" t="s">
        <v>110</v>
      </c>
      <c r="G33" s="86" t="s">
        <v>111</v>
      </c>
      <c r="H33" s="86" t="s">
        <v>112</v>
      </c>
      <c r="I33" s="86" t="s">
        <v>113</v>
      </c>
      <c r="J33"/>
      <c r="K33"/>
      <c r="L33"/>
      <c r="M33"/>
      <c r="N33"/>
      <c r="O33"/>
      <c r="P33"/>
    </row>
    <row r="34" spans="1:47" s="46" customFormat="1" ht="33.75" customHeight="1" x14ac:dyDescent="0.35">
      <c r="A34" s="350" t="s">
        <v>114</v>
      </c>
      <c r="B34" s="351"/>
      <c r="C34" s="112">
        <f>'Detailed planning stage'!C22</f>
        <v>17166303.239999998</v>
      </c>
      <c r="D34" s="112">
        <f>'Detailed planning stage'!D22</f>
        <v>12391974.91</v>
      </c>
      <c r="E34" s="112">
        <f>'Detailed planning stage'!E22</f>
        <v>28773742.789999999</v>
      </c>
      <c r="F34" s="112">
        <f>'Detailed planning stage'!F22</f>
        <v>11007851.390000001</v>
      </c>
      <c r="G34" s="112">
        <f>'Detailed planning stage'!G22</f>
        <v>14225861.359999999</v>
      </c>
      <c r="H34" s="112">
        <f>'Detailed planning stage'!H22</f>
        <v>1384123.52</v>
      </c>
      <c r="I34" s="112">
        <f>'Detailed planning stage'!I22</f>
        <v>-4551456.0600000005</v>
      </c>
      <c r="J34"/>
      <c r="K34"/>
      <c r="L34"/>
      <c r="M34"/>
      <c r="N34"/>
      <c r="O34"/>
      <c r="P34"/>
    </row>
    <row r="35" spans="1:47" ht="33.75" customHeight="1" x14ac:dyDescent="0.35">
      <c r="A35" s="350" t="s">
        <v>115</v>
      </c>
      <c r="B35" s="351"/>
      <c r="C35" s="113">
        <f>'Detailed planning stage'!C23</f>
        <v>647.3453216683007</v>
      </c>
      <c r="D35" s="113">
        <f>'Detailed planning stage'!D23</f>
        <v>467.30428048872466</v>
      </c>
      <c r="E35" s="113">
        <f>'Detailed planning stage'!E23</f>
        <v>1085.0645897126481</v>
      </c>
      <c r="F35" s="113">
        <f>'Detailed planning stage'!F23</f>
        <v>415.10865789275209</v>
      </c>
      <c r="G35" s="113">
        <f>'Detailed planning stage'!G23</f>
        <v>536.46056867033712</v>
      </c>
      <c r="H35" s="113">
        <f>'Detailed planning stage'!H23</f>
        <v>52.195622595972544</v>
      </c>
      <c r="I35" s="113">
        <f>'Detailed planning stage'!I23</f>
        <v>-171.63647560147825</v>
      </c>
      <c r="Q35" s="57"/>
    </row>
    <row r="36" spans="1:47" s="52" customFormat="1" ht="13.15" x14ac:dyDescent="0.4">
      <c r="A36" s="444"/>
      <c r="B36" s="444"/>
      <c r="C36" s="445"/>
      <c r="D36" s="445"/>
      <c r="E36" s="445"/>
      <c r="F36" s="445"/>
      <c r="G36" s="51"/>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52" customFormat="1" ht="13.15" x14ac:dyDescent="0.4">
      <c r="A37" s="90"/>
      <c r="B37" s="90"/>
      <c r="C37" s="91"/>
      <c r="D37" s="91"/>
      <c r="E37" s="91"/>
      <c r="F37" s="91"/>
      <c r="G37" s="51"/>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x14ac:dyDescent="0.35">
      <c r="A38" s="437" t="s">
        <v>250</v>
      </c>
      <c r="B38" s="479"/>
      <c r="C38" s="479"/>
      <c r="D38" s="479"/>
      <c r="E38" s="479"/>
      <c r="F38" s="479"/>
      <c r="G38" s="479"/>
      <c r="H38" s="479"/>
      <c r="I38" s="479"/>
      <c r="Q38" s="57"/>
    </row>
    <row r="39" spans="1:47" ht="33.75" customHeight="1" x14ac:dyDescent="0.35">
      <c r="A39" s="476"/>
      <c r="B39" s="477"/>
      <c r="C39" s="53" t="s">
        <v>251</v>
      </c>
      <c r="D39" s="136" t="s">
        <v>108</v>
      </c>
      <c r="E39" s="136" t="s">
        <v>249</v>
      </c>
      <c r="F39" s="53" t="s">
        <v>110</v>
      </c>
      <c r="G39" s="53" t="s">
        <v>111</v>
      </c>
      <c r="H39" s="53" t="s">
        <v>112</v>
      </c>
      <c r="I39" s="53" t="s">
        <v>113</v>
      </c>
      <c r="Q39" s="57"/>
    </row>
    <row r="40" spans="1:47" ht="35.65" customHeight="1" x14ac:dyDescent="0.35">
      <c r="A40" s="350" t="s">
        <v>114</v>
      </c>
      <c r="B40" s="351"/>
      <c r="C40" s="112">
        <f>D121+E121+F121</f>
        <v>0</v>
      </c>
      <c r="D40" s="112">
        <f>G121+H121+I121+J121+K121+O121+P121+Q121+R121</f>
        <v>0</v>
      </c>
      <c r="E40" s="112">
        <f>C121+D121+E121+F121+G121+H121+I121+J121+K121+O121+P121+Q121+R121</f>
        <v>0</v>
      </c>
      <c r="F40" s="112">
        <f>G121+H121+I121+J121+K121</f>
        <v>0</v>
      </c>
      <c r="G40" s="112" t="e">
        <f>L121+N121</f>
        <v>#VALUE!</v>
      </c>
      <c r="H40" s="112">
        <f>O121+P121+Q121+R121</f>
        <v>0</v>
      </c>
      <c r="I40" s="112">
        <f>T121</f>
        <v>0</v>
      </c>
      <c r="Q40" s="57"/>
    </row>
    <row r="41" spans="1:47" ht="37.9" customHeight="1" x14ac:dyDescent="0.35">
      <c r="A41" s="350" t="s">
        <v>115</v>
      </c>
      <c r="B41" s="351"/>
      <c r="C41" s="113" t="e">
        <f t="shared" ref="C41:I41" si="0">C40/$C$6</f>
        <v>#DIV/0!</v>
      </c>
      <c r="D41" s="113" t="e">
        <f t="shared" si="0"/>
        <v>#DIV/0!</v>
      </c>
      <c r="E41" s="113" t="e">
        <f t="shared" si="0"/>
        <v>#DIV/0!</v>
      </c>
      <c r="F41" s="113" t="e">
        <f t="shared" si="0"/>
        <v>#DIV/0!</v>
      </c>
      <c r="G41" s="113" t="e">
        <f t="shared" si="0"/>
        <v>#VALUE!</v>
      </c>
      <c r="H41" s="113" t="e">
        <f t="shared" si="0"/>
        <v>#DIV/0!</v>
      </c>
      <c r="I41" s="113" t="e">
        <f t="shared" si="0"/>
        <v>#DIV/0!</v>
      </c>
      <c r="Q41" s="57"/>
    </row>
    <row r="42" spans="1:47" ht="37.9" customHeight="1" x14ac:dyDescent="0.35">
      <c r="A42" s="350" t="s">
        <v>116</v>
      </c>
      <c r="B42" s="351"/>
      <c r="C42" s="441"/>
      <c r="D42" s="442"/>
      <c r="E42" s="443"/>
      <c r="F42" s="413"/>
      <c r="G42" s="414"/>
      <c r="H42" s="414"/>
      <c r="I42" s="415"/>
      <c r="Q42" s="57"/>
    </row>
    <row r="43" spans="1:47" ht="37.9" customHeight="1" x14ac:dyDescent="0.35">
      <c r="A43" s="350" t="s">
        <v>230</v>
      </c>
      <c r="B43" s="351"/>
      <c r="C43" s="137" t="e">
        <f>VLOOKUP($C$42,'WLC benchmarks'!$B$10:$E$13,2, TRUE)</f>
        <v>#N/A</v>
      </c>
      <c r="D43" s="137" t="e">
        <f>VLOOKUP($C$42,'WLC benchmarks'!$B$10:$E$13,3, TRUE)</f>
        <v>#N/A</v>
      </c>
      <c r="E43" s="137" t="e">
        <f>VLOOKUP($C$42,'WLC benchmarks'!$B$10:$E$13,4, TRUE)</f>
        <v>#N/A</v>
      </c>
      <c r="F43" s="416"/>
      <c r="G43" s="417"/>
      <c r="H43" s="417"/>
      <c r="I43" s="418"/>
      <c r="Q43" s="57"/>
    </row>
    <row r="44" spans="1:47" ht="37.9" customHeight="1" x14ac:dyDescent="0.35">
      <c r="A44" s="350" t="s">
        <v>252</v>
      </c>
      <c r="B44" s="351"/>
      <c r="C44" s="138" t="e">
        <f>VLOOKUP($C$42,'WLC benchmarks'!$B$16:$E$19,2, TRUE)</f>
        <v>#N/A</v>
      </c>
      <c r="D44" s="138" t="e">
        <f>VLOOKUP($C$42,'WLC benchmarks'!$B$16:$E$19,3, TRUE)</f>
        <v>#N/A</v>
      </c>
      <c r="E44" s="138" t="e">
        <f>VLOOKUP($C$42,'WLC benchmarks'!$B$16:$E$19,4, TRUE)</f>
        <v>#N/A</v>
      </c>
      <c r="F44" s="419"/>
      <c r="G44" s="420"/>
      <c r="H44" s="420"/>
      <c r="I44" s="421"/>
      <c r="Q44" s="57"/>
    </row>
    <row r="45" spans="1:47" ht="47.25" customHeight="1" x14ac:dyDescent="0.35">
      <c r="A45" s="350" t="s">
        <v>253</v>
      </c>
      <c r="B45" s="351"/>
      <c r="C45" s="432" t="s">
        <v>254</v>
      </c>
      <c r="D45" s="432"/>
      <c r="E45" s="432"/>
      <c r="F45" s="432"/>
      <c r="G45" s="432"/>
      <c r="H45" s="432"/>
      <c r="I45" s="432"/>
      <c r="Q45" s="57"/>
    </row>
    <row r="46" spans="1:47" ht="84" customHeight="1" x14ac:dyDescent="0.35">
      <c r="A46" s="350" t="s">
        <v>255</v>
      </c>
      <c r="B46" s="351"/>
      <c r="C46" s="431" t="s">
        <v>121</v>
      </c>
      <c r="D46" s="431"/>
      <c r="E46" s="431"/>
      <c r="F46" s="431"/>
      <c r="G46" s="431"/>
      <c r="H46" s="431"/>
      <c r="I46" s="431"/>
      <c r="Q46" s="57"/>
    </row>
    <row r="47" spans="1:47" s="52" customFormat="1" ht="13.15" x14ac:dyDescent="0.4">
      <c r="A47" s="90"/>
      <c r="B47" s="90"/>
      <c r="C47" s="91"/>
      <c r="D47" s="91"/>
      <c r="E47" s="91"/>
      <c r="F47" s="91"/>
      <c r="G47" s="51"/>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52" customFormat="1" ht="24" customHeight="1" x14ac:dyDescent="0.4">
      <c r="A48" s="486" t="s">
        <v>122</v>
      </c>
      <c r="B48" s="487"/>
      <c r="C48" s="487"/>
      <c r="D48" s="487"/>
      <c r="E48" s="487"/>
      <c r="F48" s="488"/>
      <c r="G48" s="51"/>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52" customFormat="1" ht="27.75" customHeight="1" x14ac:dyDescent="0.4">
      <c r="A49" s="273" t="s">
        <v>256</v>
      </c>
      <c r="B49" s="273"/>
      <c r="C49" s="432"/>
      <c r="D49" s="432"/>
      <c r="E49" s="432"/>
      <c r="F49" s="432"/>
      <c r="G49" s="51"/>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52" customFormat="1" ht="33.75" customHeight="1" x14ac:dyDescent="0.4">
      <c r="A50" s="273" t="s">
        <v>257</v>
      </c>
      <c r="B50" s="273"/>
      <c r="C50" s="431"/>
      <c r="D50" s="431"/>
      <c r="E50" s="431"/>
      <c r="F50" s="431"/>
      <c r="G50" s="51"/>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52" customFormat="1" ht="48.75" customHeight="1" x14ac:dyDescent="0.4">
      <c r="A51" s="273" t="s">
        <v>258</v>
      </c>
      <c r="B51" s="273"/>
      <c r="C51" s="431" t="s">
        <v>55</v>
      </c>
      <c r="D51" s="431"/>
      <c r="E51" s="431"/>
      <c r="F51" s="431"/>
      <c r="G51" s="51"/>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52" customFormat="1" ht="13.15" x14ac:dyDescent="0.4">
      <c r="A52" s="90"/>
      <c r="B52" s="90"/>
      <c r="C52" s="91"/>
      <c r="D52" s="91"/>
      <c r="E52" s="91"/>
      <c r="F52" s="91"/>
      <c r="G52" s="51"/>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6" customFormat="1" ht="28.9" x14ac:dyDescent="0.4">
      <c r="A53" s="478" t="s">
        <v>259</v>
      </c>
      <c r="B53" s="436"/>
      <c r="C53" s="233" t="s">
        <v>260</v>
      </c>
      <c r="D53" s="233"/>
      <c r="E53" s="233"/>
      <c r="F53" s="58" t="s">
        <v>261</v>
      </c>
      <c r="G53" s="51"/>
      <c r="H53" s="56"/>
      <c r="I53" s="56"/>
      <c r="J53" s="59"/>
      <c r="K53" s="59"/>
      <c r="L53" s="59"/>
      <c r="M53" s="59"/>
      <c r="N53" s="57"/>
      <c r="O53" s="57"/>
      <c r="P53" s="57"/>
      <c r="Q53" s="57"/>
    </row>
    <row r="54" spans="1:49" s="63" customFormat="1" ht="13.15" x14ac:dyDescent="0.4">
      <c r="A54" s="478"/>
      <c r="B54" s="436"/>
      <c r="C54" s="431" t="s">
        <v>128</v>
      </c>
      <c r="D54" s="431"/>
      <c r="E54" s="431"/>
      <c r="F54" s="41"/>
      <c r="G54" s="51"/>
    </row>
    <row r="55" spans="1:49" s="46" customFormat="1" ht="13.15" x14ac:dyDescent="0.4">
      <c r="A55" s="478"/>
      <c r="B55" s="436"/>
      <c r="C55" s="482"/>
      <c r="D55" s="482"/>
      <c r="E55" s="482"/>
      <c r="F55" s="41"/>
      <c r="G55" s="51"/>
    </row>
    <row r="56" spans="1:49" s="46" customFormat="1" ht="12.75" customHeight="1" x14ac:dyDescent="0.4">
      <c r="A56" s="479"/>
      <c r="B56" s="438"/>
      <c r="C56" s="431"/>
      <c r="D56" s="431"/>
      <c r="E56" s="431"/>
      <c r="F56" s="41"/>
      <c r="G56" s="51"/>
    </row>
    <row r="57" spans="1:49" s="52" customFormat="1" ht="13.15" x14ac:dyDescent="0.4">
      <c r="A57"/>
      <c r="B57" s="51"/>
      <c r="C57" s="51"/>
      <c r="D57" s="51"/>
      <c r="E57" s="51"/>
      <c r="F57" s="5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52" customFormat="1" ht="14.25" customHeight="1" x14ac:dyDescent="0.35">
      <c r="A58" s="433" t="s">
        <v>262</v>
      </c>
      <c r="B58" s="434"/>
      <c r="C58" s="428" t="s">
        <v>263</v>
      </c>
      <c r="D58" s="429"/>
      <c r="E58" s="429"/>
      <c r="F58" s="430"/>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52" customFormat="1" ht="13.15" x14ac:dyDescent="0.35">
      <c r="A59" s="435"/>
      <c r="B59" s="436"/>
      <c r="C59" s="428" t="s">
        <v>264</v>
      </c>
      <c r="D59" s="429"/>
      <c r="E59" s="429"/>
      <c r="F59" s="430"/>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52" customFormat="1" ht="13.15" x14ac:dyDescent="0.35">
      <c r="A60" s="435"/>
      <c r="B60" s="436"/>
      <c r="C60" s="428"/>
      <c r="D60" s="429"/>
      <c r="E60" s="429"/>
      <c r="F60" s="43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52" customFormat="1" ht="13.15" x14ac:dyDescent="0.35">
      <c r="A61" s="437"/>
      <c r="B61" s="438"/>
      <c r="C61" s="428"/>
      <c r="D61" s="429"/>
      <c r="E61" s="429"/>
      <c r="F61" s="430"/>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52" customFormat="1" ht="13.15" customHeight="1" x14ac:dyDescent="0.4">
      <c r="A62"/>
      <c r="B62" s="51"/>
      <c r="C62" s="51"/>
      <c r="D62" s="51"/>
      <c r="E62" s="51"/>
      <c r="F62" s="51"/>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52" customFormat="1" ht="24" customHeight="1" x14ac:dyDescent="0.35">
      <c r="A63" s="480" t="s">
        <v>133</v>
      </c>
      <c r="B63" s="481"/>
      <c r="C63" s="237" t="s">
        <v>134</v>
      </c>
      <c r="D63" s="238"/>
      <c r="E63" s="371" t="s">
        <v>135</v>
      </c>
      <c r="F63" s="249" t="s">
        <v>136</v>
      </c>
      <c r="G63" s="250"/>
      <c r="H63" s="237" t="s">
        <v>137</v>
      </c>
      <c r="I63" s="368"/>
      <c r="J63" s="92"/>
      <c r="K63"/>
      <c r="L63"/>
      <c r="M63"/>
      <c r="N63"/>
      <c r="O63"/>
      <c r="P63"/>
      <c r="Q63"/>
      <c r="R63"/>
      <c r="S63"/>
      <c r="T63"/>
      <c r="U63"/>
      <c r="V63"/>
      <c r="W63"/>
      <c r="X63"/>
      <c r="Y63"/>
      <c r="Z63"/>
      <c r="AA63"/>
      <c r="AB63"/>
      <c r="AC63"/>
      <c r="AD63"/>
      <c r="AE63"/>
      <c r="AF63"/>
      <c r="AG63"/>
      <c r="AH63"/>
      <c r="AI63"/>
      <c r="AJ63"/>
      <c r="AK63"/>
      <c r="AL63"/>
    </row>
    <row r="64" spans="1:49" s="52" customFormat="1" ht="55.5" customHeight="1" x14ac:dyDescent="0.35">
      <c r="A64" s="474" t="s">
        <v>138</v>
      </c>
      <c r="B64" s="475"/>
      <c r="C64" s="64" t="s">
        <v>139</v>
      </c>
      <c r="D64" s="64" t="s">
        <v>140</v>
      </c>
      <c r="E64" s="372"/>
      <c r="F64" s="251"/>
      <c r="G64" s="252"/>
      <c r="H64" s="64" t="s">
        <v>141</v>
      </c>
      <c r="I64" s="64" t="s">
        <v>142</v>
      </c>
      <c r="J64" s="93"/>
      <c r="K64"/>
      <c r="L64"/>
      <c r="M64"/>
      <c r="N64"/>
      <c r="O64"/>
      <c r="P64"/>
      <c r="Q64"/>
      <c r="R64"/>
      <c r="S64"/>
      <c r="T64"/>
      <c r="U64"/>
      <c r="V64"/>
      <c r="W64"/>
      <c r="X64"/>
      <c r="Y64"/>
      <c r="Z64"/>
      <c r="AA64"/>
      <c r="AB64"/>
      <c r="AC64"/>
      <c r="AD64"/>
      <c r="AE64"/>
      <c r="AF64"/>
      <c r="AG64"/>
      <c r="AH64"/>
      <c r="AI64"/>
      <c r="AJ64"/>
      <c r="AK64"/>
      <c r="AL64"/>
    </row>
    <row r="65" spans="1:38" s="52" customFormat="1" ht="102" customHeight="1" x14ac:dyDescent="0.35">
      <c r="A65" s="448" t="s">
        <v>143</v>
      </c>
      <c r="B65" s="449"/>
      <c r="C65" s="65" t="s">
        <v>144</v>
      </c>
      <c r="D65" s="88" t="s">
        <v>145</v>
      </c>
      <c r="E65" s="246" t="s">
        <v>146</v>
      </c>
      <c r="F65" s="223" t="s">
        <v>147</v>
      </c>
      <c r="G65" s="224"/>
      <c r="H65" s="88" t="s">
        <v>148</v>
      </c>
      <c r="I65" s="88" t="s">
        <v>149</v>
      </c>
      <c r="J65" s="94"/>
      <c r="K65"/>
      <c r="L65"/>
      <c r="M65"/>
      <c r="N65"/>
      <c r="O65"/>
      <c r="P65"/>
      <c r="Q65"/>
      <c r="R65"/>
      <c r="S65"/>
      <c r="T65"/>
      <c r="U65"/>
      <c r="V65"/>
      <c r="W65"/>
      <c r="X65"/>
      <c r="Y65"/>
      <c r="Z65"/>
      <c r="AA65"/>
      <c r="AB65"/>
      <c r="AC65"/>
      <c r="AD65"/>
      <c r="AE65"/>
      <c r="AF65"/>
      <c r="AG65"/>
      <c r="AH65"/>
      <c r="AI65"/>
      <c r="AJ65"/>
      <c r="AK65"/>
      <c r="AL65"/>
    </row>
    <row r="66" spans="1:38" s="52" customFormat="1" ht="13.15" customHeight="1" x14ac:dyDescent="0.35">
      <c r="A66" s="450"/>
      <c r="B66" s="451"/>
      <c r="C66" s="67" t="s">
        <v>150</v>
      </c>
      <c r="D66" s="88" t="s">
        <v>151</v>
      </c>
      <c r="E66" s="247"/>
      <c r="F66" s="225"/>
      <c r="G66" s="226"/>
      <c r="H66" s="88" t="s">
        <v>152</v>
      </c>
      <c r="I66" s="88" t="s">
        <v>153</v>
      </c>
      <c r="J66" s="94"/>
      <c r="K66"/>
      <c r="L66"/>
      <c r="M66"/>
      <c r="N66"/>
      <c r="O66"/>
      <c r="P66"/>
      <c r="Q66"/>
      <c r="R66"/>
      <c r="S66"/>
      <c r="T66"/>
      <c r="U66"/>
      <c r="V66"/>
      <c r="W66"/>
      <c r="X66"/>
      <c r="Y66"/>
      <c r="Z66"/>
      <c r="AA66"/>
      <c r="AB66"/>
      <c r="AC66"/>
      <c r="AD66"/>
      <c r="AE66"/>
      <c r="AF66"/>
      <c r="AG66"/>
      <c r="AH66"/>
      <c r="AI66"/>
      <c r="AJ66"/>
      <c r="AK66"/>
      <c r="AL66"/>
    </row>
    <row r="67" spans="1:38" s="52" customFormat="1" ht="13.15" customHeight="1" x14ac:dyDescent="0.35">
      <c r="A67" s="450"/>
      <c r="B67" s="451"/>
      <c r="C67" s="67" t="s">
        <v>154</v>
      </c>
      <c r="D67" s="89" t="s">
        <v>155</v>
      </c>
      <c r="E67" s="248"/>
      <c r="F67" s="227"/>
      <c r="G67" s="228"/>
      <c r="H67" s="89" t="s">
        <v>148</v>
      </c>
      <c r="I67" s="89" t="s">
        <v>148</v>
      </c>
      <c r="J67" s="94"/>
      <c r="K67"/>
      <c r="L67"/>
      <c r="M67"/>
      <c r="N67"/>
      <c r="O67"/>
      <c r="P67"/>
      <c r="Q67"/>
      <c r="R67"/>
      <c r="S67"/>
      <c r="T67"/>
      <c r="U67"/>
      <c r="V67"/>
      <c r="W67"/>
      <c r="X67"/>
      <c r="Y67"/>
      <c r="Z67"/>
      <c r="AA67"/>
      <c r="AB67"/>
      <c r="AC67"/>
      <c r="AD67"/>
      <c r="AE67"/>
      <c r="AF67"/>
      <c r="AG67"/>
      <c r="AH67"/>
      <c r="AI67"/>
      <c r="AJ67"/>
      <c r="AK67"/>
      <c r="AL67"/>
    </row>
    <row r="68" spans="1:38" s="52" customFormat="1" ht="30" customHeight="1" x14ac:dyDescent="0.35">
      <c r="A68" s="69">
        <v>0.1</v>
      </c>
      <c r="B68" s="70" t="s">
        <v>156</v>
      </c>
      <c r="C68" s="40"/>
      <c r="D68" s="13"/>
      <c r="E68" s="373"/>
      <c r="F68" s="439"/>
      <c r="G68" s="440"/>
      <c r="H68" s="17"/>
      <c r="I68" s="17"/>
      <c r="J68" s="225" t="s">
        <v>157</v>
      </c>
      <c r="K68" s="297"/>
      <c r="L68" s="297"/>
      <c r="M68"/>
      <c r="N68"/>
      <c r="O68"/>
      <c r="P68"/>
      <c r="Q68"/>
      <c r="R68"/>
      <c r="S68"/>
      <c r="T68"/>
      <c r="U68"/>
      <c r="V68"/>
      <c r="W68"/>
      <c r="X68"/>
      <c r="Y68"/>
      <c r="Z68"/>
      <c r="AA68"/>
      <c r="AB68"/>
      <c r="AC68"/>
      <c r="AD68"/>
      <c r="AE68"/>
      <c r="AF68"/>
      <c r="AG68"/>
      <c r="AH68"/>
      <c r="AI68"/>
      <c r="AJ68"/>
      <c r="AK68"/>
      <c r="AL68"/>
    </row>
    <row r="69" spans="1:38" s="52" customFormat="1" ht="30" customHeight="1" x14ac:dyDescent="0.35">
      <c r="A69" s="71">
        <v>0.2</v>
      </c>
      <c r="B69" s="72" t="s">
        <v>158</v>
      </c>
      <c r="C69" s="14"/>
      <c r="D69" s="15"/>
      <c r="E69" s="374"/>
      <c r="F69" s="439"/>
      <c r="G69" s="440"/>
      <c r="H69" s="17"/>
      <c r="I69" s="17"/>
      <c r="J69" s="225"/>
      <c r="K69" s="297"/>
      <c r="L69" s="297"/>
      <c r="M69"/>
      <c r="N69"/>
      <c r="O69"/>
      <c r="P69"/>
      <c r="Q69"/>
      <c r="R69"/>
      <c r="S69"/>
      <c r="T69"/>
      <c r="U69"/>
      <c r="V69"/>
      <c r="W69"/>
      <c r="X69"/>
      <c r="Y69"/>
      <c r="Z69"/>
      <c r="AA69"/>
      <c r="AB69"/>
      <c r="AC69"/>
      <c r="AD69"/>
      <c r="AE69"/>
      <c r="AF69"/>
      <c r="AG69"/>
      <c r="AH69"/>
      <c r="AI69"/>
      <c r="AJ69"/>
      <c r="AK69"/>
      <c r="AL69"/>
    </row>
    <row r="70" spans="1:38" s="52" customFormat="1" ht="30" customHeight="1" x14ac:dyDescent="0.35">
      <c r="A70" s="71">
        <v>0.3</v>
      </c>
      <c r="B70" s="72" t="s">
        <v>159</v>
      </c>
      <c r="C70" s="14"/>
      <c r="D70" s="15"/>
      <c r="E70" s="374"/>
      <c r="F70" s="439"/>
      <c r="G70" s="440"/>
      <c r="H70" s="17"/>
      <c r="I70" s="17"/>
      <c r="J70" s="225"/>
      <c r="K70" s="297"/>
      <c r="L70" s="297"/>
      <c r="M70"/>
      <c r="N70"/>
      <c r="O70"/>
      <c r="P70"/>
      <c r="Q70"/>
      <c r="R70"/>
      <c r="S70"/>
      <c r="T70"/>
      <c r="U70"/>
      <c r="V70"/>
      <c r="W70"/>
      <c r="X70"/>
      <c r="Y70"/>
      <c r="Z70"/>
      <c r="AA70"/>
      <c r="AB70"/>
      <c r="AC70"/>
      <c r="AD70"/>
      <c r="AE70"/>
      <c r="AF70"/>
      <c r="AG70"/>
      <c r="AH70"/>
      <c r="AI70"/>
      <c r="AJ70"/>
      <c r="AK70"/>
      <c r="AL70"/>
    </row>
    <row r="71" spans="1:38" s="52" customFormat="1" ht="30" customHeight="1" x14ac:dyDescent="0.35">
      <c r="A71" s="71">
        <v>0.4</v>
      </c>
      <c r="B71" s="72" t="s">
        <v>160</v>
      </c>
      <c r="C71" s="14"/>
      <c r="D71" s="15"/>
      <c r="E71" s="375"/>
      <c r="F71" s="439"/>
      <c r="G71" s="440"/>
      <c r="H71" s="17"/>
      <c r="I71" s="17"/>
      <c r="J71" s="225"/>
      <c r="K71" s="297"/>
      <c r="L71" s="297"/>
      <c r="M71"/>
      <c r="N71"/>
      <c r="O71"/>
      <c r="P71"/>
      <c r="Q71"/>
      <c r="R71"/>
      <c r="S71"/>
      <c r="T71"/>
      <c r="U71"/>
      <c r="V71"/>
      <c r="W71"/>
      <c r="X71"/>
      <c r="Y71"/>
      <c r="Z71"/>
      <c r="AA71"/>
      <c r="AB71"/>
      <c r="AC71"/>
      <c r="AD71"/>
      <c r="AE71"/>
      <c r="AF71"/>
      <c r="AG71"/>
      <c r="AH71"/>
      <c r="AI71"/>
      <c r="AJ71"/>
      <c r="AK71"/>
      <c r="AL71"/>
    </row>
    <row r="72" spans="1:38" s="52" customFormat="1" ht="30" customHeight="1" x14ac:dyDescent="0.35">
      <c r="A72" s="71">
        <v>1</v>
      </c>
      <c r="B72" s="72" t="s">
        <v>161</v>
      </c>
      <c r="C72" s="14"/>
      <c r="D72" s="15"/>
      <c r="E72" s="19"/>
      <c r="F72" s="439"/>
      <c r="G72" s="440"/>
      <c r="H72" s="17"/>
      <c r="I72" s="17"/>
      <c r="J72" s="225"/>
      <c r="K72" s="297"/>
      <c r="L72" s="297"/>
      <c r="M72"/>
      <c r="N72"/>
      <c r="O72"/>
      <c r="P72"/>
      <c r="Q72"/>
      <c r="R72"/>
      <c r="S72"/>
      <c r="T72"/>
      <c r="U72"/>
      <c r="V72"/>
      <c r="W72"/>
      <c r="X72"/>
      <c r="Y72"/>
      <c r="Z72"/>
      <c r="AA72"/>
      <c r="AB72"/>
      <c r="AC72"/>
      <c r="AD72"/>
      <c r="AE72"/>
      <c r="AF72"/>
      <c r="AG72"/>
      <c r="AH72"/>
      <c r="AI72"/>
      <c r="AJ72"/>
      <c r="AK72"/>
      <c r="AL72"/>
    </row>
    <row r="73" spans="1:38" s="52" customFormat="1" ht="30" customHeight="1" x14ac:dyDescent="0.35">
      <c r="A73" s="73">
        <v>2.1</v>
      </c>
      <c r="B73" s="72" t="s">
        <v>162</v>
      </c>
      <c r="C73" s="14"/>
      <c r="D73" s="15"/>
      <c r="E73" s="19"/>
      <c r="F73" s="439"/>
      <c r="G73" s="440"/>
      <c r="H73" s="17"/>
      <c r="I73" s="17"/>
      <c r="J73" s="225"/>
      <c r="K73" s="297"/>
      <c r="L73" s="297"/>
      <c r="M73"/>
      <c r="N73"/>
      <c r="O73"/>
      <c r="P73"/>
      <c r="Q73"/>
      <c r="R73"/>
      <c r="S73"/>
      <c r="T73"/>
      <c r="U73"/>
      <c r="V73"/>
      <c r="W73"/>
      <c r="X73"/>
      <c r="Y73"/>
      <c r="Z73"/>
      <c r="AA73"/>
      <c r="AB73"/>
      <c r="AC73"/>
      <c r="AD73"/>
      <c r="AE73"/>
      <c r="AF73"/>
      <c r="AG73"/>
      <c r="AH73"/>
      <c r="AI73"/>
      <c r="AJ73"/>
      <c r="AK73"/>
      <c r="AL73"/>
    </row>
    <row r="74" spans="1:38" s="52" customFormat="1" ht="30" customHeight="1" x14ac:dyDescent="0.35">
      <c r="A74" s="71">
        <v>2.2000000000000002</v>
      </c>
      <c r="B74" s="72" t="s">
        <v>163</v>
      </c>
      <c r="C74" s="14"/>
      <c r="D74" s="15"/>
      <c r="E74" s="19"/>
      <c r="F74" s="439"/>
      <c r="G74" s="440"/>
      <c r="H74" s="17"/>
      <c r="I74" s="17"/>
      <c r="J74" s="225"/>
      <c r="K74" s="297"/>
      <c r="L74" s="297"/>
      <c r="M74"/>
      <c r="N74"/>
      <c r="O74"/>
      <c r="P74"/>
      <c r="Q74"/>
      <c r="R74"/>
      <c r="S74"/>
      <c r="T74"/>
      <c r="U74"/>
      <c r="V74"/>
      <c r="W74"/>
      <c r="X74"/>
      <c r="Y74"/>
      <c r="Z74"/>
      <c r="AA74"/>
      <c r="AB74"/>
      <c r="AC74"/>
      <c r="AD74"/>
      <c r="AE74"/>
      <c r="AF74"/>
      <c r="AG74"/>
      <c r="AH74"/>
      <c r="AI74"/>
      <c r="AJ74"/>
      <c r="AK74"/>
      <c r="AL74"/>
    </row>
    <row r="75" spans="1:38" s="52" customFormat="1" ht="30" customHeight="1" x14ac:dyDescent="0.35">
      <c r="A75" s="71">
        <v>2.2999999999999998</v>
      </c>
      <c r="B75" s="72" t="s">
        <v>164</v>
      </c>
      <c r="C75" s="14"/>
      <c r="D75" s="15"/>
      <c r="E75" s="19"/>
      <c r="F75" s="439"/>
      <c r="G75" s="440"/>
      <c r="H75" s="17"/>
      <c r="I75" s="17"/>
      <c r="J75" s="225"/>
      <c r="K75" s="297"/>
      <c r="L75" s="297"/>
      <c r="M75"/>
      <c r="N75"/>
      <c r="O75"/>
      <c r="P75"/>
      <c r="Q75"/>
      <c r="R75"/>
      <c r="S75"/>
      <c r="T75"/>
      <c r="U75"/>
      <c r="V75"/>
      <c r="W75"/>
      <c r="X75"/>
      <c r="Y75"/>
      <c r="Z75"/>
      <c r="AA75"/>
      <c r="AB75"/>
      <c r="AC75"/>
      <c r="AD75"/>
      <c r="AE75"/>
      <c r="AF75"/>
      <c r="AG75"/>
      <c r="AH75"/>
      <c r="AI75"/>
      <c r="AJ75"/>
      <c r="AK75"/>
      <c r="AL75"/>
    </row>
    <row r="76" spans="1:38" s="52" customFormat="1" ht="30" customHeight="1" x14ac:dyDescent="0.35">
      <c r="A76" s="71">
        <v>2.4</v>
      </c>
      <c r="B76" s="72" t="s">
        <v>165</v>
      </c>
      <c r="C76" s="14"/>
      <c r="D76" s="15"/>
      <c r="E76" s="19"/>
      <c r="F76" s="439"/>
      <c r="G76" s="440"/>
      <c r="H76" s="17"/>
      <c r="I76" s="17"/>
      <c r="J76" s="225"/>
      <c r="K76" s="297"/>
      <c r="L76" s="297"/>
      <c r="M76"/>
      <c r="N76"/>
      <c r="O76"/>
      <c r="P76"/>
      <c r="Q76"/>
      <c r="R76"/>
      <c r="S76"/>
      <c r="T76"/>
      <c r="U76"/>
      <c r="V76"/>
      <c r="W76"/>
      <c r="X76"/>
      <c r="Y76"/>
      <c r="Z76"/>
      <c r="AA76"/>
      <c r="AB76"/>
      <c r="AC76"/>
      <c r="AD76"/>
      <c r="AE76"/>
      <c r="AF76"/>
      <c r="AG76"/>
      <c r="AH76"/>
      <c r="AI76"/>
      <c r="AJ76"/>
      <c r="AK76"/>
      <c r="AL76"/>
    </row>
    <row r="77" spans="1:38" s="52" customFormat="1" ht="30" customHeight="1" x14ac:dyDescent="0.35">
      <c r="A77" s="71">
        <v>2.5</v>
      </c>
      <c r="B77" s="72" t="s">
        <v>166</v>
      </c>
      <c r="C77" s="14"/>
      <c r="D77" s="15"/>
      <c r="E77" s="19"/>
      <c r="F77" s="439"/>
      <c r="G77" s="440"/>
      <c r="H77" s="17"/>
      <c r="I77" s="17"/>
      <c r="J77" s="225"/>
      <c r="K77" s="297"/>
      <c r="L77" s="297"/>
      <c r="M77"/>
      <c r="N77"/>
      <c r="O77"/>
      <c r="P77"/>
      <c r="Q77"/>
      <c r="R77"/>
      <c r="S77"/>
      <c r="T77"/>
      <c r="U77"/>
      <c r="V77"/>
      <c r="W77"/>
      <c r="X77"/>
      <c r="Y77"/>
      <c r="Z77"/>
      <c r="AA77"/>
      <c r="AB77"/>
      <c r="AC77"/>
      <c r="AD77"/>
      <c r="AE77"/>
      <c r="AF77"/>
      <c r="AG77"/>
      <c r="AH77"/>
      <c r="AI77"/>
      <c r="AJ77"/>
      <c r="AK77"/>
      <c r="AL77"/>
    </row>
    <row r="78" spans="1:38" s="52" customFormat="1" ht="30" customHeight="1" x14ac:dyDescent="0.35">
      <c r="A78" s="71">
        <v>2.6</v>
      </c>
      <c r="B78" s="72" t="s">
        <v>167</v>
      </c>
      <c r="C78" s="14"/>
      <c r="D78" s="15"/>
      <c r="E78" s="19"/>
      <c r="F78" s="439"/>
      <c r="G78" s="440"/>
      <c r="H78" s="17"/>
      <c r="I78" s="17"/>
      <c r="J78" s="225"/>
      <c r="K78" s="297"/>
      <c r="L78" s="297"/>
      <c r="M78"/>
      <c r="N78"/>
      <c r="O78"/>
      <c r="P78"/>
      <c r="Q78"/>
      <c r="R78"/>
      <c r="S78"/>
      <c r="T78"/>
      <c r="U78"/>
      <c r="V78"/>
      <c r="W78"/>
      <c r="X78"/>
      <c r="Y78"/>
      <c r="Z78"/>
      <c r="AA78"/>
      <c r="AB78"/>
      <c r="AC78"/>
      <c r="AD78"/>
      <c r="AE78"/>
      <c r="AF78"/>
      <c r="AG78"/>
      <c r="AH78"/>
      <c r="AI78"/>
      <c r="AJ78"/>
      <c r="AK78"/>
      <c r="AL78"/>
    </row>
    <row r="79" spans="1:38" s="52" customFormat="1" ht="30" customHeight="1" x14ac:dyDescent="0.35">
      <c r="A79" s="71">
        <v>2.7</v>
      </c>
      <c r="B79" s="72" t="s">
        <v>168</v>
      </c>
      <c r="C79" s="14"/>
      <c r="D79" s="15"/>
      <c r="E79" s="19"/>
      <c r="F79" s="439"/>
      <c r="G79" s="440"/>
      <c r="H79" s="17"/>
      <c r="I79" s="17"/>
      <c r="J79" s="225"/>
      <c r="K79" s="297"/>
      <c r="L79" s="297"/>
      <c r="M79"/>
      <c r="N79"/>
      <c r="O79"/>
      <c r="P79"/>
      <c r="Q79"/>
      <c r="R79"/>
      <c r="S79"/>
      <c r="T79"/>
      <c r="U79"/>
      <c r="V79"/>
      <c r="W79"/>
      <c r="X79"/>
      <c r="Y79"/>
      <c r="Z79"/>
      <c r="AA79"/>
      <c r="AB79"/>
      <c r="AC79"/>
      <c r="AD79"/>
      <c r="AE79"/>
      <c r="AF79"/>
      <c r="AG79"/>
      <c r="AH79"/>
      <c r="AI79"/>
      <c r="AJ79"/>
      <c r="AK79"/>
      <c r="AL79"/>
    </row>
    <row r="80" spans="1:38" s="52" customFormat="1" ht="30" customHeight="1" x14ac:dyDescent="0.35">
      <c r="A80" s="71">
        <v>2.8</v>
      </c>
      <c r="B80" s="72" t="s">
        <v>169</v>
      </c>
      <c r="C80" s="14"/>
      <c r="D80" s="15"/>
      <c r="E80" s="19"/>
      <c r="F80" s="439"/>
      <c r="G80" s="440"/>
      <c r="H80" s="17"/>
      <c r="I80" s="17"/>
      <c r="J80" s="225"/>
      <c r="K80" s="297"/>
      <c r="L80" s="297"/>
      <c r="M80"/>
      <c r="N80"/>
      <c r="O80"/>
      <c r="P80"/>
      <c r="Q80"/>
      <c r="R80"/>
      <c r="S80"/>
      <c r="T80"/>
      <c r="U80"/>
      <c r="V80"/>
      <c r="W80"/>
      <c r="X80"/>
      <c r="Y80"/>
      <c r="Z80"/>
      <c r="AA80"/>
      <c r="AB80"/>
      <c r="AC80"/>
      <c r="AD80"/>
      <c r="AE80"/>
      <c r="AF80"/>
      <c r="AG80"/>
      <c r="AH80"/>
      <c r="AI80"/>
      <c r="AJ80"/>
      <c r="AK80"/>
      <c r="AL80"/>
    </row>
    <row r="81" spans="1:47" s="52" customFormat="1" ht="30" customHeight="1" x14ac:dyDescent="0.35">
      <c r="A81" s="71">
        <v>3</v>
      </c>
      <c r="B81" s="72" t="s">
        <v>170</v>
      </c>
      <c r="C81" s="14"/>
      <c r="D81" s="15"/>
      <c r="E81" s="19"/>
      <c r="F81" s="439"/>
      <c r="G81" s="440"/>
      <c r="H81" s="17"/>
      <c r="I81" s="17"/>
      <c r="J81" s="225"/>
      <c r="K81" s="297"/>
      <c r="L81" s="297"/>
      <c r="M81"/>
      <c r="N81"/>
      <c r="O81"/>
      <c r="P81"/>
      <c r="Q81"/>
      <c r="R81"/>
      <c r="S81"/>
      <c r="T81"/>
      <c r="U81"/>
      <c r="V81"/>
      <c r="W81"/>
      <c r="X81"/>
      <c r="Y81"/>
      <c r="Z81"/>
      <c r="AA81"/>
      <c r="AB81"/>
      <c r="AC81"/>
      <c r="AD81"/>
      <c r="AE81"/>
      <c r="AF81"/>
      <c r="AG81"/>
      <c r="AH81"/>
      <c r="AI81"/>
      <c r="AJ81"/>
      <c r="AK81"/>
      <c r="AL81"/>
    </row>
    <row r="82" spans="1:47" s="52" customFormat="1" ht="30" customHeight="1" x14ac:dyDescent="0.35">
      <c r="A82" s="71">
        <v>4</v>
      </c>
      <c r="B82" s="72" t="s">
        <v>171</v>
      </c>
      <c r="C82" s="14"/>
      <c r="D82" s="15"/>
      <c r="E82" s="19"/>
      <c r="F82" s="439"/>
      <c r="G82" s="440"/>
      <c r="H82" s="17"/>
      <c r="I82" s="17"/>
      <c r="J82" s="225"/>
      <c r="K82" s="297"/>
      <c r="L82" s="297"/>
      <c r="M82"/>
      <c r="N82"/>
      <c r="O82"/>
      <c r="P82"/>
      <c r="Q82"/>
      <c r="R82"/>
      <c r="S82"/>
      <c r="T82"/>
      <c r="U82"/>
      <c r="V82"/>
      <c r="W82"/>
      <c r="X82"/>
      <c r="Y82"/>
      <c r="Z82"/>
      <c r="AA82"/>
      <c r="AB82"/>
      <c r="AC82"/>
      <c r="AD82"/>
      <c r="AE82"/>
      <c r="AF82"/>
      <c r="AG82"/>
      <c r="AH82"/>
      <c r="AI82"/>
      <c r="AJ82"/>
      <c r="AK82"/>
      <c r="AL82"/>
    </row>
    <row r="83" spans="1:47" s="52" customFormat="1" ht="30" customHeight="1" x14ac:dyDescent="0.35">
      <c r="A83" s="71">
        <v>5</v>
      </c>
      <c r="B83" s="72" t="s">
        <v>172</v>
      </c>
      <c r="C83" s="14"/>
      <c r="D83" s="15"/>
      <c r="E83" s="19"/>
      <c r="F83" s="439"/>
      <c r="G83" s="440"/>
      <c r="H83" s="17"/>
      <c r="I83" s="17"/>
      <c r="J83" s="111"/>
      <c r="K83" s="95"/>
      <c r="L83" s="95"/>
      <c r="M83"/>
      <c r="N83"/>
      <c r="O83"/>
      <c r="P83"/>
      <c r="Q83"/>
      <c r="R83"/>
      <c r="S83"/>
      <c r="T83"/>
      <c r="U83"/>
      <c r="V83"/>
      <c r="W83"/>
      <c r="X83"/>
      <c r="Y83"/>
      <c r="Z83"/>
      <c r="AA83"/>
      <c r="AB83"/>
      <c r="AC83"/>
      <c r="AD83"/>
      <c r="AE83"/>
      <c r="AF83"/>
      <c r="AG83"/>
      <c r="AH83"/>
      <c r="AI83"/>
      <c r="AJ83"/>
      <c r="AK83"/>
      <c r="AL83"/>
    </row>
    <row r="84" spans="1:47" s="76" customFormat="1" ht="30" customHeight="1" x14ac:dyDescent="0.35">
      <c r="A84" s="71">
        <v>6</v>
      </c>
      <c r="B84" s="72" t="s">
        <v>173</v>
      </c>
      <c r="C84" s="14"/>
      <c r="D84" s="15"/>
      <c r="E84" s="19"/>
      <c r="F84" s="439"/>
      <c r="G84" s="440"/>
      <c r="H84" s="17"/>
      <c r="I84" s="17"/>
      <c r="J84" s="225"/>
      <c r="K84" s="297"/>
      <c r="L84" s="297"/>
      <c r="M84"/>
      <c r="N84"/>
      <c r="O84"/>
      <c r="P84"/>
      <c r="Q84"/>
      <c r="R84"/>
      <c r="S84"/>
      <c r="T84"/>
      <c r="U84"/>
      <c r="V84"/>
      <c r="W84"/>
      <c r="X84"/>
      <c r="Y84"/>
      <c r="Z84"/>
      <c r="AA84"/>
      <c r="AB84"/>
      <c r="AC84"/>
      <c r="AD84"/>
      <c r="AE84"/>
      <c r="AF84"/>
      <c r="AG84"/>
      <c r="AH84"/>
      <c r="AI84"/>
      <c r="AJ84"/>
    </row>
    <row r="85" spans="1:47" s="76" customFormat="1" ht="30" customHeight="1" x14ac:dyDescent="0.35">
      <c r="A85" s="71">
        <v>7</v>
      </c>
      <c r="B85" s="72" t="s">
        <v>174</v>
      </c>
      <c r="C85" s="14"/>
      <c r="D85" s="15"/>
      <c r="E85" s="19"/>
      <c r="F85" s="439"/>
      <c r="G85" s="440"/>
      <c r="H85" s="17"/>
      <c r="I85" s="17"/>
      <c r="J85" s="225"/>
      <c r="K85" s="297"/>
      <c r="L85" s="297"/>
      <c r="M85"/>
      <c r="N85"/>
      <c r="O85"/>
      <c r="P85"/>
      <c r="Q85"/>
      <c r="R85"/>
      <c r="S85"/>
      <c r="T85"/>
      <c r="U85"/>
      <c r="V85"/>
      <c r="W85"/>
      <c r="X85"/>
      <c r="Y85"/>
      <c r="Z85"/>
      <c r="AA85"/>
      <c r="AB85"/>
      <c r="AC85"/>
      <c r="AD85"/>
      <c r="AE85"/>
      <c r="AF85"/>
      <c r="AG85"/>
      <c r="AH85"/>
      <c r="AI85"/>
      <c r="AJ85"/>
    </row>
    <row r="86" spans="1:47" s="76" customFormat="1" ht="30" customHeight="1" x14ac:dyDescent="0.35">
      <c r="A86" s="69">
        <v>8</v>
      </c>
      <c r="B86" s="70" t="s">
        <v>175</v>
      </c>
      <c r="C86" s="16"/>
      <c r="D86" s="13"/>
      <c r="E86" s="126"/>
      <c r="F86" s="439"/>
      <c r="G86" s="440"/>
      <c r="H86" s="18"/>
      <c r="I86" s="18"/>
      <c r="J86" s="111"/>
      <c r="K86" s="95"/>
      <c r="L86" s="95"/>
      <c r="M86"/>
      <c r="N86"/>
      <c r="O86"/>
      <c r="P86"/>
      <c r="Q86"/>
      <c r="R86"/>
      <c r="S86"/>
      <c r="T86"/>
      <c r="U86"/>
      <c r="V86"/>
      <c r="W86"/>
      <c r="X86"/>
      <c r="Y86"/>
      <c r="Z86"/>
      <c r="AA86"/>
      <c r="AB86"/>
      <c r="AC86"/>
      <c r="AD86"/>
      <c r="AE86"/>
      <c r="AF86"/>
      <c r="AG86"/>
      <c r="AH86"/>
      <c r="AI86"/>
      <c r="AJ86"/>
    </row>
    <row r="87" spans="1:47" s="76" customFormat="1" ht="30" customHeight="1" x14ac:dyDescent="0.35">
      <c r="A87" s="69"/>
      <c r="B87" s="70"/>
      <c r="C87" s="16"/>
      <c r="D87" s="13"/>
      <c r="E87" s="20"/>
      <c r="F87" s="446"/>
      <c r="G87" s="447"/>
      <c r="H87" s="18"/>
      <c r="I87" s="18"/>
      <c r="J87" s="225"/>
      <c r="K87" s="297"/>
      <c r="L87" s="297"/>
      <c r="M87"/>
      <c r="N87"/>
      <c r="O87"/>
      <c r="P87"/>
      <c r="Q87"/>
      <c r="R87"/>
      <c r="S87"/>
      <c r="T87"/>
      <c r="U87"/>
      <c r="V87"/>
      <c r="W87"/>
      <c r="X87"/>
      <c r="Y87"/>
      <c r="Z87"/>
      <c r="AA87"/>
      <c r="AB87"/>
      <c r="AC87"/>
      <c r="AD87"/>
      <c r="AE87"/>
      <c r="AF87"/>
      <c r="AG87"/>
      <c r="AH87"/>
      <c r="AI87"/>
      <c r="AJ87"/>
    </row>
    <row r="88" spans="1:47" s="76" customFormat="1" ht="31.5" customHeight="1" x14ac:dyDescent="0.35">
      <c r="A88" s="474" t="s">
        <v>176</v>
      </c>
      <c r="B88" s="475"/>
      <c r="C88" s="64" t="s">
        <v>177</v>
      </c>
      <c r="D88" s="64" t="s">
        <v>233</v>
      </c>
      <c r="E88" s="160" t="s">
        <v>234</v>
      </c>
      <c r="F88" s="178" t="s">
        <v>180</v>
      </c>
      <c r="G88" s="179" t="s">
        <v>181</v>
      </c>
      <c r="H88" s="465"/>
      <c r="I88" s="465"/>
      <c r="J88" s="95"/>
      <c r="K88" s="95"/>
      <c r="L88" s="95"/>
      <c r="M88"/>
      <c r="N88"/>
      <c r="O88"/>
      <c r="P88"/>
      <c r="Q88"/>
      <c r="R88"/>
      <c r="S88"/>
      <c r="T88"/>
      <c r="U88"/>
      <c r="V88"/>
      <c r="W88"/>
      <c r="X88"/>
      <c r="Y88"/>
      <c r="Z88"/>
      <c r="AA88"/>
      <c r="AB88"/>
      <c r="AC88"/>
      <c r="AD88"/>
      <c r="AE88"/>
      <c r="AF88"/>
      <c r="AG88"/>
      <c r="AH88"/>
      <c r="AI88"/>
      <c r="AJ88"/>
    </row>
    <row r="89" spans="1:47" s="76" customFormat="1" ht="19.5" customHeight="1" x14ac:dyDescent="0.35">
      <c r="A89" s="71" t="s">
        <v>182</v>
      </c>
      <c r="B89" s="72" t="s">
        <v>183</v>
      </c>
      <c r="C89" s="14"/>
      <c r="D89" s="15"/>
      <c r="E89" s="19"/>
      <c r="F89" s="171"/>
      <c r="G89" s="172"/>
      <c r="H89" s="465"/>
      <c r="I89" s="465"/>
      <c r="J89" s="316" t="s">
        <v>184</v>
      </c>
      <c r="K89" s="316"/>
      <c r="L89" s="316"/>
      <c r="M89"/>
      <c r="N89"/>
      <c r="O89"/>
      <c r="P89"/>
      <c r="Q89"/>
      <c r="R89"/>
      <c r="S89"/>
      <c r="T89"/>
      <c r="U89"/>
      <c r="V89"/>
      <c r="W89"/>
      <c r="X89"/>
      <c r="Y89"/>
      <c r="Z89"/>
      <c r="AA89"/>
      <c r="AB89"/>
      <c r="AC89"/>
      <c r="AD89"/>
      <c r="AE89"/>
      <c r="AF89"/>
      <c r="AG89"/>
      <c r="AH89"/>
      <c r="AI89"/>
      <c r="AJ89"/>
    </row>
    <row r="90" spans="1:47" s="76" customFormat="1" ht="19.5" customHeight="1" x14ac:dyDescent="0.35">
      <c r="A90" s="71" t="s">
        <v>185</v>
      </c>
      <c r="B90" s="72" t="s">
        <v>186</v>
      </c>
      <c r="C90" s="14"/>
      <c r="D90" s="15"/>
      <c r="E90" s="19"/>
      <c r="F90" s="159"/>
      <c r="G90" s="173"/>
      <c r="H90" s="483"/>
      <c r="I90" s="484"/>
      <c r="J90" s="297"/>
      <c r="K90" s="297"/>
      <c r="L90" s="297"/>
      <c r="M90"/>
      <c r="N90"/>
      <c r="O90"/>
      <c r="P90"/>
      <c r="Q90"/>
      <c r="R90"/>
      <c r="S90"/>
      <c r="T90"/>
      <c r="U90"/>
      <c r="V90"/>
      <c r="W90"/>
      <c r="X90"/>
      <c r="Y90"/>
      <c r="Z90"/>
      <c r="AA90"/>
      <c r="AB90"/>
      <c r="AC90"/>
      <c r="AD90"/>
      <c r="AE90"/>
      <c r="AF90"/>
      <c r="AG90"/>
      <c r="AH90"/>
      <c r="AI90"/>
      <c r="AJ90"/>
    </row>
    <row r="91" spans="1:47" s="76" customFormat="1" ht="19.5" customHeight="1" x14ac:dyDescent="0.35">
      <c r="A91" s="71" t="s">
        <v>187</v>
      </c>
      <c r="B91" s="72" t="s">
        <v>188</v>
      </c>
      <c r="C91" s="14"/>
      <c r="D91" s="15"/>
      <c r="E91" s="19"/>
      <c r="F91" s="159"/>
      <c r="G91" s="173"/>
      <c r="H91" s="465"/>
      <c r="I91" s="465"/>
      <c r="J91" s="297"/>
      <c r="K91" s="297"/>
      <c r="L91" s="297"/>
      <c r="M91"/>
      <c r="N91"/>
      <c r="O91"/>
      <c r="P91"/>
      <c r="Q91"/>
      <c r="R91"/>
      <c r="S91"/>
      <c r="T91"/>
      <c r="U91"/>
      <c r="V91"/>
      <c r="W91"/>
      <c r="X91"/>
      <c r="Y91"/>
      <c r="Z91"/>
      <c r="AA91"/>
      <c r="AB91"/>
      <c r="AC91"/>
      <c r="AD91"/>
      <c r="AE91"/>
      <c r="AF91"/>
      <c r="AG91"/>
      <c r="AH91"/>
      <c r="AI91"/>
      <c r="AJ91"/>
    </row>
    <row r="92" spans="1:47" s="76" customFormat="1" ht="24.75" customHeight="1" x14ac:dyDescent="0.35">
      <c r="A92" s="52"/>
      <c r="B92" s="52"/>
      <c r="C92" s="131" t="s">
        <v>189</v>
      </c>
      <c r="D92" s="132">
        <f>SUM(D68:D87)+SUM(D89:D91)</f>
        <v>0</v>
      </c>
      <c r="E92" s="396"/>
      <c r="F92" s="396"/>
      <c r="G92" s="396"/>
      <c r="H92" s="127">
        <f>SUM(H68:H87)</f>
        <v>0</v>
      </c>
      <c r="I92" s="127">
        <f>SUM(I68:I87)</f>
        <v>0</v>
      </c>
      <c r="J92" s="95"/>
      <c r="K92"/>
      <c r="L92"/>
      <c r="M92"/>
      <c r="N92"/>
      <c r="O92"/>
      <c r="P92"/>
      <c r="Q92"/>
      <c r="R92"/>
      <c r="S92"/>
      <c r="T92"/>
      <c r="U92"/>
      <c r="V92"/>
      <c r="W92"/>
      <c r="X92"/>
      <c r="Y92"/>
      <c r="Z92"/>
      <c r="AA92"/>
      <c r="AB92"/>
      <c r="AC92"/>
      <c r="AD92"/>
      <c r="AE92"/>
      <c r="AF92"/>
      <c r="AG92"/>
      <c r="AH92"/>
      <c r="AI92"/>
      <c r="AJ92"/>
    </row>
    <row r="93" spans="1:47" s="76" customFormat="1" ht="22.9" thickBot="1" x14ac:dyDescent="0.4">
      <c r="A93" s="55"/>
      <c r="B93" s="55"/>
      <c r="C93" s="129" t="s">
        <v>190</v>
      </c>
      <c r="D93" s="130" t="e">
        <f>D92/$C$6</f>
        <v>#DIV/0!</v>
      </c>
      <c r="E93" s="397"/>
      <c r="F93" s="397"/>
      <c r="G93" s="397"/>
      <c r="H93" s="122" t="e">
        <f>H92/$C$6</f>
        <v>#DIV/0!</v>
      </c>
      <c r="I93" s="122" t="e">
        <f>I92/$C$6</f>
        <v>#DIV/0!</v>
      </c>
      <c r="J93" s="54"/>
      <c r="K93" s="96"/>
      <c r="L93" s="55"/>
      <c r="M93" s="55"/>
      <c r="U93"/>
      <c r="V93"/>
      <c r="W93"/>
      <c r="X93"/>
      <c r="Y93"/>
      <c r="Z93"/>
      <c r="AA93"/>
      <c r="AB93"/>
      <c r="AC93"/>
      <c r="AD93"/>
      <c r="AE93"/>
      <c r="AF93"/>
      <c r="AG93"/>
      <c r="AH93"/>
      <c r="AI93"/>
      <c r="AJ93"/>
      <c r="AK93"/>
      <c r="AL93"/>
      <c r="AM93"/>
      <c r="AN93"/>
      <c r="AO93"/>
      <c r="AP93"/>
      <c r="AQ93"/>
      <c r="AR93"/>
      <c r="AS93"/>
      <c r="AT93"/>
      <c r="AU93"/>
    </row>
    <row r="94" spans="1:47" ht="23.25" customHeight="1" x14ac:dyDescent="0.35">
      <c r="A94" s="55"/>
      <c r="B94" s="55"/>
      <c r="C94" s="54"/>
      <c r="D94" s="54"/>
      <c r="E94" s="54"/>
      <c r="F94" s="54"/>
    </row>
    <row r="95" spans="1:47" ht="39.4" customHeight="1" x14ac:dyDescent="0.35">
      <c r="A95" s="96"/>
      <c r="B95" s="96"/>
      <c r="C95" s="96"/>
      <c r="D95" s="96"/>
      <c r="E95" s="96"/>
      <c r="F95" s="96"/>
    </row>
    <row r="96" spans="1:47" ht="27" customHeight="1" x14ac:dyDescent="0.35">
      <c r="A96" s="452" t="s">
        <v>265</v>
      </c>
      <c r="B96" s="453"/>
      <c r="C96" s="311" t="s">
        <v>236</v>
      </c>
      <c r="D96" s="311" t="s">
        <v>193</v>
      </c>
      <c r="E96" s="253" t="s">
        <v>194</v>
      </c>
      <c r="F96" s="255"/>
      <c r="G96" s="254" t="s">
        <v>195</v>
      </c>
      <c r="H96" s="254"/>
      <c r="I96" s="254"/>
      <c r="J96" s="254"/>
      <c r="K96" s="254"/>
      <c r="L96" s="254"/>
      <c r="M96" s="254"/>
      <c r="N96" s="255"/>
      <c r="O96" s="253" t="s">
        <v>196</v>
      </c>
      <c r="P96" s="254"/>
      <c r="Q96" s="254"/>
      <c r="R96" s="255"/>
      <c r="S96" s="259" t="s">
        <v>197</v>
      </c>
      <c r="T96" s="311" t="s">
        <v>198</v>
      </c>
    </row>
    <row r="97" spans="1:20" ht="27" customHeight="1" x14ac:dyDescent="0.35">
      <c r="A97" s="454"/>
      <c r="B97" s="455"/>
      <c r="C97" s="459"/>
      <c r="D97" s="312"/>
      <c r="E97" s="256"/>
      <c r="F97" s="258"/>
      <c r="G97" s="257"/>
      <c r="H97" s="257"/>
      <c r="I97" s="257"/>
      <c r="J97" s="257"/>
      <c r="K97" s="257"/>
      <c r="L97" s="257"/>
      <c r="M97" s="257"/>
      <c r="N97" s="258"/>
      <c r="O97" s="256"/>
      <c r="P97" s="257"/>
      <c r="Q97" s="257"/>
      <c r="R97" s="258"/>
      <c r="S97" s="260"/>
      <c r="T97" s="312"/>
    </row>
    <row r="98" spans="1:20" ht="27" customHeight="1" x14ac:dyDescent="0.35">
      <c r="A98" s="456"/>
      <c r="B98" s="457"/>
      <c r="C98" s="459"/>
      <c r="D98" s="294" t="s">
        <v>199</v>
      </c>
      <c r="E98" s="295"/>
      <c r="F98" s="296"/>
      <c r="G98" s="294" t="s">
        <v>200</v>
      </c>
      <c r="H98" s="295"/>
      <c r="I98" s="295"/>
      <c r="J98" s="295"/>
      <c r="K98" s="295"/>
      <c r="L98" s="295"/>
      <c r="M98" s="295"/>
      <c r="N98" s="296"/>
      <c r="O98" s="294" t="s">
        <v>201</v>
      </c>
      <c r="P98" s="295"/>
      <c r="Q98" s="295"/>
      <c r="R98" s="296"/>
      <c r="S98" s="260"/>
      <c r="T98" s="311" t="s">
        <v>113</v>
      </c>
    </row>
    <row r="99" spans="1:20" ht="27" customHeight="1" x14ac:dyDescent="0.35">
      <c r="A99" s="77" t="s">
        <v>138</v>
      </c>
      <c r="B99" s="78"/>
      <c r="C99" s="312"/>
      <c r="D99" s="79" t="s">
        <v>202</v>
      </c>
      <c r="E99" s="79" t="s">
        <v>203</v>
      </c>
      <c r="F99" s="79" t="s">
        <v>204</v>
      </c>
      <c r="G99" s="79" t="s">
        <v>205</v>
      </c>
      <c r="H99" s="79" t="s">
        <v>206</v>
      </c>
      <c r="I99" s="79" t="s">
        <v>207</v>
      </c>
      <c r="J99" s="79" t="s">
        <v>208</v>
      </c>
      <c r="K99" s="79" t="s">
        <v>209</v>
      </c>
      <c r="L99" s="294" t="s">
        <v>210</v>
      </c>
      <c r="M99" s="296"/>
      <c r="N99" s="79" t="s">
        <v>211</v>
      </c>
      <c r="O99" s="79" t="s">
        <v>212</v>
      </c>
      <c r="P99" s="79" t="s">
        <v>213</v>
      </c>
      <c r="Q99" s="79" t="s">
        <v>214</v>
      </c>
      <c r="R99" s="79" t="s">
        <v>215</v>
      </c>
      <c r="S99" s="261"/>
      <c r="T99" s="312"/>
    </row>
    <row r="100" spans="1:20" ht="30" customHeight="1" x14ac:dyDescent="0.35">
      <c r="A100" s="80">
        <v>0.1</v>
      </c>
      <c r="B100" s="72" t="s">
        <v>156</v>
      </c>
      <c r="C100" s="383"/>
      <c r="D100" s="384"/>
      <c r="E100" s="384"/>
      <c r="F100" s="384"/>
      <c r="G100" s="384"/>
      <c r="H100" s="384"/>
      <c r="I100" s="384"/>
      <c r="J100" s="384"/>
      <c r="K100" s="384"/>
      <c r="L100" s="384"/>
      <c r="M100" s="384"/>
      <c r="N100" s="385"/>
      <c r="O100" s="34" t="s">
        <v>216</v>
      </c>
      <c r="P100" s="34"/>
      <c r="Q100" s="34"/>
      <c r="R100" s="34"/>
      <c r="S100" s="118">
        <f>SUM(C100:R100)</f>
        <v>0</v>
      </c>
      <c r="T100" s="37"/>
    </row>
    <row r="101" spans="1:20" ht="30" customHeight="1" x14ac:dyDescent="0.35">
      <c r="A101" s="71">
        <v>0.2</v>
      </c>
      <c r="B101" s="72" t="s">
        <v>158</v>
      </c>
      <c r="C101" s="320"/>
      <c r="D101" s="321"/>
      <c r="E101" s="321"/>
      <c r="F101" s="321"/>
      <c r="G101" s="321"/>
      <c r="H101" s="321"/>
      <c r="I101" s="321"/>
      <c r="J101" s="321"/>
      <c r="K101" s="321"/>
      <c r="L101" s="321"/>
      <c r="M101" s="321"/>
      <c r="N101" s="322"/>
      <c r="O101" s="34" t="s">
        <v>216</v>
      </c>
      <c r="P101" s="34"/>
      <c r="Q101" s="34"/>
      <c r="R101" s="34"/>
      <c r="S101" s="118">
        <f t="shared" ref="S101:S119" si="1">SUM(C101:R101)</f>
        <v>0</v>
      </c>
      <c r="T101" s="31"/>
    </row>
    <row r="102" spans="1:20" ht="30" customHeight="1" x14ac:dyDescent="0.35">
      <c r="A102" s="71">
        <v>0.3</v>
      </c>
      <c r="B102" s="72" t="s">
        <v>159</v>
      </c>
      <c r="C102" s="31"/>
      <c r="D102" s="31"/>
      <c r="E102" s="32"/>
      <c r="F102" s="33"/>
      <c r="G102" s="33"/>
      <c r="H102" s="34"/>
      <c r="I102" s="34"/>
      <c r="J102" s="34"/>
      <c r="K102" s="34"/>
      <c r="L102" s="383"/>
      <c r="M102" s="384"/>
      <c r="N102" s="385"/>
      <c r="O102" s="34" t="s">
        <v>216</v>
      </c>
      <c r="P102" s="34"/>
      <c r="Q102" s="34"/>
      <c r="R102" s="34"/>
      <c r="S102" s="118">
        <f t="shared" si="1"/>
        <v>0</v>
      </c>
      <c r="T102" s="31"/>
    </row>
    <row r="103" spans="1:20" ht="30" customHeight="1" x14ac:dyDescent="0.35">
      <c r="A103" s="71">
        <v>0.4</v>
      </c>
      <c r="B103" s="72" t="s">
        <v>160</v>
      </c>
      <c r="C103" s="31"/>
      <c r="D103" s="31"/>
      <c r="E103" s="32"/>
      <c r="F103" s="33"/>
      <c r="G103" s="35"/>
      <c r="H103" s="34"/>
      <c r="I103" s="34"/>
      <c r="J103" s="34"/>
      <c r="K103" s="34"/>
      <c r="L103" s="317"/>
      <c r="M103" s="318"/>
      <c r="N103" s="319"/>
      <c r="O103" s="34" t="s">
        <v>216</v>
      </c>
      <c r="P103" s="34"/>
      <c r="Q103" s="34"/>
      <c r="R103" s="34"/>
      <c r="S103" s="118">
        <f t="shared" si="1"/>
        <v>0</v>
      </c>
      <c r="T103" s="34"/>
    </row>
    <row r="104" spans="1:20" ht="30" customHeight="1" x14ac:dyDescent="0.35">
      <c r="A104" s="71">
        <v>0.5</v>
      </c>
      <c r="B104" s="72" t="s">
        <v>217</v>
      </c>
      <c r="C104" s="31"/>
      <c r="D104" s="31"/>
      <c r="E104" s="32"/>
      <c r="F104" s="33"/>
      <c r="G104" s="35"/>
      <c r="H104" s="34"/>
      <c r="I104" s="34"/>
      <c r="J104" s="34"/>
      <c r="K104" s="34"/>
      <c r="L104" s="317"/>
      <c r="M104" s="318"/>
      <c r="N104" s="319"/>
      <c r="O104" s="34" t="s">
        <v>216</v>
      </c>
      <c r="P104" s="34"/>
      <c r="Q104" s="34"/>
      <c r="R104" s="34"/>
      <c r="S104" s="118">
        <f t="shared" si="1"/>
        <v>0</v>
      </c>
      <c r="T104" s="34"/>
    </row>
    <row r="105" spans="1:20" ht="30" customHeight="1" x14ac:dyDescent="0.35">
      <c r="A105" s="71">
        <v>1</v>
      </c>
      <c r="B105" s="72" t="s">
        <v>161</v>
      </c>
      <c r="C105" s="31"/>
      <c r="D105" s="31"/>
      <c r="E105" s="36"/>
      <c r="F105" s="31"/>
      <c r="G105" s="34"/>
      <c r="H105" s="34"/>
      <c r="I105" s="34"/>
      <c r="J105" s="34"/>
      <c r="K105" s="34"/>
      <c r="L105" s="317"/>
      <c r="M105" s="318"/>
      <c r="N105" s="319"/>
      <c r="O105" s="34" t="s">
        <v>216</v>
      </c>
      <c r="P105" s="34"/>
      <c r="Q105" s="34"/>
      <c r="R105" s="34"/>
      <c r="S105" s="118">
        <f t="shared" si="1"/>
        <v>0</v>
      </c>
      <c r="T105" s="34"/>
    </row>
    <row r="106" spans="1:20" ht="30" customHeight="1" x14ac:dyDescent="0.35">
      <c r="A106" s="71">
        <v>2.1</v>
      </c>
      <c r="B106" s="72" t="s">
        <v>162</v>
      </c>
      <c r="C106" s="31"/>
      <c r="D106" s="31"/>
      <c r="E106" s="31"/>
      <c r="F106" s="31"/>
      <c r="G106" s="31"/>
      <c r="H106" s="34"/>
      <c r="I106" s="34"/>
      <c r="J106" s="34"/>
      <c r="K106" s="34"/>
      <c r="L106" s="317"/>
      <c r="M106" s="318"/>
      <c r="N106" s="319"/>
      <c r="O106" s="34" t="s">
        <v>216</v>
      </c>
      <c r="P106" s="34"/>
      <c r="Q106" s="34"/>
      <c r="R106" s="34"/>
      <c r="S106" s="118">
        <f t="shared" si="1"/>
        <v>0</v>
      </c>
      <c r="T106" s="31"/>
    </row>
    <row r="107" spans="1:20" ht="30" customHeight="1" x14ac:dyDescent="0.35">
      <c r="A107" s="71">
        <v>2.2000000000000002</v>
      </c>
      <c r="B107" s="72" t="s">
        <v>163</v>
      </c>
      <c r="C107" s="31"/>
      <c r="D107" s="31"/>
      <c r="E107" s="36"/>
      <c r="F107" s="31"/>
      <c r="G107" s="31"/>
      <c r="H107" s="34"/>
      <c r="I107" s="34"/>
      <c r="J107" s="34"/>
      <c r="K107" s="34"/>
      <c r="L107" s="317"/>
      <c r="M107" s="318"/>
      <c r="N107" s="319"/>
      <c r="O107" s="34" t="s">
        <v>216</v>
      </c>
      <c r="P107" s="34"/>
      <c r="Q107" s="34"/>
      <c r="R107" s="34"/>
      <c r="S107" s="118">
        <f t="shared" si="1"/>
        <v>0</v>
      </c>
      <c r="T107" s="31"/>
    </row>
    <row r="108" spans="1:20" ht="30" customHeight="1" x14ac:dyDescent="0.35">
      <c r="A108" s="71">
        <v>2.2999999999999998</v>
      </c>
      <c r="B108" s="72" t="s">
        <v>164</v>
      </c>
      <c r="C108" s="31"/>
      <c r="D108" s="31"/>
      <c r="E108" s="36"/>
      <c r="F108" s="31"/>
      <c r="G108" s="31"/>
      <c r="H108" s="34"/>
      <c r="I108" s="34"/>
      <c r="J108" s="34"/>
      <c r="K108" s="34"/>
      <c r="L108" s="317"/>
      <c r="M108" s="318"/>
      <c r="N108" s="319"/>
      <c r="O108" s="34" t="s">
        <v>216</v>
      </c>
      <c r="P108" s="34"/>
      <c r="Q108" s="34"/>
      <c r="R108" s="34"/>
      <c r="S108" s="118">
        <f t="shared" si="1"/>
        <v>0</v>
      </c>
      <c r="T108" s="31"/>
    </row>
    <row r="109" spans="1:20" ht="30" customHeight="1" x14ac:dyDescent="0.35">
      <c r="A109" s="71">
        <v>2.4</v>
      </c>
      <c r="B109" s="72" t="s">
        <v>165</v>
      </c>
      <c r="C109" s="31"/>
      <c r="D109" s="31"/>
      <c r="E109" s="36"/>
      <c r="F109" s="31"/>
      <c r="G109" s="31"/>
      <c r="H109" s="34"/>
      <c r="I109" s="34"/>
      <c r="J109" s="34"/>
      <c r="K109" s="34"/>
      <c r="L109" s="317"/>
      <c r="M109" s="318"/>
      <c r="N109" s="319"/>
      <c r="O109" s="34" t="s">
        <v>216</v>
      </c>
      <c r="P109" s="34"/>
      <c r="Q109" s="34"/>
      <c r="R109" s="34"/>
      <c r="S109" s="118">
        <f t="shared" si="1"/>
        <v>0</v>
      </c>
      <c r="T109" s="31"/>
    </row>
    <row r="110" spans="1:20" ht="30" customHeight="1" x14ac:dyDescent="0.35">
      <c r="A110" s="71">
        <v>2.5</v>
      </c>
      <c r="B110" s="72" t="s">
        <v>166</v>
      </c>
      <c r="C110" s="31"/>
      <c r="D110" s="31"/>
      <c r="E110" s="36"/>
      <c r="F110" s="31"/>
      <c r="G110" s="31"/>
      <c r="H110" s="34"/>
      <c r="I110" s="34"/>
      <c r="J110" s="34"/>
      <c r="K110" s="34"/>
      <c r="L110" s="317"/>
      <c r="M110" s="318"/>
      <c r="N110" s="319"/>
      <c r="O110" s="34" t="s">
        <v>216</v>
      </c>
      <c r="P110" s="34"/>
      <c r="Q110" s="34"/>
      <c r="R110" s="34"/>
      <c r="S110" s="118">
        <f t="shared" si="1"/>
        <v>0</v>
      </c>
      <c r="T110" s="31"/>
    </row>
    <row r="111" spans="1:20" ht="30" customHeight="1" x14ac:dyDescent="0.35">
      <c r="A111" s="71">
        <v>2.6</v>
      </c>
      <c r="B111" s="72" t="s">
        <v>167</v>
      </c>
      <c r="C111" s="31"/>
      <c r="D111" s="31"/>
      <c r="E111" s="36"/>
      <c r="F111" s="31"/>
      <c r="G111" s="31"/>
      <c r="H111" s="34"/>
      <c r="I111" s="34"/>
      <c r="J111" s="34"/>
      <c r="K111" s="34"/>
      <c r="L111" s="317"/>
      <c r="M111" s="318"/>
      <c r="N111" s="319"/>
      <c r="O111" s="34" t="s">
        <v>216</v>
      </c>
      <c r="P111" s="34"/>
      <c r="Q111" s="34"/>
      <c r="R111" s="34"/>
      <c r="S111" s="118">
        <f t="shared" si="1"/>
        <v>0</v>
      </c>
      <c r="T111" s="31"/>
    </row>
    <row r="112" spans="1:20" ht="30" customHeight="1" x14ac:dyDescent="0.35">
      <c r="A112" s="71">
        <v>2.7</v>
      </c>
      <c r="B112" s="72" t="s">
        <v>168</v>
      </c>
      <c r="C112" s="31"/>
      <c r="D112" s="31"/>
      <c r="E112" s="36"/>
      <c r="F112" s="31"/>
      <c r="G112" s="31"/>
      <c r="H112" s="34"/>
      <c r="I112" s="34"/>
      <c r="J112" s="34"/>
      <c r="K112" s="34"/>
      <c r="L112" s="317"/>
      <c r="M112" s="318"/>
      <c r="N112" s="319"/>
      <c r="O112" s="34" t="s">
        <v>216</v>
      </c>
      <c r="P112" s="34"/>
      <c r="Q112" s="34"/>
      <c r="R112" s="34"/>
      <c r="S112" s="118">
        <f t="shared" si="1"/>
        <v>0</v>
      </c>
      <c r="T112" s="31"/>
    </row>
    <row r="113" spans="1:20" ht="30" customHeight="1" x14ac:dyDescent="0.35">
      <c r="A113" s="71">
        <v>2.8</v>
      </c>
      <c r="B113" s="72" t="s">
        <v>169</v>
      </c>
      <c r="C113" s="31"/>
      <c r="D113" s="31"/>
      <c r="E113" s="36"/>
      <c r="F113" s="31"/>
      <c r="G113" s="31"/>
      <c r="H113" s="34"/>
      <c r="I113" s="34"/>
      <c r="J113" s="34"/>
      <c r="K113" s="34"/>
      <c r="L113" s="317"/>
      <c r="M113" s="318"/>
      <c r="N113" s="319"/>
      <c r="O113" s="34" t="s">
        <v>216</v>
      </c>
      <c r="P113" s="34"/>
      <c r="Q113" s="34"/>
      <c r="R113" s="34"/>
      <c r="S113" s="118">
        <f t="shared" si="1"/>
        <v>0</v>
      </c>
      <c r="T113" s="31"/>
    </row>
    <row r="114" spans="1:20" ht="30" customHeight="1" x14ac:dyDescent="0.35">
      <c r="A114" s="71">
        <v>3</v>
      </c>
      <c r="B114" s="72" t="s">
        <v>170</v>
      </c>
      <c r="C114" s="31"/>
      <c r="D114" s="31"/>
      <c r="E114" s="36"/>
      <c r="F114" s="31"/>
      <c r="G114" s="31"/>
      <c r="H114" s="34"/>
      <c r="I114" s="34"/>
      <c r="J114" s="34"/>
      <c r="K114" s="34"/>
      <c r="L114" s="317"/>
      <c r="M114" s="318"/>
      <c r="N114" s="319"/>
      <c r="O114" s="34" t="s">
        <v>216</v>
      </c>
      <c r="P114" s="34"/>
      <c r="Q114" s="34"/>
      <c r="R114" s="34"/>
      <c r="S114" s="118">
        <f t="shared" si="1"/>
        <v>0</v>
      </c>
      <c r="T114" s="31"/>
    </row>
    <row r="115" spans="1:20" ht="30" customHeight="1" x14ac:dyDescent="0.35">
      <c r="A115" s="71">
        <v>4</v>
      </c>
      <c r="B115" s="72" t="s">
        <v>218</v>
      </c>
      <c r="C115" s="33"/>
      <c r="D115" s="33"/>
      <c r="E115" s="32"/>
      <c r="F115" s="33"/>
      <c r="G115" s="33"/>
      <c r="H115" s="34"/>
      <c r="I115" s="34"/>
      <c r="J115" s="34"/>
      <c r="K115" s="34"/>
      <c r="L115" s="320"/>
      <c r="M115" s="321"/>
      <c r="N115" s="322"/>
      <c r="O115" s="34" t="s">
        <v>216</v>
      </c>
      <c r="P115" s="35"/>
      <c r="Q115" s="35"/>
      <c r="R115" s="35"/>
      <c r="S115" s="118">
        <f t="shared" si="1"/>
        <v>0</v>
      </c>
      <c r="T115" s="33"/>
    </row>
    <row r="116" spans="1:20" ht="30" customHeight="1" x14ac:dyDescent="0.35">
      <c r="A116" s="71">
        <v>5</v>
      </c>
      <c r="B116" s="72" t="s">
        <v>172</v>
      </c>
      <c r="C116" s="33"/>
      <c r="D116" s="33"/>
      <c r="E116" s="32"/>
      <c r="F116" s="33"/>
      <c r="G116" s="33"/>
      <c r="H116" s="34"/>
      <c r="I116" s="34"/>
      <c r="J116" s="34"/>
      <c r="K116" s="34"/>
      <c r="L116" s="31" t="s">
        <v>219</v>
      </c>
      <c r="M116" s="31" t="s">
        <v>220</v>
      </c>
      <c r="N116" s="31" t="s">
        <v>221</v>
      </c>
      <c r="O116" s="34" t="s">
        <v>216</v>
      </c>
      <c r="P116" s="35"/>
      <c r="Q116" s="35"/>
      <c r="R116" s="35"/>
      <c r="S116" s="118">
        <f t="shared" si="1"/>
        <v>0</v>
      </c>
      <c r="T116" s="33"/>
    </row>
    <row r="117" spans="1:20" ht="30" customHeight="1" x14ac:dyDescent="0.35">
      <c r="A117" s="71">
        <v>6</v>
      </c>
      <c r="B117" s="72" t="s">
        <v>173</v>
      </c>
      <c r="C117" s="33"/>
      <c r="D117" s="33"/>
      <c r="E117" s="32"/>
      <c r="F117" s="33"/>
      <c r="G117" s="31"/>
      <c r="H117" s="34"/>
      <c r="I117" s="34"/>
      <c r="J117" s="34"/>
      <c r="K117" s="34"/>
      <c r="L117" s="383"/>
      <c r="M117" s="384"/>
      <c r="N117" s="385"/>
      <c r="O117" s="34" t="s">
        <v>216</v>
      </c>
      <c r="P117" s="34"/>
      <c r="Q117" s="34"/>
      <c r="R117" s="34"/>
      <c r="S117" s="118">
        <f t="shared" si="1"/>
        <v>0</v>
      </c>
      <c r="T117" s="31"/>
    </row>
    <row r="118" spans="1:20" ht="30" customHeight="1" x14ac:dyDescent="0.35">
      <c r="A118" s="71">
        <v>7</v>
      </c>
      <c r="B118" s="72" t="s">
        <v>174</v>
      </c>
      <c r="C118" s="33"/>
      <c r="D118" s="33"/>
      <c r="E118" s="32"/>
      <c r="F118" s="33"/>
      <c r="G118" s="31"/>
      <c r="H118" s="34"/>
      <c r="I118" s="34"/>
      <c r="J118" s="34"/>
      <c r="K118" s="34"/>
      <c r="L118" s="317"/>
      <c r="M118" s="318"/>
      <c r="N118" s="319"/>
      <c r="O118" s="34" t="s">
        <v>216</v>
      </c>
      <c r="P118" s="34"/>
      <c r="Q118" s="34"/>
      <c r="R118" s="34"/>
      <c r="S118" s="118">
        <f t="shared" si="1"/>
        <v>0</v>
      </c>
      <c r="T118" s="31"/>
    </row>
    <row r="119" spans="1:20" ht="30" customHeight="1" x14ac:dyDescent="0.35">
      <c r="A119" s="71">
        <v>8</v>
      </c>
      <c r="B119" s="72" t="s">
        <v>175</v>
      </c>
      <c r="C119" s="33"/>
      <c r="D119" s="33"/>
      <c r="E119" s="32"/>
      <c r="F119" s="33"/>
      <c r="G119" s="31"/>
      <c r="H119" s="34"/>
      <c r="I119" s="34"/>
      <c r="J119" s="34"/>
      <c r="K119" s="34"/>
      <c r="L119" s="320"/>
      <c r="M119" s="321"/>
      <c r="N119" s="322"/>
      <c r="O119" s="34" t="s">
        <v>216</v>
      </c>
      <c r="P119" s="34"/>
      <c r="Q119" s="34"/>
      <c r="R119" s="34"/>
      <c r="S119" s="118">
        <f t="shared" si="1"/>
        <v>0</v>
      </c>
      <c r="T119" s="31"/>
    </row>
    <row r="120" spans="1:20" ht="30" customHeight="1" x14ac:dyDescent="0.35">
      <c r="A120" s="303" t="s">
        <v>222</v>
      </c>
      <c r="B120" s="304"/>
      <c r="C120" s="300"/>
      <c r="D120" s="301"/>
      <c r="E120" s="302"/>
      <c r="F120" s="33"/>
      <c r="G120" s="274"/>
      <c r="H120" s="275"/>
      <c r="I120" s="275"/>
      <c r="J120" s="275"/>
      <c r="K120" s="275"/>
      <c r="L120" s="275"/>
      <c r="M120" s="275"/>
      <c r="N120" s="275"/>
      <c r="O120" s="275"/>
      <c r="P120" s="275"/>
      <c r="Q120" s="275"/>
      <c r="R120" s="276"/>
      <c r="S120" s="118">
        <f>F120</f>
        <v>0</v>
      </c>
      <c r="T120" s="135"/>
    </row>
    <row r="121" spans="1:20" ht="18" customHeight="1" x14ac:dyDescent="0.35">
      <c r="A121" s="350" t="s">
        <v>114</v>
      </c>
      <c r="B121" s="351"/>
      <c r="C121" s="114">
        <f>SUM(C102:C119)</f>
        <v>0</v>
      </c>
      <c r="D121" s="114">
        <f t="shared" ref="D121:K121" si="2">SUM(D102:D119)</f>
        <v>0</v>
      </c>
      <c r="E121" s="115">
        <f t="shared" si="2"/>
        <v>0</v>
      </c>
      <c r="F121" s="114">
        <f>SUM(F102:F120)</f>
        <v>0</v>
      </c>
      <c r="G121" s="114">
        <f t="shared" si="2"/>
        <v>0</v>
      </c>
      <c r="H121" s="114">
        <f t="shared" si="2"/>
        <v>0</v>
      </c>
      <c r="I121" s="114">
        <f t="shared" si="2"/>
        <v>0</v>
      </c>
      <c r="J121" s="114">
        <f t="shared" si="2"/>
        <v>0</v>
      </c>
      <c r="K121" s="114">
        <f t="shared" si="2"/>
        <v>0</v>
      </c>
      <c r="L121" s="398" t="e">
        <f>L116+M116</f>
        <v>#VALUE!</v>
      </c>
      <c r="M121" s="399"/>
      <c r="N121" s="114" t="str">
        <f>N116</f>
        <v>Operational Water</v>
      </c>
      <c r="O121" s="114">
        <f>SUM(O100:O119)</f>
        <v>0</v>
      </c>
      <c r="P121" s="114">
        <f t="shared" ref="P121:T121" si="3">SUM(P100:P119)</f>
        <v>0</v>
      </c>
      <c r="Q121" s="114">
        <f t="shared" si="3"/>
        <v>0</v>
      </c>
      <c r="R121" s="114">
        <f t="shared" si="3"/>
        <v>0</v>
      </c>
      <c r="S121" s="114">
        <f>SUM(S100:S120)</f>
        <v>0</v>
      </c>
      <c r="T121" s="114">
        <f t="shared" si="3"/>
        <v>0</v>
      </c>
    </row>
    <row r="122" spans="1:20" ht="18" customHeight="1" x14ac:dyDescent="0.35">
      <c r="A122" s="350" t="s">
        <v>237</v>
      </c>
      <c r="B122" s="351"/>
      <c r="C122" s="116" t="e">
        <f t="shared" ref="C122:K122" si="4">C121/$C$6</f>
        <v>#DIV/0!</v>
      </c>
      <c r="D122" s="116" t="e">
        <f t="shared" si="4"/>
        <v>#DIV/0!</v>
      </c>
      <c r="E122" s="116" t="e">
        <f t="shared" si="4"/>
        <v>#DIV/0!</v>
      </c>
      <c r="F122" s="116" t="e">
        <f t="shared" si="4"/>
        <v>#DIV/0!</v>
      </c>
      <c r="G122" s="116" t="e">
        <f t="shared" si="4"/>
        <v>#DIV/0!</v>
      </c>
      <c r="H122" s="116" t="e">
        <f t="shared" si="4"/>
        <v>#DIV/0!</v>
      </c>
      <c r="I122" s="116" t="e">
        <f t="shared" si="4"/>
        <v>#DIV/0!</v>
      </c>
      <c r="J122" s="116" t="e">
        <f t="shared" si="4"/>
        <v>#DIV/0!</v>
      </c>
      <c r="K122" s="116" t="e">
        <f t="shared" si="4"/>
        <v>#DIV/0!</v>
      </c>
      <c r="L122" s="400" t="e">
        <f>L121/$C$6</f>
        <v>#VALUE!</v>
      </c>
      <c r="M122" s="401"/>
      <c r="N122" s="116" t="e">
        <f t="shared" ref="N122:T122" si="5">N121/$C$6</f>
        <v>#VALUE!</v>
      </c>
      <c r="O122" s="117" t="e">
        <f t="shared" si="5"/>
        <v>#DIV/0!</v>
      </c>
      <c r="P122" s="117" t="e">
        <f t="shared" si="5"/>
        <v>#DIV/0!</v>
      </c>
      <c r="Q122" s="117" t="e">
        <f t="shared" si="5"/>
        <v>#DIV/0!</v>
      </c>
      <c r="R122" s="117" t="e">
        <f t="shared" si="5"/>
        <v>#DIV/0!</v>
      </c>
      <c r="S122" s="117" t="e">
        <f t="shared" si="5"/>
        <v>#DIV/0!</v>
      </c>
      <c r="T122" s="116" t="e">
        <f t="shared" si="5"/>
        <v>#DIV/0!</v>
      </c>
    </row>
    <row r="123" spans="1:20" ht="13.15" x14ac:dyDescent="0.35">
      <c r="A123" s="97" t="s">
        <v>223</v>
      </c>
      <c r="B123" s="98"/>
      <c r="C123" s="98"/>
      <c r="D123" s="98"/>
      <c r="E123" s="98"/>
      <c r="F123" s="98"/>
      <c r="G123" s="98"/>
      <c r="H123" s="98"/>
      <c r="I123" s="98"/>
      <c r="J123" s="98"/>
      <c r="K123" s="98"/>
      <c r="L123" s="98"/>
      <c r="M123" s="98"/>
      <c r="N123" s="98"/>
      <c r="O123" s="98"/>
      <c r="P123" s="98"/>
      <c r="Q123" s="98"/>
      <c r="R123" s="98"/>
      <c r="S123" s="98"/>
      <c r="T123" s="98"/>
    </row>
    <row r="124" spans="1:20" ht="14.25" x14ac:dyDescent="0.35">
      <c r="A124" s="81" t="s">
        <v>266</v>
      </c>
      <c r="B124" s="81"/>
      <c r="C124" s="81"/>
      <c r="D124" s="81"/>
      <c r="E124" s="81"/>
      <c r="F124" s="81"/>
      <c r="G124" s="81"/>
      <c r="H124" s="81"/>
      <c r="I124" s="81"/>
      <c r="J124" s="81"/>
      <c r="K124" s="81"/>
      <c r="L124" s="81"/>
      <c r="M124" s="81"/>
      <c r="N124" s="81"/>
      <c r="O124" s="81"/>
      <c r="P124" s="81"/>
      <c r="Q124" s="458"/>
      <c r="R124" s="458"/>
      <c r="S124" s="458"/>
    </row>
    <row r="125" spans="1:20" ht="23.25" customHeight="1" x14ac:dyDescent="0.35">
      <c r="A125" s="81"/>
      <c r="B125" s="81"/>
      <c r="C125" s="81"/>
      <c r="D125" s="81"/>
      <c r="E125" s="81"/>
      <c r="F125" s="81"/>
      <c r="G125" s="81"/>
      <c r="H125" s="81"/>
      <c r="I125" s="81"/>
      <c r="J125" s="81"/>
      <c r="K125" s="81"/>
      <c r="L125" s="81"/>
      <c r="M125" s="81"/>
      <c r="N125" s="81"/>
      <c r="O125" s="81"/>
      <c r="P125" s="81"/>
    </row>
    <row r="126" spans="1:20" ht="22.5" x14ac:dyDescent="0.35">
      <c r="A126" s="96"/>
      <c r="B126" s="96"/>
      <c r="C126" s="96"/>
      <c r="D126" s="96"/>
      <c r="E126" s="96"/>
      <c r="F126" s="96"/>
    </row>
    <row r="127" spans="1:20" ht="13.5" customHeight="1" x14ac:dyDescent="0.35">
      <c r="A127" s="96"/>
      <c r="B127" s="96"/>
      <c r="C127" s="96"/>
      <c r="D127" s="96"/>
      <c r="E127" s="96"/>
      <c r="F127" s="96"/>
    </row>
    <row r="128" spans="1:20" ht="25.5" customHeight="1" x14ac:dyDescent="0.35">
      <c r="A128" s="96"/>
      <c r="B128" s="96"/>
      <c r="C128" s="96"/>
      <c r="D128" s="96"/>
      <c r="E128" s="96"/>
      <c r="F128" s="96"/>
    </row>
    <row r="129" spans="1:6" ht="29.65" customHeight="1" x14ac:dyDescent="0.35">
      <c r="A129" s="96"/>
      <c r="B129" s="96"/>
      <c r="C129" s="96"/>
      <c r="D129" s="96"/>
      <c r="E129" s="96"/>
      <c r="F129" s="96"/>
    </row>
    <row r="130" spans="1:6" ht="29.25" customHeight="1" x14ac:dyDescent="0.35">
      <c r="A130" s="96"/>
      <c r="B130" s="96"/>
      <c r="C130" s="96"/>
      <c r="D130" s="96"/>
      <c r="E130" s="96"/>
      <c r="F130" s="96"/>
    </row>
    <row r="131" spans="1:6" ht="33" customHeight="1" x14ac:dyDescent="0.35">
      <c r="A131" s="96"/>
      <c r="B131" s="96"/>
      <c r="C131" s="96"/>
      <c r="D131" s="96"/>
      <c r="E131" s="96"/>
      <c r="F131" s="96"/>
    </row>
    <row r="132" spans="1:6" ht="33" customHeight="1" x14ac:dyDescent="0.35">
      <c r="A132" s="96"/>
      <c r="B132" s="96"/>
      <c r="C132" s="96"/>
      <c r="D132" s="96"/>
      <c r="E132" s="96"/>
      <c r="F132" s="96"/>
    </row>
    <row r="133" spans="1:6" ht="33.4" customHeight="1" x14ac:dyDescent="0.35">
      <c r="A133" s="96"/>
      <c r="B133" s="96"/>
      <c r="C133" s="96"/>
      <c r="D133" s="96"/>
      <c r="E133" s="96"/>
      <c r="F133" s="96"/>
    </row>
    <row r="134" spans="1:6" ht="29.65" customHeight="1" x14ac:dyDescent="0.35">
      <c r="A134" s="96"/>
      <c r="B134" s="96"/>
      <c r="C134" s="96"/>
      <c r="D134" s="96"/>
      <c r="E134" s="96"/>
      <c r="F134" s="96"/>
    </row>
    <row r="135" spans="1:6" ht="34.9" customHeight="1" x14ac:dyDescent="0.35">
      <c r="A135" s="96"/>
      <c r="B135" s="96"/>
      <c r="C135" s="96"/>
      <c r="D135" s="96"/>
      <c r="E135" s="96"/>
      <c r="F135" s="96"/>
    </row>
    <row r="136" spans="1:6" ht="28.9" customHeight="1" x14ac:dyDescent="0.35">
      <c r="A136" s="96"/>
      <c r="B136" s="96"/>
      <c r="C136" s="96"/>
      <c r="D136" s="96"/>
      <c r="E136" s="96"/>
      <c r="F136" s="96"/>
    </row>
    <row r="137" spans="1:6" ht="31.9" customHeight="1" x14ac:dyDescent="0.35">
      <c r="A137" s="96"/>
      <c r="B137" s="96"/>
      <c r="C137" s="96"/>
      <c r="D137" s="96"/>
      <c r="E137" s="96"/>
      <c r="F137" s="96"/>
    </row>
    <row r="138" spans="1:6" ht="33" customHeight="1" x14ac:dyDescent="0.35">
      <c r="A138" s="96"/>
      <c r="B138" s="96"/>
      <c r="C138" s="96"/>
      <c r="D138" s="96"/>
      <c r="E138" s="96"/>
      <c r="F138" s="96"/>
    </row>
    <row r="139" spans="1:6" ht="34.15" customHeight="1" x14ac:dyDescent="0.35">
      <c r="A139" s="96"/>
      <c r="B139" s="96"/>
      <c r="C139" s="96"/>
      <c r="D139" s="96"/>
      <c r="E139" s="96"/>
      <c r="F139" s="96"/>
    </row>
    <row r="140" spans="1:6" ht="30.4" customHeight="1" x14ac:dyDescent="0.35">
      <c r="A140" s="96"/>
      <c r="B140" s="96"/>
      <c r="C140" s="96"/>
      <c r="D140" s="96"/>
      <c r="E140" s="96"/>
      <c r="F140" s="96"/>
    </row>
    <row r="141" spans="1:6" ht="32.65" customHeight="1" x14ac:dyDescent="0.35">
      <c r="A141" s="96"/>
      <c r="B141" s="96"/>
      <c r="C141" s="96"/>
      <c r="D141" s="96"/>
      <c r="E141" s="96"/>
      <c r="F141" s="96"/>
    </row>
    <row r="142" spans="1:6" ht="31.5" customHeight="1" x14ac:dyDescent="0.35">
      <c r="A142" s="96"/>
      <c r="B142" s="96"/>
      <c r="C142" s="96"/>
      <c r="D142" s="96"/>
      <c r="E142" s="96"/>
      <c r="F142" s="96"/>
    </row>
    <row r="143" spans="1:6" ht="38.25" customHeight="1" x14ac:dyDescent="0.35">
      <c r="A143" s="96"/>
      <c r="B143" s="96"/>
      <c r="C143" s="96"/>
      <c r="D143" s="96"/>
      <c r="E143" s="96"/>
      <c r="F143" s="96"/>
    </row>
    <row r="144" spans="1:6" ht="24.75" customHeight="1" x14ac:dyDescent="0.35">
      <c r="A144" s="96"/>
      <c r="B144" s="96"/>
      <c r="C144" s="96"/>
      <c r="D144" s="96"/>
      <c r="E144" s="96"/>
      <c r="F144" s="96"/>
    </row>
    <row r="145" spans="1:6" ht="35.65" customHeight="1" x14ac:dyDescent="0.35">
      <c r="A145" s="96"/>
      <c r="B145" s="96"/>
      <c r="C145" s="96"/>
      <c r="D145" s="96"/>
      <c r="E145" s="96"/>
      <c r="F145" s="96"/>
    </row>
    <row r="146" spans="1:6" ht="31.5" customHeight="1" x14ac:dyDescent="0.35">
      <c r="A146" s="96"/>
      <c r="B146" s="96"/>
      <c r="C146" s="96"/>
      <c r="D146" s="96"/>
      <c r="E146" s="96"/>
      <c r="F146" s="96"/>
    </row>
    <row r="147" spans="1:6" ht="25.9" customHeight="1" x14ac:dyDescent="0.35">
      <c r="A147" s="96"/>
      <c r="B147" s="96"/>
      <c r="C147" s="96"/>
      <c r="D147" s="96"/>
      <c r="E147" s="96"/>
      <c r="F147" s="96"/>
    </row>
    <row r="148" spans="1:6" ht="33" customHeight="1" x14ac:dyDescent="0.35">
      <c r="A148" s="96"/>
      <c r="B148" s="96"/>
      <c r="C148" s="96"/>
      <c r="D148" s="96"/>
      <c r="E148" s="96"/>
      <c r="F148" s="96"/>
    </row>
    <row r="149" spans="1:6" ht="37.9" customHeight="1" x14ac:dyDescent="0.35">
      <c r="A149" s="96"/>
      <c r="B149" s="96"/>
      <c r="C149" s="96"/>
      <c r="D149" s="96"/>
      <c r="E149" s="96"/>
      <c r="F149" s="96"/>
    </row>
    <row r="150" spans="1:6" ht="37.9" customHeight="1" x14ac:dyDescent="0.35">
      <c r="A150" s="96"/>
      <c r="B150" s="96"/>
      <c r="C150" s="96"/>
      <c r="D150" s="96"/>
      <c r="E150" s="96"/>
      <c r="F150" s="96"/>
    </row>
    <row r="151" spans="1:6" ht="24.75" customHeight="1" x14ac:dyDescent="0.35">
      <c r="A151" s="96"/>
      <c r="B151" s="96"/>
      <c r="C151" s="96"/>
      <c r="D151" s="96"/>
      <c r="E151" s="96"/>
      <c r="F151" s="96"/>
    </row>
    <row r="152" spans="1:6" ht="13.15" customHeight="1" x14ac:dyDescent="0.35">
      <c r="A152" s="96"/>
      <c r="B152" s="96"/>
      <c r="C152" s="96"/>
      <c r="D152" s="96"/>
      <c r="E152" s="96"/>
      <c r="F152" s="96"/>
    </row>
    <row r="153" spans="1:6" ht="13.15" customHeight="1" x14ac:dyDescent="0.35">
      <c r="A153" s="96"/>
      <c r="B153" s="96"/>
      <c r="C153" s="96"/>
      <c r="D153" s="96"/>
      <c r="E153" s="96"/>
      <c r="F153" s="96"/>
    </row>
    <row r="154" spans="1:6" ht="22.5" x14ac:dyDescent="0.35">
      <c r="A154" s="96"/>
      <c r="B154" s="96"/>
      <c r="C154" s="96"/>
      <c r="D154" s="96"/>
      <c r="E154" s="96"/>
      <c r="F154" s="96"/>
    </row>
    <row r="155" spans="1:6" ht="12.75" customHeight="1" x14ac:dyDescent="0.35">
      <c r="A155" s="96"/>
      <c r="B155" s="96"/>
      <c r="C155" s="96"/>
      <c r="D155" s="96"/>
      <c r="E155" s="96"/>
      <c r="F155" s="96"/>
    </row>
    <row r="156" spans="1:6" ht="22.5" x14ac:dyDescent="0.35">
      <c r="A156" s="96"/>
      <c r="B156" s="96"/>
      <c r="C156" s="96"/>
      <c r="D156" s="96"/>
      <c r="E156" s="96"/>
      <c r="F156" s="96"/>
    </row>
    <row r="157" spans="1:6" ht="22.5" x14ac:dyDescent="0.35">
      <c r="A157" s="96"/>
      <c r="B157" s="96"/>
      <c r="C157" s="96"/>
      <c r="D157" s="96"/>
      <c r="E157" s="96"/>
      <c r="F157" s="96"/>
    </row>
    <row r="158" spans="1:6" ht="22.5" x14ac:dyDescent="0.35">
      <c r="A158" s="96"/>
      <c r="B158" s="96"/>
      <c r="C158" s="96"/>
      <c r="D158" s="96"/>
      <c r="E158" s="96"/>
      <c r="F158" s="96"/>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361950</xdr:rowOff>
                  </from>
                  <to>
                    <xdr:col>3</xdr:col>
                    <xdr:colOff>1409700</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2457450</xdr:colOff>
                    <xdr:row>16</xdr:row>
                    <xdr:rowOff>361950</xdr:rowOff>
                  </from>
                  <to>
                    <xdr:col>4</xdr:col>
                    <xdr:colOff>876300</xdr:colOff>
                    <xdr:row>18</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defaultRowHeight="12.75" x14ac:dyDescent="0.35"/>
  <cols>
    <col min="2" max="2" width="26.1328125" customWidth="1"/>
    <col min="3" max="3" width="32.3984375" customWidth="1"/>
    <col min="4" max="4" width="29.86328125" customWidth="1"/>
    <col min="5" max="5" width="40.1328125" customWidth="1"/>
  </cols>
  <sheetData>
    <row r="2" spans="2:5" ht="13.15" x14ac:dyDescent="0.4">
      <c r="B2" s="139" t="s">
        <v>267</v>
      </c>
    </row>
    <row r="3" spans="2:5" x14ac:dyDescent="0.35">
      <c r="B3" s="83" t="s">
        <v>268</v>
      </c>
    </row>
    <row r="4" spans="2:5" x14ac:dyDescent="0.35">
      <c r="B4" s="83" t="s">
        <v>117</v>
      </c>
    </row>
    <row r="5" spans="2:5" x14ac:dyDescent="0.35">
      <c r="B5" s="83" t="s">
        <v>269</v>
      </c>
    </row>
    <row r="6" spans="2:5" x14ac:dyDescent="0.35">
      <c r="B6" s="83" t="s">
        <v>270</v>
      </c>
    </row>
    <row r="9" spans="2:5" ht="13.15" x14ac:dyDescent="0.4">
      <c r="B9" s="139" t="s">
        <v>271</v>
      </c>
      <c r="C9" s="139" t="s">
        <v>272</v>
      </c>
      <c r="D9" s="139" t="s">
        <v>273</v>
      </c>
      <c r="E9" s="139" t="s">
        <v>274</v>
      </c>
    </row>
    <row r="10" spans="2:5" ht="13.15" x14ac:dyDescent="0.35">
      <c r="B10" s="140" t="s">
        <v>268</v>
      </c>
      <c r="C10" s="83" t="s">
        <v>275</v>
      </c>
      <c r="D10" s="83" t="s">
        <v>276</v>
      </c>
      <c r="E10" s="83" t="s">
        <v>277</v>
      </c>
    </row>
    <row r="11" spans="2:5" ht="13.15" x14ac:dyDescent="0.35">
      <c r="B11" s="140" t="s">
        <v>117</v>
      </c>
      <c r="C11" s="83" t="s">
        <v>278</v>
      </c>
      <c r="D11" s="83" t="s">
        <v>279</v>
      </c>
      <c r="E11" s="83" t="s">
        <v>280</v>
      </c>
    </row>
    <row r="12" spans="2:5" ht="13.15" x14ac:dyDescent="0.35">
      <c r="B12" s="140" t="s">
        <v>269</v>
      </c>
      <c r="C12" s="83" t="s">
        <v>281</v>
      </c>
      <c r="D12" s="83" t="s">
        <v>282</v>
      </c>
      <c r="E12" s="83" t="s">
        <v>283</v>
      </c>
    </row>
    <row r="13" spans="2:5" ht="13.15" x14ac:dyDescent="0.35">
      <c r="B13" s="140" t="s">
        <v>270</v>
      </c>
      <c r="C13" s="83" t="s">
        <v>278</v>
      </c>
      <c r="D13" s="83" t="s">
        <v>284</v>
      </c>
      <c r="E13" s="83" t="s">
        <v>285</v>
      </c>
    </row>
    <row r="15" spans="2:5" ht="26.25" x14ac:dyDescent="0.4">
      <c r="B15" s="141" t="s">
        <v>286</v>
      </c>
      <c r="C15" s="139" t="s">
        <v>272</v>
      </c>
      <c r="D15" s="139" t="s">
        <v>273</v>
      </c>
      <c r="E15" s="139" t="s">
        <v>274</v>
      </c>
    </row>
    <row r="16" spans="2:5" ht="13.15" x14ac:dyDescent="0.35">
      <c r="B16" s="140" t="s">
        <v>268</v>
      </c>
      <c r="C16" s="83" t="s">
        <v>287</v>
      </c>
      <c r="D16" s="83" t="s">
        <v>288</v>
      </c>
      <c r="E16" s="83" t="s">
        <v>289</v>
      </c>
    </row>
    <row r="17" spans="2:5" ht="13.15" x14ac:dyDescent="0.35">
      <c r="B17" s="140" t="s">
        <v>117</v>
      </c>
      <c r="C17" s="83" t="s">
        <v>290</v>
      </c>
      <c r="D17" s="83" t="s">
        <v>291</v>
      </c>
      <c r="E17" s="83" t="s">
        <v>292</v>
      </c>
    </row>
    <row r="18" spans="2:5" ht="13.15" x14ac:dyDescent="0.35">
      <c r="B18" s="140" t="s">
        <v>269</v>
      </c>
      <c r="C18" s="83" t="s">
        <v>290</v>
      </c>
      <c r="D18" s="83" t="s">
        <v>293</v>
      </c>
      <c r="E18" s="83" t="s">
        <v>294</v>
      </c>
    </row>
    <row r="19" spans="2:5" ht="13.15" x14ac:dyDescent="0.35">
      <c r="B19" s="140" t="s">
        <v>270</v>
      </c>
      <c r="C19" s="83" t="s">
        <v>295</v>
      </c>
      <c r="D19" s="83" t="s">
        <v>296</v>
      </c>
      <c r="E19" s="83" t="s">
        <v>297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2523A4316C5B4BBF3FD0BFA57ABF25" ma:contentTypeVersion="14" ma:contentTypeDescription="Create a new document." ma:contentTypeScope="" ma:versionID="58dff0e8fb847f4499dd4d002386e55e">
  <xsd:schema xmlns:xsd="http://www.w3.org/2001/XMLSchema" xmlns:xs="http://www.w3.org/2001/XMLSchema" xmlns:p="http://schemas.microsoft.com/office/2006/metadata/properties" xmlns:ns2="4b1100c3-bedc-44e4-b2e4-76ad79ae81e7" xmlns:ns3="f00edf45-8ffb-4664-bfad-c4a8e160054e" targetNamespace="http://schemas.microsoft.com/office/2006/metadata/properties" ma:root="true" ma:fieldsID="527040a01db92d68a6911d7a1e0dcac9" ns2:_="" ns3:_="">
    <xsd:import namespace="4b1100c3-bedc-44e4-b2e4-76ad79ae81e7"/>
    <xsd:import namespace="f00edf45-8ffb-4664-bfad-c4a8e16005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 ma:index="12" nillable="true" ma:displayName="Comment" ma:format="Dropdown" ma:internalName="Comment">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 xmlns="4b1100c3-bedc-44e4-b2e4-76ad79ae81e7" xsi:nil="true"/>
    <SharedWithUsers xmlns="f00edf45-8ffb-4664-bfad-c4a8e160054e">
      <UserInfo>
        <DisplayName>Aspa Skorletou</DisplayName>
        <AccountId>2409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E5292-5BF4-4F1B-8C11-7839F56D0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4b1100c3-bedc-44e4-b2e4-76ad79ae81e7"/>
    <ds:schemaRef ds:uri="f00edf45-8ffb-4664-bfad-c4a8e160054e"/>
  </ds:schemaRefs>
</ds:datastoreItem>
</file>

<file path=customXml/itemProps3.xml><?xml version="1.0" encoding="utf-8"?>
<ds:datastoreItem xmlns:ds="http://schemas.openxmlformats.org/officeDocument/2006/customXml" ds:itemID="{18848666-29AC-47C0-B016-7BC64DFEC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Updates</vt:lpstr>
      <vt:lpstr>Introduction</vt:lpstr>
      <vt:lpstr>Pre-app information</vt:lpstr>
      <vt:lpstr>Outline planning stage</vt:lpstr>
      <vt:lpstr>Detailed planning stage</vt:lpstr>
      <vt:lpstr>Post-construction result</vt:lpstr>
      <vt:lpstr>WLC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Sameera Issa</cp:lastModifiedBy>
  <cp:revision/>
  <dcterms:created xsi:type="dcterms:W3CDTF">2019-12-17T10:05:05Z</dcterms:created>
  <dcterms:modified xsi:type="dcterms:W3CDTF">2025-12-16T14:54:39Z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0x010100602523A4316C5B4BBF3FD0BFA57ABF25</vt:lpwstr>
  </property>
</Properties>
</file>