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P:\BA9794C Hayes Town Cent Ph 1\Project Files\06-00 Stat Authorities\06-01 Planning Dept\Planning Conditions\AVD\AVD - Condition 36 - Circular Economy Statement\Submitted Information\"/>
    </mc:Choice>
  </mc:AlternateContent>
  <xr:revisionPtr revIDLastSave="0" documentId="8_{0F71474A-30F4-46B6-BF3C-80A4776240D2}" xr6:coauthVersionLast="47" xr6:coauthVersionMax="47" xr10:uidLastSave="{00000000-0000-0000-0000-000000000000}"/>
  <bookViews>
    <workbookView xWindow="-120" yWindow="-120" windowWidth="25440" windowHeight="15270" xr2:uid="{9682D08A-9D19-4DF2-9327-F553C34779B1}"/>
  </bookViews>
  <sheets>
    <sheet name="Introduction" sheetId="1" r:id="rId1"/>
    <sheet name="Pre-App Stage" sheetId="2" r:id="rId2"/>
    <sheet name="Outline Application Stage" sheetId="3" r:id="rId3"/>
    <sheet name="Detailed Application Stage" sheetId="4" r:id="rId4"/>
    <sheet name="Post-Construction Stage" sheetId="5" r:id="rId5"/>
    <sheet name="Version Control" sheetId="6"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3" i="5" l="1"/>
  <c r="E433" i="5"/>
  <c r="G432" i="5"/>
  <c r="E432" i="5"/>
  <c r="G431" i="5"/>
  <c r="E431" i="5"/>
  <c r="G430" i="5"/>
  <c r="E430" i="5"/>
  <c r="G429" i="5"/>
  <c r="E429" i="5"/>
  <c r="Q424" i="5"/>
  <c r="O424" i="5"/>
  <c r="N424" i="5"/>
  <c r="P424" i="5" s="1"/>
  <c r="G424" i="5"/>
  <c r="Q421" i="5"/>
  <c r="P421" i="5"/>
  <c r="O421" i="5"/>
  <c r="N421" i="5"/>
  <c r="G421" i="5"/>
  <c r="Q420" i="5"/>
  <c r="O420" i="5"/>
  <c r="P420" i="5" s="1"/>
  <c r="N420" i="5"/>
  <c r="G420" i="5"/>
  <c r="Q418" i="5"/>
  <c r="O418" i="5"/>
  <c r="N418" i="5"/>
  <c r="G418" i="5"/>
  <c r="Q417" i="5"/>
  <c r="O417" i="5"/>
  <c r="N417" i="5"/>
  <c r="P417" i="5" s="1"/>
  <c r="G417" i="5"/>
  <c r="Q415" i="5"/>
  <c r="O415" i="5"/>
  <c r="P415" i="5" s="1"/>
  <c r="N415" i="5"/>
  <c r="G415" i="5"/>
  <c r="Q414" i="5"/>
  <c r="O414" i="5"/>
  <c r="N414" i="5"/>
  <c r="P414" i="5" s="1"/>
  <c r="G414" i="5"/>
  <c r="Q413" i="5"/>
  <c r="O413" i="5"/>
  <c r="N413" i="5"/>
  <c r="G413" i="5"/>
  <c r="V402" i="5"/>
  <c r="U402" i="5"/>
  <c r="T402" i="5"/>
  <c r="V401" i="5"/>
  <c r="O401" i="5"/>
  <c r="N401" i="5"/>
  <c r="J401" i="5"/>
  <c r="V400" i="5"/>
  <c r="N400" i="5"/>
  <c r="O400" i="5" s="1"/>
  <c r="J400" i="5"/>
  <c r="W399" i="5"/>
  <c r="V399" i="5"/>
  <c r="Q399" i="5"/>
  <c r="O399" i="5"/>
  <c r="Y399" i="5" s="1"/>
  <c r="N399" i="5"/>
  <c r="J399" i="5"/>
  <c r="V398" i="5"/>
  <c r="N398" i="5"/>
  <c r="O398" i="5" s="1"/>
  <c r="J398" i="5"/>
  <c r="V397" i="5"/>
  <c r="O397" i="5"/>
  <c r="N397" i="5"/>
  <c r="J397" i="5"/>
  <c r="V396" i="5"/>
  <c r="N396" i="5"/>
  <c r="O396" i="5" s="1"/>
  <c r="J396" i="5"/>
  <c r="Y395" i="5"/>
  <c r="Z395" i="5" s="1"/>
  <c r="V395" i="5"/>
  <c r="O395" i="5"/>
  <c r="W395" i="5" s="1"/>
  <c r="N395" i="5"/>
  <c r="J395" i="5"/>
  <c r="V394" i="5"/>
  <c r="N394" i="5"/>
  <c r="O394" i="5" s="1"/>
  <c r="J394" i="5"/>
  <c r="V393" i="5"/>
  <c r="O393" i="5"/>
  <c r="N393" i="5"/>
  <c r="J393" i="5"/>
  <c r="V392" i="5"/>
  <c r="N392" i="5"/>
  <c r="O392" i="5" s="1"/>
  <c r="J392" i="5"/>
  <c r="Y391" i="5"/>
  <c r="V391" i="5"/>
  <c r="O391" i="5"/>
  <c r="N391" i="5"/>
  <c r="J391" i="5"/>
  <c r="V390" i="5"/>
  <c r="N390" i="5"/>
  <c r="O390" i="5" s="1"/>
  <c r="J390" i="5"/>
  <c r="Y389" i="5"/>
  <c r="X389" i="5"/>
  <c r="W389" i="5"/>
  <c r="V389" i="5"/>
  <c r="Q389" i="5"/>
  <c r="O389" i="5"/>
  <c r="N389" i="5"/>
  <c r="J389" i="5"/>
  <c r="V388" i="5"/>
  <c r="O388" i="5"/>
  <c r="N388" i="5"/>
  <c r="J388" i="5"/>
  <c r="V387" i="5"/>
  <c r="O387" i="5"/>
  <c r="N387" i="5"/>
  <c r="J387" i="5"/>
  <c r="V386" i="5"/>
  <c r="N386" i="5"/>
  <c r="O386" i="5" s="1"/>
  <c r="J386" i="5"/>
  <c r="J381" i="5" s="1"/>
  <c r="Y385" i="5"/>
  <c r="W385" i="5"/>
  <c r="V385" i="5"/>
  <c r="Q385" i="5"/>
  <c r="O385" i="5"/>
  <c r="N385" i="5"/>
  <c r="J385" i="5"/>
  <c r="V384" i="5"/>
  <c r="O384" i="5"/>
  <c r="N384" i="5"/>
  <c r="J384" i="5"/>
  <c r="Y383" i="5"/>
  <c r="W383" i="5"/>
  <c r="X383" i="5" s="1"/>
  <c r="V383" i="5"/>
  <c r="Q383" i="5"/>
  <c r="O383" i="5"/>
  <c r="N383" i="5"/>
  <c r="J383" i="5"/>
  <c r="V382" i="5"/>
  <c r="O382" i="5"/>
  <c r="N382" i="5"/>
  <c r="J382" i="5"/>
  <c r="F381" i="5"/>
  <c r="V380" i="5"/>
  <c r="N380" i="5"/>
  <c r="O380" i="5" s="1"/>
  <c r="J380" i="5"/>
  <c r="V379" i="5"/>
  <c r="N379" i="5"/>
  <c r="O379" i="5" s="1"/>
  <c r="J379" i="5"/>
  <c r="V378" i="5"/>
  <c r="N378" i="5"/>
  <c r="O378" i="5" s="1"/>
  <c r="J378" i="5"/>
  <c r="W377" i="5"/>
  <c r="V377" i="5"/>
  <c r="N377" i="5"/>
  <c r="O377" i="5" s="1"/>
  <c r="J377" i="5"/>
  <c r="V376" i="5"/>
  <c r="N376" i="5"/>
  <c r="O376" i="5" s="1"/>
  <c r="J376" i="5"/>
  <c r="Y375" i="5"/>
  <c r="W375" i="5"/>
  <c r="X375" i="5" s="1"/>
  <c r="V375" i="5"/>
  <c r="N375" i="5"/>
  <c r="O375" i="5" s="1"/>
  <c r="Q375" i="5" s="1"/>
  <c r="J375" i="5"/>
  <c r="V374" i="5"/>
  <c r="N374" i="5"/>
  <c r="O374" i="5" s="1"/>
  <c r="O360" i="5" s="1"/>
  <c r="J374" i="5"/>
  <c r="V373" i="5"/>
  <c r="N373" i="5"/>
  <c r="O373" i="5" s="1"/>
  <c r="J373" i="5"/>
  <c r="V372" i="5"/>
  <c r="Q372" i="5"/>
  <c r="N372" i="5"/>
  <c r="O372" i="5" s="1"/>
  <c r="J372" i="5"/>
  <c r="Y371" i="5"/>
  <c r="Z371" i="5" s="1"/>
  <c r="W371" i="5"/>
  <c r="V371" i="5"/>
  <c r="N371" i="5"/>
  <c r="O371" i="5" s="1"/>
  <c r="Q371" i="5" s="1"/>
  <c r="J371" i="5"/>
  <c r="V370" i="5"/>
  <c r="N370" i="5"/>
  <c r="O370" i="5" s="1"/>
  <c r="J370" i="5"/>
  <c r="Y369" i="5"/>
  <c r="W369" i="5"/>
  <c r="X369" i="5" s="1"/>
  <c r="V369" i="5"/>
  <c r="N369" i="5"/>
  <c r="O369" i="5" s="1"/>
  <c r="Q369" i="5" s="1"/>
  <c r="J369" i="5"/>
  <c r="V368" i="5"/>
  <c r="Q368" i="5"/>
  <c r="O368" i="5"/>
  <c r="N368" i="5"/>
  <c r="J368" i="5"/>
  <c r="V367" i="5"/>
  <c r="N367" i="5"/>
  <c r="O367" i="5" s="1"/>
  <c r="J367" i="5"/>
  <c r="V366" i="5"/>
  <c r="O366" i="5"/>
  <c r="N366" i="5"/>
  <c r="J366" i="5"/>
  <c r="Y365" i="5"/>
  <c r="V365" i="5"/>
  <c r="N365" i="5"/>
  <c r="O365" i="5" s="1"/>
  <c r="Q365" i="5" s="1"/>
  <c r="J365" i="5"/>
  <c r="V364" i="5"/>
  <c r="N364" i="5"/>
  <c r="O364" i="5" s="1"/>
  <c r="J364" i="5"/>
  <c r="V363" i="5"/>
  <c r="N363" i="5"/>
  <c r="O363" i="5" s="1"/>
  <c r="J363" i="5"/>
  <c r="V362" i="5"/>
  <c r="O362" i="5"/>
  <c r="N362" i="5"/>
  <c r="J362" i="5"/>
  <c r="V361" i="5"/>
  <c r="N361" i="5"/>
  <c r="O361" i="5" s="1"/>
  <c r="J361" i="5"/>
  <c r="F360" i="5"/>
  <c r="V359" i="5"/>
  <c r="O359" i="5"/>
  <c r="N359" i="5"/>
  <c r="J359" i="5"/>
  <c r="V358" i="5"/>
  <c r="Q358" i="5"/>
  <c r="O358" i="5"/>
  <c r="N358" i="5"/>
  <c r="J358" i="5"/>
  <c r="Y357" i="5"/>
  <c r="V357" i="5"/>
  <c r="Q357" i="5"/>
  <c r="O357" i="5"/>
  <c r="W357" i="5" s="1"/>
  <c r="N357" i="5"/>
  <c r="J357" i="5"/>
  <c r="V356" i="5"/>
  <c r="Q356" i="5"/>
  <c r="O356" i="5"/>
  <c r="Y356" i="5" s="1"/>
  <c r="N356" i="5"/>
  <c r="J356" i="5"/>
  <c r="V355" i="5"/>
  <c r="Q355" i="5"/>
  <c r="O355" i="5"/>
  <c r="N355" i="5"/>
  <c r="J355" i="5"/>
  <c r="V354" i="5"/>
  <c r="N354" i="5"/>
  <c r="O354" i="5" s="1"/>
  <c r="J354" i="5"/>
  <c r="Y353" i="5"/>
  <c r="V353" i="5"/>
  <c r="Q353" i="5"/>
  <c r="O353" i="5"/>
  <c r="W353" i="5" s="1"/>
  <c r="N353" i="5"/>
  <c r="J353" i="5"/>
  <c r="W352" i="5"/>
  <c r="X352" i="5" s="1"/>
  <c r="V352" i="5"/>
  <c r="O352" i="5"/>
  <c r="N352" i="5"/>
  <c r="J352" i="5"/>
  <c r="Y351" i="5"/>
  <c r="V351" i="5"/>
  <c r="O351" i="5"/>
  <c r="W351" i="5" s="1"/>
  <c r="N351" i="5"/>
  <c r="J351" i="5"/>
  <c r="V350" i="5"/>
  <c r="N350" i="5"/>
  <c r="O350" i="5" s="1"/>
  <c r="J350" i="5"/>
  <c r="V349" i="5"/>
  <c r="Q349" i="5"/>
  <c r="O349" i="5"/>
  <c r="N349" i="5"/>
  <c r="J349" i="5"/>
  <c r="W348" i="5"/>
  <c r="V348" i="5"/>
  <c r="Q348" i="5"/>
  <c r="O348" i="5"/>
  <c r="Y348" i="5" s="1"/>
  <c r="N348" i="5"/>
  <c r="J348" i="5"/>
  <c r="Y347" i="5"/>
  <c r="V347" i="5"/>
  <c r="Q347" i="5"/>
  <c r="O347" i="5"/>
  <c r="W347" i="5" s="1"/>
  <c r="N347" i="5"/>
  <c r="J347" i="5"/>
  <c r="V346" i="5"/>
  <c r="N346" i="5"/>
  <c r="O346" i="5" s="1"/>
  <c r="J346" i="5"/>
  <c r="V345" i="5"/>
  <c r="O345" i="5"/>
  <c r="N345" i="5"/>
  <c r="J345" i="5"/>
  <c r="V344" i="5"/>
  <c r="Q344" i="5"/>
  <c r="N344" i="5"/>
  <c r="O344" i="5" s="1"/>
  <c r="J344" i="5"/>
  <c r="Y343" i="5"/>
  <c r="Z343" i="5" s="1"/>
  <c r="X343" i="5"/>
  <c r="V343" i="5"/>
  <c r="Q343" i="5"/>
  <c r="O343" i="5"/>
  <c r="W343" i="5" s="1"/>
  <c r="N343" i="5"/>
  <c r="J343" i="5"/>
  <c r="V342" i="5"/>
  <c r="O342" i="5"/>
  <c r="N342" i="5"/>
  <c r="J342" i="5"/>
  <c r="V341" i="5"/>
  <c r="O341" i="5"/>
  <c r="N341" i="5"/>
  <c r="J341" i="5"/>
  <c r="V340" i="5"/>
  <c r="N340" i="5"/>
  <c r="O340" i="5" s="1"/>
  <c r="O339" i="5" s="1"/>
  <c r="J340" i="5"/>
  <c r="F339" i="5"/>
  <c r="V338" i="5"/>
  <c r="N338" i="5"/>
  <c r="O338" i="5" s="1"/>
  <c r="J338" i="5"/>
  <c r="W337" i="5"/>
  <c r="V337" i="5"/>
  <c r="O337" i="5"/>
  <c r="N337" i="5"/>
  <c r="J337" i="5"/>
  <c r="Y336" i="5"/>
  <c r="Z336" i="5" s="1"/>
  <c r="W336" i="5"/>
  <c r="V336" i="5"/>
  <c r="Q336" i="5"/>
  <c r="N336" i="5"/>
  <c r="O336" i="5" s="1"/>
  <c r="J336" i="5"/>
  <c r="W335" i="5"/>
  <c r="X335" i="5" s="1"/>
  <c r="V335" i="5"/>
  <c r="O335" i="5"/>
  <c r="N335" i="5"/>
  <c r="J335" i="5"/>
  <c r="Y334" i="5"/>
  <c r="Z334" i="5" s="1"/>
  <c r="W334" i="5"/>
  <c r="X334" i="5" s="1"/>
  <c r="V334" i="5"/>
  <c r="N334" i="5"/>
  <c r="O334" i="5" s="1"/>
  <c r="Q334" i="5" s="1"/>
  <c r="J334" i="5"/>
  <c r="W333" i="5"/>
  <c r="V333" i="5"/>
  <c r="O333" i="5"/>
  <c r="N333" i="5"/>
  <c r="J333" i="5"/>
  <c r="W332" i="5"/>
  <c r="X332" i="5" s="1"/>
  <c r="V332" i="5"/>
  <c r="Q332" i="5"/>
  <c r="N332" i="5"/>
  <c r="O332" i="5" s="1"/>
  <c r="Y332" i="5" s="1"/>
  <c r="J332" i="5"/>
  <c r="V331" i="5"/>
  <c r="O331" i="5"/>
  <c r="N331" i="5"/>
  <c r="J331" i="5"/>
  <c r="V330" i="5"/>
  <c r="O330" i="5"/>
  <c r="N330" i="5"/>
  <c r="J330" i="5"/>
  <c r="W329" i="5"/>
  <c r="V329" i="5"/>
  <c r="O329" i="5"/>
  <c r="N329" i="5"/>
  <c r="J329" i="5"/>
  <c r="Z328" i="5"/>
  <c r="V328" i="5"/>
  <c r="N328" i="5"/>
  <c r="O328" i="5" s="1"/>
  <c r="Y328" i="5" s="1"/>
  <c r="J328" i="5"/>
  <c r="W327" i="5"/>
  <c r="X327" i="5" s="1"/>
  <c r="V327" i="5"/>
  <c r="O327" i="5"/>
  <c r="N327" i="5"/>
  <c r="J327" i="5"/>
  <c r="V326" i="5"/>
  <c r="N326" i="5"/>
  <c r="O326" i="5" s="1"/>
  <c r="J326" i="5"/>
  <c r="W325" i="5"/>
  <c r="V325" i="5"/>
  <c r="O325" i="5"/>
  <c r="N325" i="5"/>
  <c r="J325" i="5"/>
  <c r="V324" i="5"/>
  <c r="N324" i="5"/>
  <c r="O324" i="5" s="1"/>
  <c r="J324" i="5"/>
  <c r="W323" i="5"/>
  <c r="X323" i="5" s="1"/>
  <c r="V323" i="5"/>
  <c r="O323" i="5"/>
  <c r="N323" i="5"/>
  <c r="J323" i="5"/>
  <c r="Y322" i="5"/>
  <c r="Z322" i="5" s="1"/>
  <c r="W322" i="5"/>
  <c r="X322" i="5" s="1"/>
  <c r="V322" i="5"/>
  <c r="Q322" i="5"/>
  <c r="N322" i="5"/>
  <c r="O322" i="5" s="1"/>
  <c r="J322" i="5"/>
  <c r="W321" i="5"/>
  <c r="X321" i="5" s="1"/>
  <c r="V321" i="5"/>
  <c r="O321" i="5"/>
  <c r="N321" i="5"/>
  <c r="J321" i="5"/>
  <c r="V320" i="5"/>
  <c r="N320" i="5"/>
  <c r="O320" i="5" s="1"/>
  <c r="J320" i="5"/>
  <c r="V319" i="5"/>
  <c r="O319" i="5"/>
  <c r="N319" i="5"/>
  <c r="J319" i="5"/>
  <c r="F318" i="5"/>
  <c r="V317" i="5"/>
  <c r="N317" i="5"/>
  <c r="O317" i="5" s="1"/>
  <c r="J317" i="5"/>
  <c r="Z316" i="5"/>
  <c r="Y316" i="5"/>
  <c r="V316" i="5"/>
  <c r="N316" i="5"/>
  <c r="O316" i="5" s="1"/>
  <c r="Q316" i="5" s="1"/>
  <c r="J316" i="5"/>
  <c r="Y315" i="5"/>
  <c r="V315" i="5"/>
  <c r="N315" i="5"/>
  <c r="O315" i="5" s="1"/>
  <c r="J315" i="5"/>
  <c r="V314" i="5"/>
  <c r="N314" i="5"/>
  <c r="O314" i="5" s="1"/>
  <c r="Y314" i="5" s="1"/>
  <c r="Z314" i="5" s="1"/>
  <c r="J314" i="5"/>
  <c r="V313" i="5"/>
  <c r="N313" i="5"/>
  <c r="O313" i="5" s="1"/>
  <c r="J313" i="5"/>
  <c r="W312" i="5"/>
  <c r="V312" i="5"/>
  <c r="N312" i="5"/>
  <c r="O312" i="5" s="1"/>
  <c r="Q312" i="5" s="1"/>
  <c r="J312" i="5"/>
  <c r="Y311" i="5"/>
  <c r="V311" i="5"/>
  <c r="N311" i="5"/>
  <c r="O311" i="5" s="1"/>
  <c r="J311" i="5"/>
  <c r="Y310" i="5"/>
  <c r="Z310" i="5" s="1"/>
  <c r="X310" i="5"/>
  <c r="V310" i="5"/>
  <c r="Q310" i="5"/>
  <c r="O310" i="5"/>
  <c r="W310" i="5" s="1"/>
  <c r="N310" i="5"/>
  <c r="J310" i="5"/>
  <c r="V309" i="5"/>
  <c r="N309" i="5"/>
  <c r="O309" i="5" s="1"/>
  <c r="J309" i="5"/>
  <c r="V308" i="5"/>
  <c r="N308" i="5"/>
  <c r="O308" i="5" s="1"/>
  <c r="J308" i="5"/>
  <c r="Y307" i="5"/>
  <c r="V307" i="5"/>
  <c r="N307" i="5"/>
  <c r="O307" i="5" s="1"/>
  <c r="J307" i="5"/>
  <c r="V306" i="5"/>
  <c r="O306" i="5"/>
  <c r="N306" i="5"/>
  <c r="J306" i="5"/>
  <c r="V305" i="5"/>
  <c r="N305" i="5"/>
  <c r="O305" i="5" s="1"/>
  <c r="J305" i="5"/>
  <c r="Y304" i="5"/>
  <c r="Z304" i="5" s="1"/>
  <c r="W304" i="5"/>
  <c r="X304" i="5" s="1"/>
  <c r="V304" i="5"/>
  <c r="Q304" i="5"/>
  <c r="N304" i="5"/>
  <c r="O304" i="5" s="1"/>
  <c r="J304" i="5"/>
  <c r="V303" i="5"/>
  <c r="N303" i="5"/>
  <c r="O303" i="5" s="1"/>
  <c r="J303" i="5"/>
  <c r="V302" i="5"/>
  <c r="N302" i="5"/>
  <c r="O302" i="5" s="1"/>
  <c r="Q302" i="5" s="1"/>
  <c r="J302" i="5"/>
  <c r="V301" i="5"/>
  <c r="N301" i="5"/>
  <c r="O301" i="5" s="1"/>
  <c r="J301" i="5"/>
  <c r="V300" i="5"/>
  <c r="N300" i="5"/>
  <c r="O300" i="5" s="1"/>
  <c r="J300" i="5"/>
  <c r="V299" i="5"/>
  <c r="N299" i="5"/>
  <c r="O299" i="5" s="1"/>
  <c r="J299" i="5"/>
  <c r="V298" i="5"/>
  <c r="N298" i="5"/>
  <c r="O298" i="5" s="1"/>
  <c r="J298" i="5"/>
  <c r="F297" i="5"/>
  <c r="G297" i="5" s="1"/>
  <c r="V296" i="5"/>
  <c r="O296" i="5"/>
  <c r="N296" i="5"/>
  <c r="J296" i="5"/>
  <c r="V295" i="5"/>
  <c r="N295" i="5"/>
  <c r="O295" i="5" s="1"/>
  <c r="J295" i="5"/>
  <c r="Y294" i="5"/>
  <c r="W294" i="5"/>
  <c r="X294" i="5" s="1"/>
  <c r="V294" i="5"/>
  <c r="Q294" i="5"/>
  <c r="O294" i="5"/>
  <c r="N294" i="5"/>
  <c r="J294" i="5"/>
  <c r="V293" i="5"/>
  <c r="N293" i="5"/>
  <c r="O293" i="5" s="1"/>
  <c r="J293" i="5"/>
  <c r="Y292" i="5"/>
  <c r="V292" i="5"/>
  <c r="O292" i="5"/>
  <c r="N292" i="5"/>
  <c r="J292" i="5"/>
  <c r="V291" i="5"/>
  <c r="N291" i="5"/>
  <c r="O291" i="5" s="1"/>
  <c r="J291" i="5"/>
  <c r="Y290" i="5"/>
  <c r="Z290" i="5" s="1"/>
  <c r="W290" i="5"/>
  <c r="V290" i="5"/>
  <c r="Q290" i="5"/>
  <c r="O290" i="5"/>
  <c r="N290" i="5"/>
  <c r="J290" i="5"/>
  <c r="V289" i="5"/>
  <c r="O289" i="5"/>
  <c r="N289" i="5"/>
  <c r="J289" i="5"/>
  <c r="Y288" i="5"/>
  <c r="Z288" i="5" s="1"/>
  <c r="V288" i="5"/>
  <c r="O288" i="5"/>
  <c r="W288" i="5" s="1"/>
  <c r="N288" i="5"/>
  <c r="J288" i="5"/>
  <c r="V287" i="5"/>
  <c r="N287" i="5"/>
  <c r="O287" i="5" s="1"/>
  <c r="J287" i="5"/>
  <c r="Y286" i="5"/>
  <c r="W286" i="5"/>
  <c r="X286" i="5" s="1"/>
  <c r="V286" i="5"/>
  <c r="Q286" i="5"/>
  <c r="O286" i="5"/>
  <c r="N286" i="5"/>
  <c r="J286" i="5"/>
  <c r="V285" i="5"/>
  <c r="O285" i="5"/>
  <c r="N285" i="5"/>
  <c r="J285" i="5"/>
  <c r="V284" i="5"/>
  <c r="Q284" i="5"/>
  <c r="O284" i="5"/>
  <c r="N284" i="5"/>
  <c r="J284" i="5"/>
  <c r="G284" i="5"/>
  <c r="V283" i="5"/>
  <c r="O283" i="5"/>
  <c r="N283" i="5"/>
  <c r="J283" i="5"/>
  <c r="Y282" i="5"/>
  <c r="W282" i="5"/>
  <c r="V282" i="5"/>
  <c r="Q282" i="5"/>
  <c r="O282" i="5"/>
  <c r="N282" i="5"/>
  <c r="J282" i="5"/>
  <c r="V281" i="5"/>
  <c r="N281" i="5"/>
  <c r="O281" i="5" s="1"/>
  <c r="J281" i="5"/>
  <c r="V280" i="5"/>
  <c r="O280" i="5"/>
  <c r="Y280" i="5" s="1"/>
  <c r="N280" i="5"/>
  <c r="J280" i="5"/>
  <c r="V279" i="5"/>
  <c r="N279" i="5"/>
  <c r="O279" i="5" s="1"/>
  <c r="J279" i="5"/>
  <c r="V278" i="5"/>
  <c r="O278" i="5"/>
  <c r="Y278" i="5" s="1"/>
  <c r="Z278" i="5" s="1"/>
  <c r="N278" i="5"/>
  <c r="J278" i="5"/>
  <c r="V277" i="5"/>
  <c r="O277" i="5"/>
  <c r="N277" i="5"/>
  <c r="J277" i="5"/>
  <c r="F276" i="5"/>
  <c r="V275" i="5"/>
  <c r="Q275" i="5"/>
  <c r="N275" i="5"/>
  <c r="O275" i="5" s="1"/>
  <c r="J275" i="5"/>
  <c r="V274" i="5"/>
  <c r="N274" i="5"/>
  <c r="O274" i="5" s="1"/>
  <c r="J274" i="5"/>
  <c r="V273" i="5"/>
  <c r="Q273" i="5"/>
  <c r="N273" i="5"/>
  <c r="O273" i="5" s="1"/>
  <c r="J273" i="5"/>
  <c r="Z272" i="5"/>
  <c r="Y272" i="5"/>
  <c r="W272" i="5"/>
  <c r="X272" i="5" s="1"/>
  <c r="V272" i="5"/>
  <c r="N272" i="5"/>
  <c r="O272" i="5" s="1"/>
  <c r="Q272" i="5" s="1"/>
  <c r="J272" i="5"/>
  <c r="V271" i="5"/>
  <c r="Q271" i="5"/>
  <c r="N271" i="5"/>
  <c r="O271" i="5" s="1"/>
  <c r="J271" i="5"/>
  <c r="G271" i="5"/>
  <c r="V270" i="5"/>
  <c r="N270" i="5"/>
  <c r="O270" i="5" s="1"/>
  <c r="J270" i="5"/>
  <c r="V269" i="5"/>
  <c r="Q269" i="5"/>
  <c r="N269" i="5"/>
  <c r="O269" i="5" s="1"/>
  <c r="J269" i="5"/>
  <c r="Z268" i="5"/>
  <c r="Y268" i="5"/>
  <c r="W268" i="5"/>
  <c r="V268" i="5"/>
  <c r="N268" i="5"/>
  <c r="O268" i="5" s="1"/>
  <c r="Q268" i="5" s="1"/>
  <c r="J268" i="5"/>
  <c r="V267" i="5"/>
  <c r="N267" i="5"/>
  <c r="O267" i="5" s="1"/>
  <c r="J267" i="5"/>
  <c r="G267" i="5"/>
  <c r="V266" i="5"/>
  <c r="N266" i="5"/>
  <c r="O266" i="5" s="1"/>
  <c r="J266" i="5"/>
  <c r="V265" i="5"/>
  <c r="Q265" i="5"/>
  <c r="O265" i="5"/>
  <c r="N265" i="5"/>
  <c r="J265" i="5"/>
  <c r="Y264" i="5"/>
  <c r="Z264" i="5" s="1"/>
  <c r="X264" i="5"/>
  <c r="W264" i="5"/>
  <c r="V264" i="5"/>
  <c r="N264" i="5"/>
  <c r="O264" i="5" s="1"/>
  <c r="Q264" i="5" s="1"/>
  <c r="J264" i="5"/>
  <c r="V263" i="5"/>
  <c r="N263" i="5"/>
  <c r="O263" i="5" s="1"/>
  <c r="J263" i="5"/>
  <c r="Y262" i="5"/>
  <c r="Z262" i="5" s="1"/>
  <c r="X262" i="5"/>
  <c r="W262" i="5"/>
  <c r="V262" i="5"/>
  <c r="N262" i="5"/>
  <c r="O262" i="5" s="1"/>
  <c r="Q262" i="5" s="1"/>
  <c r="J262" i="5"/>
  <c r="V261" i="5"/>
  <c r="Q261" i="5"/>
  <c r="O261" i="5"/>
  <c r="N261" i="5"/>
  <c r="J261" i="5"/>
  <c r="F260" i="5"/>
  <c r="V259" i="5"/>
  <c r="N259" i="5"/>
  <c r="O259" i="5" s="1"/>
  <c r="J259" i="5"/>
  <c r="V258" i="5"/>
  <c r="N258" i="5"/>
  <c r="O258" i="5" s="1"/>
  <c r="J258" i="5"/>
  <c r="V257" i="5"/>
  <c r="N257" i="5"/>
  <c r="O257" i="5" s="1"/>
  <c r="J257" i="5"/>
  <c r="V256" i="5"/>
  <c r="N256" i="5"/>
  <c r="O256" i="5" s="1"/>
  <c r="J256" i="5"/>
  <c r="Y255" i="5"/>
  <c r="Z255" i="5" s="1"/>
  <c r="V255" i="5"/>
  <c r="Q255" i="5"/>
  <c r="O255" i="5"/>
  <c r="W255" i="5" s="1"/>
  <c r="N255" i="5"/>
  <c r="J255" i="5"/>
  <c r="G255" i="5"/>
  <c r="W254" i="5"/>
  <c r="X254" i="5" s="1"/>
  <c r="V254" i="5"/>
  <c r="N254" i="5"/>
  <c r="O254" i="5" s="1"/>
  <c r="J254" i="5"/>
  <c r="V253" i="5"/>
  <c r="N253" i="5"/>
  <c r="O253" i="5" s="1"/>
  <c r="J253" i="5"/>
  <c r="V252" i="5"/>
  <c r="O252" i="5"/>
  <c r="N252" i="5"/>
  <c r="J252" i="5"/>
  <c r="Y251" i="5"/>
  <c r="Z251" i="5" s="1"/>
  <c r="V251" i="5"/>
  <c r="O251" i="5"/>
  <c r="N251" i="5"/>
  <c r="J251" i="5"/>
  <c r="V250" i="5"/>
  <c r="O250" i="5"/>
  <c r="N250" i="5"/>
  <c r="J250" i="5"/>
  <c r="V249" i="5"/>
  <c r="N249" i="5"/>
  <c r="O249" i="5" s="1"/>
  <c r="J249" i="5"/>
  <c r="V248" i="5"/>
  <c r="N248" i="5"/>
  <c r="O248" i="5" s="1"/>
  <c r="J248" i="5"/>
  <c r="Y247" i="5"/>
  <c r="Z247" i="5" s="1"/>
  <c r="V247" i="5"/>
  <c r="Q247" i="5"/>
  <c r="O247" i="5"/>
  <c r="W247" i="5" s="1"/>
  <c r="N247" i="5"/>
  <c r="J247" i="5"/>
  <c r="G247" i="5"/>
  <c r="V246" i="5"/>
  <c r="N246" i="5"/>
  <c r="O246" i="5" s="1"/>
  <c r="J246" i="5"/>
  <c r="V245" i="5"/>
  <c r="N245" i="5"/>
  <c r="O245" i="5" s="1"/>
  <c r="Q245" i="5" s="1"/>
  <c r="J245" i="5"/>
  <c r="V244" i="5"/>
  <c r="N244" i="5"/>
  <c r="O244" i="5" s="1"/>
  <c r="W244" i="5" s="1"/>
  <c r="X244" i="5" s="1"/>
  <c r="J244" i="5"/>
  <c r="V243" i="5"/>
  <c r="N243" i="5"/>
  <c r="O243" i="5" s="1"/>
  <c r="J243" i="5"/>
  <c r="G243" i="5"/>
  <c r="W242" i="5"/>
  <c r="V242" i="5"/>
  <c r="O242" i="5"/>
  <c r="N242" i="5"/>
  <c r="J242" i="5"/>
  <c r="Y241" i="5"/>
  <c r="X241" i="5"/>
  <c r="W241" i="5"/>
  <c r="V241" i="5"/>
  <c r="O241" i="5"/>
  <c r="Q241" i="5" s="1"/>
  <c r="N241" i="5"/>
  <c r="J241" i="5"/>
  <c r="J239" i="5" s="1"/>
  <c r="G241" i="5"/>
  <c r="V240" i="5"/>
  <c r="N240" i="5"/>
  <c r="O240" i="5" s="1"/>
  <c r="J240" i="5"/>
  <c r="F239" i="5"/>
  <c r="V238" i="5"/>
  <c r="N238" i="5"/>
  <c r="O238" i="5" s="1"/>
  <c r="J238" i="5"/>
  <c r="Y237" i="5"/>
  <c r="W237" i="5"/>
  <c r="X237" i="5" s="1"/>
  <c r="V237" i="5"/>
  <c r="Q237" i="5"/>
  <c r="O237" i="5"/>
  <c r="N237" i="5"/>
  <c r="J237" i="5"/>
  <c r="V236" i="5"/>
  <c r="O236" i="5"/>
  <c r="N236" i="5"/>
  <c r="J236" i="5"/>
  <c r="V235" i="5"/>
  <c r="N235" i="5"/>
  <c r="O235" i="5" s="1"/>
  <c r="J235" i="5"/>
  <c r="V234" i="5"/>
  <c r="N234" i="5"/>
  <c r="O234" i="5" s="1"/>
  <c r="W234" i="5" s="1"/>
  <c r="X234" i="5" s="1"/>
  <c r="J234" i="5"/>
  <c r="V233" i="5"/>
  <c r="N233" i="5"/>
  <c r="O233" i="5" s="1"/>
  <c r="J233" i="5"/>
  <c r="V232" i="5"/>
  <c r="O232" i="5"/>
  <c r="N232" i="5"/>
  <c r="J232" i="5"/>
  <c r="V231" i="5"/>
  <c r="O231" i="5"/>
  <c r="N231" i="5"/>
  <c r="J231" i="5"/>
  <c r="V230" i="5"/>
  <c r="O230" i="5"/>
  <c r="N230" i="5"/>
  <c r="J230" i="5"/>
  <c r="Y229" i="5"/>
  <c r="Z229" i="5" s="1"/>
  <c r="X229" i="5"/>
  <c r="V229" i="5"/>
  <c r="Q229" i="5"/>
  <c r="O229" i="5"/>
  <c r="W229" i="5" s="1"/>
  <c r="N229" i="5"/>
  <c r="J229" i="5"/>
  <c r="V228" i="5"/>
  <c r="N228" i="5"/>
  <c r="O228" i="5" s="1"/>
  <c r="J228" i="5"/>
  <c r="J223" i="5" s="1"/>
  <c r="Z227" i="5"/>
  <c r="V227" i="5"/>
  <c r="Q227" i="5"/>
  <c r="O227" i="5"/>
  <c r="Y227" i="5" s="1"/>
  <c r="N227" i="5"/>
  <c r="J227" i="5"/>
  <c r="V226" i="5"/>
  <c r="O226" i="5"/>
  <c r="N226" i="5"/>
  <c r="J226" i="5"/>
  <c r="V225" i="5"/>
  <c r="O225" i="5"/>
  <c r="N225" i="5"/>
  <c r="J225" i="5"/>
  <c r="G225" i="5"/>
  <c r="W224" i="5"/>
  <c r="V224" i="5"/>
  <c r="O224" i="5"/>
  <c r="N224" i="5"/>
  <c r="J224" i="5"/>
  <c r="F223" i="5"/>
  <c r="V222" i="5"/>
  <c r="O222" i="5"/>
  <c r="Y222" i="5" s="1"/>
  <c r="N222" i="5"/>
  <c r="J222" i="5"/>
  <c r="V221" i="5"/>
  <c r="N221" i="5"/>
  <c r="O221" i="5" s="1"/>
  <c r="J221" i="5"/>
  <c r="W220" i="5"/>
  <c r="X220" i="5" s="1"/>
  <c r="V220" i="5"/>
  <c r="O220" i="5"/>
  <c r="Y220" i="5" s="1"/>
  <c r="Z220" i="5" s="1"/>
  <c r="N220" i="5"/>
  <c r="J220" i="5"/>
  <c r="Y219" i="5"/>
  <c r="Z219" i="5" s="1"/>
  <c r="V219" i="5"/>
  <c r="O219" i="5"/>
  <c r="N219" i="5"/>
  <c r="J219" i="5"/>
  <c r="V218" i="5"/>
  <c r="N218" i="5"/>
  <c r="O218" i="5" s="1"/>
  <c r="J218" i="5"/>
  <c r="G218" i="5"/>
  <c r="Z217" i="5"/>
  <c r="Y217" i="5"/>
  <c r="W217" i="5"/>
  <c r="X217" i="5" s="1"/>
  <c r="V217" i="5"/>
  <c r="Q217" i="5"/>
  <c r="O217" i="5"/>
  <c r="N217" i="5"/>
  <c r="J217" i="5"/>
  <c r="V216" i="5"/>
  <c r="O216" i="5"/>
  <c r="N216" i="5"/>
  <c r="J216" i="5"/>
  <c r="V215" i="5"/>
  <c r="N215" i="5"/>
  <c r="O215" i="5" s="1"/>
  <c r="J215" i="5"/>
  <c r="V214" i="5"/>
  <c r="N214" i="5"/>
  <c r="O214" i="5" s="1"/>
  <c r="J214" i="5"/>
  <c r="V213" i="5"/>
  <c r="N213" i="5"/>
  <c r="O213" i="5" s="1"/>
  <c r="J213" i="5"/>
  <c r="G213" i="5"/>
  <c r="V212" i="5"/>
  <c r="N212" i="5"/>
  <c r="O212" i="5" s="1"/>
  <c r="J212" i="5"/>
  <c r="G212" i="5"/>
  <c r="V211" i="5"/>
  <c r="O211" i="5"/>
  <c r="N211" i="5"/>
  <c r="J211" i="5"/>
  <c r="V210" i="5"/>
  <c r="O210" i="5"/>
  <c r="Y210" i="5" s="1"/>
  <c r="Z210" i="5" s="1"/>
  <c r="N210" i="5"/>
  <c r="J210" i="5"/>
  <c r="G210" i="5"/>
  <c r="V209" i="5"/>
  <c r="N209" i="5"/>
  <c r="O209" i="5" s="1"/>
  <c r="J209" i="5"/>
  <c r="J202" i="5" s="1"/>
  <c r="V208" i="5"/>
  <c r="O208" i="5"/>
  <c r="N208" i="5"/>
  <c r="J208" i="5"/>
  <c r="G208" i="5"/>
  <c r="V207" i="5"/>
  <c r="O207" i="5"/>
  <c r="Y207" i="5" s="1"/>
  <c r="Z207" i="5" s="1"/>
  <c r="N207" i="5"/>
  <c r="J207" i="5"/>
  <c r="Y206" i="5"/>
  <c r="W206" i="5"/>
  <c r="X206" i="5" s="1"/>
  <c r="V206" i="5"/>
  <c r="Q206" i="5"/>
  <c r="N206" i="5"/>
  <c r="O206" i="5" s="1"/>
  <c r="J206" i="5"/>
  <c r="G206" i="5"/>
  <c r="Y205" i="5"/>
  <c r="Z205" i="5" s="1"/>
  <c r="V205" i="5"/>
  <c r="O205" i="5"/>
  <c r="W205" i="5" s="1"/>
  <c r="X205" i="5" s="1"/>
  <c r="N205" i="5"/>
  <c r="J205" i="5"/>
  <c r="Y204" i="5"/>
  <c r="V204" i="5"/>
  <c r="O204" i="5"/>
  <c r="Q204" i="5" s="1"/>
  <c r="N204" i="5"/>
  <c r="J204" i="5"/>
  <c r="V203" i="5"/>
  <c r="N203" i="5"/>
  <c r="O203" i="5" s="1"/>
  <c r="J203" i="5"/>
  <c r="G203" i="5"/>
  <c r="F202" i="5"/>
  <c r="V201" i="5"/>
  <c r="N201" i="5"/>
  <c r="O201" i="5" s="1"/>
  <c r="J201" i="5"/>
  <c r="Z200" i="5"/>
  <c r="Y200" i="5"/>
  <c r="W200" i="5"/>
  <c r="X200" i="5" s="1"/>
  <c r="V200" i="5"/>
  <c r="Q200" i="5"/>
  <c r="N200" i="5"/>
  <c r="O200" i="5" s="1"/>
  <c r="J200" i="5"/>
  <c r="G200" i="5"/>
  <c r="Y199" i="5"/>
  <c r="X199" i="5"/>
  <c r="W199" i="5"/>
  <c r="V199" i="5"/>
  <c r="Q199" i="5"/>
  <c r="N199" i="5"/>
  <c r="O199" i="5" s="1"/>
  <c r="J199" i="5"/>
  <c r="V198" i="5"/>
  <c r="N198" i="5"/>
  <c r="O198" i="5" s="1"/>
  <c r="Y198" i="5" s="1"/>
  <c r="Z198" i="5" s="1"/>
  <c r="J198" i="5"/>
  <c r="G198" i="5"/>
  <c r="V197" i="5"/>
  <c r="N197" i="5"/>
  <c r="O197" i="5" s="1"/>
  <c r="J197" i="5"/>
  <c r="J186" i="5" s="1"/>
  <c r="G197" i="5"/>
  <c r="V196" i="5"/>
  <c r="N196" i="5"/>
  <c r="O196" i="5" s="1"/>
  <c r="J196" i="5"/>
  <c r="V195" i="5"/>
  <c r="N195" i="5"/>
  <c r="O195" i="5" s="1"/>
  <c r="Y195" i="5" s="1"/>
  <c r="Z195" i="5" s="1"/>
  <c r="J195" i="5"/>
  <c r="W194" i="5"/>
  <c r="X194" i="5" s="1"/>
  <c r="V194" i="5"/>
  <c r="O194" i="5"/>
  <c r="Q194" i="5" s="1"/>
  <c r="N194" i="5"/>
  <c r="J194" i="5"/>
  <c r="G194" i="5"/>
  <c r="V193" i="5"/>
  <c r="N193" i="5"/>
  <c r="O193" i="5" s="1"/>
  <c r="J193" i="5"/>
  <c r="X192" i="5"/>
  <c r="V192" i="5"/>
  <c r="Q192" i="5"/>
  <c r="N192" i="5"/>
  <c r="O192" i="5" s="1"/>
  <c r="W192" i="5" s="1"/>
  <c r="J192" i="5"/>
  <c r="Y191" i="5"/>
  <c r="Z191" i="5" s="1"/>
  <c r="V191" i="5"/>
  <c r="N191" i="5"/>
  <c r="O191" i="5" s="1"/>
  <c r="J191" i="5"/>
  <c r="Z190" i="5"/>
  <c r="Y190" i="5"/>
  <c r="V190" i="5"/>
  <c r="Q190" i="5"/>
  <c r="O190" i="5"/>
  <c r="W190" i="5" s="1"/>
  <c r="X190" i="5" s="1"/>
  <c r="N190" i="5"/>
  <c r="J190" i="5"/>
  <c r="V189" i="5"/>
  <c r="N189" i="5"/>
  <c r="O189" i="5" s="1"/>
  <c r="J189" i="5"/>
  <c r="V188" i="5"/>
  <c r="N188" i="5"/>
  <c r="O188" i="5" s="1"/>
  <c r="J188" i="5"/>
  <c r="G188" i="5"/>
  <c r="Y187" i="5"/>
  <c r="Z187" i="5" s="1"/>
  <c r="X187" i="5"/>
  <c r="W187" i="5"/>
  <c r="V187" i="5"/>
  <c r="Q187" i="5"/>
  <c r="N187" i="5"/>
  <c r="O187" i="5" s="1"/>
  <c r="J187" i="5"/>
  <c r="F186" i="5"/>
  <c r="G186" i="5" s="1"/>
  <c r="V185" i="5"/>
  <c r="O185" i="5"/>
  <c r="Q185" i="5" s="1"/>
  <c r="N185" i="5"/>
  <c r="J185" i="5"/>
  <c r="Y184" i="5"/>
  <c r="Z184" i="5" s="1"/>
  <c r="V184" i="5"/>
  <c r="O184" i="5"/>
  <c r="W184" i="5" s="1"/>
  <c r="N184" i="5"/>
  <c r="J184" i="5"/>
  <c r="Z183" i="5"/>
  <c r="Y183" i="5"/>
  <c r="W183" i="5"/>
  <c r="X183" i="5" s="1"/>
  <c r="V183" i="5"/>
  <c r="Q183" i="5"/>
  <c r="O183" i="5"/>
  <c r="N183" i="5"/>
  <c r="J183" i="5"/>
  <c r="Y182" i="5"/>
  <c r="Z182" i="5" s="1"/>
  <c r="V182" i="5"/>
  <c r="N182" i="5"/>
  <c r="O182" i="5" s="1"/>
  <c r="Q182" i="5" s="1"/>
  <c r="J182" i="5"/>
  <c r="V181" i="5"/>
  <c r="O181" i="5"/>
  <c r="Y181" i="5" s="1"/>
  <c r="Z181" i="5" s="1"/>
  <c r="N181" i="5"/>
  <c r="J181" i="5"/>
  <c r="V180" i="5"/>
  <c r="O180" i="5"/>
  <c r="N180" i="5"/>
  <c r="J180" i="5"/>
  <c r="X179" i="5"/>
  <c r="W179" i="5"/>
  <c r="V179" i="5"/>
  <c r="Q179" i="5"/>
  <c r="O179" i="5"/>
  <c r="Y179" i="5" s="1"/>
  <c r="Z179" i="5" s="1"/>
  <c r="N179" i="5"/>
  <c r="J179" i="5"/>
  <c r="V178" i="5"/>
  <c r="N178" i="5"/>
  <c r="O178" i="5" s="1"/>
  <c r="Q178" i="5" s="1"/>
  <c r="J178" i="5"/>
  <c r="V177" i="5"/>
  <c r="Q177" i="5"/>
  <c r="O177" i="5"/>
  <c r="Y177" i="5" s="1"/>
  <c r="Z177" i="5" s="1"/>
  <c r="N177" i="5"/>
  <c r="J177" i="5"/>
  <c r="Y176" i="5"/>
  <c r="Z176" i="5" s="1"/>
  <c r="V176" i="5"/>
  <c r="Q176" i="5"/>
  <c r="O176" i="5"/>
  <c r="W176" i="5" s="1"/>
  <c r="N176" i="5"/>
  <c r="J176" i="5"/>
  <c r="V175" i="5"/>
  <c r="O175" i="5"/>
  <c r="N175" i="5"/>
  <c r="J175" i="5"/>
  <c r="V174" i="5"/>
  <c r="N174" i="5"/>
  <c r="O174" i="5" s="1"/>
  <c r="J174" i="5"/>
  <c r="Y173" i="5"/>
  <c r="W173" i="5"/>
  <c r="V173" i="5"/>
  <c r="Q173" i="5"/>
  <c r="O173" i="5"/>
  <c r="N173" i="5"/>
  <c r="J173" i="5"/>
  <c r="Y172" i="5"/>
  <c r="Z172" i="5" s="1"/>
  <c r="V172" i="5"/>
  <c r="O172" i="5"/>
  <c r="Q172" i="5" s="1"/>
  <c r="N172" i="5"/>
  <c r="J172" i="5"/>
  <c r="V171" i="5"/>
  <c r="Q171" i="5"/>
  <c r="O171" i="5"/>
  <c r="N171" i="5"/>
  <c r="J171" i="5"/>
  <c r="Y170" i="5"/>
  <c r="Z170" i="5" s="1"/>
  <c r="W170" i="5"/>
  <c r="X170" i="5" s="1"/>
  <c r="V170" i="5"/>
  <c r="N170" i="5"/>
  <c r="O170" i="5" s="1"/>
  <c r="Q170" i="5" s="1"/>
  <c r="J170" i="5"/>
  <c r="G170" i="5"/>
  <c r="Y169" i="5"/>
  <c r="Z169" i="5" s="1"/>
  <c r="V169" i="5"/>
  <c r="Q169" i="5"/>
  <c r="O169" i="5"/>
  <c r="W169" i="5" s="1"/>
  <c r="X169" i="5" s="1"/>
  <c r="N169" i="5"/>
  <c r="J169" i="5"/>
  <c r="V168" i="5"/>
  <c r="N168" i="5"/>
  <c r="O168" i="5" s="1"/>
  <c r="J168" i="5"/>
  <c r="G168" i="5"/>
  <c r="Y167" i="5"/>
  <c r="Z167" i="5" s="1"/>
  <c r="W167" i="5"/>
  <c r="X167" i="5" s="1"/>
  <c r="V167" i="5"/>
  <c r="Q167" i="5"/>
  <c r="O167" i="5"/>
  <c r="N167" i="5"/>
  <c r="J167" i="5"/>
  <c r="Z166" i="5"/>
  <c r="Y166" i="5"/>
  <c r="V166" i="5"/>
  <c r="O166" i="5"/>
  <c r="N166" i="5"/>
  <c r="J166" i="5"/>
  <c r="J165" i="5"/>
  <c r="F165" i="5"/>
  <c r="G165" i="5" s="1"/>
  <c r="V164" i="5"/>
  <c r="Q164" i="5"/>
  <c r="N164" i="5"/>
  <c r="O164" i="5" s="1"/>
  <c r="W164" i="5" s="1"/>
  <c r="X164" i="5" s="1"/>
  <c r="J164" i="5"/>
  <c r="V163" i="5"/>
  <c r="O163" i="5"/>
  <c r="Q163" i="5" s="1"/>
  <c r="N163" i="5"/>
  <c r="J163" i="5"/>
  <c r="V162" i="5"/>
  <c r="N162" i="5"/>
  <c r="O162" i="5" s="1"/>
  <c r="J162" i="5"/>
  <c r="V161" i="5"/>
  <c r="N161" i="5"/>
  <c r="O161" i="5" s="1"/>
  <c r="Y161" i="5" s="1"/>
  <c r="Z161" i="5" s="1"/>
  <c r="J161" i="5"/>
  <c r="V160" i="5"/>
  <c r="N160" i="5"/>
  <c r="O160" i="5" s="1"/>
  <c r="J160" i="5"/>
  <c r="V159" i="5"/>
  <c r="O159" i="5"/>
  <c r="N159" i="5"/>
  <c r="J159" i="5"/>
  <c r="V158" i="5"/>
  <c r="N158" i="5"/>
  <c r="O158" i="5" s="1"/>
  <c r="Q158" i="5" s="1"/>
  <c r="J158" i="5"/>
  <c r="Y157" i="5"/>
  <c r="Z157" i="5" s="1"/>
  <c r="V157" i="5"/>
  <c r="N157" i="5"/>
  <c r="O157" i="5" s="1"/>
  <c r="J157" i="5"/>
  <c r="G157" i="5"/>
  <c r="V156" i="5"/>
  <c r="O156" i="5"/>
  <c r="Q156" i="5" s="1"/>
  <c r="N156" i="5"/>
  <c r="J156" i="5"/>
  <c r="V155" i="5"/>
  <c r="N155" i="5"/>
  <c r="O155" i="5" s="1"/>
  <c r="Q155" i="5" s="1"/>
  <c r="J155" i="5"/>
  <c r="V154" i="5"/>
  <c r="N154" i="5"/>
  <c r="O154" i="5" s="1"/>
  <c r="J154" i="5"/>
  <c r="G154" i="5"/>
  <c r="V153" i="5"/>
  <c r="O153" i="5"/>
  <c r="Q153" i="5" s="1"/>
  <c r="N153" i="5"/>
  <c r="J153" i="5"/>
  <c r="V152" i="5"/>
  <c r="N152" i="5"/>
  <c r="O152" i="5" s="1"/>
  <c r="Q152" i="5" s="1"/>
  <c r="J152" i="5"/>
  <c r="J144" i="5" s="1"/>
  <c r="V151" i="5"/>
  <c r="N151" i="5"/>
  <c r="O151" i="5" s="1"/>
  <c r="J151" i="5"/>
  <c r="V150" i="5"/>
  <c r="N150" i="5"/>
  <c r="O150" i="5" s="1"/>
  <c r="J150" i="5"/>
  <c r="V149" i="5"/>
  <c r="O149" i="5"/>
  <c r="Y149" i="5" s="1"/>
  <c r="Z149" i="5" s="1"/>
  <c r="N149" i="5"/>
  <c r="J149" i="5"/>
  <c r="G149" i="5"/>
  <c r="V148" i="5"/>
  <c r="N148" i="5"/>
  <c r="O148" i="5" s="1"/>
  <c r="J148" i="5"/>
  <c r="V147" i="5"/>
  <c r="N147" i="5"/>
  <c r="O147" i="5" s="1"/>
  <c r="J147" i="5"/>
  <c r="V146" i="5"/>
  <c r="N146" i="5"/>
  <c r="O146" i="5" s="1"/>
  <c r="J146" i="5"/>
  <c r="V145" i="5"/>
  <c r="Q145" i="5"/>
  <c r="O145" i="5"/>
  <c r="N145" i="5"/>
  <c r="J145" i="5"/>
  <c r="G144" i="5"/>
  <c r="F144" i="5"/>
  <c r="W143" i="5"/>
  <c r="X143" i="5" s="1"/>
  <c r="V143" i="5"/>
  <c r="O143" i="5"/>
  <c r="Y143" i="5" s="1"/>
  <c r="Z143" i="5" s="1"/>
  <c r="N143" i="5"/>
  <c r="J143" i="5"/>
  <c r="V142" i="5"/>
  <c r="O142" i="5"/>
  <c r="N142" i="5"/>
  <c r="J142" i="5"/>
  <c r="Y141" i="5"/>
  <c r="Z141" i="5" s="1"/>
  <c r="V141" i="5"/>
  <c r="Q141" i="5"/>
  <c r="O141" i="5"/>
  <c r="W141" i="5" s="1"/>
  <c r="N141" i="5"/>
  <c r="J141" i="5"/>
  <c r="Y140" i="5"/>
  <c r="Z140" i="5" s="1"/>
  <c r="X140" i="5"/>
  <c r="W140" i="5"/>
  <c r="V140" i="5"/>
  <c r="N140" i="5"/>
  <c r="O140" i="5" s="1"/>
  <c r="Q140" i="5" s="1"/>
  <c r="J140" i="5"/>
  <c r="V139" i="5"/>
  <c r="N139" i="5"/>
  <c r="O139" i="5" s="1"/>
  <c r="J139" i="5"/>
  <c r="V138" i="5"/>
  <c r="O138" i="5"/>
  <c r="N138" i="5"/>
  <c r="J138" i="5"/>
  <c r="Y137" i="5"/>
  <c r="Z137" i="5" s="1"/>
  <c r="V137" i="5"/>
  <c r="Q137" i="5"/>
  <c r="N137" i="5"/>
  <c r="O137" i="5" s="1"/>
  <c r="W137" i="5" s="1"/>
  <c r="X137" i="5" s="1"/>
  <c r="J137" i="5"/>
  <c r="Y136" i="5"/>
  <c r="X136" i="5"/>
  <c r="V136" i="5"/>
  <c r="Q136" i="5"/>
  <c r="N136" i="5"/>
  <c r="O136" i="5" s="1"/>
  <c r="W136" i="5" s="1"/>
  <c r="J136" i="5"/>
  <c r="G136" i="5"/>
  <c r="V135" i="5"/>
  <c r="N135" i="5"/>
  <c r="O135" i="5" s="1"/>
  <c r="J135" i="5"/>
  <c r="Y134" i="5"/>
  <c r="Z134" i="5" s="1"/>
  <c r="W134" i="5"/>
  <c r="X134" i="5" s="1"/>
  <c r="V134" i="5"/>
  <c r="Q134" i="5"/>
  <c r="O134" i="5"/>
  <c r="N134" i="5"/>
  <c r="J134" i="5"/>
  <c r="Y133" i="5"/>
  <c r="Z133" i="5" s="1"/>
  <c r="W133" i="5"/>
  <c r="X133" i="5" s="1"/>
  <c r="V133" i="5"/>
  <c r="N133" i="5"/>
  <c r="O133" i="5" s="1"/>
  <c r="Q133" i="5" s="1"/>
  <c r="J133" i="5"/>
  <c r="G133" i="5"/>
  <c r="V132" i="5"/>
  <c r="O132" i="5"/>
  <c r="Y132" i="5" s="1"/>
  <c r="Z132" i="5" s="1"/>
  <c r="N132" i="5"/>
  <c r="J132" i="5"/>
  <c r="V131" i="5"/>
  <c r="N131" i="5"/>
  <c r="O131" i="5" s="1"/>
  <c r="J131" i="5"/>
  <c r="V130" i="5"/>
  <c r="N130" i="5"/>
  <c r="O130" i="5" s="1"/>
  <c r="J130" i="5"/>
  <c r="V129" i="5"/>
  <c r="N129" i="5"/>
  <c r="O129" i="5" s="1"/>
  <c r="J129" i="5"/>
  <c r="G129" i="5"/>
  <c r="V128" i="5"/>
  <c r="N128" i="5"/>
  <c r="O128" i="5" s="1"/>
  <c r="J128" i="5"/>
  <c r="V127" i="5"/>
  <c r="N127" i="5"/>
  <c r="O127" i="5" s="1"/>
  <c r="J127" i="5"/>
  <c r="Y126" i="5"/>
  <c r="Z126" i="5" s="1"/>
  <c r="W126" i="5"/>
  <c r="V126" i="5"/>
  <c r="Q126" i="5"/>
  <c r="O126" i="5"/>
  <c r="N126" i="5"/>
  <c r="J126" i="5"/>
  <c r="W125" i="5"/>
  <c r="X125" i="5" s="1"/>
  <c r="V125" i="5"/>
  <c r="O125" i="5"/>
  <c r="Y125" i="5" s="1"/>
  <c r="Z125" i="5" s="1"/>
  <c r="N125" i="5"/>
  <c r="J125" i="5"/>
  <c r="J123" i="5" s="1"/>
  <c r="V124" i="5"/>
  <c r="O124" i="5"/>
  <c r="Y124" i="5" s="1"/>
  <c r="N124" i="5"/>
  <c r="J124" i="5"/>
  <c r="F123" i="5"/>
  <c r="V122" i="5"/>
  <c r="O122" i="5"/>
  <c r="N122" i="5"/>
  <c r="J122" i="5"/>
  <c r="V121" i="5"/>
  <c r="N121" i="5"/>
  <c r="O121" i="5" s="1"/>
  <c r="J121" i="5"/>
  <c r="G121" i="5"/>
  <c r="Y120" i="5"/>
  <c r="Z120" i="5" s="1"/>
  <c r="V120" i="5"/>
  <c r="O120" i="5"/>
  <c r="N120" i="5"/>
  <c r="J120" i="5"/>
  <c r="V119" i="5"/>
  <c r="O119" i="5"/>
  <c r="W119" i="5" s="1"/>
  <c r="X119" i="5" s="1"/>
  <c r="N119" i="5"/>
  <c r="J119" i="5"/>
  <c r="G119" i="5"/>
  <c r="Z118" i="5"/>
  <c r="Y118" i="5"/>
  <c r="W118" i="5"/>
  <c r="X118" i="5" s="1"/>
  <c r="V118" i="5"/>
  <c r="O118" i="5"/>
  <c r="Q118" i="5" s="1"/>
  <c r="N118" i="5"/>
  <c r="J118" i="5"/>
  <c r="V117" i="5"/>
  <c r="N117" i="5"/>
  <c r="O117" i="5" s="1"/>
  <c r="Q117" i="5" s="1"/>
  <c r="J117" i="5"/>
  <c r="G117" i="5"/>
  <c r="V116" i="5"/>
  <c r="O116" i="5"/>
  <c r="Q116" i="5" s="1"/>
  <c r="N116" i="5"/>
  <c r="J116" i="5"/>
  <c r="Z115" i="5"/>
  <c r="W115" i="5"/>
  <c r="X115" i="5" s="1"/>
  <c r="V115" i="5"/>
  <c r="Q115" i="5"/>
  <c r="O115" i="5"/>
  <c r="Y115" i="5" s="1"/>
  <c r="N115" i="5"/>
  <c r="J115" i="5"/>
  <c r="W114" i="5"/>
  <c r="X114" i="5" s="1"/>
  <c r="V114" i="5"/>
  <c r="O114" i="5"/>
  <c r="Q114" i="5" s="1"/>
  <c r="N114" i="5"/>
  <c r="J114" i="5"/>
  <c r="G114" i="5"/>
  <c r="V113" i="5"/>
  <c r="N113" i="5"/>
  <c r="O113" i="5" s="1"/>
  <c r="J113" i="5"/>
  <c r="Y112" i="5"/>
  <c r="Z112" i="5" s="1"/>
  <c r="V112" i="5"/>
  <c r="O112" i="5"/>
  <c r="Q112" i="5" s="1"/>
  <c r="N112" i="5"/>
  <c r="J112" i="5"/>
  <c r="V111" i="5"/>
  <c r="N111" i="5"/>
  <c r="O111" i="5" s="1"/>
  <c r="W111" i="5" s="1"/>
  <c r="J111" i="5"/>
  <c r="G111" i="5"/>
  <c r="V110" i="5"/>
  <c r="O110" i="5"/>
  <c r="N110" i="5"/>
  <c r="J110" i="5"/>
  <c r="Y109" i="5"/>
  <c r="Z109" i="5" s="1"/>
  <c r="V109" i="5"/>
  <c r="O109" i="5"/>
  <c r="Q109" i="5" s="1"/>
  <c r="N109" i="5"/>
  <c r="J109" i="5"/>
  <c r="G109" i="5"/>
  <c r="V108" i="5"/>
  <c r="O108" i="5"/>
  <c r="Y108" i="5" s="1"/>
  <c r="Z108" i="5" s="1"/>
  <c r="N108" i="5"/>
  <c r="J108" i="5"/>
  <c r="G108" i="5"/>
  <c r="Z107" i="5"/>
  <c r="Y107" i="5"/>
  <c r="X107" i="5"/>
  <c r="W107" i="5"/>
  <c r="V107" i="5"/>
  <c r="O107" i="5"/>
  <c r="Q107" i="5" s="1"/>
  <c r="N107" i="5"/>
  <c r="J107" i="5"/>
  <c r="Y106" i="5"/>
  <c r="X106" i="5"/>
  <c r="W106" i="5"/>
  <c r="V106" i="5"/>
  <c r="O106" i="5"/>
  <c r="Q106" i="5" s="1"/>
  <c r="N106" i="5"/>
  <c r="J106" i="5"/>
  <c r="G106" i="5"/>
  <c r="Y105" i="5"/>
  <c r="Z105" i="5" s="1"/>
  <c r="W105" i="5"/>
  <c r="X105" i="5" s="1"/>
  <c r="V105" i="5"/>
  <c r="Q105" i="5"/>
  <c r="N105" i="5"/>
  <c r="O105" i="5" s="1"/>
  <c r="J105" i="5"/>
  <c r="V104" i="5"/>
  <c r="O104" i="5"/>
  <c r="N104" i="5"/>
  <c r="J104" i="5"/>
  <c r="G104" i="5"/>
  <c r="W103" i="5"/>
  <c r="V103" i="5"/>
  <c r="O103" i="5"/>
  <c r="N103" i="5"/>
  <c r="J103" i="5"/>
  <c r="F102" i="5"/>
  <c r="V101" i="5"/>
  <c r="N101" i="5"/>
  <c r="O101" i="5" s="1"/>
  <c r="J101" i="5"/>
  <c r="V100" i="5"/>
  <c r="N100" i="5"/>
  <c r="O100" i="5" s="1"/>
  <c r="J100" i="5"/>
  <c r="Y99" i="5"/>
  <c r="Z99" i="5" s="1"/>
  <c r="V99" i="5"/>
  <c r="O99" i="5"/>
  <c r="W99" i="5" s="1"/>
  <c r="X99" i="5" s="1"/>
  <c r="N99" i="5"/>
  <c r="J99" i="5"/>
  <c r="V98" i="5"/>
  <c r="N98" i="5"/>
  <c r="O98" i="5" s="1"/>
  <c r="J98" i="5"/>
  <c r="V97" i="5"/>
  <c r="N97" i="5"/>
  <c r="O97" i="5" s="1"/>
  <c r="J97" i="5"/>
  <c r="V96" i="5"/>
  <c r="O96" i="5"/>
  <c r="N96" i="5"/>
  <c r="J96" i="5"/>
  <c r="V95" i="5"/>
  <c r="N95" i="5"/>
  <c r="O95" i="5" s="1"/>
  <c r="J95" i="5"/>
  <c r="G95" i="5"/>
  <c r="Y94" i="5"/>
  <c r="Z94" i="5" s="1"/>
  <c r="V94" i="5"/>
  <c r="Q94" i="5"/>
  <c r="O94" i="5"/>
  <c r="W94" i="5" s="1"/>
  <c r="N94" i="5"/>
  <c r="J94" i="5"/>
  <c r="V93" i="5"/>
  <c r="N93" i="5"/>
  <c r="O93" i="5" s="1"/>
  <c r="J93" i="5"/>
  <c r="V92" i="5"/>
  <c r="O92" i="5"/>
  <c r="N92" i="5"/>
  <c r="J92" i="5"/>
  <c r="Z91" i="5"/>
  <c r="V91" i="5"/>
  <c r="N91" i="5"/>
  <c r="O91" i="5" s="1"/>
  <c r="Y91" i="5" s="1"/>
  <c r="J91" i="5"/>
  <c r="G91" i="5"/>
  <c r="V90" i="5"/>
  <c r="N90" i="5"/>
  <c r="O90" i="5" s="1"/>
  <c r="J90" i="5"/>
  <c r="G90" i="5"/>
  <c r="V89" i="5"/>
  <c r="N89" i="5"/>
  <c r="O89" i="5" s="1"/>
  <c r="J89" i="5"/>
  <c r="V88" i="5"/>
  <c r="O88" i="5"/>
  <c r="W88" i="5" s="1"/>
  <c r="X88" i="5" s="1"/>
  <c r="N88" i="5"/>
  <c r="J88" i="5"/>
  <c r="G88" i="5"/>
  <c r="Z87" i="5"/>
  <c r="V87" i="5"/>
  <c r="O87" i="5"/>
  <c r="Y87" i="5" s="1"/>
  <c r="N87" i="5"/>
  <c r="J87" i="5"/>
  <c r="J86" i="5" s="1"/>
  <c r="G86" i="5"/>
  <c r="F86" i="5"/>
  <c r="V85" i="5"/>
  <c r="O85" i="5"/>
  <c r="Y85" i="5" s="1"/>
  <c r="Z85" i="5" s="1"/>
  <c r="N85" i="5"/>
  <c r="J85" i="5"/>
  <c r="V84" i="5"/>
  <c r="N84" i="5"/>
  <c r="O84" i="5" s="1"/>
  <c r="J84" i="5"/>
  <c r="V83" i="5"/>
  <c r="O83" i="5"/>
  <c r="N83" i="5"/>
  <c r="J83" i="5"/>
  <c r="V82" i="5"/>
  <c r="O82" i="5"/>
  <c r="W82" i="5" s="1"/>
  <c r="X82" i="5" s="1"/>
  <c r="N82" i="5"/>
  <c r="J82" i="5"/>
  <c r="G82" i="5"/>
  <c r="V81" i="5"/>
  <c r="O81" i="5"/>
  <c r="Q81" i="5" s="1"/>
  <c r="N81" i="5"/>
  <c r="J81" i="5"/>
  <c r="V80" i="5"/>
  <c r="Q80" i="5"/>
  <c r="N80" i="5"/>
  <c r="O80" i="5" s="1"/>
  <c r="J80" i="5"/>
  <c r="G80" i="5"/>
  <c r="Z79" i="5"/>
  <c r="Y79" i="5"/>
  <c r="W79" i="5"/>
  <c r="X79" i="5" s="1"/>
  <c r="V79" i="5"/>
  <c r="Q79" i="5"/>
  <c r="O79" i="5"/>
  <c r="N79" i="5"/>
  <c r="J79" i="5"/>
  <c r="Z78" i="5"/>
  <c r="W78" i="5"/>
  <c r="V78" i="5"/>
  <c r="O78" i="5"/>
  <c r="Y78" i="5" s="1"/>
  <c r="N78" i="5"/>
  <c r="J78" i="5"/>
  <c r="G78" i="5"/>
  <c r="W77" i="5"/>
  <c r="X77" i="5" s="1"/>
  <c r="V77" i="5"/>
  <c r="O77" i="5"/>
  <c r="Y77" i="5" s="1"/>
  <c r="Z77" i="5" s="1"/>
  <c r="N77" i="5"/>
  <c r="J77" i="5"/>
  <c r="G77" i="5"/>
  <c r="V76" i="5"/>
  <c r="Q76" i="5"/>
  <c r="N76" i="5"/>
  <c r="O76" i="5" s="1"/>
  <c r="Y76" i="5" s="1"/>
  <c r="J76" i="5"/>
  <c r="V75" i="5"/>
  <c r="O75" i="5"/>
  <c r="Q75" i="5" s="1"/>
  <c r="N75" i="5"/>
  <c r="J75" i="5"/>
  <c r="Z74" i="5"/>
  <c r="W74" i="5"/>
  <c r="X74" i="5" s="1"/>
  <c r="V74" i="5"/>
  <c r="Q74" i="5"/>
  <c r="O74" i="5"/>
  <c r="Y74" i="5" s="1"/>
  <c r="N74" i="5"/>
  <c r="J74" i="5"/>
  <c r="V73" i="5"/>
  <c r="O73" i="5"/>
  <c r="Y73" i="5" s="1"/>
  <c r="Z73" i="5" s="1"/>
  <c r="N73" i="5"/>
  <c r="J73" i="5"/>
  <c r="G73" i="5"/>
  <c r="V72" i="5"/>
  <c r="N72" i="5"/>
  <c r="O72" i="5" s="1"/>
  <c r="J72" i="5"/>
  <c r="V71" i="5"/>
  <c r="Q71" i="5"/>
  <c r="O71" i="5"/>
  <c r="Y71" i="5" s="1"/>
  <c r="N71" i="5"/>
  <c r="J71" i="5"/>
  <c r="J70" i="5"/>
  <c r="G70" i="5"/>
  <c r="F70" i="5"/>
  <c r="V69" i="5"/>
  <c r="N69" i="5"/>
  <c r="O69" i="5" s="1"/>
  <c r="J69" i="5"/>
  <c r="V68" i="5"/>
  <c r="N68" i="5"/>
  <c r="O68" i="5" s="1"/>
  <c r="J68" i="5"/>
  <c r="V67" i="5"/>
  <c r="N67" i="5"/>
  <c r="O67" i="5" s="1"/>
  <c r="J67" i="5"/>
  <c r="G67" i="5"/>
  <c r="V66" i="5"/>
  <c r="O66" i="5"/>
  <c r="N66" i="5"/>
  <c r="J66" i="5"/>
  <c r="V65" i="5"/>
  <c r="O65" i="5"/>
  <c r="Y65" i="5" s="1"/>
  <c r="Z65" i="5" s="1"/>
  <c r="N65" i="5"/>
  <c r="J65" i="5"/>
  <c r="G65" i="5"/>
  <c r="V64" i="5"/>
  <c r="Q64" i="5"/>
  <c r="N64" i="5"/>
  <c r="O64" i="5" s="1"/>
  <c r="W64" i="5" s="1"/>
  <c r="X64" i="5" s="1"/>
  <c r="J64" i="5"/>
  <c r="V63" i="5"/>
  <c r="N63" i="5"/>
  <c r="O63" i="5" s="1"/>
  <c r="J63" i="5"/>
  <c r="G63" i="5"/>
  <c r="V62" i="5"/>
  <c r="O62" i="5"/>
  <c r="Q62" i="5" s="1"/>
  <c r="N62" i="5"/>
  <c r="J62" i="5"/>
  <c r="V61" i="5"/>
  <c r="N61" i="5"/>
  <c r="O61" i="5" s="1"/>
  <c r="J61" i="5"/>
  <c r="V60" i="5"/>
  <c r="N60" i="5"/>
  <c r="O60" i="5" s="1"/>
  <c r="Q60" i="5" s="1"/>
  <c r="J60" i="5"/>
  <c r="G60" i="5"/>
  <c r="V59" i="5"/>
  <c r="N59" i="5"/>
  <c r="O59" i="5" s="1"/>
  <c r="J59" i="5"/>
  <c r="V58" i="5"/>
  <c r="N58" i="5"/>
  <c r="O58" i="5" s="1"/>
  <c r="Q58" i="5" s="1"/>
  <c r="J58" i="5"/>
  <c r="G58" i="5"/>
  <c r="V57" i="5"/>
  <c r="N57" i="5"/>
  <c r="O57" i="5" s="1"/>
  <c r="J57" i="5"/>
  <c r="J54" i="5" s="1"/>
  <c r="G57" i="5"/>
  <c r="W56" i="5"/>
  <c r="X56" i="5" s="1"/>
  <c r="V56" i="5"/>
  <c r="N56" i="5"/>
  <c r="O56" i="5" s="1"/>
  <c r="Q56" i="5" s="1"/>
  <c r="J56" i="5"/>
  <c r="V55" i="5"/>
  <c r="N55" i="5"/>
  <c r="O55" i="5" s="1"/>
  <c r="J55" i="5"/>
  <c r="F54" i="5"/>
  <c r="V53" i="5"/>
  <c r="N53" i="5"/>
  <c r="O53" i="5" s="1"/>
  <c r="J53" i="5"/>
  <c r="G53" i="5"/>
  <c r="V52" i="5"/>
  <c r="N52" i="5"/>
  <c r="O52" i="5" s="1"/>
  <c r="W52" i="5" s="1"/>
  <c r="X52" i="5" s="1"/>
  <c r="J52" i="5"/>
  <c r="Z51" i="5"/>
  <c r="V51" i="5"/>
  <c r="O51" i="5"/>
  <c r="Y51" i="5" s="1"/>
  <c r="N51" i="5"/>
  <c r="J51" i="5"/>
  <c r="Y50" i="5"/>
  <c r="Z50" i="5" s="1"/>
  <c r="X50" i="5"/>
  <c r="V50" i="5"/>
  <c r="N50" i="5"/>
  <c r="O50" i="5" s="1"/>
  <c r="W50" i="5" s="1"/>
  <c r="J50" i="5"/>
  <c r="G50" i="5"/>
  <c r="V49" i="5"/>
  <c r="N49" i="5"/>
  <c r="O49" i="5" s="1"/>
  <c r="J49" i="5"/>
  <c r="G49" i="5"/>
  <c r="V48" i="5"/>
  <c r="N48" i="5"/>
  <c r="O48" i="5" s="1"/>
  <c r="W48" i="5" s="1"/>
  <c r="X48" i="5" s="1"/>
  <c r="J48" i="5"/>
  <c r="V47" i="5"/>
  <c r="N47" i="5"/>
  <c r="O47" i="5" s="1"/>
  <c r="J47" i="5"/>
  <c r="X46" i="5"/>
  <c r="V46" i="5"/>
  <c r="Q46" i="5"/>
  <c r="N46" i="5"/>
  <c r="O46" i="5" s="1"/>
  <c r="W46" i="5" s="1"/>
  <c r="J46" i="5"/>
  <c r="G46" i="5"/>
  <c r="V45" i="5"/>
  <c r="N45" i="5"/>
  <c r="O45" i="5" s="1"/>
  <c r="J45" i="5"/>
  <c r="V44" i="5"/>
  <c r="N44" i="5"/>
  <c r="O44" i="5" s="1"/>
  <c r="W44" i="5" s="1"/>
  <c r="X44" i="5" s="1"/>
  <c r="J44" i="5"/>
  <c r="G44" i="5"/>
  <c r="V43" i="5"/>
  <c r="N43" i="5"/>
  <c r="O43" i="5" s="1"/>
  <c r="J43" i="5"/>
  <c r="G43" i="5"/>
  <c r="V42" i="5"/>
  <c r="N42" i="5"/>
  <c r="O42" i="5" s="1"/>
  <c r="J42" i="5"/>
  <c r="G42" i="5"/>
  <c r="V41" i="5"/>
  <c r="O41" i="5"/>
  <c r="Y41" i="5" s="1"/>
  <c r="Z41" i="5" s="1"/>
  <c r="N41" i="5"/>
  <c r="J41" i="5"/>
  <c r="G41" i="5"/>
  <c r="X40" i="5"/>
  <c r="V40" i="5"/>
  <c r="O40" i="5"/>
  <c r="W40" i="5" s="1"/>
  <c r="N40" i="5"/>
  <c r="J40" i="5"/>
  <c r="V39" i="5"/>
  <c r="N39" i="5"/>
  <c r="O39" i="5" s="1"/>
  <c r="J39" i="5"/>
  <c r="J38" i="5" s="1"/>
  <c r="F38" i="5"/>
  <c r="D31" i="5"/>
  <c r="G112" i="5" s="1"/>
  <c r="F486" i="4"/>
  <c r="F485" i="4"/>
  <c r="F484" i="4"/>
  <c r="F483" i="4"/>
  <c r="F482" i="4"/>
  <c r="Q477" i="4"/>
  <c r="O477" i="4"/>
  <c r="N477" i="4"/>
  <c r="P477" i="4" s="1"/>
  <c r="Q474" i="4"/>
  <c r="O474" i="4"/>
  <c r="N474" i="4"/>
  <c r="P474" i="4" s="1"/>
  <c r="Q473" i="4"/>
  <c r="O473" i="4"/>
  <c r="N473" i="4"/>
  <c r="P473" i="4" s="1"/>
  <c r="Q471" i="4"/>
  <c r="O471" i="4"/>
  <c r="N471" i="4"/>
  <c r="P471" i="4" s="1"/>
  <c r="Q470" i="4"/>
  <c r="O470" i="4"/>
  <c r="N470" i="4"/>
  <c r="Q468" i="4"/>
  <c r="P468" i="4"/>
  <c r="O468" i="4"/>
  <c r="N468" i="4"/>
  <c r="Q467" i="4"/>
  <c r="O467" i="4"/>
  <c r="N467" i="4"/>
  <c r="P467" i="4" s="1"/>
  <c r="Q466" i="4"/>
  <c r="P466" i="4"/>
  <c r="O466" i="4"/>
  <c r="N466" i="4"/>
  <c r="V454" i="4"/>
  <c r="N454" i="4"/>
  <c r="O454" i="4" s="1"/>
  <c r="J454" i="4"/>
  <c r="Y453" i="4"/>
  <c r="Z453" i="4" s="1"/>
  <c r="W453" i="4"/>
  <c r="V453" i="4"/>
  <c r="Q453" i="4"/>
  <c r="O453" i="4"/>
  <c r="N453" i="4"/>
  <c r="J453" i="4"/>
  <c r="V452" i="4"/>
  <c r="N452" i="4"/>
  <c r="O452" i="4" s="1"/>
  <c r="J452" i="4"/>
  <c r="V451" i="4"/>
  <c r="O451" i="4"/>
  <c r="N451" i="4"/>
  <c r="J451" i="4"/>
  <c r="V450" i="4"/>
  <c r="O450" i="4"/>
  <c r="N450" i="4"/>
  <c r="J450" i="4"/>
  <c r="Y449" i="4"/>
  <c r="Z449" i="4" s="1"/>
  <c r="V449" i="4"/>
  <c r="Q449" i="4"/>
  <c r="O449" i="4"/>
  <c r="W449" i="4" s="1"/>
  <c r="N449" i="4"/>
  <c r="J449" i="4"/>
  <c r="V448" i="4"/>
  <c r="N448" i="4"/>
  <c r="O448" i="4" s="1"/>
  <c r="J448" i="4"/>
  <c r="Y447" i="4"/>
  <c r="W447" i="4"/>
  <c r="V447" i="4"/>
  <c r="O447" i="4"/>
  <c r="Q447" i="4" s="1"/>
  <c r="N447" i="4"/>
  <c r="J447" i="4"/>
  <c r="V446" i="4"/>
  <c r="O446" i="4"/>
  <c r="N446" i="4"/>
  <c r="J446" i="4"/>
  <c r="V445" i="4"/>
  <c r="Q445" i="4"/>
  <c r="O445" i="4"/>
  <c r="Y445" i="4" s="1"/>
  <c r="N445" i="4"/>
  <c r="J445" i="4"/>
  <c r="V444" i="4"/>
  <c r="N444" i="4"/>
  <c r="O444" i="4" s="1"/>
  <c r="J444" i="4"/>
  <c r="V443" i="4"/>
  <c r="O443" i="4"/>
  <c r="W443" i="4" s="1"/>
  <c r="X443" i="4" s="1"/>
  <c r="N443" i="4"/>
  <c r="J443" i="4"/>
  <c r="V442" i="4"/>
  <c r="N442" i="4"/>
  <c r="O442" i="4" s="1"/>
  <c r="J442" i="4"/>
  <c r="Y441" i="4"/>
  <c r="W441" i="4"/>
  <c r="V441" i="4"/>
  <c r="O441" i="4"/>
  <c r="Q441" i="4" s="1"/>
  <c r="N441" i="4"/>
  <c r="J441" i="4"/>
  <c r="V440" i="4"/>
  <c r="N440" i="4"/>
  <c r="O440" i="4" s="1"/>
  <c r="J440" i="4"/>
  <c r="W439" i="4"/>
  <c r="X439" i="4" s="1"/>
  <c r="V439" i="4"/>
  <c r="Q439" i="4"/>
  <c r="O439" i="4"/>
  <c r="Y439" i="4" s="1"/>
  <c r="N439" i="4"/>
  <c r="J439" i="4"/>
  <c r="Y438" i="4"/>
  <c r="Z438" i="4" s="1"/>
  <c r="V438" i="4"/>
  <c r="N438" i="4"/>
  <c r="O438" i="4" s="1"/>
  <c r="J438" i="4"/>
  <c r="Y437" i="4"/>
  <c r="V437" i="4"/>
  <c r="Q437" i="4"/>
  <c r="O437" i="4"/>
  <c r="W437" i="4" s="1"/>
  <c r="N437" i="4"/>
  <c r="J437" i="4"/>
  <c r="Y436" i="4"/>
  <c r="Z436" i="4" s="1"/>
  <c r="V436" i="4"/>
  <c r="O436" i="4"/>
  <c r="N436" i="4"/>
  <c r="J436" i="4"/>
  <c r="V435" i="4"/>
  <c r="O435" i="4"/>
  <c r="N435" i="4"/>
  <c r="J435" i="4"/>
  <c r="J434" i="4"/>
  <c r="F434" i="4"/>
  <c r="W433" i="4"/>
  <c r="V433" i="4"/>
  <c r="N433" i="4"/>
  <c r="O433" i="4" s="1"/>
  <c r="J433" i="4"/>
  <c r="V432" i="4"/>
  <c r="O432" i="4"/>
  <c r="W432" i="4" s="1"/>
  <c r="N432" i="4"/>
  <c r="J432" i="4"/>
  <c r="Y431" i="4"/>
  <c r="Z431" i="4" s="1"/>
  <c r="V431" i="4"/>
  <c r="N431" i="4"/>
  <c r="O431" i="4" s="1"/>
  <c r="Q431" i="4" s="1"/>
  <c r="J431" i="4"/>
  <c r="V430" i="4"/>
  <c r="O430" i="4"/>
  <c r="N430" i="4"/>
  <c r="J430" i="4"/>
  <c r="G430" i="4"/>
  <c r="V429" i="4"/>
  <c r="N429" i="4"/>
  <c r="O429" i="4" s="1"/>
  <c r="Q429" i="4" s="1"/>
  <c r="J429" i="4"/>
  <c r="Y428" i="4"/>
  <c r="W428" i="4"/>
  <c r="V428" i="4"/>
  <c r="Q428" i="4"/>
  <c r="N428" i="4"/>
  <c r="O428" i="4" s="1"/>
  <c r="J428" i="4"/>
  <c r="Y427" i="4"/>
  <c r="W427" i="4"/>
  <c r="V427" i="4"/>
  <c r="N427" i="4"/>
  <c r="O427" i="4" s="1"/>
  <c r="Q427" i="4" s="1"/>
  <c r="J427" i="4"/>
  <c r="V426" i="4"/>
  <c r="N426" i="4"/>
  <c r="O426" i="4" s="1"/>
  <c r="J426" i="4"/>
  <c r="W425" i="4"/>
  <c r="V425" i="4"/>
  <c r="N425" i="4"/>
  <c r="O425" i="4" s="1"/>
  <c r="J425" i="4"/>
  <c r="V424" i="4"/>
  <c r="N424" i="4"/>
  <c r="O424" i="4" s="1"/>
  <c r="Y424" i="4" s="1"/>
  <c r="Z424" i="4" s="1"/>
  <c r="J424" i="4"/>
  <c r="W423" i="4"/>
  <c r="V423" i="4"/>
  <c r="N423" i="4"/>
  <c r="O423" i="4" s="1"/>
  <c r="J423" i="4"/>
  <c r="V422" i="4"/>
  <c r="N422" i="4"/>
  <c r="O422" i="4" s="1"/>
  <c r="J422" i="4"/>
  <c r="V421" i="4"/>
  <c r="N421" i="4"/>
  <c r="O421" i="4" s="1"/>
  <c r="J421" i="4"/>
  <c r="Y420" i="4"/>
  <c r="W420" i="4"/>
  <c r="V420" i="4"/>
  <c r="Q420" i="4"/>
  <c r="O420" i="4"/>
  <c r="N420" i="4"/>
  <c r="J420" i="4"/>
  <c r="Y419" i="4"/>
  <c r="W419" i="4"/>
  <c r="V419" i="4"/>
  <c r="N419" i="4"/>
  <c r="O419" i="4" s="1"/>
  <c r="Q419" i="4" s="1"/>
  <c r="J419" i="4"/>
  <c r="V418" i="4"/>
  <c r="N418" i="4"/>
  <c r="O418" i="4" s="1"/>
  <c r="J418" i="4"/>
  <c r="Y417" i="4"/>
  <c r="Z417" i="4" s="1"/>
  <c r="W417" i="4"/>
  <c r="X417" i="4" s="1"/>
  <c r="V417" i="4"/>
  <c r="N417" i="4"/>
  <c r="O417" i="4" s="1"/>
  <c r="Q417" i="4" s="1"/>
  <c r="J417" i="4"/>
  <c r="V416" i="4"/>
  <c r="O416" i="4"/>
  <c r="N416" i="4"/>
  <c r="J416" i="4"/>
  <c r="V415" i="4"/>
  <c r="N415" i="4"/>
  <c r="O415" i="4" s="1"/>
  <c r="J415" i="4"/>
  <c r="W414" i="4"/>
  <c r="V414" i="4"/>
  <c r="N414" i="4"/>
  <c r="O414" i="4" s="1"/>
  <c r="Y414" i="4" s="1"/>
  <c r="J414" i="4"/>
  <c r="G414" i="4"/>
  <c r="F413" i="4"/>
  <c r="W412" i="4"/>
  <c r="V412" i="4"/>
  <c r="Q412" i="4"/>
  <c r="N412" i="4"/>
  <c r="O412" i="4" s="1"/>
  <c r="Y412" i="4" s="1"/>
  <c r="J412" i="4"/>
  <c r="V411" i="4"/>
  <c r="O411" i="4"/>
  <c r="N411" i="4"/>
  <c r="J411" i="4"/>
  <c r="Z410" i="4"/>
  <c r="W410" i="4"/>
  <c r="V410" i="4"/>
  <c r="Q410" i="4"/>
  <c r="O410" i="4"/>
  <c r="Y410" i="4" s="1"/>
  <c r="N410" i="4"/>
  <c r="J410" i="4"/>
  <c r="V409" i="4"/>
  <c r="N409" i="4"/>
  <c r="O409" i="4" s="1"/>
  <c r="J409" i="4"/>
  <c r="V408" i="4"/>
  <c r="O408" i="4"/>
  <c r="W408" i="4" s="1"/>
  <c r="X408" i="4" s="1"/>
  <c r="N408" i="4"/>
  <c r="J408" i="4"/>
  <c r="G408" i="4"/>
  <c r="Y407" i="4"/>
  <c r="Z407" i="4" s="1"/>
  <c r="V407" i="4"/>
  <c r="N407" i="4"/>
  <c r="O407" i="4" s="1"/>
  <c r="J407" i="4"/>
  <c r="V406" i="4"/>
  <c r="Q406" i="4"/>
  <c r="N406" i="4"/>
  <c r="O406" i="4" s="1"/>
  <c r="J406" i="4"/>
  <c r="Z405" i="4"/>
  <c r="Y405" i="4"/>
  <c r="V405" i="4"/>
  <c r="N405" i="4"/>
  <c r="O405" i="4" s="1"/>
  <c r="W405" i="4" s="1"/>
  <c r="J405" i="4"/>
  <c r="V404" i="4"/>
  <c r="O404" i="4"/>
  <c r="N404" i="4"/>
  <c r="J404" i="4"/>
  <c r="V403" i="4"/>
  <c r="N403" i="4"/>
  <c r="O403" i="4" s="1"/>
  <c r="J403" i="4"/>
  <c r="V402" i="4"/>
  <c r="N402" i="4"/>
  <c r="O402" i="4" s="1"/>
  <c r="J402" i="4"/>
  <c r="V401" i="4"/>
  <c r="N401" i="4"/>
  <c r="O401" i="4" s="1"/>
  <c r="J401" i="4"/>
  <c r="J392" i="4" s="1"/>
  <c r="Z400" i="4"/>
  <c r="Y400" i="4"/>
  <c r="W400" i="4"/>
  <c r="V400" i="4"/>
  <c r="N400" i="4"/>
  <c r="O400" i="4" s="1"/>
  <c r="Q400" i="4" s="1"/>
  <c r="J400" i="4"/>
  <c r="V399" i="4"/>
  <c r="N399" i="4"/>
  <c r="O399" i="4" s="1"/>
  <c r="J399" i="4"/>
  <c r="Y398" i="4"/>
  <c r="Z398" i="4" s="1"/>
  <c r="W398" i="4"/>
  <c r="X398" i="4" s="1"/>
  <c r="V398" i="4"/>
  <c r="Q398" i="4"/>
  <c r="O398" i="4"/>
  <c r="N398" i="4"/>
  <c r="J398" i="4"/>
  <c r="V397" i="4"/>
  <c r="Q397" i="4"/>
  <c r="O397" i="4"/>
  <c r="N397" i="4"/>
  <c r="J397" i="4"/>
  <c r="V396" i="4"/>
  <c r="N396" i="4"/>
  <c r="O396" i="4" s="1"/>
  <c r="Q396" i="4" s="1"/>
  <c r="J396" i="4"/>
  <c r="V395" i="4"/>
  <c r="N395" i="4"/>
  <c r="O395" i="4" s="1"/>
  <c r="J395" i="4"/>
  <c r="Y394" i="4"/>
  <c r="Z394" i="4" s="1"/>
  <c r="W394" i="4"/>
  <c r="V394" i="4"/>
  <c r="O394" i="4"/>
  <c r="Q394" i="4" s="1"/>
  <c r="N394" i="4"/>
  <c r="J394" i="4"/>
  <c r="Y393" i="4"/>
  <c r="V393" i="4"/>
  <c r="N393" i="4"/>
  <c r="O393" i="4" s="1"/>
  <c r="W393" i="4" s="1"/>
  <c r="J393" i="4"/>
  <c r="F392" i="4"/>
  <c r="V391" i="4"/>
  <c r="N391" i="4"/>
  <c r="O391" i="4" s="1"/>
  <c r="J391" i="4"/>
  <c r="V390" i="4"/>
  <c r="N390" i="4"/>
  <c r="O390" i="4" s="1"/>
  <c r="J390" i="4"/>
  <c r="V389" i="4"/>
  <c r="O389" i="4"/>
  <c r="N389" i="4"/>
  <c r="J389" i="4"/>
  <c r="V388" i="4"/>
  <c r="O388" i="4"/>
  <c r="N388" i="4"/>
  <c r="J388" i="4"/>
  <c r="G388" i="4"/>
  <c r="V387" i="4"/>
  <c r="O387" i="4"/>
  <c r="N387" i="4"/>
  <c r="J387" i="4"/>
  <c r="V386" i="4"/>
  <c r="N386" i="4"/>
  <c r="O386" i="4" s="1"/>
  <c r="J386" i="4"/>
  <c r="Z385" i="4"/>
  <c r="W385" i="4"/>
  <c r="V385" i="4"/>
  <c r="Q385" i="4"/>
  <c r="N385" i="4"/>
  <c r="O385" i="4" s="1"/>
  <c r="Y385" i="4" s="1"/>
  <c r="J385" i="4"/>
  <c r="W384" i="4"/>
  <c r="V384" i="4"/>
  <c r="O384" i="4"/>
  <c r="Y384" i="4" s="1"/>
  <c r="N384" i="4"/>
  <c r="J384" i="4"/>
  <c r="V383" i="4"/>
  <c r="N383" i="4"/>
  <c r="O383" i="4" s="1"/>
  <c r="J383" i="4"/>
  <c r="V382" i="4"/>
  <c r="N382" i="4"/>
  <c r="O382" i="4" s="1"/>
  <c r="J382" i="4"/>
  <c r="W381" i="4"/>
  <c r="V381" i="4"/>
  <c r="N381" i="4"/>
  <c r="O381" i="4" s="1"/>
  <c r="J381" i="4"/>
  <c r="G381" i="4"/>
  <c r="W380" i="4"/>
  <c r="X380" i="4" s="1"/>
  <c r="V380" i="4"/>
  <c r="N380" i="4"/>
  <c r="O380" i="4" s="1"/>
  <c r="J380" i="4"/>
  <c r="V379" i="4"/>
  <c r="O379" i="4"/>
  <c r="N379" i="4"/>
  <c r="J379" i="4"/>
  <c r="V378" i="4"/>
  <c r="N378" i="4"/>
  <c r="O378" i="4" s="1"/>
  <c r="J378" i="4"/>
  <c r="G378" i="4"/>
  <c r="V377" i="4"/>
  <c r="N377" i="4"/>
  <c r="O377" i="4" s="1"/>
  <c r="J377" i="4"/>
  <c r="G377" i="4"/>
  <c r="V376" i="4"/>
  <c r="N376" i="4"/>
  <c r="O376" i="4" s="1"/>
  <c r="J376" i="4"/>
  <c r="V375" i="4"/>
  <c r="N375" i="4"/>
  <c r="O375" i="4" s="1"/>
  <c r="J375" i="4"/>
  <c r="G375" i="4"/>
  <c r="Y374" i="4"/>
  <c r="Z374" i="4" s="1"/>
  <c r="W374" i="4"/>
  <c r="X374" i="4" s="1"/>
  <c r="V374" i="4"/>
  <c r="Q374" i="4"/>
  <c r="N374" i="4"/>
  <c r="O374" i="4" s="1"/>
  <c r="J374" i="4"/>
  <c r="V373" i="4"/>
  <c r="O373" i="4"/>
  <c r="N373" i="4"/>
  <c r="J373" i="4"/>
  <c r="V372" i="4"/>
  <c r="O372" i="4"/>
  <c r="N372" i="4"/>
  <c r="J372" i="4"/>
  <c r="J371" i="4"/>
  <c r="G371" i="4"/>
  <c r="F371" i="4"/>
  <c r="V370" i="4"/>
  <c r="N370" i="4"/>
  <c r="O370" i="4" s="1"/>
  <c r="J370" i="4"/>
  <c r="W369" i="4"/>
  <c r="V369" i="4"/>
  <c r="Q369" i="4"/>
  <c r="N369" i="4"/>
  <c r="O369" i="4" s="1"/>
  <c r="Y369" i="4" s="1"/>
  <c r="J369" i="4"/>
  <c r="V368" i="4"/>
  <c r="O368" i="4"/>
  <c r="N368" i="4"/>
  <c r="J368" i="4"/>
  <c r="V367" i="4"/>
  <c r="O367" i="4"/>
  <c r="N367" i="4"/>
  <c r="J367" i="4"/>
  <c r="G367" i="4"/>
  <c r="V366" i="4"/>
  <c r="N366" i="4"/>
  <c r="O366" i="4" s="1"/>
  <c r="J366" i="4"/>
  <c r="V365" i="4"/>
  <c r="N365" i="4"/>
  <c r="O365" i="4" s="1"/>
  <c r="J365" i="4"/>
  <c r="Y364" i="4"/>
  <c r="W364" i="4"/>
  <c r="V364" i="4"/>
  <c r="N364" i="4"/>
  <c r="O364" i="4" s="1"/>
  <c r="Q364" i="4" s="1"/>
  <c r="J364" i="4"/>
  <c r="Y363" i="4"/>
  <c r="Z363" i="4" s="1"/>
  <c r="W363" i="4"/>
  <c r="X363" i="4" s="1"/>
  <c r="V363" i="4"/>
  <c r="N363" i="4"/>
  <c r="O363" i="4" s="1"/>
  <c r="Q363" i="4" s="1"/>
  <c r="J363" i="4"/>
  <c r="V362" i="4"/>
  <c r="N362" i="4"/>
  <c r="O362" i="4" s="1"/>
  <c r="J362" i="4"/>
  <c r="V361" i="4"/>
  <c r="O361" i="4"/>
  <c r="N361" i="4"/>
  <c r="J361" i="4"/>
  <c r="V360" i="4"/>
  <c r="N360" i="4"/>
  <c r="O360" i="4" s="1"/>
  <c r="Q360" i="4" s="1"/>
  <c r="J360" i="4"/>
  <c r="Y359" i="4"/>
  <c r="W359" i="4"/>
  <c r="V359" i="4"/>
  <c r="N359" i="4"/>
  <c r="O359" i="4" s="1"/>
  <c r="Q359" i="4" s="1"/>
  <c r="J359" i="4"/>
  <c r="G359" i="4"/>
  <c r="W358" i="4"/>
  <c r="X358" i="4" s="1"/>
  <c r="V358" i="4"/>
  <c r="N358" i="4"/>
  <c r="O358" i="4" s="1"/>
  <c r="J358" i="4"/>
  <c r="Y357" i="4"/>
  <c r="X357" i="4"/>
  <c r="W357" i="4"/>
  <c r="V357" i="4"/>
  <c r="Q357" i="4"/>
  <c r="O357" i="4"/>
  <c r="N357" i="4"/>
  <c r="J357" i="4"/>
  <c r="V356" i="4"/>
  <c r="N356" i="4"/>
  <c r="O356" i="4" s="1"/>
  <c r="J356" i="4"/>
  <c r="V355" i="4"/>
  <c r="N355" i="4"/>
  <c r="O355" i="4" s="1"/>
  <c r="J355" i="4"/>
  <c r="G355" i="4"/>
  <c r="V354" i="4"/>
  <c r="N354" i="4"/>
  <c r="O354" i="4" s="1"/>
  <c r="J354" i="4"/>
  <c r="Y353" i="4"/>
  <c r="Z353" i="4" s="1"/>
  <c r="V353" i="4"/>
  <c r="N353" i="4"/>
  <c r="O353" i="4" s="1"/>
  <c r="J353" i="4"/>
  <c r="Y352" i="4"/>
  <c r="W352" i="4"/>
  <c r="V352" i="4"/>
  <c r="N352" i="4"/>
  <c r="O352" i="4" s="1"/>
  <c r="Q352" i="4" s="1"/>
  <c r="J352" i="4"/>
  <c r="V351" i="4"/>
  <c r="N351" i="4"/>
  <c r="O351" i="4" s="1"/>
  <c r="J351" i="4"/>
  <c r="G351" i="4"/>
  <c r="F350" i="4"/>
  <c r="V349" i="4"/>
  <c r="O349" i="4"/>
  <c r="N349" i="4"/>
  <c r="J349" i="4"/>
  <c r="G349" i="4"/>
  <c r="Z348" i="4"/>
  <c r="Y348" i="4"/>
  <c r="V348" i="4"/>
  <c r="Q348" i="4"/>
  <c r="O348" i="4"/>
  <c r="W348" i="4" s="1"/>
  <c r="X348" i="4" s="1"/>
  <c r="N348" i="4"/>
  <c r="J348" i="4"/>
  <c r="V347" i="4"/>
  <c r="N347" i="4"/>
  <c r="O347" i="4" s="1"/>
  <c r="J347" i="4"/>
  <c r="V346" i="4"/>
  <c r="O346" i="4"/>
  <c r="N346" i="4"/>
  <c r="J346" i="4"/>
  <c r="V345" i="4"/>
  <c r="Q345" i="4"/>
  <c r="O345" i="4"/>
  <c r="N345" i="4"/>
  <c r="J345" i="4"/>
  <c r="V344" i="4"/>
  <c r="Q344" i="4"/>
  <c r="O344" i="4"/>
  <c r="Y344" i="4" s="1"/>
  <c r="Z344" i="4" s="1"/>
  <c r="N344" i="4"/>
  <c r="J344" i="4"/>
  <c r="V343" i="4"/>
  <c r="N343" i="4"/>
  <c r="O343" i="4" s="1"/>
  <c r="J343" i="4"/>
  <c r="V342" i="4"/>
  <c r="O342" i="4"/>
  <c r="N342" i="4"/>
  <c r="J342" i="4"/>
  <c r="V341" i="4"/>
  <c r="O341" i="4"/>
  <c r="N341" i="4"/>
  <c r="J341" i="4"/>
  <c r="W340" i="4"/>
  <c r="V340" i="4"/>
  <c r="Q340" i="4"/>
  <c r="O340" i="4"/>
  <c r="Y340" i="4" s="1"/>
  <c r="N340" i="4"/>
  <c r="J340" i="4"/>
  <c r="Y339" i="4"/>
  <c r="Z339" i="4" s="1"/>
  <c r="W339" i="4"/>
  <c r="X339" i="4" s="1"/>
  <c r="V339" i="4"/>
  <c r="N339" i="4"/>
  <c r="O339" i="4" s="1"/>
  <c r="Q339" i="4" s="1"/>
  <c r="J339" i="4"/>
  <c r="V338" i="4"/>
  <c r="O338" i="4"/>
  <c r="N338" i="4"/>
  <c r="J338" i="4"/>
  <c r="V337" i="4"/>
  <c r="N337" i="4"/>
  <c r="O337" i="4" s="1"/>
  <c r="J337" i="4"/>
  <c r="Y336" i="4"/>
  <c r="Z336" i="4" s="1"/>
  <c r="X336" i="4"/>
  <c r="V336" i="4"/>
  <c r="Q336" i="4"/>
  <c r="O336" i="4"/>
  <c r="W336" i="4" s="1"/>
  <c r="N336" i="4"/>
  <c r="J336" i="4"/>
  <c r="Y335" i="4"/>
  <c r="W335" i="4"/>
  <c r="V335" i="4"/>
  <c r="N335" i="4"/>
  <c r="O335" i="4" s="1"/>
  <c r="Q335" i="4" s="1"/>
  <c r="J335" i="4"/>
  <c r="Y334" i="4"/>
  <c r="Z334" i="4" s="1"/>
  <c r="X334" i="4"/>
  <c r="W334" i="4"/>
  <c r="V334" i="4"/>
  <c r="O334" i="4"/>
  <c r="Q334" i="4" s="1"/>
  <c r="N334" i="4"/>
  <c r="J334" i="4"/>
  <c r="Z333" i="4"/>
  <c r="V333" i="4"/>
  <c r="O333" i="4"/>
  <c r="Y333" i="4" s="1"/>
  <c r="N333" i="4"/>
  <c r="J333" i="4"/>
  <c r="V332" i="4"/>
  <c r="O332" i="4"/>
  <c r="Q332" i="4" s="1"/>
  <c r="N332" i="4"/>
  <c r="J332" i="4"/>
  <c r="V331" i="4"/>
  <c r="O331" i="4"/>
  <c r="N331" i="4"/>
  <c r="J331" i="4"/>
  <c r="Y330" i="4"/>
  <c r="W330" i="4"/>
  <c r="V330" i="4"/>
  <c r="Q330" i="4"/>
  <c r="O330" i="4"/>
  <c r="N330" i="4"/>
  <c r="J330" i="4"/>
  <c r="F329" i="4"/>
  <c r="G329" i="4" s="1"/>
  <c r="Y328" i="4"/>
  <c r="Z328" i="4" s="1"/>
  <c r="W328" i="4"/>
  <c r="V328" i="4"/>
  <c r="N328" i="4"/>
  <c r="O328" i="4" s="1"/>
  <c r="Q328" i="4" s="1"/>
  <c r="J328" i="4"/>
  <c r="V327" i="4"/>
  <c r="O327" i="4"/>
  <c r="N327" i="4"/>
  <c r="J327" i="4"/>
  <c r="G327" i="4"/>
  <c r="V326" i="4"/>
  <c r="N326" i="4"/>
  <c r="O326" i="4" s="1"/>
  <c r="J326" i="4"/>
  <c r="V325" i="4"/>
  <c r="O325" i="4"/>
  <c r="W325" i="4" s="1"/>
  <c r="X325" i="4" s="1"/>
  <c r="N325" i="4"/>
  <c r="J325" i="4"/>
  <c r="Y324" i="4"/>
  <c r="Z324" i="4" s="1"/>
  <c r="W324" i="4"/>
  <c r="V324" i="4"/>
  <c r="N324" i="4"/>
  <c r="O324" i="4" s="1"/>
  <c r="Q324" i="4" s="1"/>
  <c r="J324" i="4"/>
  <c r="G324" i="4"/>
  <c r="V323" i="4"/>
  <c r="N323" i="4"/>
  <c r="O323" i="4" s="1"/>
  <c r="J323" i="4"/>
  <c r="V322" i="4"/>
  <c r="N322" i="4"/>
  <c r="O322" i="4" s="1"/>
  <c r="J322" i="4"/>
  <c r="V321" i="4"/>
  <c r="N321" i="4"/>
  <c r="O321" i="4" s="1"/>
  <c r="J321" i="4"/>
  <c r="V320" i="4"/>
  <c r="N320" i="4"/>
  <c r="O320" i="4" s="1"/>
  <c r="J320" i="4"/>
  <c r="Y319" i="4"/>
  <c r="Z319" i="4" s="1"/>
  <c r="V319" i="4"/>
  <c r="N319" i="4"/>
  <c r="O319" i="4" s="1"/>
  <c r="J319" i="4"/>
  <c r="G319" i="4"/>
  <c r="Z318" i="4"/>
  <c r="Y318" i="4"/>
  <c r="W318" i="4"/>
  <c r="V318" i="4"/>
  <c r="N318" i="4"/>
  <c r="O318" i="4" s="1"/>
  <c r="Q318" i="4" s="1"/>
  <c r="J318" i="4"/>
  <c r="V317" i="4"/>
  <c r="N317" i="4"/>
  <c r="O317" i="4" s="1"/>
  <c r="J317" i="4"/>
  <c r="Y316" i="4"/>
  <c r="Z316" i="4" s="1"/>
  <c r="W316" i="4"/>
  <c r="X316" i="4" s="1"/>
  <c r="V316" i="4"/>
  <c r="N316" i="4"/>
  <c r="O316" i="4" s="1"/>
  <c r="Q316" i="4" s="1"/>
  <c r="J316" i="4"/>
  <c r="G316" i="4"/>
  <c r="Y315" i="4"/>
  <c r="Z315" i="4" s="1"/>
  <c r="V315" i="4"/>
  <c r="O315" i="4"/>
  <c r="N315" i="4"/>
  <c r="J315" i="4"/>
  <c r="V314" i="4"/>
  <c r="N314" i="4"/>
  <c r="O314" i="4" s="1"/>
  <c r="J314" i="4"/>
  <c r="J313" i="4" s="1"/>
  <c r="F313" i="4"/>
  <c r="G313" i="4" s="1"/>
  <c r="V312" i="4"/>
  <c r="Q312" i="4"/>
  <c r="O312" i="4"/>
  <c r="N312" i="4"/>
  <c r="J312" i="4"/>
  <c r="V311" i="4"/>
  <c r="O311" i="4"/>
  <c r="N311" i="4"/>
  <c r="J311" i="4"/>
  <c r="G311" i="4"/>
  <c r="V310" i="4"/>
  <c r="Q310" i="4"/>
  <c r="N310" i="4"/>
  <c r="O310" i="4" s="1"/>
  <c r="J310" i="4"/>
  <c r="V309" i="4"/>
  <c r="N309" i="4"/>
  <c r="O309" i="4" s="1"/>
  <c r="Y309" i="4" s="1"/>
  <c r="Z309" i="4" s="1"/>
  <c r="J309" i="4"/>
  <c r="V308" i="4"/>
  <c r="O308" i="4"/>
  <c r="N308" i="4"/>
  <c r="J308" i="4"/>
  <c r="V307" i="4"/>
  <c r="Q307" i="4"/>
  <c r="O307" i="4"/>
  <c r="Y307" i="4" s="1"/>
  <c r="N307" i="4"/>
  <c r="J307" i="4"/>
  <c r="W306" i="4"/>
  <c r="X306" i="4" s="1"/>
  <c r="V306" i="4"/>
  <c r="Q306" i="4"/>
  <c r="N306" i="4"/>
  <c r="O306" i="4" s="1"/>
  <c r="Y306" i="4" s="1"/>
  <c r="J306" i="4"/>
  <c r="Y305" i="4"/>
  <c r="Z305" i="4" s="1"/>
  <c r="V305" i="4"/>
  <c r="Q305" i="4"/>
  <c r="N305" i="4"/>
  <c r="O305" i="4" s="1"/>
  <c r="W305" i="4" s="1"/>
  <c r="J305" i="4"/>
  <c r="G305" i="4"/>
  <c r="W304" i="4"/>
  <c r="X304" i="4" s="1"/>
  <c r="V304" i="4"/>
  <c r="O304" i="4"/>
  <c r="Y304" i="4" s="1"/>
  <c r="N304" i="4"/>
  <c r="J304" i="4"/>
  <c r="Y303" i="4"/>
  <c r="Z303" i="4" s="1"/>
  <c r="V303" i="4"/>
  <c r="N303" i="4"/>
  <c r="O303" i="4" s="1"/>
  <c r="Q303" i="4" s="1"/>
  <c r="J303" i="4"/>
  <c r="V302" i="4"/>
  <c r="O302" i="4"/>
  <c r="W302" i="4" s="1"/>
  <c r="X302" i="4" s="1"/>
  <c r="N302" i="4"/>
  <c r="J302" i="4"/>
  <c r="G302" i="4"/>
  <c r="W301" i="4"/>
  <c r="V301" i="4"/>
  <c r="N301" i="4"/>
  <c r="O301" i="4" s="1"/>
  <c r="J301" i="4"/>
  <c r="J292" i="4" s="1"/>
  <c r="V300" i="4"/>
  <c r="Q300" i="4"/>
  <c r="O300" i="4"/>
  <c r="N300" i="4"/>
  <c r="J300" i="4"/>
  <c r="V299" i="4"/>
  <c r="Q299" i="4"/>
  <c r="O299" i="4"/>
  <c r="W299" i="4" s="1"/>
  <c r="N299" i="4"/>
  <c r="J299" i="4"/>
  <c r="W298" i="4"/>
  <c r="X298" i="4" s="1"/>
  <c r="V298" i="4"/>
  <c r="N298" i="4"/>
  <c r="O298" i="4" s="1"/>
  <c r="J298" i="4"/>
  <c r="Y297" i="4"/>
  <c r="Z297" i="4" s="1"/>
  <c r="V297" i="4"/>
  <c r="O297" i="4"/>
  <c r="N297" i="4"/>
  <c r="J297" i="4"/>
  <c r="V296" i="4"/>
  <c r="N296" i="4"/>
  <c r="O296" i="4" s="1"/>
  <c r="J296" i="4"/>
  <c r="Y295" i="4"/>
  <c r="X295" i="4"/>
  <c r="W295" i="4"/>
  <c r="V295" i="4"/>
  <c r="Q295" i="4"/>
  <c r="N295" i="4"/>
  <c r="O295" i="4" s="1"/>
  <c r="J295" i="4"/>
  <c r="G295" i="4"/>
  <c r="V294" i="4"/>
  <c r="N294" i="4"/>
  <c r="O294" i="4" s="1"/>
  <c r="J294" i="4"/>
  <c r="V293" i="4"/>
  <c r="N293" i="4"/>
  <c r="O293" i="4" s="1"/>
  <c r="J293" i="4"/>
  <c r="G292" i="4"/>
  <c r="F292" i="4"/>
  <c r="Y291" i="4"/>
  <c r="W291" i="4"/>
  <c r="X291" i="4" s="1"/>
  <c r="V291" i="4"/>
  <c r="Q291" i="4"/>
  <c r="O291" i="4"/>
  <c r="N291" i="4"/>
  <c r="J291" i="4"/>
  <c r="G291" i="4"/>
  <c r="V290" i="4"/>
  <c r="N290" i="4"/>
  <c r="O290" i="4" s="1"/>
  <c r="J290" i="4"/>
  <c r="G290" i="4"/>
  <c r="Y289" i="4"/>
  <c r="W289" i="4"/>
  <c r="V289" i="4"/>
  <c r="Q289" i="4"/>
  <c r="O289" i="4"/>
  <c r="N289" i="4"/>
  <c r="J289" i="4"/>
  <c r="V288" i="4"/>
  <c r="N288" i="4"/>
  <c r="O288" i="4" s="1"/>
  <c r="J288" i="4"/>
  <c r="G288" i="4"/>
  <c r="Y287" i="4"/>
  <c r="Z287" i="4" s="1"/>
  <c r="W287" i="4"/>
  <c r="X287" i="4" s="1"/>
  <c r="V287" i="4"/>
  <c r="Q287" i="4"/>
  <c r="O287" i="4"/>
  <c r="N287" i="4"/>
  <c r="J287" i="4"/>
  <c r="Z286" i="4"/>
  <c r="Y286" i="4"/>
  <c r="W286" i="4"/>
  <c r="V286" i="4"/>
  <c r="N286" i="4"/>
  <c r="O286" i="4" s="1"/>
  <c r="Q286" i="4" s="1"/>
  <c r="J286" i="4"/>
  <c r="Y285" i="4"/>
  <c r="W285" i="4"/>
  <c r="X285" i="4" s="1"/>
  <c r="V285" i="4"/>
  <c r="Q285" i="4"/>
  <c r="O285" i="4"/>
  <c r="N285" i="4"/>
  <c r="J285" i="4"/>
  <c r="G285" i="4"/>
  <c r="V284" i="4"/>
  <c r="O284" i="4"/>
  <c r="N284" i="4"/>
  <c r="J284" i="4"/>
  <c r="Y283" i="4"/>
  <c r="W283" i="4"/>
  <c r="V283" i="4"/>
  <c r="Q283" i="4"/>
  <c r="O283" i="4"/>
  <c r="N283" i="4"/>
  <c r="J283" i="4"/>
  <c r="Y282" i="4"/>
  <c r="Z282" i="4" s="1"/>
  <c r="X282" i="4"/>
  <c r="V282" i="4"/>
  <c r="Q282" i="4"/>
  <c r="N282" i="4"/>
  <c r="O282" i="4" s="1"/>
  <c r="W282" i="4" s="1"/>
  <c r="J282" i="4"/>
  <c r="Y281" i="4"/>
  <c r="W281" i="4"/>
  <c r="X281" i="4" s="1"/>
  <c r="V281" i="4"/>
  <c r="Q281" i="4"/>
  <c r="O281" i="4"/>
  <c r="N281" i="4"/>
  <c r="J281" i="4"/>
  <c r="V280" i="4"/>
  <c r="O280" i="4"/>
  <c r="Q280" i="4" s="1"/>
  <c r="N280" i="4"/>
  <c r="J280" i="4"/>
  <c r="Y279" i="4"/>
  <c r="W279" i="4"/>
  <c r="V279" i="4"/>
  <c r="Q279" i="4"/>
  <c r="O279" i="4"/>
  <c r="N279" i="4"/>
  <c r="J279" i="4"/>
  <c r="V278" i="4"/>
  <c r="O278" i="4"/>
  <c r="N278" i="4"/>
  <c r="J278" i="4"/>
  <c r="G278" i="4"/>
  <c r="Y277" i="4"/>
  <c r="W277" i="4"/>
  <c r="V277" i="4"/>
  <c r="Q277" i="4"/>
  <c r="O277" i="4"/>
  <c r="N277" i="4"/>
  <c r="J277" i="4"/>
  <c r="F276" i="4"/>
  <c r="Z275" i="4"/>
  <c r="Y275" i="4"/>
  <c r="V275" i="4"/>
  <c r="Q275" i="4"/>
  <c r="N275" i="4"/>
  <c r="O275" i="4" s="1"/>
  <c r="W275" i="4" s="1"/>
  <c r="J275" i="4"/>
  <c r="G275" i="4"/>
  <c r="V274" i="4"/>
  <c r="N274" i="4"/>
  <c r="O274" i="4" s="1"/>
  <c r="Q274" i="4" s="1"/>
  <c r="J274" i="4"/>
  <c r="Y273" i="4"/>
  <c r="Z273" i="4" s="1"/>
  <c r="V273" i="4"/>
  <c r="N273" i="4"/>
  <c r="O273" i="4" s="1"/>
  <c r="J273" i="4"/>
  <c r="G273" i="4"/>
  <c r="V272" i="4"/>
  <c r="N272" i="4"/>
  <c r="O272" i="4" s="1"/>
  <c r="J272" i="4"/>
  <c r="G272" i="4"/>
  <c r="V271" i="4"/>
  <c r="N271" i="4"/>
  <c r="O271" i="4" s="1"/>
  <c r="J271" i="4"/>
  <c r="V270" i="4"/>
  <c r="O270" i="4"/>
  <c r="N270" i="4"/>
  <c r="J270" i="4"/>
  <c r="Y269" i="4"/>
  <c r="Z269" i="4" s="1"/>
  <c r="X269" i="4"/>
  <c r="V269" i="4"/>
  <c r="N269" i="4"/>
  <c r="O269" i="4" s="1"/>
  <c r="W269" i="4" s="1"/>
  <c r="J269" i="4"/>
  <c r="G269" i="4"/>
  <c r="Y268" i="4"/>
  <c r="Z268" i="4" s="1"/>
  <c r="X268" i="4"/>
  <c r="V268" i="4"/>
  <c r="N268" i="4"/>
  <c r="O268" i="4" s="1"/>
  <c r="W268" i="4" s="1"/>
  <c r="J268" i="4"/>
  <c r="Y267" i="4"/>
  <c r="V267" i="4"/>
  <c r="Q267" i="4"/>
  <c r="O267" i="4"/>
  <c r="W267" i="4" s="1"/>
  <c r="N267" i="4"/>
  <c r="J267" i="4"/>
  <c r="G267" i="4"/>
  <c r="V266" i="4"/>
  <c r="O266" i="4"/>
  <c r="Y266" i="4" s="1"/>
  <c r="Z266" i="4" s="1"/>
  <c r="N266" i="4"/>
  <c r="J266" i="4"/>
  <c r="V265" i="4"/>
  <c r="O265" i="4"/>
  <c r="N265" i="4"/>
  <c r="J265" i="4"/>
  <c r="V264" i="4"/>
  <c r="N264" i="4"/>
  <c r="O264" i="4" s="1"/>
  <c r="Y264" i="4" s="1"/>
  <c r="Z264" i="4" s="1"/>
  <c r="J264" i="4"/>
  <c r="V263" i="4"/>
  <c r="O263" i="4"/>
  <c r="N263" i="4"/>
  <c r="J263" i="4"/>
  <c r="V262" i="4"/>
  <c r="N262" i="4"/>
  <c r="O262" i="4" s="1"/>
  <c r="J262" i="4"/>
  <c r="V261" i="4"/>
  <c r="O261" i="4"/>
  <c r="N261" i="4"/>
  <c r="J261" i="4"/>
  <c r="W260" i="4"/>
  <c r="X260" i="4" s="1"/>
  <c r="V260" i="4"/>
  <c r="N260" i="4"/>
  <c r="O260" i="4" s="1"/>
  <c r="J260" i="4"/>
  <c r="V259" i="4"/>
  <c r="N259" i="4"/>
  <c r="O259" i="4" s="1"/>
  <c r="J259" i="4"/>
  <c r="V258" i="4"/>
  <c r="O258" i="4"/>
  <c r="N258" i="4"/>
  <c r="J258" i="4"/>
  <c r="Y257" i="4"/>
  <c r="X257" i="4"/>
  <c r="V257" i="4"/>
  <c r="N257" i="4"/>
  <c r="O257" i="4" s="1"/>
  <c r="W257" i="4" s="1"/>
  <c r="J257" i="4"/>
  <c r="V256" i="4"/>
  <c r="O256" i="4"/>
  <c r="O255" i="4" s="1"/>
  <c r="N256" i="4"/>
  <c r="J256" i="4"/>
  <c r="J255" i="4" s="1"/>
  <c r="G255" i="4"/>
  <c r="F255" i="4"/>
  <c r="V254" i="4"/>
  <c r="O254" i="4"/>
  <c r="Q254" i="4" s="1"/>
  <c r="N254" i="4"/>
  <c r="J254" i="4"/>
  <c r="V253" i="4"/>
  <c r="N253" i="4"/>
  <c r="O253" i="4" s="1"/>
  <c r="J253" i="4"/>
  <c r="V252" i="4"/>
  <c r="O252" i="4"/>
  <c r="N252" i="4"/>
  <c r="J252" i="4"/>
  <c r="W251" i="4"/>
  <c r="X251" i="4" s="1"/>
  <c r="V251" i="4"/>
  <c r="N251" i="4"/>
  <c r="O251" i="4" s="1"/>
  <c r="J251" i="4"/>
  <c r="Y250" i="4"/>
  <c r="Z250" i="4" s="1"/>
  <c r="V250" i="4"/>
  <c r="O250" i="4"/>
  <c r="Q250" i="4" s="1"/>
  <c r="N250" i="4"/>
  <c r="J250" i="4"/>
  <c r="V249" i="4"/>
  <c r="N249" i="4"/>
  <c r="O249" i="4" s="1"/>
  <c r="J249" i="4"/>
  <c r="Y248" i="4"/>
  <c r="Z248" i="4" s="1"/>
  <c r="X248" i="4"/>
  <c r="V248" i="4"/>
  <c r="N248" i="4"/>
  <c r="O248" i="4" s="1"/>
  <c r="W248" i="4" s="1"/>
  <c r="J248" i="4"/>
  <c r="V247" i="4"/>
  <c r="N247" i="4"/>
  <c r="O247" i="4" s="1"/>
  <c r="J247" i="4"/>
  <c r="V246" i="4"/>
  <c r="N246" i="4"/>
  <c r="O246" i="4" s="1"/>
  <c r="J246" i="4"/>
  <c r="V245" i="4"/>
  <c r="O245" i="4"/>
  <c r="N245" i="4"/>
  <c r="J245" i="4"/>
  <c r="J239" i="4" s="1"/>
  <c r="V244" i="4"/>
  <c r="N244" i="4"/>
  <c r="O244" i="4" s="1"/>
  <c r="Q244" i="4" s="1"/>
  <c r="J244" i="4"/>
  <c r="V243" i="4"/>
  <c r="Q243" i="4"/>
  <c r="O243" i="4"/>
  <c r="N243" i="4"/>
  <c r="J243" i="4"/>
  <c r="G243" i="4"/>
  <c r="Y242" i="4"/>
  <c r="Z242" i="4" s="1"/>
  <c r="W242" i="4"/>
  <c r="X242" i="4" s="1"/>
  <c r="V242" i="4"/>
  <c r="N242" i="4"/>
  <c r="O242" i="4" s="1"/>
  <c r="Q242" i="4" s="1"/>
  <c r="J242" i="4"/>
  <c r="V241" i="4"/>
  <c r="O241" i="4"/>
  <c r="N241" i="4"/>
  <c r="J241" i="4"/>
  <c r="V240" i="4"/>
  <c r="N240" i="4"/>
  <c r="O240" i="4" s="1"/>
  <c r="J240" i="4"/>
  <c r="F239" i="4"/>
  <c r="G239" i="4" s="1"/>
  <c r="V238" i="4"/>
  <c r="O238" i="4"/>
  <c r="W238" i="4" s="1"/>
  <c r="N238" i="4"/>
  <c r="J238" i="4"/>
  <c r="G238" i="4"/>
  <c r="Y237" i="4"/>
  <c r="Z237" i="4" s="1"/>
  <c r="V237" i="4"/>
  <c r="N237" i="4"/>
  <c r="O237" i="4" s="1"/>
  <c r="Q237" i="4" s="1"/>
  <c r="J237" i="4"/>
  <c r="Z236" i="4"/>
  <c r="Y236" i="4"/>
  <c r="X236" i="4"/>
  <c r="V236" i="4"/>
  <c r="Q236" i="4"/>
  <c r="O236" i="4"/>
  <c r="W236" i="4" s="1"/>
  <c r="N236" i="4"/>
  <c r="J236" i="4"/>
  <c r="Y235" i="4"/>
  <c r="Z235" i="4" s="1"/>
  <c r="W235" i="4"/>
  <c r="X235" i="4" s="1"/>
  <c r="V235" i="4"/>
  <c r="N235" i="4"/>
  <c r="O235" i="4" s="1"/>
  <c r="Q235" i="4" s="1"/>
  <c r="J235" i="4"/>
  <c r="G235" i="4"/>
  <c r="Y234" i="4"/>
  <c r="Z234" i="4" s="1"/>
  <c r="V234" i="4"/>
  <c r="O234" i="4"/>
  <c r="W234" i="4" s="1"/>
  <c r="N234" i="4"/>
  <c r="J234" i="4"/>
  <c r="V233" i="4"/>
  <c r="O233" i="4"/>
  <c r="N233" i="4"/>
  <c r="J233" i="4"/>
  <c r="V232" i="4"/>
  <c r="O232" i="4"/>
  <c r="Y232" i="4" s="1"/>
  <c r="Z232" i="4" s="1"/>
  <c r="N232" i="4"/>
  <c r="J232" i="4"/>
  <c r="G232" i="4"/>
  <c r="X231" i="4"/>
  <c r="W231" i="4"/>
  <c r="V231" i="4"/>
  <c r="O231" i="4"/>
  <c r="N231" i="4"/>
  <c r="J231" i="4"/>
  <c r="Y230" i="4"/>
  <c r="Z230" i="4" s="1"/>
  <c r="X230" i="4"/>
  <c r="W230" i="4"/>
  <c r="V230" i="4"/>
  <c r="Q230" i="4"/>
  <c r="O230" i="4"/>
  <c r="N230" i="4"/>
  <c r="J230" i="4"/>
  <c r="G230" i="4"/>
  <c r="V229" i="4"/>
  <c r="N229" i="4"/>
  <c r="O229" i="4" s="1"/>
  <c r="J229" i="4"/>
  <c r="Y228" i="4"/>
  <c r="Z228" i="4" s="1"/>
  <c r="V228" i="4"/>
  <c r="O228" i="4"/>
  <c r="W228" i="4" s="1"/>
  <c r="X228" i="4" s="1"/>
  <c r="N228" i="4"/>
  <c r="J228" i="4"/>
  <c r="V227" i="4"/>
  <c r="N227" i="4"/>
  <c r="O227" i="4" s="1"/>
  <c r="J227" i="4"/>
  <c r="V226" i="4"/>
  <c r="O226" i="4"/>
  <c r="Y226" i="4" s="1"/>
  <c r="Z226" i="4" s="1"/>
  <c r="N226" i="4"/>
  <c r="J226" i="4"/>
  <c r="V225" i="4"/>
  <c r="O225" i="4"/>
  <c r="N225" i="4"/>
  <c r="J225" i="4"/>
  <c r="V224" i="4"/>
  <c r="O224" i="4"/>
  <c r="Y224" i="4" s="1"/>
  <c r="Z224" i="4" s="1"/>
  <c r="N224" i="4"/>
  <c r="J224" i="4"/>
  <c r="Z223" i="4"/>
  <c r="Y223" i="4"/>
  <c r="W223" i="4"/>
  <c r="X223" i="4" s="1"/>
  <c r="V223" i="4"/>
  <c r="N223" i="4"/>
  <c r="O223" i="4" s="1"/>
  <c r="Q223" i="4" s="1"/>
  <c r="J223" i="4"/>
  <c r="W222" i="4"/>
  <c r="V222" i="4"/>
  <c r="O222" i="4"/>
  <c r="N222" i="4"/>
  <c r="J222" i="4"/>
  <c r="V221" i="4"/>
  <c r="Q221" i="4"/>
  <c r="O221" i="4"/>
  <c r="W221" i="4" s="1"/>
  <c r="X221" i="4" s="1"/>
  <c r="N221" i="4"/>
  <c r="J221" i="4"/>
  <c r="V220" i="4"/>
  <c r="O220" i="4"/>
  <c r="Y220" i="4" s="1"/>
  <c r="N220" i="4"/>
  <c r="J220" i="4"/>
  <c r="W219" i="4"/>
  <c r="V219" i="4"/>
  <c r="O219" i="4"/>
  <c r="N219" i="4"/>
  <c r="J219" i="4"/>
  <c r="G219" i="4"/>
  <c r="F218" i="4"/>
  <c r="V217" i="4"/>
  <c r="O217" i="4"/>
  <c r="N217" i="4"/>
  <c r="J217" i="4"/>
  <c r="G217" i="4"/>
  <c r="V216" i="4"/>
  <c r="N216" i="4"/>
  <c r="O216" i="4" s="1"/>
  <c r="Q216" i="4" s="1"/>
  <c r="J216" i="4"/>
  <c r="G216" i="4"/>
  <c r="V215" i="4"/>
  <c r="N215" i="4"/>
  <c r="O215" i="4" s="1"/>
  <c r="J215" i="4"/>
  <c r="G215" i="4"/>
  <c r="V214" i="4"/>
  <c r="O214" i="4"/>
  <c r="Y214" i="4" s="1"/>
  <c r="Z214" i="4" s="1"/>
  <c r="N214" i="4"/>
  <c r="J214" i="4"/>
  <c r="V213" i="4"/>
  <c r="O213" i="4"/>
  <c r="Y213" i="4" s="1"/>
  <c r="Z213" i="4" s="1"/>
  <c r="N213" i="4"/>
  <c r="J213" i="4"/>
  <c r="V212" i="4"/>
  <c r="O212" i="4"/>
  <c r="N212" i="4"/>
  <c r="J212" i="4"/>
  <c r="J197" i="4" s="1"/>
  <c r="G212" i="4"/>
  <c r="Y211" i="4"/>
  <c r="Z211" i="4" s="1"/>
  <c r="V211" i="4"/>
  <c r="N211" i="4"/>
  <c r="O211" i="4" s="1"/>
  <c r="Q211" i="4" s="1"/>
  <c r="J211" i="4"/>
  <c r="G211" i="4"/>
  <c r="V210" i="4"/>
  <c r="N210" i="4"/>
  <c r="O210" i="4" s="1"/>
  <c r="J210" i="4"/>
  <c r="V209" i="4"/>
  <c r="N209" i="4"/>
  <c r="O209" i="4" s="1"/>
  <c r="J209" i="4"/>
  <c r="G209" i="4"/>
  <c r="X208" i="4"/>
  <c r="W208" i="4"/>
  <c r="V208" i="4"/>
  <c r="N208" i="4"/>
  <c r="O208" i="4" s="1"/>
  <c r="J208" i="4"/>
  <c r="V207" i="4"/>
  <c r="O207" i="4"/>
  <c r="N207" i="4"/>
  <c r="J207" i="4"/>
  <c r="V206" i="4"/>
  <c r="N206" i="4"/>
  <c r="O206" i="4" s="1"/>
  <c r="W206" i="4" s="1"/>
  <c r="X206" i="4" s="1"/>
  <c r="J206" i="4"/>
  <c r="Y205" i="4"/>
  <c r="Z205" i="4" s="1"/>
  <c r="W205" i="4"/>
  <c r="X205" i="4" s="1"/>
  <c r="V205" i="4"/>
  <c r="Q205" i="4"/>
  <c r="O205" i="4"/>
  <c r="N205" i="4"/>
  <c r="J205" i="4"/>
  <c r="V204" i="4"/>
  <c r="N204" i="4"/>
  <c r="O204" i="4" s="1"/>
  <c r="J204" i="4"/>
  <c r="G204" i="4"/>
  <c r="V203" i="4"/>
  <c r="N203" i="4"/>
  <c r="O203" i="4" s="1"/>
  <c r="J203" i="4"/>
  <c r="G203" i="4"/>
  <c r="Y202" i="4"/>
  <c r="Z202" i="4" s="1"/>
  <c r="V202" i="4"/>
  <c r="O202" i="4"/>
  <c r="W202" i="4" s="1"/>
  <c r="X202" i="4" s="1"/>
  <c r="N202" i="4"/>
  <c r="J202" i="4"/>
  <c r="G202" i="4"/>
  <c r="Y201" i="4"/>
  <c r="Z201" i="4" s="1"/>
  <c r="W201" i="4"/>
  <c r="X201" i="4" s="1"/>
  <c r="V201" i="4"/>
  <c r="N201" i="4"/>
  <c r="O201" i="4" s="1"/>
  <c r="Q201" i="4" s="1"/>
  <c r="J201" i="4"/>
  <c r="Y200" i="4"/>
  <c r="Z200" i="4" s="1"/>
  <c r="X200" i="4"/>
  <c r="W200" i="4"/>
  <c r="V200" i="4"/>
  <c r="N200" i="4"/>
  <c r="O200" i="4" s="1"/>
  <c r="Q200" i="4" s="1"/>
  <c r="J200" i="4"/>
  <c r="Y199" i="4"/>
  <c r="W199" i="4"/>
  <c r="X199" i="4" s="1"/>
  <c r="V199" i="4"/>
  <c r="Q199" i="4"/>
  <c r="O199" i="4"/>
  <c r="N199" i="4"/>
  <c r="J199" i="4"/>
  <c r="G199" i="4"/>
  <c r="V198" i="4"/>
  <c r="N198" i="4"/>
  <c r="O198" i="4" s="1"/>
  <c r="J198" i="4"/>
  <c r="F197" i="4"/>
  <c r="Y196" i="4"/>
  <c r="Z196" i="4" s="1"/>
  <c r="W196" i="4"/>
  <c r="X196" i="4" s="1"/>
  <c r="V196" i="4"/>
  <c r="N196" i="4"/>
  <c r="O196" i="4" s="1"/>
  <c r="Q196" i="4" s="1"/>
  <c r="J196" i="4"/>
  <c r="G196" i="4"/>
  <c r="Z195" i="4"/>
  <c r="Y195" i="4"/>
  <c r="V195" i="4"/>
  <c r="N195" i="4"/>
  <c r="O195" i="4" s="1"/>
  <c r="J195" i="4"/>
  <c r="Y194" i="4"/>
  <c r="Z194" i="4" s="1"/>
  <c r="W194" i="4"/>
  <c r="X194" i="4" s="1"/>
  <c r="V194" i="4"/>
  <c r="Q194" i="4"/>
  <c r="N194" i="4"/>
  <c r="O194" i="4" s="1"/>
  <c r="J194" i="4"/>
  <c r="Y193" i="4"/>
  <c r="Z193" i="4" s="1"/>
  <c r="X193" i="4"/>
  <c r="V193" i="4"/>
  <c r="Q193" i="4"/>
  <c r="O193" i="4"/>
  <c r="W193" i="4" s="1"/>
  <c r="N193" i="4"/>
  <c r="J193" i="4"/>
  <c r="Y192" i="4"/>
  <c r="W192" i="4"/>
  <c r="X192" i="4" s="1"/>
  <c r="V192" i="4"/>
  <c r="Q192" i="4"/>
  <c r="N192" i="4"/>
  <c r="O192" i="4" s="1"/>
  <c r="J192" i="4"/>
  <c r="G192" i="4"/>
  <c r="V191" i="4"/>
  <c r="N191" i="4"/>
  <c r="O191" i="4" s="1"/>
  <c r="J191" i="4"/>
  <c r="J176" i="4" s="1"/>
  <c r="V190" i="4"/>
  <c r="N190" i="4"/>
  <c r="O190" i="4" s="1"/>
  <c r="J190" i="4"/>
  <c r="G190" i="4"/>
  <c r="Y189" i="4"/>
  <c r="Z189" i="4" s="1"/>
  <c r="X189" i="4"/>
  <c r="W189" i="4"/>
  <c r="V189" i="4"/>
  <c r="O189" i="4"/>
  <c r="Q189" i="4" s="1"/>
  <c r="N189" i="4"/>
  <c r="J189" i="4"/>
  <c r="G189" i="4"/>
  <c r="Z188" i="4"/>
  <c r="W188" i="4"/>
  <c r="X188" i="4" s="1"/>
  <c r="V188" i="4"/>
  <c r="Q188" i="4"/>
  <c r="N188" i="4"/>
  <c r="O188" i="4" s="1"/>
  <c r="Y188" i="4" s="1"/>
  <c r="J188" i="4"/>
  <c r="Y187" i="4"/>
  <c r="Z187" i="4" s="1"/>
  <c r="W187" i="4"/>
  <c r="X187" i="4" s="1"/>
  <c r="V187" i="4"/>
  <c r="N187" i="4"/>
  <c r="O187" i="4" s="1"/>
  <c r="Q187" i="4" s="1"/>
  <c r="J187" i="4"/>
  <c r="G187" i="4"/>
  <c r="V186" i="4"/>
  <c r="Q186" i="4"/>
  <c r="N186" i="4"/>
  <c r="O186" i="4" s="1"/>
  <c r="J186" i="4"/>
  <c r="G186" i="4"/>
  <c r="V185" i="4"/>
  <c r="O185" i="4"/>
  <c r="N185" i="4"/>
  <c r="J185" i="4"/>
  <c r="G185" i="4"/>
  <c r="Y184" i="4"/>
  <c r="Z184" i="4" s="1"/>
  <c r="V184" i="4"/>
  <c r="N184" i="4"/>
  <c r="O184" i="4" s="1"/>
  <c r="J184" i="4"/>
  <c r="G184" i="4"/>
  <c r="Z183" i="4"/>
  <c r="Y183" i="4"/>
  <c r="V183" i="4"/>
  <c r="N183" i="4"/>
  <c r="O183" i="4" s="1"/>
  <c r="J183" i="4"/>
  <c r="Y182" i="4"/>
  <c r="Z182" i="4" s="1"/>
  <c r="X182" i="4"/>
  <c r="W182" i="4"/>
  <c r="V182" i="4"/>
  <c r="N182" i="4"/>
  <c r="O182" i="4" s="1"/>
  <c r="Q182" i="4" s="1"/>
  <c r="J182" i="4"/>
  <c r="G182" i="4"/>
  <c r="Y181" i="4"/>
  <c r="Z181" i="4" s="1"/>
  <c r="W181" i="4"/>
  <c r="X181" i="4" s="1"/>
  <c r="V181" i="4"/>
  <c r="N181" i="4"/>
  <c r="O181" i="4" s="1"/>
  <c r="Q181" i="4" s="1"/>
  <c r="J181" i="4"/>
  <c r="Z180" i="4"/>
  <c r="Y180" i="4"/>
  <c r="X180" i="4"/>
  <c r="W180" i="4"/>
  <c r="V180" i="4"/>
  <c r="N180" i="4"/>
  <c r="O180" i="4" s="1"/>
  <c r="Q180" i="4" s="1"/>
  <c r="J180" i="4"/>
  <c r="G180" i="4"/>
  <c r="V179" i="4"/>
  <c r="O179" i="4"/>
  <c r="Y179" i="4" s="1"/>
  <c r="Z179" i="4" s="1"/>
  <c r="N179" i="4"/>
  <c r="J179" i="4"/>
  <c r="Y178" i="4"/>
  <c r="W178" i="4"/>
  <c r="V178" i="4"/>
  <c r="Q178" i="4"/>
  <c r="N178" i="4"/>
  <c r="O178" i="4" s="1"/>
  <c r="J178" i="4"/>
  <c r="G178" i="4"/>
  <c r="V177" i="4"/>
  <c r="N177" i="4"/>
  <c r="O177" i="4" s="1"/>
  <c r="J177" i="4"/>
  <c r="G176" i="4"/>
  <c r="F176" i="4"/>
  <c r="Z175" i="4"/>
  <c r="V175" i="4"/>
  <c r="N175" i="4"/>
  <c r="O175" i="4" s="1"/>
  <c r="Y175" i="4" s="1"/>
  <c r="J175" i="4"/>
  <c r="G175" i="4"/>
  <c r="V174" i="4"/>
  <c r="N174" i="4"/>
  <c r="O174" i="4" s="1"/>
  <c r="J174" i="4"/>
  <c r="G174" i="4"/>
  <c r="V173" i="4"/>
  <c r="N173" i="4"/>
  <c r="O173" i="4" s="1"/>
  <c r="J173" i="4"/>
  <c r="G173" i="4"/>
  <c r="Y172" i="4"/>
  <c r="Z172" i="4" s="1"/>
  <c r="X172" i="4"/>
  <c r="V172" i="4"/>
  <c r="Q172" i="4"/>
  <c r="O172" i="4"/>
  <c r="W172" i="4" s="1"/>
  <c r="N172" i="4"/>
  <c r="J172" i="4"/>
  <c r="V171" i="4"/>
  <c r="Q171" i="4"/>
  <c r="N171" i="4"/>
  <c r="O171" i="4" s="1"/>
  <c r="Y171" i="4" s="1"/>
  <c r="Z171" i="4" s="1"/>
  <c r="J171" i="4"/>
  <c r="V170" i="4"/>
  <c r="N170" i="4"/>
  <c r="O170" i="4" s="1"/>
  <c r="W170" i="4" s="1"/>
  <c r="X170" i="4" s="1"/>
  <c r="J170" i="4"/>
  <c r="G170" i="4"/>
  <c r="V169" i="4"/>
  <c r="N169" i="4"/>
  <c r="O169" i="4" s="1"/>
  <c r="J169" i="4"/>
  <c r="G169" i="4"/>
  <c r="V168" i="4"/>
  <c r="Q168" i="4"/>
  <c r="O168" i="4"/>
  <c r="W168" i="4" s="1"/>
  <c r="X168" i="4" s="1"/>
  <c r="N168" i="4"/>
  <c r="J168" i="4"/>
  <c r="V167" i="4"/>
  <c r="N167" i="4"/>
  <c r="O167" i="4" s="1"/>
  <c r="W167" i="4" s="1"/>
  <c r="X167" i="4" s="1"/>
  <c r="J167" i="4"/>
  <c r="V166" i="4"/>
  <c r="O166" i="4"/>
  <c r="W166" i="4" s="1"/>
  <c r="X166" i="4" s="1"/>
  <c r="N166" i="4"/>
  <c r="J166" i="4"/>
  <c r="X165" i="4"/>
  <c r="W165" i="4"/>
  <c r="V165" i="4"/>
  <c r="Q165" i="4"/>
  <c r="O165" i="4"/>
  <c r="Y165" i="4" s="1"/>
  <c r="N165" i="4"/>
  <c r="J165" i="4"/>
  <c r="V164" i="4"/>
  <c r="O164" i="4"/>
  <c r="Q164" i="4" s="1"/>
  <c r="N164" i="4"/>
  <c r="J164" i="4"/>
  <c r="G164" i="4"/>
  <c r="V163" i="4"/>
  <c r="Q163" i="4"/>
  <c r="O163" i="4"/>
  <c r="N163" i="4"/>
  <c r="J163" i="4"/>
  <c r="V162" i="4"/>
  <c r="N162" i="4"/>
  <c r="O162" i="4" s="1"/>
  <c r="J162" i="4"/>
  <c r="V161" i="4"/>
  <c r="N161" i="4"/>
  <c r="O161" i="4" s="1"/>
  <c r="J161" i="4"/>
  <c r="G161" i="4"/>
  <c r="V160" i="4"/>
  <c r="Q160" i="4"/>
  <c r="O160" i="4"/>
  <c r="N160" i="4"/>
  <c r="J160" i="4"/>
  <c r="W159" i="4"/>
  <c r="X159" i="4" s="1"/>
  <c r="V159" i="4"/>
  <c r="Q159" i="4"/>
  <c r="O159" i="4"/>
  <c r="Y159" i="4" s="1"/>
  <c r="N159" i="4"/>
  <c r="J159" i="4"/>
  <c r="G159" i="4"/>
  <c r="V158" i="4"/>
  <c r="N158" i="4"/>
  <c r="O158" i="4" s="1"/>
  <c r="J158" i="4"/>
  <c r="V157" i="4"/>
  <c r="Q157" i="4"/>
  <c r="O157" i="4"/>
  <c r="N157" i="4"/>
  <c r="J157" i="4"/>
  <c r="G157" i="4"/>
  <c r="V156" i="4"/>
  <c r="N156" i="4"/>
  <c r="O156" i="4" s="1"/>
  <c r="J156" i="4"/>
  <c r="G156" i="4"/>
  <c r="G155" i="4"/>
  <c r="F155" i="4"/>
  <c r="V154" i="4"/>
  <c r="N154" i="4"/>
  <c r="O154" i="4" s="1"/>
  <c r="J154" i="4"/>
  <c r="G154" i="4"/>
  <c r="V153" i="4"/>
  <c r="O153" i="4"/>
  <c r="N153" i="4"/>
  <c r="J153" i="4"/>
  <c r="W152" i="4"/>
  <c r="X152" i="4" s="1"/>
  <c r="V152" i="4"/>
  <c r="Q152" i="4"/>
  <c r="N152" i="4"/>
  <c r="O152" i="4" s="1"/>
  <c r="Y152" i="4" s="1"/>
  <c r="Z152" i="4" s="1"/>
  <c r="J152" i="4"/>
  <c r="G152" i="4"/>
  <c r="Z151" i="4"/>
  <c r="Y151" i="4"/>
  <c r="X151" i="4"/>
  <c r="W151" i="4"/>
  <c r="V151" i="4"/>
  <c r="N151" i="4"/>
  <c r="O151" i="4" s="1"/>
  <c r="Q151" i="4" s="1"/>
  <c r="J151" i="4"/>
  <c r="V150" i="4"/>
  <c r="O150" i="4"/>
  <c r="N150" i="4"/>
  <c r="J150" i="4"/>
  <c r="V149" i="4"/>
  <c r="N149" i="4"/>
  <c r="O149" i="4" s="1"/>
  <c r="J149" i="4"/>
  <c r="G149" i="4"/>
  <c r="V148" i="4"/>
  <c r="N148" i="4"/>
  <c r="O148" i="4" s="1"/>
  <c r="J148" i="4"/>
  <c r="V147" i="4"/>
  <c r="N147" i="4"/>
  <c r="O147" i="4" s="1"/>
  <c r="J147" i="4"/>
  <c r="G147" i="4"/>
  <c r="Y146" i="4"/>
  <c r="Z146" i="4" s="1"/>
  <c r="W146" i="4"/>
  <c r="X146" i="4" s="1"/>
  <c r="V146" i="4"/>
  <c r="O146" i="4"/>
  <c r="Q146" i="4" s="1"/>
  <c r="N146" i="4"/>
  <c r="J146" i="4"/>
  <c r="V145" i="4"/>
  <c r="N145" i="4"/>
  <c r="O145" i="4" s="1"/>
  <c r="J145" i="4"/>
  <c r="G145" i="4"/>
  <c r="V144" i="4"/>
  <c r="N144" i="4"/>
  <c r="O144" i="4" s="1"/>
  <c r="J144" i="4"/>
  <c r="W143" i="4"/>
  <c r="X143" i="4" s="1"/>
  <c r="V143" i="4"/>
  <c r="N143" i="4"/>
  <c r="O143" i="4" s="1"/>
  <c r="Y143" i="4" s="1"/>
  <c r="Z143" i="4" s="1"/>
  <c r="J143" i="4"/>
  <c r="G143" i="4"/>
  <c r="V142" i="4"/>
  <c r="O142" i="4"/>
  <c r="Q142" i="4" s="1"/>
  <c r="N142" i="4"/>
  <c r="J142" i="4"/>
  <c r="V141" i="4"/>
  <c r="N141" i="4"/>
  <c r="O141" i="4" s="1"/>
  <c r="J141" i="4"/>
  <c r="V140" i="4"/>
  <c r="N140" i="4"/>
  <c r="O140" i="4" s="1"/>
  <c r="J140" i="4"/>
  <c r="J139" i="4" s="1"/>
  <c r="G140" i="4"/>
  <c r="G139" i="4"/>
  <c r="F139" i="4"/>
  <c r="V138" i="4"/>
  <c r="N138" i="4"/>
  <c r="O138" i="4" s="1"/>
  <c r="J138" i="4"/>
  <c r="G138" i="4"/>
  <c r="Y137" i="4"/>
  <c r="Z137" i="4" s="1"/>
  <c r="X137" i="4"/>
  <c r="W137" i="4"/>
  <c r="V137" i="4"/>
  <c r="Q137" i="4"/>
  <c r="N137" i="4"/>
  <c r="O137" i="4" s="1"/>
  <c r="J137" i="4"/>
  <c r="Y136" i="4"/>
  <c r="Z136" i="4" s="1"/>
  <c r="V136" i="4"/>
  <c r="N136" i="4"/>
  <c r="O136" i="4" s="1"/>
  <c r="W136" i="4" s="1"/>
  <c r="J136" i="4"/>
  <c r="G136" i="4"/>
  <c r="V135" i="4"/>
  <c r="N135" i="4"/>
  <c r="O135" i="4" s="1"/>
  <c r="J135" i="4"/>
  <c r="V134" i="4"/>
  <c r="N134" i="4"/>
  <c r="O134" i="4" s="1"/>
  <c r="J134" i="4"/>
  <c r="Y133" i="4"/>
  <c r="Z133" i="4" s="1"/>
  <c r="V133" i="4"/>
  <c r="Q133" i="4"/>
  <c r="O133" i="4"/>
  <c r="W133" i="4" s="1"/>
  <c r="X133" i="4" s="1"/>
  <c r="N133" i="4"/>
  <c r="J133" i="4"/>
  <c r="V132" i="4"/>
  <c r="N132" i="4"/>
  <c r="O132" i="4" s="1"/>
  <c r="J132" i="4"/>
  <c r="G132" i="4"/>
  <c r="V131" i="4"/>
  <c r="Q131" i="4"/>
  <c r="N131" i="4"/>
  <c r="O131" i="4" s="1"/>
  <c r="Y131" i="4" s="1"/>
  <c r="Z131" i="4" s="1"/>
  <c r="J131" i="4"/>
  <c r="V130" i="4"/>
  <c r="Q130" i="4"/>
  <c r="O130" i="4"/>
  <c r="W130" i="4" s="1"/>
  <c r="X130" i="4" s="1"/>
  <c r="N130" i="4"/>
  <c r="J130" i="4"/>
  <c r="V129" i="4"/>
  <c r="N129" i="4"/>
  <c r="O129" i="4" s="1"/>
  <c r="J129" i="4"/>
  <c r="G129" i="4"/>
  <c r="Y128" i="4"/>
  <c r="Z128" i="4" s="1"/>
  <c r="V128" i="4"/>
  <c r="Q128" i="4"/>
  <c r="N128" i="4"/>
  <c r="O128" i="4" s="1"/>
  <c r="W128" i="4" s="1"/>
  <c r="J128" i="4"/>
  <c r="V127" i="4"/>
  <c r="N127" i="4"/>
  <c r="O127" i="4" s="1"/>
  <c r="J127" i="4"/>
  <c r="V126" i="4"/>
  <c r="N126" i="4"/>
  <c r="O126" i="4" s="1"/>
  <c r="J126" i="4"/>
  <c r="G126" i="4"/>
  <c r="Y125" i="4"/>
  <c r="Z125" i="4" s="1"/>
  <c r="V125" i="4"/>
  <c r="N125" i="4"/>
  <c r="O125" i="4" s="1"/>
  <c r="J125" i="4"/>
  <c r="V124" i="4"/>
  <c r="O124" i="4"/>
  <c r="N124" i="4"/>
  <c r="J124" i="4"/>
  <c r="G124" i="4"/>
  <c r="F123" i="4"/>
  <c r="G123" i="4" s="1"/>
  <c r="V122" i="4"/>
  <c r="N122" i="4"/>
  <c r="O122" i="4" s="1"/>
  <c r="J122" i="4"/>
  <c r="G122" i="4"/>
  <c r="V121" i="4"/>
  <c r="O121" i="4"/>
  <c r="Y121" i="4" s="1"/>
  <c r="Z121" i="4" s="1"/>
  <c r="N121" i="4"/>
  <c r="J121" i="4"/>
  <c r="W120" i="4"/>
  <c r="X120" i="4" s="1"/>
  <c r="V120" i="4"/>
  <c r="N120" i="4"/>
  <c r="O120" i="4" s="1"/>
  <c r="Y120" i="4" s="1"/>
  <c r="Z120" i="4" s="1"/>
  <c r="J120" i="4"/>
  <c r="G120" i="4"/>
  <c r="V119" i="4"/>
  <c r="Q119" i="4"/>
  <c r="O119" i="4"/>
  <c r="Y119" i="4" s="1"/>
  <c r="Z119" i="4" s="1"/>
  <c r="N119" i="4"/>
  <c r="J119" i="4"/>
  <c r="V118" i="4"/>
  <c r="N118" i="4"/>
  <c r="O118" i="4" s="1"/>
  <c r="J118" i="4"/>
  <c r="G118" i="4"/>
  <c r="V117" i="4"/>
  <c r="N117" i="4"/>
  <c r="O117" i="4" s="1"/>
  <c r="J117" i="4"/>
  <c r="W116" i="4"/>
  <c r="X116" i="4" s="1"/>
  <c r="V116" i="4"/>
  <c r="N116" i="4"/>
  <c r="O116" i="4" s="1"/>
  <c r="J116" i="4"/>
  <c r="V115" i="4"/>
  <c r="N115" i="4"/>
  <c r="O115" i="4" s="1"/>
  <c r="W115" i="4" s="1"/>
  <c r="X115" i="4" s="1"/>
  <c r="J115" i="4"/>
  <c r="G115" i="4"/>
  <c r="W114" i="4"/>
  <c r="X114" i="4" s="1"/>
  <c r="V114" i="4"/>
  <c r="Q114" i="4"/>
  <c r="O114" i="4"/>
  <c r="Y114" i="4" s="1"/>
  <c r="N114" i="4"/>
  <c r="J114" i="4"/>
  <c r="V113" i="4"/>
  <c r="N113" i="4"/>
  <c r="O113" i="4" s="1"/>
  <c r="J113" i="4"/>
  <c r="V112" i="4"/>
  <c r="O112" i="4"/>
  <c r="Y112" i="4" s="1"/>
  <c r="Z112" i="4" s="1"/>
  <c r="N112" i="4"/>
  <c r="J112" i="4"/>
  <c r="G112" i="4"/>
  <c r="Z111" i="4"/>
  <c r="Y111" i="4"/>
  <c r="V111" i="4"/>
  <c r="O111" i="4"/>
  <c r="N111" i="4"/>
  <c r="J111" i="4"/>
  <c r="G111" i="4"/>
  <c r="V110" i="4"/>
  <c r="O110" i="4"/>
  <c r="N110" i="4"/>
  <c r="J110" i="4"/>
  <c r="G110" i="4"/>
  <c r="Y109" i="4"/>
  <c r="Z109" i="4" s="1"/>
  <c r="W109" i="4"/>
  <c r="X109" i="4" s="1"/>
  <c r="V109" i="4"/>
  <c r="Q109" i="4"/>
  <c r="N109" i="4"/>
  <c r="O109" i="4" s="1"/>
  <c r="J109" i="4"/>
  <c r="W108" i="4"/>
  <c r="V108" i="4"/>
  <c r="N108" i="4"/>
  <c r="O108" i="4" s="1"/>
  <c r="J108" i="4"/>
  <c r="J107" i="4" s="1"/>
  <c r="G108" i="4"/>
  <c r="F107" i="4"/>
  <c r="V106" i="4"/>
  <c r="O106" i="4"/>
  <c r="N106" i="4"/>
  <c r="J106" i="4"/>
  <c r="Y105" i="4"/>
  <c r="Z105" i="4" s="1"/>
  <c r="X105" i="4"/>
  <c r="W105" i="4"/>
  <c r="V105" i="4"/>
  <c r="Q105" i="4"/>
  <c r="O105" i="4"/>
  <c r="N105" i="4"/>
  <c r="J105" i="4"/>
  <c r="V104" i="4"/>
  <c r="N104" i="4"/>
  <c r="O104" i="4" s="1"/>
  <c r="J104" i="4"/>
  <c r="G104" i="4"/>
  <c r="V103" i="4"/>
  <c r="N103" i="4"/>
  <c r="O103" i="4" s="1"/>
  <c r="J103" i="4"/>
  <c r="V102" i="4"/>
  <c r="N102" i="4"/>
  <c r="O102" i="4" s="1"/>
  <c r="J102" i="4"/>
  <c r="G102" i="4"/>
  <c r="V101" i="4"/>
  <c r="N101" i="4"/>
  <c r="O101" i="4" s="1"/>
  <c r="J101" i="4"/>
  <c r="Y100" i="4"/>
  <c r="Z100" i="4" s="1"/>
  <c r="V100" i="4"/>
  <c r="N100" i="4"/>
  <c r="O100" i="4" s="1"/>
  <c r="Q100" i="4" s="1"/>
  <c r="J100" i="4"/>
  <c r="G100" i="4"/>
  <c r="V99" i="4"/>
  <c r="N99" i="4"/>
  <c r="O99" i="4" s="1"/>
  <c r="J99" i="4"/>
  <c r="Z98" i="4"/>
  <c r="W98" i="4"/>
  <c r="X98" i="4" s="1"/>
  <c r="V98" i="4"/>
  <c r="Q98" i="4"/>
  <c r="O98" i="4"/>
  <c r="Y98" i="4" s="1"/>
  <c r="N98" i="4"/>
  <c r="J98" i="4"/>
  <c r="V97" i="4"/>
  <c r="N97" i="4"/>
  <c r="O97" i="4" s="1"/>
  <c r="J97" i="4"/>
  <c r="V96" i="4"/>
  <c r="N96" i="4"/>
  <c r="O96" i="4" s="1"/>
  <c r="J96" i="4"/>
  <c r="V95" i="4"/>
  <c r="N95" i="4"/>
  <c r="O95" i="4" s="1"/>
  <c r="Y95" i="4" s="1"/>
  <c r="Z95" i="4" s="1"/>
  <c r="J95" i="4"/>
  <c r="V94" i="4"/>
  <c r="N94" i="4"/>
  <c r="O94" i="4" s="1"/>
  <c r="J94" i="4"/>
  <c r="G94" i="4"/>
  <c r="V93" i="4"/>
  <c r="N93" i="4"/>
  <c r="O93" i="4" s="1"/>
  <c r="J93" i="4"/>
  <c r="V92" i="4"/>
  <c r="N92" i="4"/>
  <c r="O92" i="4" s="1"/>
  <c r="J92" i="4"/>
  <c r="G91" i="4"/>
  <c r="F91" i="4"/>
  <c r="K75" i="4"/>
  <c r="J75" i="4"/>
  <c r="I75" i="4"/>
  <c r="H75" i="4"/>
  <c r="G75" i="4"/>
  <c r="F75" i="4"/>
  <c r="D31" i="4"/>
  <c r="G449" i="4" s="1"/>
  <c r="F486" i="3"/>
  <c r="F485" i="3"/>
  <c r="F484" i="3"/>
  <c r="F483" i="3"/>
  <c r="F482" i="3"/>
  <c r="Q477" i="3"/>
  <c r="O477" i="3"/>
  <c r="P477" i="3" s="1"/>
  <c r="N477" i="3"/>
  <c r="Q474" i="3"/>
  <c r="O474" i="3"/>
  <c r="N474" i="3"/>
  <c r="P474" i="3" s="1"/>
  <c r="Q473" i="3"/>
  <c r="O473" i="3"/>
  <c r="N473" i="3"/>
  <c r="Q471" i="3"/>
  <c r="O471" i="3"/>
  <c r="N471" i="3"/>
  <c r="P471" i="3" s="1"/>
  <c r="Q470" i="3"/>
  <c r="O470" i="3"/>
  <c r="P470" i="3" s="1"/>
  <c r="N470" i="3"/>
  <c r="Q468" i="3"/>
  <c r="P468" i="3"/>
  <c r="O468" i="3"/>
  <c r="N468" i="3"/>
  <c r="Q467" i="3"/>
  <c r="O467" i="3"/>
  <c r="N467" i="3"/>
  <c r="P467" i="3" s="1"/>
  <c r="Q466" i="3"/>
  <c r="O466" i="3"/>
  <c r="N466" i="3"/>
  <c r="P466" i="3" s="1"/>
  <c r="V454" i="3"/>
  <c r="Q454" i="3"/>
  <c r="N454" i="3"/>
  <c r="O454" i="3" s="1"/>
  <c r="Y454" i="3" s="1"/>
  <c r="J454" i="3"/>
  <c r="V453" i="3"/>
  <c r="N453" i="3"/>
  <c r="O453" i="3" s="1"/>
  <c r="J453" i="3"/>
  <c r="Y452" i="3"/>
  <c r="Z452" i="3" s="1"/>
  <c r="W452" i="3"/>
  <c r="V452" i="3"/>
  <c r="N452" i="3"/>
  <c r="O452" i="3" s="1"/>
  <c r="Q452" i="3" s="1"/>
  <c r="J452" i="3"/>
  <c r="V451" i="3"/>
  <c r="N451" i="3"/>
  <c r="O451" i="3" s="1"/>
  <c r="J451" i="3"/>
  <c r="Y450" i="3"/>
  <c r="W450" i="3"/>
  <c r="V450" i="3"/>
  <c r="Q450" i="3"/>
  <c r="N450" i="3"/>
  <c r="O450" i="3" s="1"/>
  <c r="J450" i="3"/>
  <c r="Y449" i="3"/>
  <c r="V449" i="3"/>
  <c r="Q449" i="3"/>
  <c r="O449" i="3"/>
  <c r="W449" i="3" s="1"/>
  <c r="N449" i="3"/>
  <c r="J449" i="3"/>
  <c r="Y448" i="3"/>
  <c r="W448" i="3"/>
  <c r="V448" i="3"/>
  <c r="N448" i="3"/>
  <c r="O448" i="3" s="1"/>
  <c r="Q448" i="3" s="1"/>
  <c r="J448" i="3"/>
  <c r="V447" i="3"/>
  <c r="O447" i="3"/>
  <c r="W447" i="3" s="1"/>
  <c r="N447" i="3"/>
  <c r="J447" i="3"/>
  <c r="V446" i="3"/>
  <c r="N446" i="3"/>
  <c r="O446" i="3" s="1"/>
  <c r="J446" i="3"/>
  <c r="V445" i="3"/>
  <c r="N445" i="3"/>
  <c r="O445" i="3" s="1"/>
  <c r="J445" i="3"/>
  <c r="Y444" i="3"/>
  <c r="W444" i="3"/>
  <c r="V444" i="3"/>
  <c r="Q444" i="3"/>
  <c r="N444" i="3"/>
  <c r="O444" i="3" s="1"/>
  <c r="J444" i="3"/>
  <c r="V443" i="3"/>
  <c r="N443" i="3"/>
  <c r="O443" i="3" s="1"/>
  <c r="J443" i="3"/>
  <c r="Y442" i="3"/>
  <c r="W442" i="3"/>
  <c r="V442" i="3"/>
  <c r="N442" i="3"/>
  <c r="O442" i="3" s="1"/>
  <c r="Q442" i="3" s="1"/>
  <c r="J442" i="3"/>
  <c r="V441" i="3"/>
  <c r="O441" i="3"/>
  <c r="N441" i="3"/>
  <c r="J441" i="3"/>
  <c r="W440" i="3"/>
  <c r="V440" i="3"/>
  <c r="Q440" i="3"/>
  <c r="N440" i="3"/>
  <c r="O440" i="3" s="1"/>
  <c r="Y440" i="3" s="1"/>
  <c r="J440" i="3"/>
  <c r="Y439" i="3"/>
  <c r="V439" i="3"/>
  <c r="O439" i="3"/>
  <c r="N439" i="3"/>
  <c r="J439" i="3"/>
  <c r="V438" i="3"/>
  <c r="Q438" i="3"/>
  <c r="O438" i="3"/>
  <c r="Y438" i="3" s="1"/>
  <c r="Z438" i="3" s="1"/>
  <c r="N438" i="3"/>
  <c r="J438" i="3"/>
  <c r="V437" i="3"/>
  <c r="O437" i="3"/>
  <c r="N437" i="3"/>
  <c r="J437" i="3"/>
  <c r="V436" i="3"/>
  <c r="Q436" i="3"/>
  <c r="O436" i="3"/>
  <c r="N436" i="3"/>
  <c r="J436" i="3"/>
  <c r="Y435" i="3"/>
  <c r="V435" i="3"/>
  <c r="N435" i="3"/>
  <c r="O435" i="3" s="1"/>
  <c r="J435" i="3"/>
  <c r="F434" i="3"/>
  <c r="V433" i="3"/>
  <c r="N433" i="3"/>
  <c r="O433" i="3" s="1"/>
  <c r="J433" i="3"/>
  <c r="Y432" i="3"/>
  <c r="W432" i="3"/>
  <c r="X432" i="3" s="1"/>
  <c r="V432" i="3"/>
  <c r="Q432" i="3"/>
  <c r="O432" i="3"/>
  <c r="N432" i="3"/>
  <c r="J432" i="3"/>
  <c r="W431" i="3"/>
  <c r="V431" i="3"/>
  <c r="Q431" i="3"/>
  <c r="N431" i="3"/>
  <c r="O431" i="3" s="1"/>
  <c r="Y431" i="3" s="1"/>
  <c r="J431" i="3"/>
  <c r="V430" i="3"/>
  <c r="Q430" i="3"/>
  <c r="O430" i="3"/>
  <c r="Y430" i="3" s="1"/>
  <c r="N430" i="3"/>
  <c r="J430" i="3"/>
  <c r="V429" i="3"/>
  <c r="N429" i="3"/>
  <c r="O429" i="3" s="1"/>
  <c r="J429" i="3"/>
  <c r="Y428" i="3"/>
  <c r="V428" i="3"/>
  <c r="O428" i="3"/>
  <c r="Q428" i="3" s="1"/>
  <c r="N428" i="3"/>
  <c r="J428" i="3"/>
  <c r="V427" i="3"/>
  <c r="N427" i="3"/>
  <c r="O427" i="3" s="1"/>
  <c r="J427" i="3"/>
  <c r="W426" i="3"/>
  <c r="X426" i="3" s="1"/>
  <c r="V426" i="3"/>
  <c r="Q426" i="3"/>
  <c r="O426" i="3"/>
  <c r="Y426" i="3" s="1"/>
  <c r="N426" i="3"/>
  <c r="J426" i="3"/>
  <c r="V425" i="3"/>
  <c r="N425" i="3"/>
  <c r="O425" i="3" s="1"/>
  <c r="J425" i="3"/>
  <c r="V424" i="3"/>
  <c r="N424" i="3"/>
  <c r="O424" i="3" s="1"/>
  <c r="J424" i="3"/>
  <c r="W423" i="3"/>
  <c r="X423" i="3" s="1"/>
  <c r="V423" i="3"/>
  <c r="N423" i="3"/>
  <c r="O423" i="3" s="1"/>
  <c r="J423" i="3"/>
  <c r="V422" i="3"/>
  <c r="O422" i="3"/>
  <c r="N422" i="3"/>
  <c r="J422" i="3"/>
  <c r="V421" i="3"/>
  <c r="N421" i="3"/>
  <c r="O421" i="3" s="1"/>
  <c r="J421" i="3"/>
  <c r="V420" i="3"/>
  <c r="N420" i="3"/>
  <c r="O420" i="3" s="1"/>
  <c r="W420" i="3" s="1"/>
  <c r="J420" i="3"/>
  <c r="V419" i="3"/>
  <c r="Q419" i="3"/>
  <c r="O419" i="3"/>
  <c r="Y419" i="3" s="1"/>
  <c r="N419" i="3"/>
  <c r="J419" i="3"/>
  <c r="V418" i="3"/>
  <c r="N418" i="3"/>
  <c r="O418" i="3" s="1"/>
  <c r="Y418" i="3" s="1"/>
  <c r="Z418" i="3" s="1"/>
  <c r="J418" i="3"/>
  <c r="V417" i="3"/>
  <c r="O417" i="3"/>
  <c r="N417" i="3"/>
  <c r="J417" i="3"/>
  <c r="W416" i="3"/>
  <c r="V416" i="3"/>
  <c r="O416" i="3"/>
  <c r="Q416" i="3" s="1"/>
  <c r="N416" i="3"/>
  <c r="J416" i="3"/>
  <c r="W415" i="3"/>
  <c r="V415" i="3"/>
  <c r="N415" i="3"/>
  <c r="O415" i="3" s="1"/>
  <c r="J415" i="3"/>
  <c r="V414" i="3"/>
  <c r="N414" i="3"/>
  <c r="O414" i="3" s="1"/>
  <c r="W414" i="3" s="1"/>
  <c r="X414" i="3" s="1"/>
  <c r="J414" i="3"/>
  <c r="J413" i="3" s="1"/>
  <c r="F413" i="3"/>
  <c r="V412" i="3"/>
  <c r="N412" i="3"/>
  <c r="O412" i="3" s="1"/>
  <c r="Q412" i="3" s="1"/>
  <c r="J412" i="3"/>
  <c r="V411" i="3"/>
  <c r="O411" i="3"/>
  <c r="N411" i="3"/>
  <c r="J411" i="3"/>
  <c r="V410" i="3"/>
  <c r="O410" i="3"/>
  <c r="Y410" i="3" s="1"/>
  <c r="N410" i="3"/>
  <c r="J410" i="3"/>
  <c r="W409" i="3"/>
  <c r="V409" i="3"/>
  <c r="Q409" i="3"/>
  <c r="N409" i="3"/>
  <c r="O409" i="3" s="1"/>
  <c r="Y409" i="3" s="1"/>
  <c r="J409" i="3"/>
  <c r="V408" i="3"/>
  <c r="Q408" i="3"/>
  <c r="N408" i="3"/>
  <c r="O408" i="3" s="1"/>
  <c r="J408" i="3"/>
  <c r="W407" i="3"/>
  <c r="V407" i="3"/>
  <c r="N407" i="3"/>
  <c r="O407" i="3" s="1"/>
  <c r="Q407" i="3" s="1"/>
  <c r="J407" i="3"/>
  <c r="V406" i="3"/>
  <c r="N406" i="3"/>
  <c r="O406" i="3" s="1"/>
  <c r="J406" i="3"/>
  <c r="V405" i="3"/>
  <c r="N405" i="3"/>
  <c r="O405" i="3" s="1"/>
  <c r="Q405" i="3" s="1"/>
  <c r="J405" i="3"/>
  <c r="V404" i="3"/>
  <c r="N404" i="3"/>
  <c r="O404" i="3" s="1"/>
  <c r="J404" i="3"/>
  <c r="V403" i="3"/>
  <c r="N403" i="3"/>
  <c r="O403" i="3" s="1"/>
  <c r="J403" i="3"/>
  <c r="V402" i="3"/>
  <c r="O402" i="3"/>
  <c r="N402" i="3"/>
  <c r="J402" i="3"/>
  <c r="V401" i="3"/>
  <c r="O401" i="3"/>
  <c r="N401" i="3"/>
  <c r="J401" i="3"/>
  <c r="V400" i="3"/>
  <c r="N400" i="3"/>
  <c r="O400" i="3" s="1"/>
  <c r="J400" i="3"/>
  <c r="V399" i="3"/>
  <c r="N399" i="3"/>
  <c r="O399" i="3" s="1"/>
  <c r="J399" i="3"/>
  <c r="Y398" i="3"/>
  <c r="Z398" i="3" s="1"/>
  <c r="V398" i="3"/>
  <c r="N398" i="3"/>
  <c r="O398" i="3" s="1"/>
  <c r="J398" i="3"/>
  <c r="V397" i="3"/>
  <c r="Q397" i="3"/>
  <c r="O397" i="3"/>
  <c r="Y397" i="3" s="1"/>
  <c r="N397" i="3"/>
  <c r="J397" i="3"/>
  <c r="V396" i="3"/>
  <c r="N396" i="3"/>
  <c r="O396" i="3" s="1"/>
  <c r="J396" i="3"/>
  <c r="W395" i="3"/>
  <c r="X395" i="3" s="1"/>
  <c r="V395" i="3"/>
  <c r="N395" i="3"/>
  <c r="O395" i="3" s="1"/>
  <c r="Q395" i="3" s="1"/>
  <c r="J395" i="3"/>
  <c r="Y394" i="3"/>
  <c r="W394" i="3"/>
  <c r="X394" i="3" s="1"/>
  <c r="V394" i="3"/>
  <c r="O394" i="3"/>
  <c r="Q394" i="3" s="1"/>
  <c r="N394" i="3"/>
  <c r="J394" i="3"/>
  <c r="V393" i="3"/>
  <c r="N393" i="3"/>
  <c r="O393" i="3" s="1"/>
  <c r="J393" i="3"/>
  <c r="J392" i="3"/>
  <c r="F392" i="3"/>
  <c r="W391" i="3"/>
  <c r="V391" i="3"/>
  <c r="Q391" i="3"/>
  <c r="N391" i="3"/>
  <c r="O391" i="3" s="1"/>
  <c r="Y391" i="3" s="1"/>
  <c r="J391" i="3"/>
  <c r="Z390" i="3"/>
  <c r="Y390" i="3"/>
  <c r="X390" i="3"/>
  <c r="W390" i="3"/>
  <c r="V390" i="3"/>
  <c r="Q390" i="3"/>
  <c r="N390" i="3"/>
  <c r="O390" i="3" s="1"/>
  <c r="J390" i="3"/>
  <c r="Y389" i="3"/>
  <c r="W389" i="3"/>
  <c r="V389" i="3"/>
  <c r="N389" i="3"/>
  <c r="O389" i="3" s="1"/>
  <c r="Q389" i="3" s="1"/>
  <c r="J389" i="3"/>
  <c r="V388" i="3"/>
  <c r="N388" i="3"/>
  <c r="O388" i="3" s="1"/>
  <c r="J388" i="3"/>
  <c r="W387" i="3"/>
  <c r="V387" i="3"/>
  <c r="Q387" i="3"/>
  <c r="N387" i="3"/>
  <c r="O387" i="3" s="1"/>
  <c r="Y387" i="3" s="1"/>
  <c r="J387" i="3"/>
  <c r="V386" i="3"/>
  <c r="Q386" i="3"/>
  <c r="N386" i="3"/>
  <c r="O386" i="3" s="1"/>
  <c r="J386" i="3"/>
  <c r="V385" i="3"/>
  <c r="Q385" i="3"/>
  <c r="N385" i="3"/>
  <c r="O385" i="3" s="1"/>
  <c r="J385" i="3"/>
  <c r="Y384" i="3"/>
  <c r="V384" i="3"/>
  <c r="Q384" i="3"/>
  <c r="N384" i="3"/>
  <c r="O384" i="3" s="1"/>
  <c r="W384" i="3" s="1"/>
  <c r="J384" i="3"/>
  <c r="Y383" i="3"/>
  <c r="V383" i="3"/>
  <c r="N383" i="3"/>
  <c r="O383" i="3" s="1"/>
  <c r="J383" i="3"/>
  <c r="W382" i="3"/>
  <c r="V382" i="3"/>
  <c r="N382" i="3"/>
  <c r="O382" i="3" s="1"/>
  <c r="Y382" i="3" s="1"/>
  <c r="J382" i="3"/>
  <c r="Y381" i="3"/>
  <c r="W381" i="3"/>
  <c r="X381" i="3" s="1"/>
  <c r="V381" i="3"/>
  <c r="N381" i="3"/>
  <c r="O381" i="3" s="1"/>
  <c r="Q381" i="3" s="1"/>
  <c r="J381" i="3"/>
  <c r="Y380" i="3"/>
  <c r="V380" i="3"/>
  <c r="N380" i="3"/>
  <c r="O380" i="3" s="1"/>
  <c r="Q380" i="3" s="1"/>
  <c r="J380" i="3"/>
  <c r="V379" i="3"/>
  <c r="N379" i="3"/>
  <c r="O379" i="3" s="1"/>
  <c r="J379" i="3"/>
  <c r="Y378" i="3"/>
  <c r="Z378" i="3" s="1"/>
  <c r="V378" i="3"/>
  <c r="Q378" i="3"/>
  <c r="N378" i="3"/>
  <c r="O378" i="3" s="1"/>
  <c r="W378" i="3" s="1"/>
  <c r="J378" i="3"/>
  <c r="W377" i="3"/>
  <c r="V377" i="3"/>
  <c r="N377" i="3"/>
  <c r="O377" i="3" s="1"/>
  <c r="J377" i="3"/>
  <c r="V376" i="3"/>
  <c r="N376" i="3"/>
  <c r="O376" i="3" s="1"/>
  <c r="Y376" i="3" s="1"/>
  <c r="J376" i="3"/>
  <c r="V375" i="3"/>
  <c r="N375" i="3"/>
  <c r="O375" i="3" s="1"/>
  <c r="J375" i="3"/>
  <c r="V374" i="3"/>
  <c r="N374" i="3"/>
  <c r="O374" i="3" s="1"/>
  <c r="J374" i="3"/>
  <c r="V373" i="3"/>
  <c r="Q373" i="3"/>
  <c r="N373" i="3"/>
  <c r="O373" i="3" s="1"/>
  <c r="Y373" i="3" s="1"/>
  <c r="J373" i="3"/>
  <c r="Y372" i="3"/>
  <c r="W372" i="3"/>
  <c r="V372" i="3"/>
  <c r="Q372" i="3"/>
  <c r="N372" i="3"/>
  <c r="O372" i="3" s="1"/>
  <c r="J372" i="3"/>
  <c r="F371" i="3"/>
  <c r="Y370" i="3"/>
  <c r="W370" i="3"/>
  <c r="V370" i="3"/>
  <c r="O370" i="3"/>
  <c r="Q370" i="3" s="1"/>
  <c r="N370" i="3"/>
  <c r="J370" i="3"/>
  <c r="Y369" i="3"/>
  <c r="Z369" i="3" s="1"/>
  <c r="V369" i="3"/>
  <c r="O369" i="3"/>
  <c r="W369" i="3" s="1"/>
  <c r="X369" i="3" s="1"/>
  <c r="N369" i="3"/>
  <c r="J369" i="3"/>
  <c r="W368" i="3"/>
  <c r="V368" i="3"/>
  <c r="N368" i="3"/>
  <c r="O368" i="3" s="1"/>
  <c r="J368" i="3"/>
  <c r="V367" i="3"/>
  <c r="N367" i="3"/>
  <c r="O367" i="3" s="1"/>
  <c r="J367" i="3"/>
  <c r="Y366" i="3"/>
  <c r="V366" i="3"/>
  <c r="O366" i="3"/>
  <c r="N366" i="3"/>
  <c r="J366" i="3"/>
  <c r="V365" i="3"/>
  <c r="Q365" i="3"/>
  <c r="O365" i="3"/>
  <c r="N365" i="3"/>
  <c r="J365" i="3"/>
  <c r="V364" i="3"/>
  <c r="N364" i="3"/>
  <c r="O364" i="3" s="1"/>
  <c r="Q364" i="3" s="1"/>
  <c r="J364" i="3"/>
  <c r="V363" i="3"/>
  <c r="Q363" i="3"/>
  <c r="N363" i="3"/>
  <c r="O363" i="3" s="1"/>
  <c r="W363" i="3" s="1"/>
  <c r="J363" i="3"/>
  <c r="V362" i="3"/>
  <c r="N362" i="3"/>
  <c r="O362" i="3" s="1"/>
  <c r="J362" i="3"/>
  <c r="W361" i="3"/>
  <c r="X361" i="3" s="1"/>
  <c r="V361" i="3"/>
  <c r="O361" i="3"/>
  <c r="Y361" i="3" s="1"/>
  <c r="N361" i="3"/>
  <c r="J361" i="3"/>
  <c r="V360" i="3"/>
  <c r="O360" i="3"/>
  <c r="N360" i="3"/>
  <c r="J360" i="3"/>
  <c r="W359" i="3"/>
  <c r="V359" i="3"/>
  <c r="N359" i="3"/>
  <c r="O359" i="3" s="1"/>
  <c r="J359" i="3"/>
  <c r="V358" i="3"/>
  <c r="N358" i="3"/>
  <c r="O358" i="3" s="1"/>
  <c r="J358" i="3"/>
  <c r="J350" i="3" s="1"/>
  <c r="V357" i="3"/>
  <c r="N357" i="3"/>
  <c r="O357" i="3" s="1"/>
  <c r="J357" i="3"/>
  <c r="V356" i="3"/>
  <c r="N356" i="3"/>
  <c r="O356" i="3" s="1"/>
  <c r="Q356" i="3" s="1"/>
  <c r="J356" i="3"/>
  <c r="V355" i="3"/>
  <c r="N355" i="3"/>
  <c r="O355" i="3" s="1"/>
  <c r="J355" i="3"/>
  <c r="Y354" i="3"/>
  <c r="V354" i="3"/>
  <c r="O354" i="3"/>
  <c r="N354" i="3"/>
  <c r="J354" i="3"/>
  <c r="V353" i="3"/>
  <c r="N353" i="3"/>
  <c r="O353" i="3" s="1"/>
  <c r="J353" i="3"/>
  <c r="Y352" i="3"/>
  <c r="Z352" i="3" s="1"/>
  <c r="W352" i="3"/>
  <c r="X352" i="3" s="1"/>
  <c r="V352" i="3"/>
  <c r="N352" i="3"/>
  <c r="O352" i="3" s="1"/>
  <c r="Q352" i="3" s="1"/>
  <c r="J352" i="3"/>
  <c r="V351" i="3"/>
  <c r="N351" i="3"/>
  <c r="O351" i="3" s="1"/>
  <c r="J351" i="3"/>
  <c r="F350" i="3"/>
  <c r="Y349" i="3"/>
  <c r="W349" i="3"/>
  <c r="V349" i="3"/>
  <c r="O349" i="3"/>
  <c r="Q349" i="3" s="1"/>
  <c r="N349" i="3"/>
  <c r="J349" i="3"/>
  <c r="V348" i="3"/>
  <c r="N348" i="3"/>
  <c r="O348" i="3" s="1"/>
  <c r="J348" i="3"/>
  <c r="V347" i="3"/>
  <c r="N347" i="3"/>
  <c r="O347" i="3" s="1"/>
  <c r="J347" i="3"/>
  <c r="V346" i="3"/>
  <c r="O346" i="3"/>
  <c r="N346" i="3"/>
  <c r="J346" i="3"/>
  <c r="V345" i="3"/>
  <c r="N345" i="3"/>
  <c r="O345" i="3" s="1"/>
  <c r="J345" i="3"/>
  <c r="V344" i="3"/>
  <c r="O344" i="3"/>
  <c r="N344" i="3"/>
  <c r="J344" i="3"/>
  <c r="V343" i="3"/>
  <c r="N343" i="3"/>
  <c r="O343" i="3" s="1"/>
  <c r="Y343" i="3" s="1"/>
  <c r="Z343" i="3" s="1"/>
  <c r="J343" i="3"/>
  <c r="Y342" i="3"/>
  <c r="V342" i="3"/>
  <c r="N342" i="3"/>
  <c r="O342" i="3" s="1"/>
  <c r="W342" i="3" s="1"/>
  <c r="J342" i="3"/>
  <c r="V341" i="3"/>
  <c r="N341" i="3"/>
  <c r="O341" i="3" s="1"/>
  <c r="J341" i="3"/>
  <c r="V340" i="3"/>
  <c r="Q340" i="3"/>
  <c r="O340" i="3"/>
  <c r="N340" i="3"/>
  <c r="J340" i="3"/>
  <c r="V339" i="3"/>
  <c r="Q339" i="3"/>
  <c r="O339" i="3"/>
  <c r="N339" i="3"/>
  <c r="J339" i="3"/>
  <c r="Y338" i="3"/>
  <c r="V338" i="3"/>
  <c r="N338" i="3"/>
  <c r="O338" i="3" s="1"/>
  <c r="J338" i="3"/>
  <c r="V337" i="3"/>
  <c r="O337" i="3"/>
  <c r="N337" i="3"/>
  <c r="J337" i="3"/>
  <c r="Y336" i="3"/>
  <c r="V336" i="3"/>
  <c r="N336" i="3"/>
  <c r="O336" i="3" s="1"/>
  <c r="W336" i="3" s="1"/>
  <c r="J336" i="3"/>
  <c r="V335" i="3"/>
  <c r="N335" i="3"/>
  <c r="O335" i="3" s="1"/>
  <c r="J335" i="3"/>
  <c r="V334" i="3"/>
  <c r="N334" i="3"/>
  <c r="O334" i="3" s="1"/>
  <c r="J334" i="3"/>
  <c r="V333" i="3"/>
  <c r="N333" i="3"/>
  <c r="O333" i="3" s="1"/>
  <c r="J333" i="3"/>
  <c r="V332" i="3"/>
  <c r="O332" i="3"/>
  <c r="N332" i="3"/>
  <c r="J332" i="3"/>
  <c r="V331" i="3"/>
  <c r="O331" i="3"/>
  <c r="Y331" i="3" s="1"/>
  <c r="N331" i="3"/>
  <c r="J331" i="3"/>
  <c r="V330" i="3"/>
  <c r="N330" i="3"/>
  <c r="O330" i="3" s="1"/>
  <c r="J330" i="3"/>
  <c r="J329" i="3" s="1"/>
  <c r="F329" i="3"/>
  <c r="W328" i="3"/>
  <c r="V328" i="3"/>
  <c r="O328" i="3"/>
  <c r="Y328" i="3" s="1"/>
  <c r="N328" i="3"/>
  <c r="J328" i="3"/>
  <c r="W327" i="3"/>
  <c r="X327" i="3" s="1"/>
  <c r="V327" i="3"/>
  <c r="N327" i="3"/>
  <c r="O327" i="3" s="1"/>
  <c r="J327" i="3"/>
  <c r="V326" i="3"/>
  <c r="N326" i="3"/>
  <c r="O326" i="3" s="1"/>
  <c r="J326" i="3"/>
  <c r="V325" i="3"/>
  <c r="N325" i="3"/>
  <c r="O325" i="3" s="1"/>
  <c r="J325" i="3"/>
  <c r="W324" i="3"/>
  <c r="V324" i="3"/>
  <c r="N324" i="3"/>
  <c r="O324" i="3" s="1"/>
  <c r="J324" i="3"/>
  <c r="Y323" i="3"/>
  <c r="V323" i="3"/>
  <c r="Q323" i="3"/>
  <c r="N323" i="3"/>
  <c r="O323" i="3" s="1"/>
  <c r="W323" i="3" s="1"/>
  <c r="J323" i="3"/>
  <c r="V322" i="3"/>
  <c r="N322" i="3"/>
  <c r="O322" i="3" s="1"/>
  <c r="J322" i="3"/>
  <c r="Y321" i="3"/>
  <c r="W321" i="3"/>
  <c r="V321" i="3"/>
  <c r="O321" i="3"/>
  <c r="Q321" i="3" s="1"/>
  <c r="N321" i="3"/>
  <c r="J321" i="3"/>
  <c r="V320" i="3"/>
  <c r="N320" i="3"/>
  <c r="O320" i="3" s="1"/>
  <c r="J320" i="3"/>
  <c r="V319" i="3"/>
  <c r="N319" i="3"/>
  <c r="O319" i="3" s="1"/>
  <c r="Q319" i="3" s="1"/>
  <c r="J319" i="3"/>
  <c r="V318" i="3"/>
  <c r="N318" i="3"/>
  <c r="O318" i="3" s="1"/>
  <c r="J318" i="3"/>
  <c r="G318" i="3"/>
  <c r="V317" i="3"/>
  <c r="Q317" i="3"/>
  <c r="N317" i="3"/>
  <c r="O317" i="3" s="1"/>
  <c r="Y317" i="3" s="1"/>
  <c r="J317" i="3"/>
  <c r="V316" i="3"/>
  <c r="O316" i="3"/>
  <c r="N316" i="3"/>
  <c r="J316" i="3"/>
  <c r="V315" i="3"/>
  <c r="N315" i="3"/>
  <c r="O315" i="3" s="1"/>
  <c r="J315" i="3"/>
  <c r="V314" i="3"/>
  <c r="N314" i="3"/>
  <c r="O314" i="3" s="1"/>
  <c r="W314" i="3" s="1"/>
  <c r="J314" i="3"/>
  <c r="F313" i="3"/>
  <c r="Y312" i="3"/>
  <c r="Z312" i="3" s="1"/>
  <c r="W312" i="3"/>
  <c r="V312" i="3"/>
  <c r="N312" i="3"/>
  <c r="O312" i="3" s="1"/>
  <c r="Q312" i="3" s="1"/>
  <c r="J312" i="3"/>
  <c r="Y311" i="3"/>
  <c r="W311" i="3"/>
  <c r="V311" i="3"/>
  <c r="N311" i="3"/>
  <c r="O311" i="3" s="1"/>
  <c r="Q311" i="3" s="1"/>
  <c r="J311" i="3"/>
  <c r="Y310" i="3"/>
  <c r="V310" i="3"/>
  <c r="N310" i="3"/>
  <c r="O310" i="3" s="1"/>
  <c r="J310" i="3"/>
  <c r="V309" i="3"/>
  <c r="N309" i="3"/>
  <c r="O309" i="3" s="1"/>
  <c r="W309" i="3" s="1"/>
  <c r="J309" i="3"/>
  <c r="Y308" i="3"/>
  <c r="X308" i="3"/>
  <c r="V308" i="3"/>
  <c r="Q308" i="3"/>
  <c r="N308" i="3"/>
  <c r="O308" i="3" s="1"/>
  <c r="W308" i="3" s="1"/>
  <c r="J308" i="3"/>
  <c r="V307" i="3"/>
  <c r="N307" i="3"/>
  <c r="O307" i="3" s="1"/>
  <c r="J307" i="3"/>
  <c r="V306" i="3"/>
  <c r="N306" i="3"/>
  <c r="O306" i="3" s="1"/>
  <c r="Q306" i="3" s="1"/>
  <c r="J306" i="3"/>
  <c r="V305" i="3"/>
  <c r="N305" i="3"/>
  <c r="O305" i="3" s="1"/>
  <c r="J305" i="3"/>
  <c r="V304" i="3"/>
  <c r="N304" i="3"/>
  <c r="O304" i="3" s="1"/>
  <c r="J304" i="3"/>
  <c r="Y303" i="3"/>
  <c r="W303" i="3"/>
  <c r="V303" i="3"/>
  <c r="Q303" i="3"/>
  <c r="N303" i="3"/>
  <c r="O303" i="3" s="1"/>
  <c r="J303" i="3"/>
  <c r="Y302" i="3"/>
  <c r="W302" i="3"/>
  <c r="V302" i="3"/>
  <c r="N302" i="3"/>
  <c r="O302" i="3" s="1"/>
  <c r="Q302" i="3" s="1"/>
  <c r="J302" i="3"/>
  <c r="Y301" i="3"/>
  <c r="Z301" i="3" s="1"/>
  <c r="W301" i="3"/>
  <c r="V301" i="3"/>
  <c r="Q301" i="3"/>
  <c r="N301" i="3"/>
  <c r="O301" i="3" s="1"/>
  <c r="J301" i="3"/>
  <c r="V300" i="3"/>
  <c r="N300" i="3"/>
  <c r="O300" i="3" s="1"/>
  <c r="Y300" i="3" s="1"/>
  <c r="J300" i="3"/>
  <c r="Y299" i="3"/>
  <c r="V299" i="3"/>
  <c r="N299" i="3"/>
  <c r="O299" i="3" s="1"/>
  <c r="Q299" i="3" s="1"/>
  <c r="J299" i="3"/>
  <c r="W298" i="3"/>
  <c r="X298" i="3" s="1"/>
  <c r="V298" i="3"/>
  <c r="N298" i="3"/>
  <c r="O298" i="3" s="1"/>
  <c r="Y298" i="3" s="1"/>
  <c r="J298" i="3"/>
  <c r="W297" i="3"/>
  <c r="V297" i="3"/>
  <c r="N297" i="3"/>
  <c r="O297" i="3" s="1"/>
  <c r="Q297" i="3" s="1"/>
  <c r="J297" i="3"/>
  <c r="V296" i="3"/>
  <c r="N296" i="3"/>
  <c r="O296" i="3" s="1"/>
  <c r="J296" i="3"/>
  <c r="V295" i="3"/>
  <c r="N295" i="3"/>
  <c r="O295" i="3" s="1"/>
  <c r="Y295" i="3" s="1"/>
  <c r="J295" i="3"/>
  <c r="V294" i="3"/>
  <c r="N294" i="3"/>
  <c r="O294" i="3" s="1"/>
  <c r="J294" i="3"/>
  <c r="V293" i="3"/>
  <c r="N293" i="3"/>
  <c r="O293" i="3" s="1"/>
  <c r="J293" i="3"/>
  <c r="F292" i="3"/>
  <c r="V291" i="3"/>
  <c r="O291" i="3"/>
  <c r="Y291" i="3" s="1"/>
  <c r="N291" i="3"/>
  <c r="J291" i="3"/>
  <c r="V290" i="3"/>
  <c r="N290" i="3"/>
  <c r="O290" i="3" s="1"/>
  <c r="J290" i="3"/>
  <c r="Y289" i="3"/>
  <c r="Z289" i="3" s="1"/>
  <c r="V289" i="3"/>
  <c r="N289" i="3"/>
  <c r="O289" i="3" s="1"/>
  <c r="Q289" i="3" s="1"/>
  <c r="J289" i="3"/>
  <c r="Y288" i="3"/>
  <c r="W288" i="3"/>
  <c r="V288" i="3"/>
  <c r="N288" i="3"/>
  <c r="O288" i="3" s="1"/>
  <c r="Q288" i="3" s="1"/>
  <c r="J288" i="3"/>
  <c r="V287" i="3"/>
  <c r="O287" i="3"/>
  <c r="Q287" i="3" s="1"/>
  <c r="N287" i="3"/>
  <c r="J287" i="3"/>
  <c r="V286" i="3"/>
  <c r="Q286" i="3"/>
  <c r="O286" i="3"/>
  <c r="Y286" i="3" s="1"/>
  <c r="Z286" i="3" s="1"/>
  <c r="N286" i="3"/>
  <c r="J286" i="3"/>
  <c r="V285" i="3"/>
  <c r="N285" i="3"/>
  <c r="O285" i="3" s="1"/>
  <c r="J285" i="3"/>
  <c r="V284" i="3"/>
  <c r="Q284" i="3"/>
  <c r="O284" i="3"/>
  <c r="N284" i="3"/>
  <c r="J284" i="3"/>
  <c r="V283" i="3"/>
  <c r="N283" i="3"/>
  <c r="O283" i="3" s="1"/>
  <c r="W283" i="3" s="1"/>
  <c r="X283" i="3" s="1"/>
  <c r="J283" i="3"/>
  <c r="V282" i="3"/>
  <c r="O282" i="3"/>
  <c r="N282" i="3"/>
  <c r="J282" i="3"/>
  <c r="V281" i="3"/>
  <c r="O281" i="3"/>
  <c r="N281" i="3"/>
  <c r="J281" i="3"/>
  <c r="J276" i="3" s="1"/>
  <c r="Y280" i="3"/>
  <c r="Z280" i="3" s="1"/>
  <c r="W280" i="3"/>
  <c r="V280" i="3"/>
  <c r="N280" i="3"/>
  <c r="O280" i="3" s="1"/>
  <c r="Q280" i="3" s="1"/>
  <c r="J280" i="3"/>
  <c r="V279" i="3"/>
  <c r="N279" i="3"/>
  <c r="O279" i="3" s="1"/>
  <c r="J279" i="3"/>
  <c r="V278" i="3"/>
  <c r="O278" i="3"/>
  <c r="N278" i="3"/>
  <c r="J278" i="3"/>
  <c r="Y277" i="3"/>
  <c r="V277" i="3"/>
  <c r="N277" i="3"/>
  <c r="O277" i="3" s="1"/>
  <c r="J277" i="3"/>
  <c r="F276" i="3"/>
  <c r="W275" i="3"/>
  <c r="V275" i="3"/>
  <c r="N275" i="3"/>
  <c r="O275" i="3" s="1"/>
  <c r="J275" i="3"/>
  <c r="Y274" i="3"/>
  <c r="V274" i="3"/>
  <c r="Q274" i="3"/>
  <c r="O274" i="3"/>
  <c r="W274" i="3" s="1"/>
  <c r="N274" i="3"/>
  <c r="J274" i="3"/>
  <c r="V273" i="3"/>
  <c r="N273" i="3"/>
  <c r="O273" i="3" s="1"/>
  <c r="J273" i="3"/>
  <c r="V272" i="3"/>
  <c r="N272" i="3"/>
  <c r="O272" i="3" s="1"/>
  <c r="J272" i="3"/>
  <c r="Y271" i="3"/>
  <c r="W271" i="3"/>
  <c r="V271" i="3"/>
  <c r="Q271" i="3"/>
  <c r="N271" i="3"/>
  <c r="O271" i="3" s="1"/>
  <c r="J271" i="3"/>
  <c r="V270" i="3"/>
  <c r="N270" i="3"/>
  <c r="O270" i="3" s="1"/>
  <c r="J270" i="3"/>
  <c r="Y269" i="3"/>
  <c r="V269" i="3"/>
  <c r="N269" i="3"/>
  <c r="O269" i="3" s="1"/>
  <c r="Q269" i="3" s="1"/>
  <c r="J269" i="3"/>
  <c r="V268" i="3"/>
  <c r="N268" i="3"/>
  <c r="O268" i="3" s="1"/>
  <c r="J268" i="3"/>
  <c r="V267" i="3"/>
  <c r="O267" i="3"/>
  <c r="N267" i="3"/>
  <c r="J267" i="3"/>
  <c r="Y266" i="3"/>
  <c r="V266" i="3"/>
  <c r="O266" i="3"/>
  <c r="Q266" i="3" s="1"/>
  <c r="N266" i="3"/>
  <c r="J266" i="3"/>
  <c r="W265" i="3"/>
  <c r="V265" i="3"/>
  <c r="N265" i="3"/>
  <c r="O265" i="3" s="1"/>
  <c r="Q265" i="3" s="1"/>
  <c r="J265" i="3"/>
  <c r="V264" i="3"/>
  <c r="O264" i="3"/>
  <c r="W264" i="3" s="1"/>
  <c r="X264" i="3" s="1"/>
  <c r="N264" i="3"/>
  <c r="J264" i="3"/>
  <c r="Y263" i="3"/>
  <c r="W263" i="3"/>
  <c r="V263" i="3"/>
  <c r="Q263" i="3"/>
  <c r="O263" i="3"/>
  <c r="N263" i="3"/>
  <c r="J263" i="3"/>
  <c r="V262" i="3"/>
  <c r="N262" i="3"/>
  <c r="O262" i="3" s="1"/>
  <c r="J262" i="3"/>
  <c r="W261" i="3"/>
  <c r="V261" i="3"/>
  <c r="Q261" i="3"/>
  <c r="N261" i="3"/>
  <c r="O261" i="3" s="1"/>
  <c r="Y261" i="3" s="1"/>
  <c r="J261" i="3"/>
  <c r="V260" i="3"/>
  <c r="N260" i="3"/>
  <c r="O260" i="3" s="1"/>
  <c r="J260" i="3"/>
  <c r="V259" i="3"/>
  <c r="N259" i="3"/>
  <c r="O259" i="3" s="1"/>
  <c r="J259" i="3"/>
  <c r="Y258" i="3"/>
  <c r="Z258" i="3" s="1"/>
  <c r="V258" i="3"/>
  <c r="N258" i="3"/>
  <c r="O258" i="3" s="1"/>
  <c r="Q258" i="3" s="1"/>
  <c r="J258" i="3"/>
  <c r="V257" i="3"/>
  <c r="N257" i="3"/>
  <c r="O257" i="3" s="1"/>
  <c r="J257" i="3"/>
  <c r="V256" i="3"/>
  <c r="O256" i="3"/>
  <c r="W256" i="3" s="1"/>
  <c r="N256" i="3"/>
  <c r="J256" i="3"/>
  <c r="F255" i="3"/>
  <c r="V254" i="3"/>
  <c r="O254" i="3"/>
  <c r="Y254" i="3" s="1"/>
  <c r="Z254" i="3" s="1"/>
  <c r="N254" i="3"/>
  <c r="J254" i="3"/>
  <c r="V253" i="3"/>
  <c r="N253" i="3"/>
  <c r="O253" i="3" s="1"/>
  <c r="J253" i="3"/>
  <c r="Y252" i="3"/>
  <c r="W252" i="3"/>
  <c r="V252" i="3"/>
  <c r="O252" i="3"/>
  <c r="Q252" i="3" s="1"/>
  <c r="N252" i="3"/>
  <c r="J252" i="3"/>
  <c r="W251" i="3"/>
  <c r="V251" i="3"/>
  <c r="N251" i="3"/>
  <c r="O251" i="3" s="1"/>
  <c r="Y251" i="3" s="1"/>
  <c r="J251" i="3"/>
  <c r="W250" i="3"/>
  <c r="X250" i="3" s="1"/>
  <c r="V250" i="3"/>
  <c r="O250" i="3"/>
  <c r="Y250" i="3" s="1"/>
  <c r="N250" i="3"/>
  <c r="J250" i="3"/>
  <c r="V249" i="3"/>
  <c r="Q249" i="3"/>
  <c r="O249" i="3"/>
  <c r="Y249" i="3" s="1"/>
  <c r="N249" i="3"/>
  <c r="J249" i="3"/>
  <c r="V248" i="3"/>
  <c r="O248" i="3"/>
  <c r="W248" i="3" s="1"/>
  <c r="X248" i="3" s="1"/>
  <c r="N248" i="3"/>
  <c r="J248" i="3"/>
  <c r="V247" i="3"/>
  <c r="N247" i="3"/>
  <c r="O247" i="3" s="1"/>
  <c r="J247" i="3"/>
  <c r="V246" i="3"/>
  <c r="O246" i="3"/>
  <c r="N246" i="3"/>
  <c r="J246" i="3"/>
  <c r="V245" i="3"/>
  <c r="N245" i="3"/>
  <c r="O245" i="3" s="1"/>
  <c r="J245" i="3"/>
  <c r="V244" i="3"/>
  <c r="O244" i="3"/>
  <c r="N244" i="3"/>
  <c r="J244" i="3"/>
  <c r="V243" i="3"/>
  <c r="O243" i="3"/>
  <c r="N243" i="3"/>
  <c r="J243" i="3"/>
  <c r="Y242" i="3"/>
  <c r="W242" i="3"/>
  <c r="X242" i="3" s="1"/>
  <c r="V242" i="3"/>
  <c r="O242" i="3"/>
  <c r="Q242" i="3" s="1"/>
  <c r="N242" i="3"/>
  <c r="J242" i="3"/>
  <c r="V241" i="3"/>
  <c r="N241" i="3"/>
  <c r="O241" i="3" s="1"/>
  <c r="Y241" i="3" s="1"/>
  <c r="J241" i="3"/>
  <c r="V240" i="3"/>
  <c r="O240" i="3"/>
  <c r="N240" i="3"/>
  <c r="J240" i="3"/>
  <c r="F239" i="3"/>
  <c r="V238" i="3"/>
  <c r="N238" i="3"/>
  <c r="O238" i="3" s="1"/>
  <c r="Q238" i="3" s="1"/>
  <c r="J238" i="3"/>
  <c r="G238" i="3"/>
  <c r="V237" i="3"/>
  <c r="Q237" i="3"/>
  <c r="O237" i="3"/>
  <c r="N237" i="3"/>
  <c r="J237" i="3"/>
  <c r="V236" i="3"/>
  <c r="O236" i="3"/>
  <c r="W236" i="3" s="1"/>
  <c r="N236" i="3"/>
  <c r="J236" i="3"/>
  <c r="V235" i="3"/>
  <c r="N235" i="3"/>
  <c r="O235" i="3" s="1"/>
  <c r="Y235" i="3" s="1"/>
  <c r="Z235" i="3" s="1"/>
  <c r="J235" i="3"/>
  <c r="V234" i="3"/>
  <c r="O234" i="3"/>
  <c r="N234" i="3"/>
  <c r="J234" i="3"/>
  <c r="Y233" i="3"/>
  <c r="Z233" i="3" s="1"/>
  <c r="V233" i="3"/>
  <c r="N233" i="3"/>
  <c r="O233" i="3" s="1"/>
  <c r="Q233" i="3" s="1"/>
  <c r="J233" i="3"/>
  <c r="Y232" i="3"/>
  <c r="V232" i="3"/>
  <c r="O232" i="3"/>
  <c r="N232" i="3"/>
  <c r="J232" i="3"/>
  <c r="V231" i="3"/>
  <c r="N231" i="3"/>
  <c r="O231" i="3" s="1"/>
  <c r="J231" i="3"/>
  <c r="W230" i="3"/>
  <c r="V230" i="3"/>
  <c r="Q230" i="3"/>
  <c r="O230" i="3"/>
  <c r="Y230" i="3" s="1"/>
  <c r="N230" i="3"/>
  <c r="J230" i="3"/>
  <c r="G230" i="3"/>
  <c r="W229" i="3"/>
  <c r="X229" i="3" s="1"/>
  <c r="V229" i="3"/>
  <c r="N229" i="3"/>
  <c r="O229" i="3" s="1"/>
  <c r="Y229" i="3" s="1"/>
  <c r="J229" i="3"/>
  <c r="V228" i="3"/>
  <c r="N228" i="3"/>
  <c r="O228" i="3" s="1"/>
  <c r="J228" i="3"/>
  <c r="V227" i="3"/>
  <c r="O227" i="3"/>
  <c r="Q227" i="3" s="1"/>
  <c r="N227" i="3"/>
  <c r="J227" i="3"/>
  <c r="Y226" i="3"/>
  <c r="W226" i="3"/>
  <c r="V226" i="3"/>
  <c r="N226" i="3"/>
  <c r="O226" i="3" s="1"/>
  <c r="Q226" i="3" s="1"/>
  <c r="J226" i="3"/>
  <c r="V225" i="3"/>
  <c r="O225" i="3"/>
  <c r="N225" i="3"/>
  <c r="J225" i="3"/>
  <c r="Y224" i="3"/>
  <c r="V224" i="3"/>
  <c r="O224" i="3"/>
  <c r="W224" i="3" s="1"/>
  <c r="N224" i="3"/>
  <c r="J224" i="3"/>
  <c r="W223" i="3"/>
  <c r="V223" i="3"/>
  <c r="Q223" i="3"/>
  <c r="N223" i="3"/>
  <c r="O223" i="3" s="1"/>
  <c r="Y223" i="3" s="1"/>
  <c r="J223" i="3"/>
  <c r="V222" i="3"/>
  <c r="N222" i="3"/>
  <c r="O222" i="3" s="1"/>
  <c r="J222" i="3"/>
  <c r="V221" i="3"/>
  <c r="N221" i="3"/>
  <c r="O221" i="3" s="1"/>
  <c r="J221" i="3"/>
  <c r="W220" i="3"/>
  <c r="V220" i="3"/>
  <c r="N220" i="3"/>
  <c r="O220" i="3" s="1"/>
  <c r="J220" i="3"/>
  <c r="W219" i="3"/>
  <c r="V219" i="3"/>
  <c r="Q219" i="3"/>
  <c r="N219" i="3"/>
  <c r="O219" i="3" s="1"/>
  <c r="Y219" i="3" s="1"/>
  <c r="J219" i="3"/>
  <c r="F218" i="3"/>
  <c r="Y217" i="3"/>
  <c r="Z217" i="3" s="1"/>
  <c r="V217" i="3"/>
  <c r="Q217" i="3"/>
  <c r="N217" i="3"/>
  <c r="O217" i="3" s="1"/>
  <c r="W217" i="3" s="1"/>
  <c r="J217" i="3"/>
  <c r="V216" i="3"/>
  <c r="N216" i="3"/>
  <c r="O216" i="3" s="1"/>
  <c r="J216" i="3"/>
  <c r="V215" i="3"/>
  <c r="O215" i="3"/>
  <c r="N215" i="3"/>
  <c r="J215" i="3"/>
  <c r="V214" i="3"/>
  <c r="N214" i="3"/>
  <c r="O214" i="3" s="1"/>
  <c r="J214" i="3"/>
  <c r="G214" i="3"/>
  <c r="V213" i="3"/>
  <c r="N213" i="3"/>
  <c r="O213" i="3" s="1"/>
  <c r="J213" i="3"/>
  <c r="V212" i="3"/>
  <c r="O212" i="3"/>
  <c r="N212" i="3"/>
  <c r="J212" i="3"/>
  <c r="V211" i="3"/>
  <c r="O211" i="3"/>
  <c r="W211" i="3" s="1"/>
  <c r="X211" i="3" s="1"/>
  <c r="N211" i="3"/>
  <c r="J211" i="3"/>
  <c r="Y210" i="3"/>
  <c r="V210" i="3"/>
  <c r="O210" i="3"/>
  <c r="N210" i="3"/>
  <c r="J210" i="3"/>
  <c r="V209" i="3"/>
  <c r="N209" i="3"/>
  <c r="O209" i="3" s="1"/>
  <c r="J209" i="3"/>
  <c r="Y208" i="3"/>
  <c r="W208" i="3"/>
  <c r="X208" i="3" s="1"/>
  <c r="V208" i="3"/>
  <c r="N208" i="3"/>
  <c r="O208" i="3" s="1"/>
  <c r="Q208" i="3" s="1"/>
  <c r="J208" i="3"/>
  <c r="V207" i="3"/>
  <c r="N207" i="3"/>
  <c r="O207" i="3" s="1"/>
  <c r="W207" i="3" s="1"/>
  <c r="J207" i="3"/>
  <c r="V206" i="3"/>
  <c r="N206" i="3"/>
  <c r="O206" i="3" s="1"/>
  <c r="J206" i="3"/>
  <c r="X205" i="3"/>
  <c r="V205" i="3"/>
  <c r="Q205" i="3"/>
  <c r="O205" i="3"/>
  <c r="W205" i="3" s="1"/>
  <c r="N205" i="3"/>
  <c r="J205" i="3"/>
  <c r="V204" i="3"/>
  <c r="N204" i="3"/>
  <c r="O204" i="3" s="1"/>
  <c r="J204" i="3"/>
  <c r="V203" i="3"/>
  <c r="O203" i="3"/>
  <c r="Q203" i="3" s="1"/>
  <c r="N203" i="3"/>
  <c r="J203" i="3"/>
  <c r="V202" i="3"/>
  <c r="N202" i="3"/>
  <c r="O202" i="3" s="1"/>
  <c r="J202" i="3"/>
  <c r="V201" i="3"/>
  <c r="N201" i="3"/>
  <c r="O201" i="3" s="1"/>
  <c r="J201" i="3"/>
  <c r="V200" i="3"/>
  <c r="N200" i="3"/>
  <c r="O200" i="3" s="1"/>
  <c r="J200" i="3"/>
  <c r="V199" i="3"/>
  <c r="N199" i="3"/>
  <c r="O199" i="3" s="1"/>
  <c r="J199" i="3"/>
  <c r="V198" i="3"/>
  <c r="O198" i="3"/>
  <c r="Y198" i="3" s="1"/>
  <c r="N198" i="3"/>
  <c r="J198" i="3"/>
  <c r="F197" i="3"/>
  <c r="V196" i="3"/>
  <c r="N196" i="3"/>
  <c r="O196" i="3" s="1"/>
  <c r="J196" i="3"/>
  <c r="V195" i="3"/>
  <c r="O195" i="3"/>
  <c r="N195" i="3"/>
  <c r="J195" i="3"/>
  <c r="Y194" i="3"/>
  <c r="Z194" i="3" s="1"/>
  <c r="X194" i="3"/>
  <c r="V194" i="3"/>
  <c r="O194" i="3"/>
  <c r="W194" i="3" s="1"/>
  <c r="N194" i="3"/>
  <c r="J194" i="3"/>
  <c r="W193" i="3"/>
  <c r="V193" i="3"/>
  <c r="O193" i="3"/>
  <c r="N193" i="3"/>
  <c r="J193" i="3"/>
  <c r="W192" i="3"/>
  <c r="V192" i="3"/>
  <c r="Q192" i="3"/>
  <c r="O192" i="3"/>
  <c r="Y192" i="3" s="1"/>
  <c r="Z192" i="3" s="1"/>
  <c r="N192" i="3"/>
  <c r="J192" i="3"/>
  <c r="V191" i="3"/>
  <c r="N191" i="3"/>
  <c r="O191" i="3" s="1"/>
  <c r="J191" i="3"/>
  <c r="V190" i="3"/>
  <c r="N190" i="3"/>
  <c r="O190" i="3" s="1"/>
  <c r="J190" i="3"/>
  <c r="V189" i="3"/>
  <c r="N189" i="3"/>
  <c r="O189" i="3" s="1"/>
  <c r="J189" i="3"/>
  <c r="W188" i="3"/>
  <c r="V188" i="3"/>
  <c r="N188" i="3"/>
  <c r="O188" i="3" s="1"/>
  <c r="J188" i="3"/>
  <c r="V187" i="3"/>
  <c r="N187" i="3"/>
  <c r="O187" i="3" s="1"/>
  <c r="J187" i="3"/>
  <c r="V186" i="3"/>
  <c r="N186" i="3"/>
  <c r="O186" i="3" s="1"/>
  <c r="J186" i="3"/>
  <c r="V185" i="3"/>
  <c r="O185" i="3"/>
  <c r="N185" i="3"/>
  <c r="J185" i="3"/>
  <c r="V184" i="3"/>
  <c r="O184" i="3"/>
  <c r="Y184" i="3" s="1"/>
  <c r="Z184" i="3" s="1"/>
  <c r="N184" i="3"/>
  <c r="J184" i="3"/>
  <c r="W183" i="3"/>
  <c r="X183" i="3" s="1"/>
  <c r="V183" i="3"/>
  <c r="O183" i="3"/>
  <c r="N183" i="3"/>
  <c r="J183" i="3"/>
  <c r="V182" i="3"/>
  <c r="N182" i="3"/>
  <c r="O182" i="3" s="1"/>
  <c r="J182" i="3"/>
  <c r="W181" i="3"/>
  <c r="X181" i="3" s="1"/>
  <c r="V181" i="3"/>
  <c r="N181" i="3"/>
  <c r="O181" i="3" s="1"/>
  <c r="J181" i="3"/>
  <c r="V180" i="3"/>
  <c r="N180" i="3"/>
  <c r="O180" i="3" s="1"/>
  <c r="J180" i="3"/>
  <c r="V179" i="3"/>
  <c r="N179" i="3"/>
  <c r="O179" i="3" s="1"/>
  <c r="J179" i="3"/>
  <c r="V178" i="3"/>
  <c r="N178" i="3"/>
  <c r="O178" i="3" s="1"/>
  <c r="J178" i="3"/>
  <c r="V177" i="3"/>
  <c r="N177" i="3"/>
  <c r="O177" i="3" s="1"/>
  <c r="J177" i="3"/>
  <c r="F176" i="3"/>
  <c r="G176" i="3" s="1"/>
  <c r="V175" i="3"/>
  <c r="O175" i="3"/>
  <c r="N175" i="3"/>
  <c r="J175" i="3"/>
  <c r="Y174" i="3"/>
  <c r="Z174" i="3" s="1"/>
  <c r="W174" i="3"/>
  <c r="X174" i="3" s="1"/>
  <c r="V174" i="3"/>
  <c r="N174" i="3"/>
  <c r="O174" i="3" s="1"/>
  <c r="Q174" i="3" s="1"/>
  <c r="J174" i="3"/>
  <c r="V173" i="3"/>
  <c r="O173" i="3"/>
  <c r="N173" i="3"/>
  <c r="J173" i="3"/>
  <c r="G173" i="3"/>
  <c r="W172" i="3"/>
  <c r="X172" i="3" s="1"/>
  <c r="V172" i="3"/>
  <c r="Q172" i="3"/>
  <c r="O172" i="3"/>
  <c r="Y172" i="3" s="1"/>
  <c r="Z172" i="3" s="1"/>
  <c r="N172" i="3"/>
  <c r="J172" i="3"/>
  <c r="V171" i="3"/>
  <c r="N171" i="3"/>
  <c r="O171" i="3" s="1"/>
  <c r="J171" i="3"/>
  <c r="V170" i="3"/>
  <c r="O170" i="3"/>
  <c r="N170" i="3"/>
  <c r="J170" i="3"/>
  <c r="Y169" i="3"/>
  <c r="W169" i="3"/>
  <c r="V169" i="3"/>
  <c r="O169" i="3"/>
  <c r="Q169" i="3" s="1"/>
  <c r="N169" i="3"/>
  <c r="J169" i="3"/>
  <c r="V168" i="3"/>
  <c r="N168" i="3"/>
  <c r="O168" i="3" s="1"/>
  <c r="J168" i="3"/>
  <c r="W167" i="3"/>
  <c r="X167" i="3" s="1"/>
  <c r="V167" i="3"/>
  <c r="N167" i="3"/>
  <c r="O167" i="3" s="1"/>
  <c r="Y167" i="3" s="1"/>
  <c r="J167" i="3"/>
  <c r="G167" i="3"/>
  <c r="V166" i="3"/>
  <c r="N166" i="3"/>
  <c r="O166" i="3" s="1"/>
  <c r="J166" i="3"/>
  <c r="W165" i="3"/>
  <c r="V165" i="3"/>
  <c r="O165" i="3"/>
  <c r="Y165" i="3" s="1"/>
  <c r="N165" i="3"/>
  <c r="J165" i="3"/>
  <c r="V164" i="3"/>
  <c r="N164" i="3"/>
  <c r="O164" i="3" s="1"/>
  <c r="J164" i="3"/>
  <c r="V163" i="3"/>
  <c r="N163" i="3"/>
  <c r="O163" i="3" s="1"/>
  <c r="J163" i="3"/>
  <c r="W162" i="3"/>
  <c r="V162" i="3"/>
  <c r="Q162" i="3"/>
  <c r="O162" i="3"/>
  <c r="Y162" i="3" s="1"/>
  <c r="N162" i="3"/>
  <c r="J162" i="3"/>
  <c r="V161" i="3"/>
  <c r="N161" i="3"/>
  <c r="O161" i="3" s="1"/>
  <c r="J161" i="3"/>
  <c r="V160" i="3"/>
  <c r="N160" i="3"/>
  <c r="O160" i="3" s="1"/>
  <c r="J160" i="3"/>
  <c r="V159" i="3"/>
  <c r="N159" i="3"/>
  <c r="O159" i="3" s="1"/>
  <c r="J159" i="3"/>
  <c r="V158" i="3"/>
  <c r="O158" i="3"/>
  <c r="Y158" i="3" s="1"/>
  <c r="Z158" i="3" s="1"/>
  <c r="N158" i="3"/>
  <c r="J158" i="3"/>
  <c r="V157" i="3"/>
  <c r="N157" i="3"/>
  <c r="O157" i="3" s="1"/>
  <c r="J157" i="3"/>
  <c r="Y156" i="3"/>
  <c r="W156" i="3"/>
  <c r="V156" i="3"/>
  <c r="O156" i="3"/>
  <c r="N156" i="3"/>
  <c r="J156" i="3"/>
  <c r="J155" i="3" s="1"/>
  <c r="F155" i="3"/>
  <c r="V154" i="3"/>
  <c r="N154" i="3"/>
  <c r="O154" i="3" s="1"/>
  <c r="J154" i="3"/>
  <c r="W153" i="3"/>
  <c r="X153" i="3" s="1"/>
  <c r="V153" i="3"/>
  <c r="Q153" i="3"/>
  <c r="N153" i="3"/>
  <c r="O153" i="3" s="1"/>
  <c r="Y153" i="3" s="1"/>
  <c r="J153" i="3"/>
  <c r="W152" i="3"/>
  <c r="V152" i="3"/>
  <c r="Q152" i="3"/>
  <c r="O152" i="3"/>
  <c r="Y152" i="3" s="1"/>
  <c r="N152" i="3"/>
  <c r="J152" i="3"/>
  <c r="V151" i="3"/>
  <c r="N151" i="3"/>
  <c r="O151" i="3" s="1"/>
  <c r="Y151" i="3" s="1"/>
  <c r="J151" i="3"/>
  <c r="V150" i="3"/>
  <c r="N150" i="3"/>
  <c r="O150" i="3" s="1"/>
  <c r="J150" i="3"/>
  <c r="G150" i="3"/>
  <c r="W149" i="3"/>
  <c r="X149" i="3" s="1"/>
  <c r="V149" i="3"/>
  <c r="Q149" i="3"/>
  <c r="N149" i="3"/>
  <c r="O149" i="3" s="1"/>
  <c r="Y149" i="3" s="1"/>
  <c r="J149" i="3"/>
  <c r="Y148" i="3"/>
  <c r="V148" i="3"/>
  <c r="O148" i="3"/>
  <c r="N148" i="3"/>
  <c r="J148" i="3"/>
  <c r="V147" i="3"/>
  <c r="N147" i="3"/>
  <c r="O147" i="3" s="1"/>
  <c r="Y147" i="3" s="1"/>
  <c r="J147" i="3"/>
  <c r="G147" i="3"/>
  <c r="V146" i="3"/>
  <c r="N146" i="3"/>
  <c r="O146" i="3" s="1"/>
  <c r="J146" i="3"/>
  <c r="V145" i="3"/>
  <c r="Q145" i="3"/>
  <c r="N145" i="3"/>
  <c r="O145" i="3" s="1"/>
  <c r="J145" i="3"/>
  <c r="V144" i="3"/>
  <c r="N144" i="3"/>
  <c r="O144" i="3" s="1"/>
  <c r="Y144" i="3" s="1"/>
  <c r="Z144" i="3" s="1"/>
  <c r="J144" i="3"/>
  <c r="V143" i="3"/>
  <c r="N143" i="3"/>
  <c r="O143" i="3" s="1"/>
  <c r="Y143" i="3" s="1"/>
  <c r="J143" i="3"/>
  <c r="G143" i="3"/>
  <c r="Z142" i="3"/>
  <c r="Y142" i="3"/>
  <c r="V142" i="3"/>
  <c r="N142" i="3"/>
  <c r="O142" i="3" s="1"/>
  <c r="W142" i="3" s="1"/>
  <c r="X142" i="3" s="1"/>
  <c r="J142" i="3"/>
  <c r="V141" i="3"/>
  <c r="N141" i="3"/>
  <c r="O141" i="3" s="1"/>
  <c r="Y141" i="3" s="1"/>
  <c r="J141" i="3"/>
  <c r="V140" i="3"/>
  <c r="N140" i="3"/>
  <c r="O140" i="3" s="1"/>
  <c r="J140" i="3"/>
  <c r="G139" i="3"/>
  <c r="F139" i="3"/>
  <c r="Y138" i="3"/>
  <c r="W138" i="3"/>
  <c r="V138" i="3"/>
  <c r="Q138" i="3"/>
  <c r="O138" i="3"/>
  <c r="N138" i="3"/>
  <c r="J138" i="3"/>
  <c r="V137" i="3"/>
  <c r="N137" i="3"/>
  <c r="O137" i="3" s="1"/>
  <c r="J137" i="3"/>
  <c r="V136" i="3"/>
  <c r="N136" i="3"/>
  <c r="O136" i="3" s="1"/>
  <c r="J136" i="3"/>
  <c r="W135" i="3"/>
  <c r="V135" i="3"/>
  <c r="Q135" i="3"/>
  <c r="O135" i="3"/>
  <c r="Y135" i="3" s="1"/>
  <c r="Z135" i="3" s="1"/>
  <c r="N135" i="3"/>
  <c r="J135" i="3"/>
  <c r="V134" i="3"/>
  <c r="N134" i="3"/>
  <c r="O134" i="3" s="1"/>
  <c r="J134" i="3"/>
  <c r="V133" i="3"/>
  <c r="O133" i="3"/>
  <c r="N133" i="3"/>
  <c r="J133" i="3"/>
  <c r="V132" i="3"/>
  <c r="N132" i="3"/>
  <c r="O132" i="3" s="1"/>
  <c r="J132" i="3"/>
  <c r="V131" i="3"/>
  <c r="N131" i="3"/>
  <c r="O131" i="3" s="1"/>
  <c r="J131" i="3"/>
  <c r="V130" i="3"/>
  <c r="N130" i="3"/>
  <c r="O130" i="3" s="1"/>
  <c r="J130" i="3"/>
  <c r="Y129" i="3"/>
  <c r="Z129" i="3" s="1"/>
  <c r="V129" i="3"/>
  <c r="N129" i="3"/>
  <c r="O129" i="3" s="1"/>
  <c r="Q129" i="3" s="1"/>
  <c r="J129" i="3"/>
  <c r="V128" i="3"/>
  <c r="N128" i="3"/>
  <c r="O128" i="3" s="1"/>
  <c r="J128" i="3"/>
  <c r="V127" i="3"/>
  <c r="N127" i="3"/>
  <c r="O127" i="3" s="1"/>
  <c r="Q127" i="3" s="1"/>
  <c r="J127" i="3"/>
  <c r="J123" i="3" s="1"/>
  <c r="G127" i="3"/>
  <c r="V126" i="3"/>
  <c r="N126" i="3"/>
  <c r="O126" i="3" s="1"/>
  <c r="J126" i="3"/>
  <c r="Y125" i="3"/>
  <c r="Z125" i="3" s="1"/>
  <c r="W125" i="3"/>
  <c r="X125" i="3" s="1"/>
  <c r="V125" i="3"/>
  <c r="Q125" i="3"/>
  <c r="N125" i="3"/>
  <c r="O125" i="3" s="1"/>
  <c r="J125" i="3"/>
  <c r="V124" i="3"/>
  <c r="N124" i="3"/>
  <c r="O124" i="3" s="1"/>
  <c r="Q124" i="3" s="1"/>
  <c r="J124" i="3"/>
  <c r="F123" i="3"/>
  <c r="V122" i="3"/>
  <c r="N122" i="3"/>
  <c r="O122" i="3" s="1"/>
  <c r="Y122" i="3" s="1"/>
  <c r="J122" i="3"/>
  <c r="V121" i="3"/>
  <c r="N121" i="3"/>
  <c r="O121" i="3" s="1"/>
  <c r="Y121" i="3" s="1"/>
  <c r="Z121" i="3" s="1"/>
  <c r="J121" i="3"/>
  <c r="W120" i="3"/>
  <c r="V120" i="3"/>
  <c r="Q120" i="3"/>
  <c r="N120" i="3"/>
  <c r="O120" i="3" s="1"/>
  <c r="Y120" i="3" s="1"/>
  <c r="Z120" i="3" s="1"/>
  <c r="J120" i="3"/>
  <c r="Y119" i="3"/>
  <c r="Z119" i="3" s="1"/>
  <c r="W119" i="3"/>
  <c r="X119" i="3" s="1"/>
  <c r="V119" i="3"/>
  <c r="Q119" i="3"/>
  <c r="O119" i="3"/>
  <c r="N119" i="3"/>
  <c r="J119" i="3"/>
  <c r="V118" i="3"/>
  <c r="N118" i="3"/>
  <c r="O118" i="3" s="1"/>
  <c r="Y118" i="3" s="1"/>
  <c r="Z118" i="3" s="1"/>
  <c r="J118" i="3"/>
  <c r="V117" i="3"/>
  <c r="N117" i="3"/>
  <c r="O117" i="3" s="1"/>
  <c r="Y117" i="3" s="1"/>
  <c r="Z117" i="3" s="1"/>
  <c r="J117" i="3"/>
  <c r="Y116" i="3"/>
  <c r="V116" i="3"/>
  <c r="N116" i="3"/>
  <c r="O116" i="3" s="1"/>
  <c r="W116" i="3" s="1"/>
  <c r="J116" i="3"/>
  <c r="V115" i="3"/>
  <c r="N115" i="3"/>
  <c r="O115" i="3" s="1"/>
  <c r="J115" i="3"/>
  <c r="W114" i="3"/>
  <c r="V114" i="3"/>
  <c r="N114" i="3"/>
  <c r="O114" i="3" s="1"/>
  <c r="Y114" i="3" s="1"/>
  <c r="Z114" i="3" s="1"/>
  <c r="J114" i="3"/>
  <c r="W113" i="3"/>
  <c r="X113" i="3" s="1"/>
  <c r="V113" i="3"/>
  <c r="Q113" i="3"/>
  <c r="O113" i="3"/>
  <c r="Y113" i="3" s="1"/>
  <c r="N113" i="3"/>
  <c r="J113" i="3"/>
  <c r="Y112" i="3"/>
  <c r="W112" i="3"/>
  <c r="V112" i="3"/>
  <c r="Q112" i="3"/>
  <c r="N112" i="3"/>
  <c r="O112" i="3" s="1"/>
  <c r="J112" i="3"/>
  <c r="V111" i="3"/>
  <c r="N111" i="3"/>
  <c r="O111" i="3" s="1"/>
  <c r="J111" i="3"/>
  <c r="W110" i="3"/>
  <c r="V110" i="3"/>
  <c r="Q110" i="3"/>
  <c r="N110" i="3"/>
  <c r="O110" i="3" s="1"/>
  <c r="Y110" i="3" s="1"/>
  <c r="J110" i="3"/>
  <c r="V109" i="3"/>
  <c r="N109" i="3"/>
  <c r="O109" i="3" s="1"/>
  <c r="J109" i="3"/>
  <c r="J107" i="3" s="1"/>
  <c r="Y108" i="3"/>
  <c r="V108" i="3"/>
  <c r="N108" i="3"/>
  <c r="O108" i="3" s="1"/>
  <c r="J108" i="3"/>
  <c r="F107" i="3"/>
  <c r="G107" i="3" s="1"/>
  <c r="V106" i="3"/>
  <c r="O106" i="3"/>
  <c r="N106" i="3"/>
  <c r="J106" i="3"/>
  <c r="V105" i="3"/>
  <c r="N105" i="3"/>
  <c r="O105" i="3" s="1"/>
  <c r="J105" i="3"/>
  <c r="Y104" i="3"/>
  <c r="V104" i="3"/>
  <c r="N104" i="3"/>
  <c r="O104" i="3" s="1"/>
  <c r="J104" i="3"/>
  <c r="V103" i="3"/>
  <c r="N103" i="3"/>
  <c r="O103" i="3" s="1"/>
  <c r="J103" i="3"/>
  <c r="V102" i="3"/>
  <c r="N102" i="3"/>
  <c r="O102" i="3" s="1"/>
  <c r="J102" i="3"/>
  <c r="V101" i="3"/>
  <c r="O101" i="3"/>
  <c r="N101" i="3"/>
  <c r="J101" i="3"/>
  <c r="V100" i="3"/>
  <c r="N100" i="3"/>
  <c r="O100" i="3" s="1"/>
  <c r="Q100" i="3" s="1"/>
  <c r="J100" i="3"/>
  <c r="V99" i="3"/>
  <c r="N99" i="3"/>
  <c r="O99" i="3" s="1"/>
  <c r="J99" i="3"/>
  <c r="G99" i="3"/>
  <c r="Y98" i="3"/>
  <c r="Z98" i="3" s="1"/>
  <c r="V98" i="3"/>
  <c r="N98" i="3"/>
  <c r="O98" i="3" s="1"/>
  <c r="Q98" i="3" s="1"/>
  <c r="J98" i="3"/>
  <c r="V97" i="3"/>
  <c r="Q97" i="3"/>
  <c r="N97" i="3"/>
  <c r="O97" i="3" s="1"/>
  <c r="J97" i="3"/>
  <c r="V96" i="3"/>
  <c r="O96" i="3"/>
  <c r="Q96" i="3" s="1"/>
  <c r="N96" i="3"/>
  <c r="J96" i="3"/>
  <c r="Y95" i="3"/>
  <c r="Z95" i="3" s="1"/>
  <c r="V95" i="3"/>
  <c r="O95" i="3"/>
  <c r="N95" i="3"/>
  <c r="J95" i="3"/>
  <c r="V94" i="3"/>
  <c r="N94" i="3"/>
  <c r="O94" i="3" s="1"/>
  <c r="J94" i="3"/>
  <c r="V93" i="3"/>
  <c r="N93" i="3"/>
  <c r="O93" i="3" s="1"/>
  <c r="Y93" i="3" s="1"/>
  <c r="Z93" i="3" s="1"/>
  <c r="J93" i="3"/>
  <c r="V92" i="3"/>
  <c r="N92" i="3"/>
  <c r="O92" i="3" s="1"/>
  <c r="Y92" i="3" s="1"/>
  <c r="J92" i="3"/>
  <c r="F91" i="3"/>
  <c r="K75" i="3"/>
  <c r="J75" i="3"/>
  <c r="I75" i="3"/>
  <c r="H75" i="3"/>
  <c r="G75" i="3"/>
  <c r="F75" i="3"/>
  <c r="D31" i="3"/>
  <c r="Z152" i="3" s="1"/>
  <c r="Y100" i="5" l="1"/>
  <c r="Z100" i="5" s="1"/>
  <c r="W100" i="5"/>
  <c r="X100" i="5" s="1"/>
  <c r="Q100" i="5"/>
  <c r="Y154" i="5"/>
  <c r="Z154" i="5" s="1"/>
  <c r="W154" i="5"/>
  <c r="X154" i="5" s="1"/>
  <c r="Q154" i="5"/>
  <c r="W63" i="5"/>
  <c r="X63" i="5" s="1"/>
  <c r="Y63" i="5"/>
  <c r="Z63" i="5" s="1"/>
  <c r="Q63" i="5"/>
  <c r="Y68" i="5"/>
  <c r="Z68" i="5" s="1"/>
  <c r="W68" i="5"/>
  <c r="X68" i="5" s="1"/>
  <c r="Q68" i="5"/>
  <c r="Q139" i="5"/>
  <c r="Y139" i="5"/>
  <c r="Z139" i="5" s="1"/>
  <c r="W139" i="5"/>
  <c r="X139" i="5" s="1"/>
  <c r="W42" i="5"/>
  <c r="X42" i="5" s="1"/>
  <c r="Y42" i="5"/>
  <c r="Z42" i="5" s="1"/>
  <c r="Q42" i="5"/>
  <c r="W95" i="5"/>
  <c r="X95" i="5" s="1"/>
  <c r="Y95" i="5"/>
  <c r="Z95" i="5" s="1"/>
  <c r="Q95" i="5"/>
  <c r="Y135" i="5"/>
  <c r="Z135" i="5" s="1"/>
  <c r="W135" i="5"/>
  <c r="X135" i="5" s="1"/>
  <c r="Q135" i="5"/>
  <c r="Y160" i="5"/>
  <c r="Z160" i="5" s="1"/>
  <c r="W160" i="5"/>
  <c r="X160" i="5" s="1"/>
  <c r="Q160" i="5"/>
  <c r="Q101" i="5"/>
  <c r="Y101" i="5"/>
  <c r="Z101" i="5" s="1"/>
  <c r="W101" i="5"/>
  <c r="X101" i="5" s="1"/>
  <c r="Y113" i="5"/>
  <c r="Z113" i="5" s="1"/>
  <c r="W113" i="5"/>
  <c r="X113" i="5" s="1"/>
  <c r="Q113" i="5"/>
  <c r="Y69" i="5"/>
  <c r="Z69" i="5" s="1"/>
  <c r="W69" i="5"/>
  <c r="X69" i="5" s="1"/>
  <c r="Q69" i="5"/>
  <c r="W213" i="5"/>
  <c r="X213" i="5" s="1"/>
  <c r="Y213" i="5"/>
  <c r="Z213" i="5" s="1"/>
  <c r="Q213" i="5"/>
  <c r="Y47" i="5"/>
  <c r="Z47" i="5" s="1"/>
  <c r="Q47" i="5"/>
  <c r="W47" i="5"/>
  <c r="X47" i="5" s="1"/>
  <c r="Y131" i="5"/>
  <c r="Z131" i="5" s="1"/>
  <c r="W131" i="5"/>
  <c r="X131" i="5" s="1"/>
  <c r="Q131" i="5"/>
  <c r="Y121" i="5"/>
  <c r="Z121" i="5" s="1"/>
  <c r="Q121" i="5"/>
  <c r="W121" i="5"/>
  <c r="X121" i="5" s="1"/>
  <c r="Y257" i="5"/>
  <c r="Z257" i="5" s="1"/>
  <c r="W257" i="5"/>
  <c r="X257" i="5" s="1"/>
  <c r="Q257" i="5"/>
  <c r="Y354" i="5"/>
  <c r="Z354" i="5" s="1"/>
  <c r="W354" i="5"/>
  <c r="X354" i="5" s="1"/>
  <c r="Q354" i="5"/>
  <c r="Y43" i="5"/>
  <c r="Z43" i="5" s="1"/>
  <c r="W43" i="5"/>
  <c r="X43" i="5" s="1"/>
  <c r="Q43" i="5"/>
  <c r="W59" i="5"/>
  <c r="X59" i="5" s="1"/>
  <c r="Y59" i="5"/>
  <c r="Z59" i="5" s="1"/>
  <c r="Q59" i="5"/>
  <c r="Y150" i="5"/>
  <c r="Z150" i="5" s="1"/>
  <c r="W150" i="5"/>
  <c r="X150" i="5" s="1"/>
  <c r="Q150" i="5"/>
  <c r="Y263" i="5"/>
  <c r="Z263" i="5" s="1"/>
  <c r="W263" i="5"/>
  <c r="X263" i="5" s="1"/>
  <c r="Q263" i="5"/>
  <c r="O260" i="5"/>
  <c r="Y295" i="5"/>
  <c r="Z295" i="5" s="1"/>
  <c r="W295" i="5"/>
  <c r="X295" i="5" s="1"/>
  <c r="Q295" i="5"/>
  <c r="Y53" i="5"/>
  <c r="Z53" i="5" s="1"/>
  <c r="W53" i="5"/>
  <c r="X53" i="5" s="1"/>
  <c r="Q53" i="5"/>
  <c r="W174" i="5"/>
  <c r="X174" i="5" s="1"/>
  <c r="Y174" i="5"/>
  <c r="Z174" i="5" s="1"/>
  <c r="Q174" i="5"/>
  <c r="Y196" i="5"/>
  <c r="Z196" i="5" s="1"/>
  <c r="W196" i="5"/>
  <c r="X196" i="5" s="1"/>
  <c r="Q196" i="5"/>
  <c r="Y228" i="5"/>
  <c r="Z228" i="5" s="1"/>
  <c r="Q228" i="5"/>
  <c r="W228" i="5"/>
  <c r="X228" i="5" s="1"/>
  <c r="Y39" i="5"/>
  <c r="O38" i="5"/>
  <c r="W39" i="5"/>
  <c r="Q39" i="5"/>
  <c r="O102" i="5"/>
  <c r="Y49" i="5"/>
  <c r="Z49" i="5" s="1"/>
  <c r="W49" i="5"/>
  <c r="X49" i="5" s="1"/>
  <c r="Q49" i="5"/>
  <c r="Y97" i="5"/>
  <c r="Z97" i="5" s="1"/>
  <c r="W97" i="5"/>
  <c r="X97" i="5" s="1"/>
  <c r="Q97" i="5"/>
  <c r="Y127" i="5"/>
  <c r="Z127" i="5" s="1"/>
  <c r="W127" i="5"/>
  <c r="X127" i="5" s="1"/>
  <c r="Q127" i="5"/>
  <c r="Y151" i="5"/>
  <c r="Z151" i="5" s="1"/>
  <c r="W151" i="5"/>
  <c r="X151" i="5" s="1"/>
  <c r="Q151" i="5"/>
  <c r="Y248" i="5"/>
  <c r="Z248" i="5" s="1"/>
  <c r="Q248" i="5"/>
  <c r="W248" i="5"/>
  <c r="X248" i="5" s="1"/>
  <c r="Y308" i="5"/>
  <c r="Z308" i="5" s="1"/>
  <c r="W308" i="5"/>
  <c r="X308" i="5" s="1"/>
  <c r="Q308" i="5"/>
  <c r="W102" i="5"/>
  <c r="Y215" i="5"/>
  <c r="Z215" i="5" s="1"/>
  <c r="W215" i="5"/>
  <c r="X215" i="5" s="1"/>
  <c r="Q215" i="5"/>
  <c r="O54" i="5"/>
  <c r="W55" i="5"/>
  <c r="Y55" i="5"/>
  <c r="Q55" i="5"/>
  <c r="Y249" i="5"/>
  <c r="Z249" i="5" s="1"/>
  <c r="W249" i="5"/>
  <c r="X249" i="5" s="1"/>
  <c r="Q249" i="5"/>
  <c r="Y324" i="5"/>
  <c r="Z324" i="5" s="1"/>
  <c r="Q324" i="5"/>
  <c r="W324" i="5"/>
  <c r="X324" i="5" s="1"/>
  <c r="Q93" i="5"/>
  <c r="Y93" i="5"/>
  <c r="Z93" i="5" s="1"/>
  <c r="W93" i="5"/>
  <c r="X93" i="5" s="1"/>
  <c r="Y98" i="5"/>
  <c r="Z98" i="5" s="1"/>
  <c r="W98" i="5"/>
  <c r="X98" i="5" s="1"/>
  <c r="Q98" i="5"/>
  <c r="W146" i="5"/>
  <c r="X146" i="5" s="1"/>
  <c r="Q146" i="5"/>
  <c r="O144" i="5"/>
  <c r="Y146" i="5"/>
  <c r="Z146" i="5" s="1"/>
  <c r="Y45" i="5"/>
  <c r="Z45" i="5" s="1"/>
  <c r="W45" i="5"/>
  <c r="X45" i="5" s="1"/>
  <c r="Q45" i="5"/>
  <c r="W61" i="5"/>
  <c r="X61" i="5" s="1"/>
  <c r="Q61" i="5"/>
  <c r="Y61" i="5"/>
  <c r="Z61" i="5" s="1"/>
  <c r="Y188" i="5"/>
  <c r="Z188" i="5" s="1"/>
  <c r="Q188" i="5"/>
  <c r="O186" i="5"/>
  <c r="W188" i="5"/>
  <c r="Y240" i="5"/>
  <c r="Q240" i="5"/>
  <c r="W240" i="5"/>
  <c r="O239" i="5"/>
  <c r="W320" i="5"/>
  <c r="X320" i="5" s="1"/>
  <c r="Q320" i="5"/>
  <c r="Y320" i="5"/>
  <c r="Z320" i="5" s="1"/>
  <c r="Y298" i="5"/>
  <c r="O297" i="5"/>
  <c r="Q298" i="5"/>
  <c r="W298" i="5"/>
  <c r="W90" i="5"/>
  <c r="X90" i="5" s="1"/>
  <c r="Q90" i="5"/>
  <c r="Y90" i="5"/>
  <c r="Z90" i="5" s="1"/>
  <c r="Y72" i="5"/>
  <c r="Z72" i="5" s="1"/>
  <c r="W72" i="5"/>
  <c r="X72" i="5" s="1"/>
  <c r="O70" i="5"/>
  <c r="Q72" i="5"/>
  <c r="Q70" i="5" s="1"/>
  <c r="W147" i="5"/>
  <c r="X147" i="5" s="1"/>
  <c r="Q147" i="5"/>
  <c r="Y147" i="5"/>
  <c r="Z147" i="5" s="1"/>
  <c r="Y235" i="5"/>
  <c r="Z235" i="5" s="1"/>
  <c r="W235" i="5"/>
  <c r="X235" i="5" s="1"/>
  <c r="Q235" i="5"/>
  <c r="Y89" i="5"/>
  <c r="Z89" i="5" s="1"/>
  <c r="W89" i="5"/>
  <c r="X89" i="5" s="1"/>
  <c r="Q89" i="5"/>
  <c r="Y84" i="5"/>
  <c r="Z84" i="5" s="1"/>
  <c r="W84" i="5"/>
  <c r="X84" i="5" s="1"/>
  <c r="Q84" i="5"/>
  <c r="Y67" i="5"/>
  <c r="Z67" i="5" s="1"/>
  <c r="W67" i="5"/>
  <c r="X67" i="5" s="1"/>
  <c r="Q67" i="5"/>
  <c r="O202" i="5"/>
  <c r="Q203" i="5"/>
  <c r="Y203" i="5"/>
  <c r="W203" i="5"/>
  <c r="Y281" i="5"/>
  <c r="Z281" i="5" s="1"/>
  <c r="W281" i="5"/>
  <c r="X281" i="5" s="1"/>
  <c r="Q281" i="5"/>
  <c r="W57" i="5"/>
  <c r="X57" i="5" s="1"/>
  <c r="Y57" i="5"/>
  <c r="Z57" i="5" s="1"/>
  <c r="Q57" i="5"/>
  <c r="W130" i="5"/>
  <c r="X130" i="5" s="1"/>
  <c r="Y130" i="5"/>
  <c r="Z130" i="5" s="1"/>
  <c r="Q130" i="5"/>
  <c r="W221" i="5"/>
  <c r="X221" i="5" s="1"/>
  <c r="Q221" i="5"/>
  <c r="Y221" i="5"/>
  <c r="Z221" i="5" s="1"/>
  <c r="W92" i="5"/>
  <c r="X92" i="5" s="1"/>
  <c r="Y92" i="5"/>
  <c r="Z92" i="5" s="1"/>
  <c r="O123" i="5"/>
  <c r="W208" i="5"/>
  <c r="X208" i="5" s="1"/>
  <c r="Q208" i="5"/>
  <c r="Y208" i="5"/>
  <c r="Z208" i="5" s="1"/>
  <c r="Y236" i="5"/>
  <c r="Z236" i="5" s="1"/>
  <c r="Q236" i="5"/>
  <c r="W236" i="5"/>
  <c r="X236" i="5" s="1"/>
  <c r="Y250" i="5"/>
  <c r="Z250" i="5" s="1"/>
  <c r="Q250" i="5"/>
  <c r="W250" i="5"/>
  <c r="X250" i="5" s="1"/>
  <c r="Y331" i="5"/>
  <c r="Z331" i="5" s="1"/>
  <c r="Q331" i="5"/>
  <c r="W331" i="5"/>
  <c r="X331" i="5" s="1"/>
  <c r="Y40" i="5"/>
  <c r="Z40" i="5" s="1"/>
  <c r="Q52" i="5"/>
  <c r="Y81" i="5"/>
  <c r="Z81" i="5" s="1"/>
  <c r="Q92" i="5"/>
  <c r="J102" i="5"/>
  <c r="J402" i="5" s="1"/>
  <c r="Q149" i="5"/>
  <c r="Q161" i="5"/>
  <c r="W233" i="5"/>
  <c r="X233" i="5" s="1"/>
  <c r="Q233" i="5"/>
  <c r="W313" i="5"/>
  <c r="X313" i="5" s="1"/>
  <c r="Q313" i="5"/>
  <c r="Y338" i="5"/>
  <c r="Z338" i="5" s="1"/>
  <c r="Q338" i="5"/>
  <c r="Y346" i="5"/>
  <c r="Z346" i="5" s="1"/>
  <c r="Q346" i="5"/>
  <c r="Y378" i="5"/>
  <c r="Z378" i="5" s="1"/>
  <c r="W378" i="5"/>
  <c r="X378" i="5" s="1"/>
  <c r="Q378" i="5"/>
  <c r="G393" i="5"/>
  <c r="Q110" i="5"/>
  <c r="Y110" i="5"/>
  <c r="Z110" i="5" s="1"/>
  <c r="W155" i="5"/>
  <c r="X155" i="5" s="1"/>
  <c r="Y180" i="5"/>
  <c r="Z180" i="5" s="1"/>
  <c r="W180" i="5"/>
  <c r="X180" i="5" s="1"/>
  <c r="Y243" i="5"/>
  <c r="Z243" i="5" s="1"/>
  <c r="W243" i="5"/>
  <c r="X243" i="5" s="1"/>
  <c r="Q243" i="5"/>
  <c r="Y258" i="5"/>
  <c r="Z258" i="5" s="1"/>
  <c r="Q258" i="5"/>
  <c r="W258" i="5"/>
  <c r="X258" i="5" s="1"/>
  <c r="Y283" i="5"/>
  <c r="Z283" i="5" s="1"/>
  <c r="W283" i="5"/>
  <c r="X283" i="5" s="1"/>
  <c r="Q283" i="5"/>
  <c r="Y374" i="5"/>
  <c r="Z374" i="5" s="1"/>
  <c r="W374" i="5"/>
  <c r="X374" i="5" s="1"/>
  <c r="Q374" i="5"/>
  <c r="Q397" i="5"/>
  <c r="W397" i="5"/>
  <c r="X397" i="5" s="1"/>
  <c r="Q87" i="5"/>
  <c r="Q132" i="5"/>
  <c r="W149" i="5"/>
  <c r="X149" i="5" s="1"/>
  <c r="W152" i="5"/>
  <c r="X152" i="5" s="1"/>
  <c r="Y155" i="5"/>
  <c r="Z155" i="5" s="1"/>
  <c r="W161" i="5"/>
  <c r="X161" i="5" s="1"/>
  <c r="Q180" i="5"/>
  <c r="W185" i="5"/>
  <c r="X185" i="5" s="1"/>
  <c r="G191" i="5"/>
  <c r="W197" i="5"/>
  <c r="X197" i="5" s="1"/>
  <c r="Q197" i="5"/>
  <c r="Q186" i="5" s="1"/>
  <c r="W209" i="5"/>
  <c r="X209" i="5" s="1"/>
  <c r="Q209" i="5"/>
  <c r="Y212" i="5"/>
  <c r="Z212" i="5" s="1"/>
  <c r="W212" i="5"/>
  <c r="X212" i="5" s="1"/>
  <c r="Q212" i="5"/>
  <c r="Y218" i="5"/>
  <c r="Z218" i="5" s="1"/>
  <c r="Q218" i="5"/>
  <c r="Y233" i="5"/>
  <c r="Z233" i="5" s="1"/>
  <c r="X247" i="5"/>
  <c r="G269" i="5"/>
  <c r="G273" i="5"/>
  <c r="J297" i="5"/>
  <c r="Y306" i="5"/>
  <c r="Z306" i="5" s="1"/>
  <c r="Q306" i="5"/>
  <c r="W306" i="5"/>
  <c r="X306" i="5" s="1"/>
  <c r="Q328" i="5"/>
  <c r="G332" i="5"/>
  <c r="W338" i="5"/>
  <c r="X338" i="5" s="1"/>
  <c r="W346" i="5"/>
  <c r="X346" i="5" s="1"/>
  <c r="J360" i="5"/>
  <c r="Z369" i="5"/>
  <c r="Y129" i="5"/>
  <c r="Z129" i="5" s="1"/>
  <c r="Q129" i="5"/>
  <c r="W158" i="5"/>
  <c r="X158" i="5" s="1"/>
  <c r="Y230" i="5"/>
  <c r="Z230" i="5" s="1"/>
  <c r="Q230" i="5"/>
  <c r="W302" i="5"/>
  <c r="X302" i="5" s="1"/>
  <c r="Y302" i="5"/>
  <c r="Z302" i="5" s="1"/>
  <c r="G48" i="5"/>
  <c r="Q50" i="5"/>
  <c r="Y52" i="5"/>
  <c r="Z52" i="5" s="1"/>
  <c r="G55" i="5"/>
  <c r="Q77" i="5"/>
  <c r="G98" i="5"/>
  <c r="Q103" i="5"/>
  <c r="W110" i="5"/>
  <c r="X110" i="5" s="1"/>
  <c r="W129" i="5"/>
  <c r="X129" i="5" s="1"/>
  <c r="Q138" i="5"/>
  <c r="Y138" i="5"/>
  <c r="Z138" i="5" s="1"/>
  <c r="W138" i="5"/>
  <c r="X138" i="5" s="1"/>
  <c r="G147" i="5"/>
  <c r="Y152" i="5"/>
  <c r="Z152" i="5" s="1"/>
  <c r="Y158" i="5"/>
  <c r="Z158" i="5" s="1"/>
  <c r="Y164" i="5"/>
  <c r="Z164" i="5" s="1"/>
  <c r="W172" i="5"/>
  <c r="X172" i="5" s="1"/>
  <c r="W177" i="5"/>
  <c r="X177" i="5" s="1"/>
  <c r="W227" i="5"/>
  <c r="X227" i="5" s="1"/>
  <c r="W230" i="5"/>
  <c r="X230" i="5" s="1"/>
  <c r="Z280" i="5"/>
  <c r="Z286" i="5"/>
  <c r="Y313" i="5"/>
  <c r="Z313" i="5" s="1"/>
  <c r="W317" i="5"/>
  <c r="X317" i="5" s="1"/>
  <c r="Q317" i="5"/>
  <c r="Y317" i="5"/>
  <c r="Z317" i="5" s="1"/>
  <c r="Y350" i="5"/>
  <c r="Z350" i="5" s="1"/>
  <c r="W350" i="5"/>
  <c r="X350" i="5" s="1"/>
  <c r="Z353" i="5"/>
  <c r="Q361" i="5"/>
  <c r="W361" i="5"/>
  <c r="Y361" i="5"/>
  <c r="G386" i="5"/>
  <c r="Y393" i="5"/>
  <c r="Z393" i="5" s="1"/>
  <c r="Q393" i="5"/>
  <c r="W393" i="5"/>
  <c r="X393" i="5" s="1"/>
  <c r="Y397" i="5"/>
  <c r="Z397" i="5" s="1"/>
  <c r="G39" i="5"/>
  <c r="Y64" i="5"/>
  <c r="Z64" i="5" s="1"/>
  <c r="W87" i="5"/>
  <c r="G93" i="5"/>
  <c r="X126" i="5"/>
  <c r="W132" i="5"/>
  <c r="X132" i="5" s="1"/>
  <c r="G178" i="5"/>
  <c r="Y185" i="5"/>
  <c r="Z185" i="5" s="1"/>
  <c r="Y197" i="5"/>
  <c r="Z197" i="5" s="1"/>
  <c r="Y209" i="5"/>
  <c r="Z209" i="5" s="1"/>
  <c r="W218" i="5"/>
  <c r="X218" i="5" s="1"/>
  <c r="X224" i="5"/>
  <c r="Q251" i="5"/>
  <c r="W251" i="5"/>
  <c r="X251" i="5" s="1"/>
  <c r="X255" i="5"/>
  <c r="Y269" i="5"/>
  <c r="Z269" i="5" s="1"/>
  <c r="W269" i="5"/>
  <c r="X269" i="5" s="1"/>
  <c r="Y273" i="5"/>
  <c r="Z273" i="5" s="1"/>
  <c r="W273" i="5"/>
  <c r="X273" i="5" s="1"/>
  <c r="G281" i="5"/>
  <c r="X290" i="5"/>
  <c r="W328" i="5"/>
  <c r="X328" i="5" s="1"/>
  <c r="Z332" i="5"/>
  <c r="Q350" i="5"/>
  <c r="G366" i="5"/>
  <c r="Y370" i="5"/>
  <c r="Z370" i="5" s="1"/>
  <c r="W370" i="5"/>
  <c r="X370" i="5" s="1"/>
  <c r="Q370" i="5"/>
  <c r="Q379" i="5"/>
  <c r="Y379" i="5"/>
  <c r="Z379" i="5" s="1"/>
  <c r="W379" i="5"/>
  <c r="X379" i="5" s="1"/>
  <c r="W175" i="5"/>
  <c r="X175" i="5" s="1"/>
  <c r="Q175" i="5"/>
  <c r="W62" i="5"/>
  <c r="X62" i="5" s="1"/>
  <c r="Y103" i="5"/>
  <c r="X111" i="5"/>
  <c r="W116" i="5"/>
  <c r="X116" i="5" s="1"/>
  <c r="Y159" i="5"/>
  <c r="Z159" i="5" s="1"/>
  <c r="W159" i="5"/>
  <c r="X159" i="5" s="1"/>
  <c r="G204" i="5"/>
  <c r="Y216" i="5"/>
  <c r="Z216" i="5" s="1"/>
  <c r="W216" i="5"/>
  <c r="X216" i="5" s="1"/>
  <c r="Z222" i="5"/>
  <c r="J318" i="5"/>
  <c r="Y325" i="5"/>
  <c r="Z325" i="5" s="1"/>
  <c r="Q325" i="5"/>
  <c r="Y340" i="5"/>
  <c r="W340" i="5"/>
  <c r="Q340" i="5"/>
  <c r="G358" i="5"/>
  <c r="G390" i="5"/>
  <c r="Y394" i="5"/>
  <c r="Z394" i="5" s="1"/>
  <c r="W394" i="5"/>
  <c r="X394" i="5" s="1"/>
  <c r="Q394" i="5"/>
  <c r="Y162" i="5"/>
  <c r="Z162" i="5" s="1"/>
  <c r="Q162" i="5"/>
  <c r="Y178" i="5"/>
  <c r="Z178" i="5" s="1"/>
  <c r="W178" i="5"/>
  <c r="X178" i="5" s="1"/>
  <c r="Q314" i="5"/>
  <c r="W41" i="5"/>
  <c r="X41" i="5" s="1"/>
  <c r="G51" i="5"/>
  <c r="W75" i="5"/>
  <c r="X75" i="5" s="1"/>
  <c r="Y80" i="5"/>
  <c r="Z80" i="5" s="1"/>
  <c r="W80" i="5"/>
  <c r="X80" i="5" s="1"/>
  <c r="G83" i="5"/>
  <c r="W85" i="5"/>
  <c r="X85" i="5" s="1"/>
  <c r="G96" i="5"/>
  <c r="G99" i="5"/>
  <c r="Q111" i="5"/>
  <c r="W124" i="5"/>
  <c r="G142" i="5"/>
  <c r="W153" i="5"/>
  <c r="X153" i="5" s="1"/>
  <c r="W156" i="5"/>
  <c r="X156" i="5" s="1"/>
  <c r="Q159" i="5"/>
  <c r="W162" i="5"/>
  <c r="X162" i="5" s="1"/>
  <c r="Q181" i="5"/>
  <c r="Q198" i="5"/>
  <c r="G207" i="5"/>
  <c r="Q216" i="5"/>
  <c r="Q222" i="5"/>
  <c r="Q231" i="5"/>
  <c r="W231" i="5"/>
  <c r="X231" i="5" s="1"/>
  <c r="Q266" i="5"/>
  <c r="Q260" i="5" s="1"/>
  <c r="Y266" i="5"/>
  <c r="Z266" i="5" s="1"/>
  <c r="Q270" i="5"/>
  <c r="Y270" i="5"/>
  <c r="Z270" i="5" s="1"/>
  <c r="W270" i="5"/>
  <c r="X270" i="5" s="1"/>
  <c r="Q274" i="5"/>
  <c r="W274" i="5"/>
  <c r="X274" i="5" s="1"/>
  <c r="Y274" i="5"/>
  <c r="Z274" i="5" s="1"/>
  <c r="Y284" i="5"/>
  <c r="Z284" i="5" s="1"/>
  <c r="W284" i="5"/>
  <c r="X284" i="5" s="1"/>
  <c r="G311" i="5"/>
  <c r="W314" i="5"/>
  <c r="X314" i="5" s="1"/>
  <c r="G344" i="5"/>
  <c r="Y380" i="5"/>
  <c r="Z380" i="5" s="1"/>
  <c r="W380" i="5"/>
  <c r="X380" i="5" s="1"/>
  <c r="Q380" i="5"/>
  <c r="Z383" i="5"/>
  <c r="Y48" i="5"/>
  <c r="Z48" i="5" s="1"/>
  <c r="Y62" i="5"/>
  <c r="Z62" i="5" s="1"/>
  <c r="Y116" i="5"/>
  <c r="Z116" i="5" s="1"/>
  <c r="Z124" i="5"/>
  <c r="Y175" i="5"/>
  <c r="Z175" i="5" s="1"/>
  <c r="Y225" i="5"/>
  <c r="Z225" i="5" s="1"/>
  <c r="W225" i="5"/>
  <c r="X225" i="5" s="1"/>
  <c r="G235" i="5"/>
  <c r="Z237" i="5"/>
  <c r="G260" i="5"/>
  <c r="G263" i="5"/>
  <c r="X288" i="5"/>
  <c r="Z307" i="5"/>
  <c r="X325" i="5"/>
  <c r="Z347" i="5"/>
  <c r="Z375" i="5"/>
  <c r="G384" i="5"/>
  <c r="W387" i="5"/>
  <c r="X387" i="5" s="1"/>
  <c r="Q387" i="5"/>
  <c r="Y390" i="5"/>
  <c r="Z390" i="5" s="1"/>
  <c r="W390" i="5"/>
  <c r="X390" i="5" s="1"/>
  <c r="Q390" i="5"/>
  <c r="W60" i="5"/>
  <c r="X60" i="5" s="1"/>
  <c r="Q65" i="5"/>
  <c r="Q73" i="5"/>
  <c r="Y75" i="5"/>
  <c r="Z75" i="5" s="1"/>
  <c r="Q88" i="5"/>
  <c r="Y111" i="5"/>
  <c r="Z111" i="5" s="1"/>
  <c r="Q119" i="5"/>
  <c r="Q122" i="5"/>
  <c r="Y122" i="5"/>
  <c r="Z122" i="5" s="1"/>
  <c r="G125" i="5"/>
  <c r="G148" i="5"/>
  <c r="Y153" i="5"/>
  <c r="Z153" i="5" s="1"/>
  <c r="Y156" i="5"/>
  <c r="Z156" i="5" s="1"/>
  <c r="W181" i="5"/>
  <c r="X181" i="5" s="1"/>
  <c r="G184" i="5"/>
  <c r="Q189" i="5"/>
  <c r="W189" i="5"/>
  <c r="X189" i="5" s="1"/>
  <c r="Q195" i="5"/>
  <c r="W198" i="5"/>
  <c r="X198" i="5" s="1"/>
  <c r="G201" i="5"/>
  <c r="Q210" i="5"/>
  <c r="W222" i="5"/>
  <c r="X222" i="5" s="1"/>
  <c r="Q225" i="5"/>
  <c r="G229" i="5"/>
  <c r="Y231" i="5"/>
  <c r="Z231" i="5" s="1"/>
  <c r="G238" i="5"/>
  <c r="W266" i="5"/>
  <c r="X266" i="5" s="1"/>
  <c r="G275" i="5"/>
  <c r="Q278" i="5"/>
  <c r="G282" i="5"/>
  <c r="G326" i="5"/>
  <c r="X329" i="5"/>
  <c r="X336" i="5"/>
  <c r="X351" i="5"/>
  <c r="Y358" i="5"/>
  <c r="Z358" i="5" s="1"/>
  <c r="W358" i="5"/>
  <c r="X358" i="5" s="1"/>
  <c r="X371" i="5"/>
  <c r="W83" i="5"/>
  <c r="X83" i="5" s="1"/>
  <c r="Q83" i="5"/>
  <c r="W96" i="5"/>
  <c r="X96" i="5" s="1"/>
  <c r="Q96" i="5"/>
  <c r="W142" i="5"/>
  <c r="X142" i="5" s="1"/>
  <c r="Q142" i="5"/>
  <c r="Y142" i="5"/>
  <c r="Z142" i="5" s="1"/>
  <c r="Y252" i="5"/>
  <c r="Z252" i="5" s="1"/>
  <c r="Q252" i="5"/>
  <c r="W252" i="5"/>
  <c r="X252" i="5" s="1"/>
  <c r="Z351" i="5"/>
  <c r="Y376" i="5"/>
  <c r="Z376" i="5" s="1"/>
  <c r="W376" i="5"/>
  <c r="X376" i="5" s="1"/>
  <c r="Q376" i="5"/>
  <c r="G381" i="5"/>
  <c r="X395" i="5"/>
  <c r="Y386" i="5"/>
  <c r="Z386" i="5" s="1"/>
  <c r="W386" i="5"/>
  <c r="X386" i="5" s="1"/>
  <c r="Q386" i="5"/>
  <c r="Q124" i="5"/>
  <c r="Q44" i="5"/>
  <c r="Y46" i="5"/>
  <c r="Z46" i="5" s="1"/>
  <c r="Q51" i="5"/>
  <c r="G56" i="5"/>
  <c r="Y60" i="5"/>
  <c r="Z60" i="5" s="1"/>
  <c r="W65" i="5"/>
  <c r="X65" i="5" s="1"/>
  <c r="G71" i="5"/>
  <c r="W73" i="5"/>
  <c r="X73" i="5" s="1"/>
  <c r="G76" i="5"/>
  <c r="Q91" i="5"/>
  <c r="Q99" i="5"/>
  <c r="Q104" i="5"/>
  <c r="Y104" i="5"/>
  <c r="Z104" i="5" s="1"/>
  <c r="Y119" i="5"/>
  <c r="Z119" i="5" s="1"/>
  <c r="W122" i="5"/>
  <c r="X122" i="5" s="1"/>
  <c r="Z136" i="5"/>
  <c r="Y145" i="5"/>
  <c r="W145" i="5"/>
  <c r="Q148" i="5"/>
  <c r="W148" i="5"/>
  <c r="X148" i="5" s="1"/>
  <c r="Y189" i="5"/>
  <c r="Z189" i="5" s="1"/>
  <c r="Y192" i="5"/>
  <c r="Z192" i="5" s="1"/>
  <c r="W195" i="5"/>
  <c r="X195" i="5" s="1"/>
  <c r="Q201" i="5"/>
  <c r="Y201" i="5"/>
  <c r="Z201" i="5" s="1"/>
  <c r="W201" i="5"/>
  <c r="X201" i="5" s="1"/>
  <c r="Z204" i="5"/>
  <c r="Q207" i="5"/>
  <c r="W210" i="5"/>
  <c r="X210" i="5" s="1"/>
  <c r="Y238" i="5"/>
  <c r="Z238" i="5" s="1"/>
  <c r="Q238" i="5"/>
  <c r="W238" i="5"/>
  <c r="X238" i="5" s="1"/>
  <c r="Z241" i="5"/>
  <c r="W245" i="5"/>
  <c r="X245" i="5" s="1"/>
  <c r="W278" i="5"/>
  <c r="X278" i="5" s="1"/>
  <c r="W292" i="5"/>
  <c r="X292" i="5" s="1"/>
  <c r="Q292" i="5"/>
  <c r="Y319" i="5"/>
  <c r="Q319" i="5"/>
  <c r="W319" i="5"/>
  <c r="O318" i="5"/>
  <c r="Y326" i="5"/>
  <c r="Z326" i="5" s="1"/>
  <c r="Q326" i="5"/>
  <c r="W341" i="5"/>
  <c r="X341" i="5" s="1"/>
  <c r="Y341" i="5"/>
  <c r="Z341" i="5" s="1"/>
  <c r="Q341" i="5"/>
  <c r="Q363" i="5"/>
  <c r="W363" i="5"/>
  <c r="X363" i="5" s="1"/>
  <c r="Y363" i="5"/>
  <c r="Z363" i="5" s="1"/>
  <c r="Y384" i="5"/>
  <c r="Z384" i="5" s="1"/>
  <c r="W384" i="5"/>
  <c r="X384" i="5" s="1"/>
  <c r="Q384" i="5"/>
  <c r="Y387" i="5"/>
  <c r="Z387" i="5" s="1"/>
  <c r="P413" i="5"/>
  <c r="Y82" i="5"/>
  <c r="Z82" i="5" s="1"/>
  <c r="Q82" i="5"/>
  <c r="Q108" i="5"/>
  <c r="W108" i="5"/>
  <c r="X108" i="5" s="1"/>
  <c r="Y234" i="5"/>
  <c r="Z234" i="5" s="1"/>
  <c r="Q234" i="5"/>
  <c r="Q85" i="5"/>
  <c r="Y398" i="5"/>
  <c r="Z398" i="5" s="1"/>
  <c r="W398" i="5"/>
  <c r="X398" i="5" s="1"/>
  <c r="Q398" i="5"/>
  <c r="F413" i="5"/>
  <c r="G316" i="5"/>
  <c r="G314" i="5"/>
  <c r="G312" i="5"/>
  <c r="G310" i="5"/>
  <c r="G308" i="5"/>
  <c r="G306" i="5"/>
  <c r="G304" i="5"/>
  <c r="G302" i="5"/>
  <c r="G300" i="5"/>
  <c r="G298" i="5"/>
  <c r="G379" i="5"/>
  <c r="G377" i="5"/>
  <c r="G375" i="5"/>
  <c r="G373" i="5"/>
  <c r="G371" i="5"/>
  <c r="G369" i="5"/>
  <c r="G367" i="5"/>
  <c r="G365" i="5"/>
  <c r="G363" i="5"/>
  <c r="G361" i="5"/>
  <c r="G274" i="5"/>
  <c r="G272" i="5"/>
  <c r="G270" i="5"/>
  <c r="G268" i="5"/>
  <c r="G266" i="5"/>
  <c r="G264" i="5"/>
  <c r="G262" i="5"/>
  <c r="G359" i="5"/>
  <c r="G357" i="5"/>
  <c r="G355" i="5"/>
  <c r="G353" i="5"/>
  <c r="G351" i="5"/>
  <c r="G349" i="5"/>
  <c r="G347" i="5"/>
  <c r="G345" i="5"/>
  <c r="G343" i="5"/>
  <c r="G341" i="5"/>
  <c r="F420" i="5"/>
  <c r="F415" i="5"/>
  <c r="G337" i="5"/>
  <c r="G335" i="5"/>
  <c r="G333" i="5"/>
  <c r="G331" i="5"/>
  <c r="G329" i="5"/>
  <c r="G327" i="5"/>
  <c r="G325" i="5"/>
  <c r="G323" i="5"/>
  <c r="G321" i="5"/>
  <c r="G319" i="5"/>
  <c r="G258" i="5"/>
  <c r="G256" i="5"/>
  <c r="G254" i="5"/>
  <c r="G252" i="5"/>
  <c r="G250" i="5"/>
  <c r="G248" i="5"/>
  <c r="G246" i="5"/>
  <c r="G244" i="5"/>
  <c r="G242" i="5"/>
  <c r="G240" i="5"/>
  <c r="G395" i="5"/>
  <c r="G383" i="5"/>
  <c r="G372" i="5"/>
  <c r="G288" i="5"/>
  <c r="G394" i="5"/>
  <c r="G387" i="5"/>
  <c r="G374" i="5"/>
  <c r="G350" i="5"/>
  <c r="G340" i="5"/>
  <c r="G315" i="5"/>
  <c r="G307" i="5"/>
  <c r="G299" i="5"/>
  <c r="G292" i="5"/>
  <c r="G259" i="5"/>
  <c r="G249" i="5"/>
  <c r="G237" i="5"/>
  <c r="G228" i="5"/>
  <c r="G215" i="5"/>
  <c r="G155" i="5"/>
  <c r="G130" i="5"/>
  <c r="G128" i="5"/>
  <c r="G126" i="5"/>
  <c r="G124" i="5"/>
  <c r="G399" i="5"/>
  <c r="G368" i="5"/>
  <c r="G280" i="5"/>
  <c r="G230" i="5"/>
  <c r="G217" i="5"/>
  <c r="G185" i="5"/>
  <c r="G183" i="5"/>
  <c r="G181" i="5"/>
  <c r="G179" i="5"/>
  <c r="G177" i="5"/>
  <c r="G175" i="5"/>
  <c r="G173" i="5"/>
  <c r="G171" i="5"/>
  <c r="G169" i="5"/>
  <c r="G167" i="5"/>
  <c r="G159" i="5"/>
  <c r="G134" i="5"/>
  <c r="G348" i="5"/>
  <c r="G295" i="5"/>
  <c r="G290" i="5"/>
  <c r="G236" i="5"/>
  <c r="G222" i="5"/>
  <c r="G120" i="5"/>
  <c r="G97" i="5"/>
  <c r="G74" i="5"/>
  <c r="G68" i="5"/>
  <c r="G66" i="5"/>
  <c r="G64" i="5"/>
  <c r="G62" i="5"/>
  <c r="G318" i="5"/>
  <c r="G265" i="5"/>
  <c r="G257" i="5"/>
  <c r="G199" i="5"/>
  <c r="G192" i="5"/>
  <c r="G162" i="5"/>
  <c r="G153" i="5"/>
  <c r="G146" i="5"/>
  <c r="G135" i="5"/>
  <c r="G122" i="5"/>
  <c r="F421" i="5"/>
  <c r="G396" i="5"/>
  <c r="G376" i="5"/>
  <c r="G328" i="5"/>
  <c r="G317" i="5"/>
  <c r="G289" i="5"/>
  <c r="X268" i="5"/>
  <c r="G232" i="5"/>
  <c r="G139" i="5"/>
  <c r="G127" i="5"/>
  <c r="G103" i="5"/>
  <c r="G364" i="5"/>
  <c r="X357" i="5"/>
  <c r="G334" i="5"/>
  <c r="G313" i="5"/>
  <c r="G286" i="5"/>
  <c r="G283" i="5"/>
  <c r="G278" i="5"/>
  <c r="G251" i="5"/>
  <c r="G195" i="5"/>
  <c r="G190" i="5"/>
  <c r="G174" i="5"/>
  <c r="G163" i="5"/>
  <c r="G156" i="5"/>
  <c r="G151" i="5"/>
  <c r="G116" i="5"/>
  <c r="G105" i="5"/>
  <c r="G101" i="5"/>
  <c r="G92" i="5"/>
  <c r="G75" i="5"/>
  <c r="G352" i="5"/>
  <c r="G322" i="5"/>
  <c r="G291" i="5"/>
  <c r="G176" i="5"/>
  <c r="G141" i="5"/>
  <c r="G118" i="5"/>
  <c r="G107" i="5"/>
  <c r="G94" i="5"/>
  <c r="G79" i="5"/>
  <c r="G401" i="5"/>
  <c r="G398" i="5"/>
  <c r="G392" i="5"/>
  <c r="G378" i="5"/>
  <c r="G360" i="5"/>
  <c r="G346" i="5"/>
  <c r="G294" i="5"/>
  <c r="G245" i="5"/>
  <c r="G234" i="5"/>
  <c r="G224" i="5"/>
  <c r="G219" i="5"/>
  <c r="G214" i="5"/>
  <c r="F414" i="5"/>
  <c r="Z385" i="5"/>
  <c r="G370" i="5"/>
  <c r="G309" i="5"/>
  <c r="G303" i="5"/>
  <c r="G277" i="5"/>
  <c r="G253" i="5"/>
  <c r="G209" i="5"/>
  <c r="G189" i="5"/>
  <c r="G354" i="5"/>
  <c r="G324" i="5"/>
  <c r="G285" i="5"/>
  <c r="G226" i="5"/>
  <c r="G221" i="5"/>
  <c r="G160" i="5"/>
  <c r="G150" i="5"/>
  <c r="G143" i="5"/>
  <c r="G138" i="5"/>
  <c r="G131" i="5"/>
  <c r="G113" i="5"/>
  <c r="G87" i="5"/>
  <c r="G85" i="5"/>
  <c r="G72" i="5"/>
  <c r="X385" i="5"/>
  <c r="G336" i="5"/>
  <c r="G330" i="5"/>
  <c r="G296" i="5"/>
  <c r="G231" i="5"/>
  <c r="G216" i="5"/>
  <c r="G211" i="5"/>
  <c r="G180" i="5"/>
  <c r="G145" i="5"/>
  <c r="G100" i="5"/>
  <c r="G89" i="5"/>
  <c r="Z399" i="5"/>
  <c r="Z365" i="5"/>
  <c r="X353" i="5"/>
  <c r="X347" i="5"/>
  <c r="G391" i="5"/>
  <c r="G380" i="5"/>
  <c r="G362" i="5"/>
  <c r="G287" i="5"/>
  <c r="G356" i="5"/>
  <c r="G40" i="5"/>
  <c r="W58" i="5"/>
  <c r="X58" i="5" s="1"/>
  <c r="G81" i="5"/>
  <c r="Y83" i="5"/>
  <c r="Z83" i="5" s="1"/>
  <c r="O86" i="5"/>
  <c r="Y88" i="5"/>
  <c r="Z88" i="5" s="1"/>
  <c r="G102" i="5"/>
  <c r="Z106" i="5"/>
  <c r="Y114" i="5"/>
  <c r="Z114" i="5" s="1"/>
  <c r="G137" i="5"/>
  <c r="Q144" i="5"/>
  <c r="W157" i="5"/>
  <c r="X157" i="5" s="1"/>
  <c r="Q157" i="5"/>
  <c r="Y168" i="5"/>
  <c r="Z168" i="5" s="1"/>
  <c r="W168" i="5"/>
  <c r="X168" i="5" s="1"/>
  <c r="X173" i="5"/>
  <c r="X184" i="5"/>
  <c r="G187" i="5"/>
  <c r="G205" i="5"/>
  <c r="G220" i="5"/>
  <c r="G223" i="5"/>
  <c r="Y232" i="5"/>
  <c r="Z232" i="5" s="1"/>
  <c r="Q232" i="5"/>
  <c r="Y267" i="5"/>
  <c r="Z267" i="5" s="1"/>
  <c r="W267" i="5"/>
  <c r="X267" i="5" s="1"/>
  <c r="Q267" i="5"/>
  <c r="Y285" i="5"/>
  <c r="Z285" i="5" s="1"/>
  <c r="W285" i="5"/>
  <c r="X285" i="5" s="1"/>
  <c r="Q285" i="5"/>
  <c r="W300" i="5"/>
  <c r="X300" i="5" s="1"/>
  <c r="Y300" i="5"/>
  <c r="Z300" i="5" s="1"/>
  <c r="Q300" i="5"/>
  <c r="W330" i="5"/>
  <c r="X330" i="5" s="1"/>
  <c r="Y330" i="5"/>
  <c r="Z330" i="5" s="1"/>
  <c r="G388" i="5"/>
  <c r="Y244" i="5"/>
  <c r="Z244" i="5" s="1"/>
  <c r="Q244" i="5"/>
  <c r="W259" i="5"/>
  <c r="X259" i="5" s="1"/>
  <c r="Y259" i="5"/>
  <c r="Z259" i="5" s="1"/>
  <c r="W303" i="5"/>
  <c r="X303" i="5" s="1"/>
  <c r="Q303" i="5"/>
  <c r="Y303" i="5"/>
  <c r="Z303" i="5" s="1"/>
  <c r="Q41" i="5"/>
  <c r="Q48" i="5"/>
  <c r="G47" i="5"/>
  <c r="W51" i="5"/>
  <c r="X51" i="5" s="1"/>
  <c r="G61" i="5"/>
  <c r="Z76" i="5"/>
  <c r="W91" i="5"/>
  <c r="X91" i="5" s="1"/>
  <c r="Y96" i="5"/>
  <c r="Z96" i="5" s="1"/>
  <c r="W104" i="5"/>
  <c r="X104" i="5" s="1"/>
  <c r="W109" i="5"/>
  <c r="X109" i="5" s="1"/>
  <c r="Q125" i="5"/>
  <c r="G140" i="5"/>
  <c r="Y148" i="5"/>
  <c r="Z148" i="5" s="1"/>
  <c r="G166" i="5"/>
  <c r="Q168" i="5"/>
  <c r="Y171" i="5"/>
  <c r="Z171" i="5" s="1"/>
  <c r="W171" i="5"/>
  <c r="X171" i="5" s="1"/>
  <c r="G182" i="5"/>
  <c r="Q184" i="5"/>
  <c r="G193" i="5"/>
  <c r="G196" i="5"/>
  <c r="W207" i="5"/>
  <c r="X207" i="5" s="1"/>
  <c r="Y214" i="5"/>
  <c r="Z214" i="5" s="1"/>
  <c r="W214" i="5"/>
  <c r="X214" i="5" s="1"/>
  <c r="Q214" i="5"/>
  <c r="Y245" i="5"/>
  <c r="Z245" i="5" s="1"/>
  <c r="Y253" i="5"/>
  <c r="Z253" i="5" s="1"/>
  <c r="W253" i="5"/>
  <c r="X253" i="5" s="1"/>
  <c r="Q253" i="5"/>
  <c r="G320" i="5"/>
  <c r="W326" i="5"/>
  <c r="X326" i="5" s="1"/>
  <c r="Q330" i="5"/>
  <c r="Y337" i="5"/>
  <c r="Z337" i="5" s="1"/>
  <c r="Q337" i="5"/>
  <c r="G342" i="5"/>
  <c r="Y372" i="5"/>
  <c r="Z372" i="5" s="1"/>
  <c r="W372" i="5"/>
  <c r="X372" i="5" s="1"/>
  <c r="X399" i="5"/>
  <c r="Y287" i="5"/>
  <c r="Z287" i="5" s="1"/>
  <c r="W287" i="5"/>
  <c r="X287" i="5" s="1"/>
  <c r="Q287" i="5"/>
  <c r="X103" i="5"/>
  <c r="Q259" i="5"/>
  <c r="G38" i="5"/>
  <c r="Y44" i="5"/>
  <c r="Z44" i="5" s="1"/>
  <c r="G54" i="5"/>
  <c r="Y58" i="5"/>
  <c r="Z58" i="5" s="1"/>
  <c r="G69" i="5"/>
  <c r="Y70" i="5"/>
  <c r="Z71" i="5"/>
  <c r="X78" i="5"/>
  <c r="G84" i="5"/>
  <c r="G115" i="5"/>
  <c r="W117" i="5"/>
  <c r="X117" i="5" s="1"/>
  <c r="G123" i="5"/>
  <c r="Q128" i="5"/>
  <c r="W128" i="5"/>
  <c r="X128" i="5" s="1"/>
  <c r="W163" i="5"/>
  <c r="X163" i="5" s="1"/>
  <c r="Z173" i="5"/>
  <c r="G202" i="5"/>
  <c r="Y226" i="5"/>
  <c r="Z226" i="5" s="1"/>
  <c r="Q226" i="5"/>
  <c r="W226" i="5"/>
  <c r="X226" i="5" s="1"/>
  <c r="W232" i="5"/>
  <c r="X232" i="5" s="1"/>
  <c r="G279" i="5"/>
  <c r="Y289" i="5"/>
  <c r="Z289" i="5" s="1"/>
  <c r="W289" i="5"/>
  <c r="X289" i="5" s="1"/>
  <c r="Q289" i="5"/>
  <c r="Z292" i="5"/>
  <c r="G301" i="5"/>
  <c r="G305" i="5"/>
  <c r="X348" i="5"/>
  <c r="Y368" i="5"/>
  <c r="Z368" i="5" s="1"/>
  <c r="W368" i="5"/>
  <c r="X368" i="5" s="1"/>
  <c r="G382" i="5"/>
  <c r="G385" i="5"/>
  <c r="G400" i="5"/>
  <c r="W66" i="5"/>
  <c r="X66" i="5" s="1"/>
  <c r="Q66" i="5"/>
  <c r="Y193" i="5"/>
  <c r="Z193" i="5" s="1"/>
  <c r="W193" i="5"/>
  <c r="X193" i="5" s="1"/>
  <c r="Y211" i="5"/>
  <c r="Z211" i="5" s="1"/>
  <c r="W211" i="5"/>
  <c r="X211" i="5" s="1"/>
  <c r="Y246" i="5"/>
  <c r="Z246" i="5" s="1"/>
  <c r="Q246" i="5"/>
  <c r="W246" i="5"/>
  <c r="X246" i="5" s="1"/>
  <c r="G261" i="5"/>
  <c r="X282" i="5"/>
  <c r="G293" i="5"/>
  <c r="X337" i="5"/>
  <c r="W359" i="5"/>
  <c r="X359" i="5" s="1"/>
  <c r="Y359" i="5"/>
  <c r="Z359" i="5" s="1"/>
  <c r="Q359" i="5"/>
  <c r="Y364" i="5"/>
  <c r="Z364" i="5" s="1"/>
  <c r="W364" i="5"/>
  <c r="X364" i="5" s="1"/>
  <c r="Q364" i="5"/>
  <c r="Y388" i="5"/>
  <c r="Z388" i="5" s="1"/>
  <c r="W388" i="5"/>
  <c r="X388" i="5" s="1"/>
  <c r="Q388" i="5"/>
  <c r="Z391" i="5"/>
  <c r="Q120" i="5"/>
  <c r="W120" i="5"/>
  <c r="X120" i="5" s="1"/>
  <c r="Q40" i="5"/>
  <c r="G45" i="5"/>
  <c r="G52" i="5"/>
  <c r="G59" i="5"/>
  <c r="W76" i="5"/>
  <c r="X76" i="5" s="1"/>
  <c r="W112" i="5"/>
  <c r="X112" i="5" s="1"/>
  <c r="Y117" i="5"/>
  <c r="Z117" i="5" s="1"/>
  <c r="Y128" i="5"/>
  <c r="Z128" i="5" s="1"/>
  <c r="Q143" i="5"/>
  <c r="G158" i="5"/>
  <c r="G161" i="5"/>
  <c r="Y163" i="5"/>
  <c r="Z163" i="5" s="1"/>
  <c r="O165" i="5"/>
  <c r="W166" i="5"/>
  <c r="Q166" i="5"/>
  <c r="Q193" i="5"/>
  <c r="Q205" i="5"/>
  <c r="Q211" i="5"/>
  <c r="Q220" i="5"/>
  <c r="G227" i="5"/>
  <c r="X242" i="5"/>
  <c r="Y254" i="5"/>
  <c r="Z254" i="5" s="1"/>
  <c r="Q254" i="5"/>
  <c r="G276" i="5"/>
  <c r="Y279" i="5"/>
  <c r="Z279" i="5" s="1"/>
  <c r="W279" i="5"/>
  <c r="X279" i="5" s="1"/>
  <c r="Q279" i="5"/>
  <c r="W301" i="5"/>
  <c r="X301" i="5" s="1"/>
  <c r="Q301" i="5"/>
  <c r="Y301" i="5"/>
  <c r="Z301" i="5" s="1"/>
  <c r="X312" i="5"/>
  <c r="X377" i="5"/>
  <c r="Y56" i="5"/>
  <c r="Z56" i="5" s="1"/>
  <c r="Y66" i="5"/>
  <c r="Z66" i="5" s="1"/>
  <c r="W71" i="5"/>
  <c r="W81" i="5"/>
  <c r="X81" i="5" s="1"/>
  <c r="X94" i="5"/>
  <c r="G110" i="5"/>
  <c r="G132" i="5"/>
  <c r="G152" i="5"/>
  <c r="G164" i="5"/>
  <c r="G172" i="5"/>
  <c r="W182" i="5"/>
  <c r="X182" i="5" s="1"/>
  <c r="G233" i="5"/>
  <c r="Z282" i="5"/>
  <c r="Y293" i="5"/>
  <c r="Z293" i="5" s="1"/>
  <c r="W293" i="5"/>
  <c r="X293" i="5" s="1"/>
  <c r="Q293" i="5"/>
  <c r="W296" i="5"/>
  <c r="X296" i="5" s="1"/>
  <c r="Q296" i="5"/>
  <c r="Y296" i="5"/>
  <c r="Z296" i="5" s="1"/>
  <c r="W316" i="5"/>
  <c r="X316" i="5" s="1"/>
  <c r="G338" i="5"/>
  <c r="O381" i="5"/>
  <c r="Y382" i="5"/>
  <c r="W382" i="5"/>
  <c r="Q382" i="5"/>
  <c r="G389" i="5"/>
  <c r="G397" i="5"/>
  <c r="Y344" i="5"/>
  <c r="Z344" i="5" s="1"/>
  <c r="W344" i="5"/>
  <c r="X344" i="5" s="1"/>
  <c r="W305" i="5"/>
  <c r="X305" i="5" s="1"/>
  <c r="Q305" i="5"/>
  <c r="Y329" i="5"/>
  <c r="Z329" i="5" s="1"/>
  <c r="Q329" i="5"/>
  <c r="Y335" i="5"/>
  <c r="Z335" i="5" s="1"/>
  <c r="Q335" i="5"/>
  <c r="Z356" i="5"/>
  <c r="W191" i="5"/>
  <c r="X191" i="5" s="1"/>
  <c r="Q191" i="5"/>
  <c r="W299" i="5"/>
  <c r="X299" i="5" s="1"/>
  <c r="Q299" i="5"/>
  <c r="Y299" i="5"/>
  <c r="Z299" i="5" s="1"/>
  <c r="Y305" i="5"/>
  <c r="Z305" i="5" s="1"/>
  <c r="Z311" i="5"/>
  <c r="Y362" i="5"/>
  <c r="Z362" i="5" s="1"/>
  <c r="W362" i="5"/>
  <c r="X362" i="5" s="1"/>
  <c r="Q362" i="5"/>
  <c r="Q373" i="5"/>
  <c r="Y373" i="5"/>
  <c r="Z373" i="5" s="1"/>
  <c r="W391" i="5"/>
  <c r="X391" i="5" s="1"/>
  <c r="Q391" i="5"/>
  <c r="F402" i="5"/>
  <c r="Q78" i="5"/>
  <c r="Q351" i="5"/>
  <c r="W356" i="5"/>
  <c r="X356" i="5" s="1"/>
  <c r="Y400" i="5"/>
  <c r="Z400" i="5" s="1"/>
  <c r="W400" i="5"/>
  <c r="X400" i="5" s="1"/>
  <c r="Q400" i="5"/>
  <c r="P418" i="5"/>
  <c r="Y261" i="5"/>
  <c r="W261" i="5"/>
  <c r="Y321" i="5"/>
  <c r="Z321" i="5" s="1"/>
  <c r="Q321" i="5"/>
  <c r="G339" i="5"/>
  <c r="Y342" i="5"/>
  <c r="Z342" i="5" s="1"/>
  <c r="Q342" i="5"/>
  <c r="W342" i="5"/>
  <c r="X342" i="5" s="1"/>
  <c r="Z348" i="5"/>
  <c r="Y366" i="5"/>
  <c r="Z366" i="5" s="1"/>
  <c r="W366" i="5"/>
  <c r="X366" i="5" s="1"/>
  <c r="Q366" i="5"/>
  <c r="W373" i="5"/>
  <c r="X373" i="5" s="1"/>
  <c r="O276" i="5"/>
  <c r="Y277" i="5"/>
  <c r="W277" i="5"/>
  <c r="Q277" i="5"/>
  <c r="Z315" i="5"/>
  <c r="Y327" i="5"/>
  <c r="Z327" i="5" s="1"/>
  <c r="Q327" i="5"/>
  <c r="Y194" i="5"/>
  <c r="Z194" i="5" s="1"/>
  <c r="Z199" i="5"/>
  <c r="Z206" i="5"/>
  <c r="Y256" i="5"/>
  <c r="Z256" i="5" s="1"/>
  <c r="Q256" i="5"/>
  <c r="Y271" i="5"/>
  <c r="Z271" i="5" s="1"/>
  <c r="W271" i="5"/>
  <c r="X271" i="5" s="1"/>
  <c r="Q280" i="5"/>
  <c r="Q288" i="5"/>
  <c r="Y312" i="5"/>
  <c r="Z312" i="5" s="1"/>
  <c r="X333" i="5"/>
  <c r="J339" i="5"/>
  <c r="Q367" i="5"/>
  <c r="W367" i="5"/>
  <c r="X367" i="5" s="1"/>
  <c r="Q395" i="5"/>
  <c r="W204" i="5"/>
  <c r="X204" i="5" s="1"/>
  <c r="Q219" i="5"/>
  <c r="W219" i="5"/>
  <c r="X219" i="5" s="1"/>
  <c r="O223" i="5"/>
  <c r="Y224" i="5"/>
  <c r="Q224" i="5"/>
  <c r="W256" i="5"/>
  <c r="X256" i="5" s="1"/>
  <c r="W280" i="5"/>
  <c r="X280" i="5" s="1"/>
  <c r="Y291" i="5"/>
  <c r="Z291" i="5" s="1"/>
  <c r="W291" i="5"/>
  <c r="X291" i="5" s="1"/>
  <c r="Q291" i="5"/>
  <c r="Y367" i="5"/>
  <c r="Z367" i="5" s="1"/>
  <c r="W401" i="5"/>
  <c r="X401" i="5" s="1"/>
  <c r="Q401" i="5"/>
  <c r="Y401" i="5"/>
  <c r="Z401" i="5" s="1"/>
  <c r="X141" i="5"/>
  <c r="X176" i="5"/>
  <c r="Y242" i="5"/>
  <c r="Z242" i="5" s="1"/>
  <c r="Q242" i="5"/>
  <c r="Y265" i="5"/>
  <c r="Z265" i="5" s="1"/>
  <c r="W265" i="5"/>
  <c r="X265" i="5" s="1"/>
  <c r="Y275" i="5"/>
  <c r="Z275" i="5" s="1"/>
  <c r="W275" i="5"/>
  <c r="X275" i="5" s="1"/>
  <c r="W307" i="5"/>
  <c r="X307" i="5" s="1"/>
  <c r="Q307" i="5"/>
  <c r="W349" i="5"/>
  <c r="X349" i="5" s="1"/>
  <c r="Y349" i="5"/>
  <c r="Z349" i="5" s="1"/>
  <c r="Y352" i="5"/>
  <c r="Z352" i="5" s="1"/>
  <c r="Q352" i="5"/>
  <c r="Z357" i="5"/>
  <c r="W311" i="5"/>
  <c r="X311" i="5" s="1"/>
  <c r="Q311" i="5"/>
  <c r="Y333" i="5"/>
  <c r="Z333" i="5" s="1"/>
  <c r="Q333" i="5"/>
  <c r="W355" i="5"/>
  <c r="X355" i="5" s="1"/>
  <c r="Y355" i="5"/>
  <c r="Z355" i="5" s="1"/>
  <c r="Z389" i="5"/>
  <c r="J276" i="5"/>
  <c r="Z294" i="5"/>
  <c r="W345" i="5"/>
  <c r="X345" i="5" s="1"/>
  <c r="Y345" i="5"/>
  <c r="Z345" i="5" s="1"/>
  <c r="Q377" i="5"/>
  <c r="Y377" i="5"/>
  <c r="Z377" i="5" s="1"/>
  <c r="W309" i="5"/>
  <c r="X309" i="5" s="1"/>
  <c r="Q309" i="5"/>
  <c r="Y309" i="5"/>
  <c r="Z309" i="5" s="1"/>
  <c r="W315" i="5"/>
  <c r="X315" i="5" s="1"/>
  <c r="Q315" i="5"/>
  <c r="Y323" i="5"/>
  <c r="Z323" i="5" s="1"/>
  <c r="Q323" i="5"/>
  <c r="Q345" i="5"/>
  <c r="G239" i="5"/>
  <c r="Y396" i="5"/>
  <c r="Z396" i="5" s="1"/>
  <c r="W396" i="5"/>
  <c r="X396" i="5" s="1"/>
  <c r="Q396" i="5"/>
  <c r="J260" i="5"/>
  <c r="W365" i="5"/>
  <c r="X365" i="5" s="1"/>
  <c r="Y392" i="5"/>
  <c r="Z392" i="5" s="1"/>
  <c r="W392" i="5"/>
  <c r="X392" i="5" s="1"/>
  <c r="Q392" i="5"/>
  <c r="W94" i="4"/>
  <c r="X94" i="4" s="1"/>
  <c r="Y94" i="4"/>
  <c r="Z94" i="4" s="1"/>
  <c r="Q94" i="4"/>
  <c r="Q365" i="4"/>
  <c r="Y365" i="4"/>
  <c r="Z365" i="4" s="1"/>
  <c r="W365" i="4"/>
  <c r="X365" i="4" s="1"/>
  <c r="Y122" i="4"/>
  <c r="Z122" i="4" s="1"/>
  <c r="Q122" i="4"/>
  <c r="W122" i="4"/>
  <c r="X122" i="4" s="1"/>
  <c r="W156" i="4"/>
  <c r="Q156" i="4"/>
  <c r="Y156" i="4"/>
  <c r="O155" i="4"/>
  <c r="Y173" i="4"/>
  <c r="Z173" i="4" s="1"/>
  <c r="W173" i="4"/>
  <c r="X173" i="4" s="1"/>
  <c r="Q173" i="4"/>
  <c r="Y113" i="4"/>
  <c r="Z113" i="4" s="1"/>
  <c r="W113" i="4"/>
  <c r="X113" i="4" s="1"/>
  <c r="Q113" i="4"/>
  <c r="Y147" i="4"/>
  <c r="Z147" i="4" s="1"/>
  <c r="W147" i="4"/>
  <c r="X147" i="4" s="1"/>
  <c r="Q147" i="4"/>
  <c r="Y209" i="4"/>
  <c r="Z209" i="4" s="1"/>
  <c r="Q209" i="4"/>
  <c r="W209" i="4"/>
  <c r="X209" i="4" s="1"/>
  <c r="O239" i="4"/>
  <c r="Y240" i="4"/>
  <c r="W240" i="4"/>
  <c r="Q240" i="4"/>
  <c r="Y101" i="4"/>
  <c r="Z101" i="4" s="1"/>
  <c r="W101" i="4"/>
  <c r="X101" i="4" s="1"/>
  <c r="Q101" i="4"/>
  <c r="W138" i="4"/>
  <c r="X138" i="4" s="1"/>
  <c r="Y138" i="4"/>
  <c r="Z138" i="4" s="1"/>
  <c r="Q138" i="4"/>
  <c r="O197" i="4"/>
  <c r="Q198" i="4"/>
  <c r="Y198" i="4"/>
  <c r="W198" i="4"/>
  <c r="Q229" i="4"/>
  <c r="W229" i="4"/>
  <c r="X229" i="4" s="1"/>
  <c r="Y229" i="4"/>
  <c r="Z229" i="4" s="1"/>
  <c r="Y377" i="4"/>
  <c r="Z377" i="4" s="1"/>
  <c r="Q377" i="4"/>
  <c r="W377" i="4"/>
  <c r="X377" i="4" s="1"/>
  <c r="Y382" i="4"/>
  <c r="Z382" i="4" s="1"/>
  <c r="W382" i="4"/>
  <c r="X382" i="4" s="1"/>
  <c r="Q382" i="4"/>
  <c r="Y96" i="4"/>
  <c r="Z96" i="4" s="1"/>
  <c r="W96" i="4"/>
  <c r="X96" i="4" s="1"/>
  <c r="Q96" i="4"/>
  <c r="Y161" i="4"/>
  <c r="Z161" i="4" s="1"/>
  <c r="Q161" i="4"/>
  <c r="W161" i="4"/>
  <c r="X161" i="4" s="1"/>
  <c r="Y97" i="4"/>
  <c r="Z97" i="4" s="1"/>
  <c r="W97" i="4"/>
  <c r="X97" i="4" s="1"/>
  <c r="Q97" i="4"/>
  <c r="W134" i="4"/>
  <c r="X134" i="4" s="1"/>
  <c r="Y134" i="4"/>
  <c r="Z134" i="4" s="1"/>
  <c r="Q134" i="4"/>
  <c r="Q144" i="4"/>
  <c r="Y144" i="4"/>
  <c r="Z144" i="4" s="1"/>
  <c r="W144" i="4"/>
  <c r="X144" i="4" s="1"/>
  <c r="W246" i="4"/>
  <c r="X246" i="4" s="1"/>
  <c r="Y246" i="4"/>
  <c r="Z246" i="4" s="1"/>
  <c r="Q246" i="4"/>
  <c r="Q129" i="4"/>
  <c r="W129" i="4"/>
  <c r="X129" i="4" s="1"/>
  <c r="Y129" i="4"/>
  <c r="Z129" i="4" s="1"/>
  <c r="W158" i="4"/>
  <c r="X158" i="4" s="1"/>
  <c r="Y158" i="4"/>
  <c r="Z158" i="4" s="1"/>
  <c r="Q158" i="4"/>
  <c r="Q102" i="4"/>
  <c r="Y102" i="4"/>
  <c r="Z102" i="4" s="1"/>
  <c r="W102" i="4"/>
  <c r="X102" i="4" s="1"/>
  <c r="Y135" i="4"/>
  <c r="Z135" i="4" s="1"/>
  <c r="W135" i="4"/>
  <c r="X135" i="4" s="1"/>
  <c r="Q135" i="4"/>
  <c r="Y290" i="4"/>
  <c r="Z290" i="4" s="1"/>
  <c r="W290" i="4"/>
  <c r="X290" i="4" s="1"/>
  <c r="Q290" i="4"/>
  <c r="W378" i="4"/>
  <c r="X378" i="4" s="1"/>
  <c r="Y378" i="4"/>
  <c r="Z378" i="4" s="1"/>
  <c r="Q378" i="4"/>
  <c r="W149" i="4"/>
  <c r="X149" i="4" s="1"/>
  <c r="Y149" i="4"/>
  <c r="Z149" i="4" s="1"/>
  <c r="Q149" i="4"/>
  <c r="O91" i="4"/>
  <c r="Y92" i="4"/>
  <c r="W92" i="4"/>
  <c r="Q92" i="4"/>
  <c r="W145" i="4"/>
  <c r="X145" i="4" s="1"/>
  <c r="Q145" i="4"/>
  <c r="Y145" i="4"/>
  <c r="Z145" i="4" s="1"/>
  <c r="W191" i="4"/>
  <c r="X191" i="4" s="1"/>
  <c r="Y191" i="4"/>
  <c r="Z191" i="4" s="1"/>
  <c r="Q191" i="4"/>
  <c r="Y272" i="4"/>
  <c r="Z272" i="4" s="1"/>
  <c r="W272" i="4"/>
  <c r="X272" i="4" s="1"/>
  <c r="Q272" i="4"/>
  <c r="Q418" i="4"/>
  <c r="Y418" i="4"/>
  <c r="Z418" i="4" s="1"/>
  <c r="W418" i="4"/>
  <c r="X418" i="4" s="1"/>
  <c r="Q103" i="4"/>
  <c r="Y103" i="4"/>
  <c r="Z103" i="4" s="1"/>
  <c r="W103" i="4"/>
  <c r="X103" i="4" s="1"/>
  <c r="Q140" i="4"/>
  <c r="O139" i="4"/>
  <c r="Y140" i="4"/>
  <c r="W140" i="4"/>
  <c r="W126" i="4"/>
  <c r="X126" i="4" s="1"/>
  <c r="Q126" i="4"/>
  <c r="Y126" i="4"/>
  <c r="Z126" i="4" s="1"/>
  <c r="Y154" i="4"/>
  <c r="Z154" i="4" s="1"/>
  <c r="W154" i="4"/>
  <c r="X154" i="4" s="1"/>
  <c r="Q154" i="4"/>
  <c r="O176" i="4"/>
  <c r="W177" i="4"/>
  <c r="Y177" i="4"/>
  <c r="Q177" i="4"/>
  <c r="Y93" i="4"/>
  <c r="Z93" i="4" s="1"/>
  <c r="W93" i="4"/>
  <c r="X93" i="4" s="1"/>
  <c r="Q93" i="4"/>
  <c r="Y355" i="4"/>
  <c r="Z355" i="4" s="1"/>
  <c r="Q355" i="4"/>
  <c r="W355" i="4"/>
  <c r="X355" i="4" s="1"/>
  <c r="Q141" i="4"/>
  <c r="Y141" i="4"/>
  <c r="Z141" i="4" s="1"/>
  <c r="W141" i="4"/>
  <c r="X141" i="4" s="1"/>
  <c r="Y104" i="4"/>
  <c r="Z104" i="4" s="1"/>
  <c r="W104" i="4"/>
  <c r="X104" i="4" s="1"/>
  <c r="Q104" i="4"/>
  <c r="Y127" i="4"/>
  <c r="Z127" i="4" s="1"/>
  <c r="W127" i="4"/>
  <c r="X127" i="4" s="1"/>
  <c r="Q127" i="4"/>
  <c r="W395" i="4"/>
  <c r="X395" i="4" s="1"/>
  <c r="Q395" i="4"/>
  <c r="Y395" i="4"/>
  <c r="Z395" i="4" s="1"/>
  <c r="O392" i="4"/>
  <c r="Q99" i="4"/>
  <c r="Y99" i="4"/>
  <c r="Z99" i="4" s="1"/>
  <c r="W99" i="4"/>
  <c r="X99" i="4" s="1"/>
  <c r="Y117" i="4"/>
  <c r="Z117" i="4" s="1"/>
  <c r="Q117" i="4"/>
  <c r="W117" i="4"/>
  <c r="X117" i="4" s="1"/>
  <c r="W261" i="4"/>
  <c r="X261" i="4" s="1"/>
  <c r="Y261" i="4"/>
  <c r="Z261" i="4" s="1"/>
  <c r="Q337" i="4"/>
  <c r="Y337" i="4"/>
  <c r="Z337" i="4" s="1"/>
  <c r="Q415" i="4"/>
  <c r="Y415" i="4"/>
  <c r="O413" i="4"/>
  <c r="X108" i="4"/>
  <c r="Q166" i="4"/>
  <c r="J218" i="4"/>
  <c r="Q261" i="4"/>
  <c r="J276" i="4"/>
  <c r="Y345" i="4"/>
  <c r="Z345" i="4" s="1"/>
  <c r="W345" i="4"/>
  <c r="X345" i="4" s="1"/>
  <c r="X394" i="4"/>
  <c r="W106" i="4"/>
  <c r="X106" i="4" s="1"/>
  <c r="Y106" i="4"/>
  <c r="Z106" i="4" s="1"/>
  <c r="W215" i="4"/>
  <c r="X215" i="4" s="1"/>
  <c r="Y215" i="4"/>
  <c r="Z215" i="4" s="1"/>
  <c r="Q215" i="4"/>
  <c r="Q225" i="4"/>
  <c r="Y225" i="4"/>
  <c r="Z225" i="4" s="1"/>
  <c r="Y245" i="4"/>
  <c r="Z245" i="4" s="1"/>
  <c r="W245" i="4"/>
  <c r="X245" i="4" s="1"/>
  <c r="W253" i="4"/>
  <c r="X253" i="4" s="1"/>
  <c r="Y253" i="4"/>
  <c r="Z253" i="4" s="1"/>
  <c r="Q253" i="4"/>
  <c r="Y284" i="4"/>
  <c r="Z284" i="4" s="1"/>
  <c r="W284" i="4"/>
  <c r="X284" i="4" s="1"/>
  <c r="Y308" i="4"/>
  <c r="Z308" i="4" s="1"/>
  <c r="Q308" i="4"/>
  <c r="Q331" i="4"/>
  <c r="Q329" i="4" s="1"/>
  <c r="O329" i="4"/>
  <c r="Y331" i="4"/>
  <c r="W337" i="4"/>
  <c r="X337" i="4" s="1"/>
  <c r="Y361" i="4"/>
  <c r="Z361" i="4" s="1"/>
  <c r="W361" i="4"/>
  <c r="X361" i="4" s="1"/>
  <c r="Y386" i="4"/>
  <c r="Z386" i="4" s="1"/>
  <c r="W386" i="4"/>
  <c r="X386" i="4" s="1"/>
  <c r="Q386" i="4"/>
  <c r="W415" i="4"/>
  <c r="X415" i="4" s="1"/>
  <c r="W442" i="4"/>
  <c r="X442" i="4" s="1"/>
  <c r="Y442" i="4"/>
  <c r="Z442" i="4" s="1"/>
  <c r="Q442" i="4"/>
  <c r="W446" i="4"/>
  <c r="X446" i="4" s="1"/>
  <c r="Q446" i="4"/>
  <c r="Y446" i="4"/>
  <c r="Z446" i="4" s="1"/>
  <c r="Q106" i="4"/>
  <c r="Q175" i="4"/>
  <c r="O218" i="4"/>
  <c r="Y219" i="4"/>
  <c r="Q245" i="4"/>
  <c r="Q249" i="4"/>
  <c r="Y249" i="4"/>
  <c r="Z249" i="4" s="1"/>
  <c r="W249" i="4"/>
  <c r="X249" i="4" s="1"/>
  <c r="W265" i="4"/>
  <c r="X265" i="4" s="1"/>
  <c r="Q265" i="4"/>
  <c r="Y265" i="4"/>
  <c r="Z265" i="4" s="1"/>
  <c r="Y278" i="4"/>
  <c r="W278" i="4"/>
  <c r="X278" i="4" s="1"/>
  <c r="Q278" i="4"/>
  <c r="Q284" i="4"/>
  <c r="Y293" i="4"/>
  <c r="W293" i="4"/>
  <c r="Q293" i="4"/>
  <c r="Q297" i="4"/>
  <c r="W297" i="4"/>
  <c r="X297" i="4" s="1"/>
  <c r="Q361" i="4"/>
  <c r="Y391" i="4"/>
  <c r="Z391" i="4" s="1"/>
  <c r="W391" i="4"/>
  <c r="X391" i="4" s="1"/>
  <c r="Q391" i="4"/>
  <c r="W403" i="4"/>
  <c r="X403" i="4" s="1"/>
  <c r="Y403" i="4"/>
  <c r="Z403" i="4" s="1"/>
  <c r="Q403" i="4"/>
  <c r="W411" i="4"/>
  <c r="X411" i="4" s="1"/>
  <c r="Y411" i="4"/>
  <c r="Z411" i="4" s="1"/>
  <c r="G416" i="4"/>
  <c r="Q120" i="4"/>
  <c r="W131" i="4"/>
  <c r="X131" i="4" s="1"/>
  <c r="Q143" i="4"/>
  <c r="Y166" i="4"/>
  <c r="Z166" i="4" s="1"/>
  <c r="W212" i="4"/>
  <c r="X212" i="4" s="1"/>
  <c r="Y212" i="4"/>
  <c r="Z212" i="4" s="1"/>
  <c r="Q219" i="4"/>
  <c r="W225" i="4"/>
  <c r="X225" i="4" s="1"/>
  <c r="W308" i="4"/>
  <c r="X308" i="4" s="1"/>
  <c r="W331" i="4"/>
  <c r="Y349" i="4"/>
  <c r="Z349" i="4" s="1"/>
  <c r="W349" i="4"/>
  <c r="X349" i="4" s="1"/>
  <c r="Q349" i="4"/>
  <c r="Y370" i="4"/>
  <c r="Z370" i="4" s="1"/>
  <c r="W370" i="4"/>
  <c r="X370" i="4" s="1"/>
  <c r="Q411" i="4"/>
  <c r="Z419" i="4"/>
  <c r="X423" i="4"/>
  <c r="G447" i="4"/>
  <c r="W450" i="4"/>
  <c r="X450" i="4" s="1"/>
  <c r="Y450" i="4"/>
  <c r="Z450" i="4" s="1"/>
  <c r="Q450" i="4"/>
  <c r="Y169" i="4"/>
  <c r="Z169" i="4" s="1"/>
  <c r="W169" i="4"/>
  <c r="X169" i="4" s="1"/>
  <c r="Q169" i="4"/>
  <c r="W454" i="4"/>
  <c r="X454" i="4" s="1"/>
  <c r="Q454" i="4"/>
  <c r="Y454" i="4"/>
  <c r="Z454" i="4" s="1"/>
  <c r="W175" i="4"/>
  <c r="X175" i="4" s="1"/>
  <c r="X178" i="4"/>
  <c r="W184" i="4"/>
  <c r="X184" i="4" s="1"/>
  <c r="Q184" i="4"/>
  <c r="Q212" i="4"/>
  <c r="X301" i="4"/>
  <c r="X305" i="4"/>
  <c r="G309" i="4"/>
  <c r="X328" i="4"/>
  <c r="G335" i="4"/>
  <c r="Q354" i="4"/>
  <c r="W354" i="4"/>
  <c r="X354" i="4" s="1"/>
  <c r="Y354" i="4"/>
  <c r="Z354" i="4" s="1"/>
  <c r="Y358" i="4"/>
  <c r="Z358" i="4" s="1"/>
  <c r="Q358" i="4"/>
  <c r="Y366" i="4"/>
  <c r="Z366" i="4" s="1"/>
  <c r="W366" i="4"/>
  <c r="X366" i="4" s="1"/>
  <c r="Q366" i="4"/>
  <c r="Q370" i="4"/>
  <c r="G392" i="4"/>
  <c r="G424" i="4"/>
  <c r="G428" i="4"/>
  <c r="Q121" i="4"/>
  <c r="Y170" i="4"/>
  <c r="Z170" i="4" s="1"/>
  <c r="Q179" i="4"/>
  <c r="Q213" i="4"/>
  <c r="W226" i="4"/>
  <c r="X226" i="4" s="1"/>
  <c r="W263" i="4"/>
  <c r="X263" i="4" s="1"/>
  <c r="Y263" i="4"/>
  <c r="Z263" i="4" s="1"/>
  <c r="Q263" i="4"/>
  <c r="W266" i="4"/>
  <c r="X266" i="4" s="1"/>
  <c r="W288" i="4"/>
  <c r="X288" i="4" s="1"/>
  <c r="Y288" i="4"/>
  <c r="Z288" i="4" s="1"/>
  <c r="W332" i="4"/>
  <c r="X332" i="4" s="1"/>
  <c r="W343" i="4"/>
  <c r="X343" i="4" s="1"/>
  <c r="Q343" i="4"/>
  <c r="O350" i="4"/>
  <c r="Q351" i="4"/>
  <c r="W367" i="4"/>
  <c r="X367" i="4" s="1"/>
  <c r="Q367" i="4"/>
  <c r="Y375" i="4"/>
  <c r="Z375" i="4" s="1"/>
  <c r="W375" i="4"/>
  <c r="X375" i="4" s="1"/>
  <c r="Q375" i="4"/>
  <c r="G409" i="4"/>
  <c r="X420" i="4"/>
  <c r="G425" i="4"/>
  <c r="G437" i="4"/>
  <c r="G440" i="4"/>
  <c r="Y443" i="4"/>
  <c r="Z443" i="4" s="1"/>
  <c r="X447" i="4"/>
  <c r="Q443" i="4"/>
  <c r="Q266" i="4"/>
  <c r="W112" i="4"/>
  <c r="X112" i="4" s="1"/>
  <c r="W132" i="4"/>
  <c r="X132" i="4" s="1"/>
  <c r="Q132" i="4"/>
  <c r="J155" i="4"/>
  <c r="J350" i="4"/>
  <c r="Y408" i="4"/>
  <c r="Z408" i="4" s="1"/>
  <c r="G92" i="4"/>
  <c r="H292" i="4" s="1" a="1"/>
  <c r="H292" i="4" s="1"/>
  <c r="G113" i="4"/>
  <c r="Y115" i="4"/>
  <c r="Z115" i="4" s="1"/>
  <c r="J123" i="4"/>
  <c r="G127" i="4"/>
  <c r="Y132" i="4"/>
  <c r="Z132" i="4" s="1"/>
  <c r="Y153" i="4"/>
  <c r="Z153" i="4" s="1"/>
  <c r="W153" i="4"/>
  <c r="X153" i="4" s="1"/>
  <c r="Q153" i="4"/>
  <c r="G162" i="4"/>
  <c r="Z220" i="4"/>
  <c r="G247" i="4"/>
  <c r="W259" i="4"/>
  <c r="X259" i="4" s="1"/>
  <c r="Y259" i="4"/>
  <c r="Z259" i="4" s="1"/>
  <c r="Q259" i="4"/>
  <c r="W273" i="4"/>
  <c r="X273" i="4" s="1"/>
  <c r="Q273" i="4"/>
  <c r="Z279" i="4"/>
  <c r="Q288" i="4"/>
  <c r="G299" i="4"/>
  <c r="G310" i="4"/>
  <c r="Y332" i="4"/>
  <c r="Z332" i="4" s="1"/>
  <c r="Y347" i="4"/>
  <c r="Z347" i="4" s="1"/>
  <c r="W347" i="4"/>
  <c r="X347" i="4" s="1"/>
  <c r="Q347" i="4"/>
  <c r="Z384" i="4"/>
  <c r="W388" i="4"/>
  <c r="X388" i="4" s="1"/>
  <c r="Q388" i="4"/>
  <c r="Y388" i="4"/>
  <c r="Z388" i="4" s="1"/>
  <c r="X400" i="4"/>
  <c r="X412" i="4"/>
  <c r="Z420" i="4"/>
  <c r="X428" i="4"/>
  <c r="W452" i="4"/>
  <c r="X452" i="4" s="1"/>
  <c r="Y452" i="4"/>
  <c r="Z452" i="4" s="1"/>
  <c r="O276" i="4"/>
  <c r="Y302" i="4"/>
  <c r="Z302" i="4" s="1"/>
  <c r="Q302" i="4"/>
  <c r="Y325" i="4"/>
  <c r="Z325" i="4" s="1"/>
  <c r="Q325" i="4"/>
  <c r="J91" i="4"/>
  <c r="G116" i="4"/>
  <c r="G119" i="4"/>
  <c r="W121" i="4"/>
  <c r="X121" i="4" s="1"/>
  <c r="G133" i="4"/>
  <c r="Z165" i="4"/>
  <c r="G168" i="4"/>
  <c r="G171" i="4"/>
  <c r="W179" i="4"/>
  <c r="X179" i="4" s="1"/>
  <c r="Q203" i="4"/>
  <c r="Y203" i="4"/>
  <c r="Z203" i="4" s="1"/>
  <c r="W203" i="4"/>
  <c r="X203" i="4" s="1"/>
  <c r="W210" i="4"/>
  <c r="X210" i="4" s="1"/>
  <c r="Y210" i="4"/>
  <c r="Z210" i="4" s="1"/>
  <c r="Q210" i="4"/>
  <c r="W213" i="4"/>
  <c r="X213" i="4" s="1"/>
  <c r="G251" i="4"/>
  <c r="G277" i="4"/>
  <c r="G280" i="4"/>
  <c r="G303" i="4"/>
  <c r="Q321" i="4"/>
  <c r="Y321" i="4"/>
  <c r="Z321" i="4" s="1"/>
  <c r="W321" i="4"/>
  <c r="X321" i="4" s="1"/>
  <c r="G326" i="4"/>
  <c r="Y343" i="4"/>
  <c r="Z343" i="4" s="1"/>
  <c r="W351" i="4"/>
  <c r="Y367" i="4"/>
  <c r="Z367" i="4" s="1"/>
  <c r="Q384" i="4"/>
  <c r="W409" i="4"/>
  <c r="X409" i="4" s="1"/>
  <c r="Y409" i="4"/>
  <c r="Z409" i="4" s="1"/>
  <c r="Q409" i="4"/>
  <c r="Q452" i="4"/>
  <c r="Y110" i="4"/>
  <c r="Z110" i="4" s="1"/>
  <c r="W110" i="4"/>
  <c r="X110" i="4" s="1"/>
  <c r="W124" i="4"/>
  <c r="O123" i="4"/>
  <c r="Y124" i="4"/>
  <c r="W150" i="4"/>
  <c r="X150" i="4" s="1"/>
  <c r="Y150" i="4"/>
  <c r="Z150" i="4" s="1"/>
  <c r="W162" i="4"/>
  <c r="X162" i="4" s="1"/>
  <c r="Q162" i="4"/>
  <c r="Y185" i="4"/>
  <c r="Z185" i="4" s="1"/>
  <c r="W185" i="4"/>
  <c r="X185" i="4" s="1"/>
  <c r="W217" i="4"/>
  <c r="X217" i="4" s="1"/>
  <c r="Q217" i="4"/>
  <c r="Q227" i="4"/>
  <c r="Y227" i="4"/>
  <c r="Z227" i="4" s="1"/>
  <c r="Q233" i="4"/>
  <c r="Y233" i="4"/>
  <c r="Z233" i="4" s="1"/>
  <c r="W233" i="4"/>
  <c r="X233" i="4" s="1"/>
  <c r="W247" i="4"/>
  <c r="X247" i="4" s="1"/>
  <c r="Q247" i="4"/>
  <c r="Y317" i="4"/>
  <c r="Z317" i="4" s="1"/>
  <c r="Q317" i="4"/>
  <c r="W317" i="4"/>
  <c r="X317" i="4" s="1"/>
  <c r="X433" i="4"/>
  <c r="W448" i="4"/>
  <c r="X448" i="4" s="1"/>
  <c r="Y448" i="4"/>
  <c r="Z448" i="4" s="1"/>
  <c r="Q448" i="4"/>
  <c r="Y258" i="4"/>
  <c r="Z258" i="4" s="1"/>
  <c r="W258" i="4"/>
  <c r="X258" i="4" s="1"/>
  <c r="Y294" i="4"/>
  <c r="Z294" i="4" s="1"/>
  <c r="Q294" i="4"/>
  <c r="Q112" i="4"/>
  <c r="W164" i="4"/>
  <c r="X164" i="4" s="1"/>
  <c r="Y164" i="4"/>
  <c r="Z164" i="4" s="1"/>
  <c r="X219" i="4"/>
  <c r="Q206" i="4"/>
  <c r="Y206" i="4"/>
  <c r="Z206" i="4" s="1"/>
  <c r="Q110" i="4"/>
  <c r="Y116" i="4"/>
  <c r="Z116" i="4" s="1"/>
  <c r="Q116" i="4"/>
  <c r="Q124" i="4"/>
  <c r="Q150" i="4"/>
  <c r="Q185" i="4"/>
  <c r="Y251" i="4"/>
  <c r="Z251" i="4" s="1"/>
  <c r="Q251" i="4"/>
  <c r="Y260" i="4"/>
  <c r="Z260" i="4" s="1"/>
  <c r="Q260" i="4"/>
  <c r="G264" i="4"/>
  <c r="Z291" i="4"/>
  <c r="Y351" i="4"/>
  <c r="O371" i="4"/>
  <c r="Y372" i="4"/>
  <c r="W372" i="4"/>
  <c r="Q372" i="4"/>
  <c r="X384" i="4"/>
  <c r="G389" i="4"/>
  <c r="G401" i="4"/>
  <c r="F468" i="4"/>
  <c r="G468" i="4" s="1"/>
  <c r="Y216" i="4"/>
  <c r="Z216" i="4" s="1"/>
  <c r="W216" i="4"/>
  <c r="X216" i="4" s="1"/>
  <c r="Y262" i="4"/>
  <c r="Z262" i="4" s="1"/>
  <c r="W262" i="4"/>
  <c r="X262" i="4" s="1"/>
  <c r="Q262" i="4"/>
  <c r="W342" i="4"/>
  <c r="X342" i="4" s="1"/>
  <c r="Y342" i="4"/>
  <c r="Z342" i="4" s="1"/>
  <c r="Y362" i="4"/>
  <c r="Z362" i="4" s="1"/>
  <c r="W362" i="4"/>
  <c r="X362" i="4" s="1"/>
  <c r="Q362" i="4"/>
  <c r="Y387" i="4"/>
  <c r="Z387" i="4" s="1"/>
  <c r="Q387" i="4"/>
  <c r="W387" i="4"/>
  <c r="X387" i="4" s="1"/>
  <c r="Y162" i="4"/>
  <c r="Z162" i="4" s="1"/>
  <c r="Y217" i="4"/>
  <c r="Z217" i="4" s="1"/>
  <c r="W227" i="4"/>
  <c r="X227" i="4" s="1"/>
  <c r="Y247" i="4"/>
  <c r="Z247" i="4" s="1"/>
  <c r="Y270" i="4"/>
  <c r="Z270" i="4" s="1"/>
  <c r="Q270" i="4"/>
  <c r="Q322" i="4"/>
  <c r="Y322" i="4"/>
  <c r="Z322" i="4" s="1"/>
  <c r="Q368" i="4"/>
  <c r="Y368" i="4"/>
  <c r="Z368" i="4" s="1"/>
  <c r="W368" i="4"/>
  <c r="X368" i="4" s="1"/>
  <c r="W406" i="4"/>
  <c r="X406" i="4" s="1"/>
  <c r="Y406" i="4"/>
  <c r="Z406" i="4" s="1"/>
  <c r="X425" i="4"/>
  <c r="W174" i="4"/>
  <c r="X174" i="4" s="1"/>
  <c r="Y174" i="4"/>
  <c r="Z174" i="4" s="1"/>
  <c r="Q174" i="4"/>
  <c r="O313" i="4"/>
  <c r="W401" i="4"/>
  <c r="X401" i="4" s="1"/>
  <c r="Y401" i="4"/>
  <c r="Z401" i="4" s="1"/>
  <c r="Q401" i="4"/>
  <c r="W422" i="4"/>
  <c r="X422" i="4" s="1"/>
  <c r="Y422" i="4"/>
  <c r="Z422" i="4" s="1"/>
  <c r="Z445" i="4"/>
  <c r="Q232" i="4"/>
  <c r="W232" i="4"/>
  <c r="X232" i="4" s="1"/>
  <c r="Y254" i="4"/>
  <c r="Z254" i="4" s="1"/>
  <c r="W254" i="4"/>
  <c r="X254" i="4" s="1"/>
  <c r="Q338" i="4"/>
  <c r="Y338" i="4"/>
  <c r="Z338" i="4" s="1"/>
  <c r="W338" i="4"/>
  <c r="X338" i="4" s="1"/>
  <c r="Q115" i="4"/>
  <c r="Q170" i="4"/>
  <c r="Q258" i="4"/>
  <c r="W309" i="4"/>
  <c r="X309" i="4" s="1"/>
  <c r="Q309" i="4"/>
  <c r="Q342" i="4"/>
  <c r="Q404" i="4"/>
  <c r="Y404" i="4"/>
  <c r="Z404" i="4" s="1"/>
  <c r="W404" i="4"/>
  <c r="X404" i="4" s="1"/>
  <c r="Q424" i="4"/>
  <c r="W424" i="4"/>
  <c r="X424" i="4" s="1"/>
  <c r="W294" i="4"/>
  <c r="X294" i="4" s="1"/>
  <c r="F473" i="4"/>
  <c r="G473" i="4" s="1"/>
  <c r="G370" i="4"/>
  <c r="G368" i="4"/>
  <c r="G366" i="4"/>
  <c r="G364" i="4"/>
  <c r="G362" i="4"/>
  <c r="G360" i="4"/>
  <c r="G358" i="4"/>
  <c r="G356" i="4"/>
  <c r="G354" i="4"/>
  <c r="G352" i="4"/>
  <c r="G254" i="4"/>
  <c r="G252" i="4"/>
  <c r="G250" i="4"/>
  <c r="G248" i="4"/>
  <c r="G246" i="4"/>
  <c r="G244" i="4"/>
  <c r="G242" i="4"/>
  <c r="G240" i="4"/>
  <c r="G394" i="4"/>
  <c r="G263" i="4"/>
  <c r="F467" i="4"/>
  <c r="G467" i="4" s="1"/>
  <c r="G426" i="4"/>
  <c r="G417" i="4"/>
  <c r="G396" i="4"/>
  <c r="G383" i="4"/>
  <c r="G372" i="4"/>
  <c r="G361" i="4"/>
  <c r="G348" i="4"/>
  <c r="G346" i="4"/>
  <c r="G344" i="4"/>
  <c r="G342" i="4"/>
  <c r="G340" i="4"/>
  <c r="G338" i="4"/>
  <c r="G336" i="4"/>
  <c r="G334" i="4"/>
  <c r="G332" i="4"/>
  <c r="G330" i="4"/>
  <c r="G328" i="4"/>
  <c r="G317" i="4"/>
  <c r="G304" i="4"/>
  <c r="G293" i="4"/>
  <c r="G265" i="4"/>
  <c r="G406" i="4"/>
  <c r="G454" i="4"/>
  <c r="G443" i="4"/>
  <c r="G422" i="4"/>
  <c r="G374" i="4"/>
  <c r="G315" i="4"/>
  <c r="G308" i="4"/>
  <c r="G301" i="4"/>
  <c r="G249" i="4"/>
  <c r="G229" i="4"/>
  <c r="G198" i="4"/>
  <c r="G429" i="4"/>
  <c r="G412" i="4"/>
  <c r="G405" i="4"/>
  <c r="G398" i="4"/>
  <c r="G391" i="4"/>
  <c r="G357" i="4"/>
  <c r="G331" i="4"/>
  <c r="G296" i="4"/>
  <c r="G274" i="4"/>
  <c r="G231" i="4"/>
  <c r="G200" i="4"/>
  <c r="G105" i="4"/>
  <c r="G103" i="4"/>
  <c r="G101" i="4"/>
  <c r="G99" i="4"/>
  <c r="G97" i="4"/>
  <c r="H276" i="4" s="1" a="1"/>
  <c r="H276" i="4" s="1"/>
  <c r="G95" i="4"/>
  <c r="G93" i="4"/>
  <c r="F471" i="4"/>
  <c r="F466" i="4"/>
  <c r="G466" i="4" s="1"/>
  <c r="G445" i="4"/>
  <c r="G436" i="4"/>
  <c r="Z428" i="4"/>
  <c r="G369" i="4"/>
  <c r="G333" i="4"/>
  <c r="G258" i="4"/>
  <c r="G419" i="4"/>
  <c r="G400" i="4"/>
  <c r="G393" i="4"/>
  <c r="G386" i="4"/>
  <c r="F470" i="4"/>
  <c r="F477" i="4"/>
  <c r="G451" i="4"/>
  <c r="G442" i="4"/>
  <c r="G373" i="4"/>
  <c r="G345" i="4"/>
  <c r="G321" i="4"/>
  <c r="G300" i="4"/>
  <c r="G262" i="4"/>
  <c r="G224" i="4"/>
  <c r="G222" i="4"/>
  <c r="G220" i="4"/>
  <c r="G214" i="4"/>
  <c r="G450" i="4"/>
  <c r="G431" i="4"/>
  <c r="G403" i="4"/>
  <c r="G341" i="4"/>
  <c r="G287" i="4"/>
  <c r="G261" i="4"/>
  <c r="G237" i="4"/>
  <c r="G228" i="4"/>
  <c r="G221" i="4"/>
  <c r="G181" i="4"/>
  <c r="G142" i="4"/>
  <c r="G411" i="4"/>
  <c r="G365" i="4"/>
  <c r="Z340" i="4"/>
  <c r="G318" i="4"/>
  <c r="X449" i="4"/>
  <c r="G439" i="4"/>
  <c r="G268" i="4"/>
  <c r="G452" i="4"/>
  <c r="G444" i="4"/>
  <c r="G433" i="4"/>
  <c r="G399" i="4"/>
  <c r="X393" i="4"/>
  <c r="G323" i="4"/>
  <c r="G307" i="4"/>
  <c r="G282" i="4"/>
  <c r="X267" i="4"/>
  <c r="G260" i="4"/>
  <c r="G225" i="4"/>
  <c r="G206" i="4"/>
  <c r="G193" i="4"/>
  <c r="G163" i="4"/>
  <c r="G150" i="4"/>
  <c r="G382" i="4"/>
  <c r="G379" i="4"/>
  <c r="G376" i="4"/>
  <c r="G320" i="4"/>
  <c r="G270" i="4"/>
  <c r="G234" i="4"/>
  <c r="G195" i="4"/>
  <c r="X369" i="4"/>
  <c r="G322" i="4"/>
  <c r="G284" i="4"/>
  <c r="G279" i="4"/>
  <c r="G257" i="4"/>
  <c r="G208" i="4"/>
  <c r="G191" i="4"/>
  <c r="G177" i="4"/>
  <c r="G158" i="4"/>
  <c r="G135" i="4"/>
  <c r="G114" i="4"/>
  <c r="G404" i="4"/>
  <c r="G387" i="4"/>
  <c r="G289" i="4"/>
  <c r="G266" i="4"/>
  <c r="G165" i="4"/>
  <c r="G144" i="4"/>
  <c r="G96" i="4"/>
  <c r="G407" i="4"/>
  <c r="G384" i="4"/>
  <c r="G339" i="4"/>
  <c r="G325" i="4"/>
  <c r="G297" i="4"/>
  <c r="G213" i="4"/>
  <c r="G205" i="4"/>
  <c r="G121" i="4"/>
  <c r="G226" i="4"/>
  <c r="G179" i="4"/>
  <c r="G160" i="4"/>
  <c r="G130" i="4"/>
  <c r="G420" i="4"/>
  <c r="G410" i="4"/>
  <c r="G397" i="4"/>
  <c r="G380" i="4"/>
  <c r="G363" i="4"/>
  <c r="G312" i="4"/>
  <c r="G306" i="4"/>
  <c r="G286" i="4"/>
  <c r="G281" i="4"/>
  <c r="G271" i="4"/>
  <c r="G236" i="4"/>
  <c r="G218" i="4"/>
  <c r="G188" i="4"/>
  <c r="G172" i="4"/>
  <c r="Z159" i="4"/>
  <c r="G146" i="4"/>
  <c r="G137" i="4"/>
  <c r="G109" i="4"/>
  <c r="G98" i="4"/>
  <c r="G448" i="4"/>
  <c r="G423" i="4"/>
  <c r="G390" i="4"/>
  <c r="G353" i="4"/>
  <c r="G347" i="4"/>
  <c r="G294" i="4"/>
  <c r="G223" i="4"/>
  <c r="G210" i="4"/>
  <c r="G167" i="4"/>
  <c r="G151" i="4"/>
  <c r="Z447" i="4"/>
  <c r="X359" i="4"/>
  <c r="Z352" i="4"/>
  <c r="X324" i="4"/>
  <c r="G314" i="4"/>
  <c r="G259" i="4"/>
  <c r="G253" i="4"/>
  <c r="G432" i="4"/>
  <c r="X340" i="4"/>
  <c r="G283" i="4"/>
  <c r="G256" i="4"/>
  <c r="G233" i="4"/>
  <c r="G207" i="4"/>
  <c r="G153" i="4"/>
  <c r="G141" i="4"/>
  <c r="G134" i="4"/>
  <c r="G441" i="4"/>
  <c r="G453" i="4"/>
  <c r="G343" i="4"/>
  <c r="G298" i="4"/>
  <c r="Z257" i="4"/>
  <c r="G227" i="4"/>
  <c r="G201" i="4"/>
  <c r="G194" i="4"/>
  <c r="G421" i="4"/>
  <c r="G418" i="4"/>
  <c r="G395" i="4"/>
  <c r="G385" i="4"/>
  <c r="G337" i="4"/>
  <c r="Q95" i="4"/>
  <c r="Y108" i="4"/>
  <c r="O107" i="4"/>
  <c r="G125" i="4"/>
  <c r="G128" i="4"/>
  <c r="Y130" i="4"/>
  <c r="Z130" i="4" s="1"/>
  <c r="X136" i="4"/>
  <c r="W142" i="4"/>
  <c r="X142" i="4" s="1"/>
  <c r="G148" i="4"/>
  <c r="G166" i="4"/>
  <c r="W171" i="4"/>
  <c r="X171" i="4" s="1"/>
  <c r="G183" i="4"/>
  <c r="Y204" i="4"/>
  <c r="Z204" i="4" s="1"/>
  <c r="Q204" i="4"/>
  <c r="Q214" i="4"/>
  <c r="Q224" i="4"/>
  <c r="X234" i="4"/>
  <c r="W256" i="4"/>
  <c r="Y256" i="4"/>
  <c r="Q256" i="4"/>
  <c r="Q264" i="4"/>
  <c r="W270" i="4"/>
  <c r="X270" i="4" s="1"/>
  <c r="W274" i="4"/>
  <c r="X274" i="4" s="1"/>
  <c r="W280" i="4"/>
  <c r="X280" i="4" s="1"/>
  <c r="Z295" i="4"/>
  <c r="W322" i="4"/>
  <c r="X322" i="4" s="1"/>
  <c r="W360" i="4"/>
  <c r="X360" i="4" s="1"/>
  <c r="X364" i="4"/>
  <c r="Y389" i="4"/>
  <c r="Z389" i="4" s="1"/>
  <c r="W389" i="4"/>
  <c r="X389" i="4" s="1"/>
  <c r="Q389" i="4"/>
  <c r="Q422" i="4"/>
  <c r="W426" i="4"/>
  <c r="X426" i="4" s="1"/>
  <c r="Q426" i="4"/>
  <c r="Y426" i="4"/>
  <c r="Z426" i="4" s="1"/>
  <c r="Z437" i="4"/>
  <c r="Y346" i="4"/>
  <c r="Z346" i="4" s="1"/>
  <c r="W346" i="4"/>
  <c r="X346" i="4" s="1"/>
  <c r="W399" i="4"/>
  <c r="X399" i="4" s="1"/>
  <c r="Y399" i="4"/>
  <c r="Z399" i="4" s="1"/>
  <c r="Q399" i="4"/>
  <c r="W396" i="4"/>
  <c r="X396" i="4" s="1"/>
  <c r="Y396" i="4"/>
  <c r="Z396" i="4" s="1"/>
  <c r="W207" i="4"/>
  <c r="X207" i="4" s="1"/>
  <c r="Y207" i="4"/>
  <c r="Z207" i="4" s="1"/>
  <c r="Q207" i="4"/>
  <c r="W100" i="4"/>
  <c r="X100" i="4" s="1"/>
  <c r="Q108" i="4"/>
  <c r="G117" i="4"/>
  <c r="W119" i="4"/>
  <c r="X119" i="4" s="1"/>
  <c r="Q136" i="4"/>
  <c r="W186" i="4"/>
  <c r="X186" i="4" s="1"/>
  <c r="Y186" i="4"/>
  <c r="Z186" i="4" s="1"/>
  <c r="Q234" i="4"/>
  <c r="G241" i="4"/>
  <c r="Q248" i="4"/>
  <c r="X277" i="4"/>
  <c r="Y280" i="4"/>
  <c r="Z280" i="4" s="1"/>
  <c r="X286" i="4"/>
  <c r="X289" i="4"/>
  <c r="O292" i="4"/>
  <c r="X318" i="4"/>
  <c r="X352" i="4"/>
  <c r="Z364" i="4"/>
  <c r="Y373" i="4"/>
  <c r="Z373" i="4" s="1"/>
  <c r="W373" i="4"/>
  <c r="X373" i="4" s="1"/>
  <c r="Q373" i="4"/>
  <c r="G402" i="4"/>
  <c r="G415" i="4"/>
  <c r="G438" i="4"/>
  <c r="Y190" i="4"/>
  <c r="Z190" i="4" s="1"/>
  <c r="W190" i="4"/>
  <c r="X190" i="4" s="1"/>
  <c r="Q190" i="4"/>
  <c r="Y167" i="4"/>
  <c r="Z167" i="4" s="1"/>
  <c r="Q167" i="4"/>
  <c r="Q346" i="4"/>
  <c r="Y383" i="4"/>
  <c r="Z383" i="4" s="1"/>
  <c r="W383" i="4"/>
  <c r="X383" i="4" s="1"/>
  <c r="Q383" i="4"/>
  <c r="Q408" i="4"/>
  <c r="Q226" i="4"/>
  <c r="Y118" i="4"/>
  <c r="Z118" i="4" s="1"/>
  <c r="W118" i="4"/>
  <c r="X118" i="4" s="1"/>
  <c r="Q118" i="4"/>
  <c r="W95" i="4"/>
  <c r="X95" i="4" s="1"/>
  <c r="G106" i="4"/>
  <c r="W111" i="4"/>
  <c r="X111" i="4" s="1"/>
  <c r="Q111" i="4"/>
  <c r="Z114" i="4"/>
  <c r="W125" i="4"/>
  <c r="X125" i="4" s="1"/>
  <c r="Q125" i="4"/>
  <c r="X128" i="4"/>
  <c r="G131" i="4"/>
  <c r="Y142" i="4"/>
  <c r="Z142" i="4" s="1"/>
  <c r="W148" i="4"/>
  <c r="X148" i="4" s="1"/>
  <c r="Q148" i="4"/>
  <c r="Y148" i="4"/>
  <c r="Z148" i="4" s="1"/>
  <c r="Y157" i="4"/>
  <c r="Z157" i="4" s="1"/>
  <c r="W157" i="4"/>
  <c r="X157" i="4" s="1"/>
  <c r="W160" i="4"/>
  <c r="X160" i="4" s="1"/>
  <c r="Y160" i="4"/>
  <c r="Z160" i="4" s="1"/>
  <c r="Y163" i="4"/>
  <c r="Z163" i="4" s="1"/>
  <c r="W163" i="4"/>
  <c r="X163" i="4" s="1"/>
  <c r="Y168" i="4"/>
  <c r="Z168" i="4" s="1"/>
  <c r="W183" i="4"/>
  <c r="X183" i="4" s="1"/>
  <c r="Q183" i="4"/>
  <c r="W195" i="4"/>
  <c r="X195" i="4" s="1"/>
  <c r="Q195" i="4"/>
  <c r="W204" i="4"/>
  <c r="X204" i="4" s="1"/>
  <c r="Q208" i="4"/>
  <c r="Y208" i="4"/>
  <c r="Z208" i="4" s="1"/>
  <c r="W211" i="4"/>
  <c r="X211" i="4" s="1"/>
  <c r="W214" i="4"/>
  <c r="X214" i="4" s="1"/>
  <c r="Y221" i="4"/>
  <c r="Z221" i="4" s="1"/>
  <c r="W224" i="4"/>
  <c r="X224" i="4" s="1"/>
  <c r="W237" i="4"/>
  <c r="X237" i="4" s="1"/>
  <c r="G245" i="4"/>
  <c r="W252" i="4"/>
  <c r="X252" i="4" s="1"/>
  <c r="Y252" i="4"/>
  <c r="Z252" i="4" s="1"/>
  <c r="Q252" i="4"/>
  <c r="W264" i="4"/>
  <c r="X264" i="4" s="1"/>
  <c r="Z267" i="4"/>
  <c r="Y274" i="4"/>
  <c r="Z274" i="4" s="1"/>
  <c r="Y296" i="4"/>
  <c r="Z296" i="4" s="1"/>
  <c r="Q296" i="4"/>
  <c r="W296" i="4"/>
  <c r="X296" i="4" s="1"/>
  <c r="Y300" i="4"/>
  <c r="Z300" i="4" s="1"/>
  <c r="W300" i="4"/>
  <c r="X300" i="4" s="1"/>
  <c r="Y311" i="4"/>
  <c r="Z311" i="4" s="1"/>
  <c r="W311" i="4"/>
  <c r="X311" i="4" s="1"/>
  <c r="Q311" i="4"/>
  <c r="W323" i="4"/>
  <c r="X323" i="4" s="1"/>
  <c r="Y323" i="4"/>
  <c r="Z323" i="4" s="1"/>
  <c r="Q323" i="4"/>
  <c r="Y327" i="4"/>
  <c r="Z327" i="4" s="1"/>
  <c r="W327" i="4"/>
  <c r="X327" i="4" s="1"/>
  <c r="Q327" i="4"/>
  <c r="Y360" i="4"/>
  <c r="Z360" i="4" s="1"/>
  <c r="X381" i="4"/>
  <c r="J413" i="4"/>
  <c r="G427" i="4"/>
  <c r="Q430" i="4"/>
  <c r="W430" i="4"/>
  <c r="X430" i="4" s="1"/>
  <c r="Y430" i="4"/>
  <c r="Z430" i="4" s="1"/>
  <c r="G435" i="4"/>
  <c r="G446" i="4"/>
  <c r="Y301" i="4"/>
  <c r="Z301" i="4" s="1"/>
  <c r="Q301" i="4"/>
  <c r="Z304" i="4"/>
  <c r="Z357" i="4"/>
  <c r="Y381" i="4"/>
  <c r="Z381" i="4" s="1"/>
  <c r="Q381" i="4"/>
  <c r="X405" i="4"/>
  <c r="X427" i="4"/>
  <c r="Z289" i="4"/>
  <c r="Q304" i="4"/>
  <c r="W319" i="4"/>
  <c r="X319" i="4" s="1"/>
  <c r="Q319" i="4"/>
  <c r="Q326" i="4"/>
  <c r="Y326" i="4"/>
  <c r="Z326" i="4" s="1"/>
  <c r="W326" i="4"/>
  <c r="X326" i="4" s="1"/>
  <c r="Q405" i="4"/>
  <c r="X414" i="4"/>
  <c r="Z427" i="4"/>
  <c r="X437" i="4"/>
  <c r="W440" i="4"/>
  <c r="X440" i="4" s="1"/>
  <c r="Y440" i="4"/>
  <c r="Z440" i="4" s="1"/>
  <c r="Q440" i="4"/>
  <c r="W444" i="4"/>
  <c r="X444" i="4" s="1"/>
  <c r="Y444" i="4"/>
  <c r="Z444" i="4" s="1"/>
  <c r="Q444" i="4"/>
  <c r="F455" i="4"/>
  <c r="G197" i="4"/>
  <c r="Y222" i="4"/>
  <c r="Z222" i="4" s="1"/>
  <c r="Q222" i="4"/>
  <c r="W243" i="4"/>
  <c r="X243" i="4" s="1"/>
  <c r="Y243" i="4"/>
  <c r="Z243" i="4" s="1"/>
  <c r="G276" i="4"/>
  <c r="Q320" i="4"/>
  <c r="Y320" i="4"/>
  <c r="Z320" i="4" s="1"/>
  <c r="W320" i="4"/>
  <c r="X320" i="4" s="1"/>
  <c r="Z412" i="4"/>
  <c r="X453" i="4"/>
  <c r="X222" i="4"/>
  <c r="X299" i="4"/>
  <c r="X419" i="4"/>
  <c r="O434" i="4"/>
  <c r="Q435" i="4"/>
  <c r="W435" i="4"/>
  <c r="X441" i="4"/>
  <c r="X335" i="4"/>
  <c r="W341" i="4"/>
  <c r="X341" i="4" s="1"/>
  <c r="Q341" i="4"/>
  <c r="W356" i="4"/>
  <c r="X356" i="4" s="1"/>
  <c r="Y356" i="4"/>
  <c r="Z356" i="4" s="1"/>
  <c r="Y379" i="4"/>
  <c r="Z379" i="4" s="1"/>
  <c r="W379" i="4"/>
  <c r="X379" i="4" s="1"/>
  <c r="Q379" i="4"/>
  <c r="X432" i="4"/>
  <c r="Z441" i="4"/>
  <c r="Z199" i="4"/>
  <c r="X238" i="4"/>
  <c r="Z285" i="4"/>
  <c r="Q314" i="4"/>
  <c r="Y314" i="4"/>
  <c r="W314" i="4"/>
  <c r="Z335" i="4"/>
  <c r="Q356" i="4"/>
  <c r="Z359" i="4"/>
  <c r="Y416" i="4"/>
  <c r="Z416" i="4" s="1"/>
  <c r="W416" i="4"/>
  <c r="X416" i="4" s="1"/>
  <c r="Q416" i="4"/>
  <c r="Q432" i="4"/>
  <c r="Y435" i="4"/>
  <c r="Z178" i="4"/>
  <c r="Z192" i="4"/>
  <c r="Q202" i="4"/>
  <c r="Q220" i="4"/>
  <c r="Q228" i="4"/>
  <c r="Q238" i="4"/>
  <c r="Y299" i="4"/>
  <c r="Z299" i="4" s="1"/>
  <c r="X330" i="4"/>
  <c r="W344" i="4"/>
  <c r="X344" i="4" s="1"/>
  <c r="Z393" i="4"/>
  <c r="G413" i="4"/>
  <c r="W445" i="4"/>
  <c r="X445" i="4" s="1"/>
  <c r="Q241" i="4"/>
  <c r="Y241" i="4"/>
  <c r="Z241" i="4" s="1"/>
  <c r="W244" i="4"/>
  <c r="X244" i="4" s="1"/>
  <c r="Z330" i="4"/>
  <c r="Q333" i="4"/>
  <c r="Y341" i="4"/>
  <c r="Z341" i="4" s="1"/>
  <c r="W353" i="4"/>
  <c r="X353" i="4" s="1"/>
  <c r="Q353" i="4"/>
  <c r="Q376" i="4"/>
  <c r="Y376" i="4"/>
  <c r="Z376" i="4" s="1"/>
  <c r="W376" i="4"/>
  <c r="X376" i="4" s="1"/>
  <c r="Y390" i="4"/>
  <c r="Z390" i="4" s="1"/>
  <c r="W390" i="4"/>
  <c r="X390" i="4" s="1"/>
  <c r="W429" i="4"/>
  <c r="X429" i="4" s="1"/>
  <c r="Y432" i="4"/>
  <c r="Z432" i="4" s="1"/>
  <c r="Y451" i="4"/>
  <c r="Z451" i="4" s="1"/>
  <c r="W451" i="4"/>
  <c r="X451" i="4" s="1"/>
  <c r="G107" i="4"/>
  <c r="W220" i="4"/>
  <c r="X220" i="4" s="1"/>
  <c r="Y238" i="4"/>
  <c r="Z238" i="4" s="1"/>
  <c r="W250" i="4"/>
  <c r="X250" i="4" s="1"/>
  <c r="Q268" i="4"/>
  <c r="W271" i="4"/>
  <c r="X271" i="4" s="1"/>
  <c r="Q271" i="4"/>
  <c r="Y271" i="4"/>
  <c r="Z271" i="4" s="1"/>
  <c r="Z283" i="4"/>
  <c r="W303" i="4"/>
  <c r="X303" i="4" s="1"/>
  <c r="Z306" i="4"/>
  <c r="Y380" i="4"/>
  <c r="Z380" i="4" s="1"/>
  <c r="Q380" i="4"/>
  <c r="Q390" i="4"/>
  <c r="W436" i="4"/>
  <c r="X436" i="4" s="1"/>
  <c r="Q436" i="4"/>
  <c r="Q451" i="4"/>
  <c r="X283" i="4"/>
  <c r="Q231" i="4"/>
  <c r="Y231" i="4"/>
  <c r="Z231" i="4" s="1"/>
  <c r="W241" i="4"/>
  <c r="X241" i="4" s="1"/>
  <c r="Y244" i="4"/>
  <c r="Z244" i="4" s="1"/>
  <c r="Y312" i="4"/>
  <c r="Z312" i="4" s="1"/>
  <c r="W312" i="4"/>
  <c r="X312" i="4" s="1"/>
  <c r="W315" i="4"/>
  <c r="X315" i="4" s="1"/>
  <c r="Q315" i="4"/>
  <c r="W333" i="4"/>
  <c r="X333" i="4" s="1"/>
  <c r="W397" i="4"/>
  <c r="X397" i="4" s="1"/>
  <c r="Y397" i="4"/>
  <c r="Z397" i="4" s="1"/>
  <c r="Y429" i="4"/>
  <c r="Z429" i="4" s="1"/>
  <c r="Q433" i="4"/>
  <c r="Y433" i="4"/>
  <c r="Z433" i="4" s="1"/>
  <c r="Z281" i="4"/>
  <c r="J329" i="4"/>
  <c r="W407" i="4"/>
  <c r="X407" i="4" s="1"/>
  <c r="Q407" i="4"/>
  <c r="Q421" i="4"/>
  <c r="W421" i="4"/>
  <c r="X421" i="4" s="1"/>
  <c r="Y421" i="4"/>
  <c r="Z421" i="4" s="1"/>
  <c r="W438" i="4"/>
  <c r="X438" i="4" s="1"/>
  <c r="Q438" i="4"/>
  <c r="Q257" i="4"/>
  <c r="X275" i="4"/>
  <c r="X279" i="4"/>
  <c r="Y298" i="4"/>
  <c r="Z298" i="4" s="1"/>
  <c r="Q298" i="4"/>
  <c r="Z277" i="4"/>
  <c r="Z307" i="4"/>
  <c r="Q402" i="4"/>
  <c r="Y402" i="4"/>
  <c r="Z402" i="4" s="1"/>
  <c r="W402" i="4"/>
  <c r="X402" i="4" s="1"/>
  <c r="X410" i="4"/>
  <c r="P470" i="4"/>
  <c r="W307" i="4"/>
  <c r="X307" i="4" s="1"/>
  <c r="Y310" i="4"/>
  <c r="Z310" i="4" s="1"/>
  <c r="W310" i="4"/>
  <c r="X310" i="4" s="1"/>
  <c r="X385" i="4"/>
  <c r="Q425" i="4"/>
  <c r="Y425" i="4"/>
  <c r="Z425" i="4" s="1"/>
  <c r="G434" i="4"/>
  <c r="Z439" i="4"/>
  <c r="Q423" i="4"/>
  <c r="Y423" i="4"/>
  <c r="Z423" i="4" s="1"/>
  <c r="Z414" i="4"/>
  <c r="Q269" i="4"/>
  <c r="Q414" i="4"/>
  <c r="W431" i="4"/>
  <c r="X431" i="4" s="1"/>
  <c r="Z369" i="4"/>
  <c r="Q393" i="4"/>
  <c r="G350" i="4"/>
  <c r="W105" i="3"/>
  <c r="X105" i="3" s="1"/>
  <c r="Y105" i="3"/>
  <c r="Z105" i="3" s="1"/>
  <c r="Q105" i="3"/>
  <c r="Z92" i="3"/>
  <c r="W259" i="3"/>
  <c r="X259" i="3" s="1"/>
  <c r="Y259" i="3"/>
  <c r="Z259" i="3" s="1"/>
  <c r="Q259" i="3"/>
  <c r="W403" i="3"/>
  <c r="X403" i="3" s="1"/>
  <c r="Y403" i="3"/>
  <c r="Z403" i="3" s="1"/>
  <c r="Q403" i="3"/>
  <c r="Y111" i="3"/>
  <c r="Z111" i="3" s="1"/>
  <c r="W111" i="3"/>
  <c r="X111" i="3" s="1"/>
  <c r="Q115" i="3"/>
  <c r="Y115" i="3"/>
  <c r="Z115" i="3" s="1"/>
  <c r="W115" i="3"/>
  <c r="X115" i="3" s="1"/>
  <c r="Y130" i="3"/>
  <c r="Z130" i="3" s="1"/>
  <c r="W130" i="3"/>
  <c r="X130" i="3" s="1"/>
  <c r="Q130" i="3"/>
  <c r="Q253" i="3"/>
  <c r="Y253" i="3"/>
  <c r="Z253" i="3" s="1"/>
  <c r="W253" i="3"/>
  <c r="X253" i="3" s="1"/>
  <c r="W453" i="3"/>
  <c r="X453" i="3" s="1"/>
  <c r="Y453" i="3"/>
  <c r="Z453" i="3" s="1"/>
  <c r="W161" i="3"/>
  <c r="X161" i="3" s="1"/>
  <c r="Y161" i="3"/>
  <c r="Z161" i="3" s="1"/>
  <c r="Q161" i="3"/>
  <c r="O392" i="3"/>
  <c r="W393" i="3"/>
  <c r="Y393" i="3"/>
  <c r="Q393" i="3"/>
  <c r="Q111" i="3"/>
  <c r="Q453" i="3"/>
  <c r="Z156" i="3"/>
  <c r="Z198" i="3"/>
  <c r="Y214" i="3"/>
  <c r="Z214" i="3" s="1"/>
  <c r="Q214" i="3"/>
  <c r="W214" i="3"/>
  <c r="X214" i="3" s="1"/>
  <c r="Y136" i="3"/>
  <c r="Z136" i="3" s="1"/>
  <c r="Q136" i="3"/>
  <c r="W136" i="3"/>
  <c r="X136" i="3" s="1"/>
  <c r="Y126" i="3"/>
  <c r="Z126" i="3" s="1"/>
  <c r="W126" i="3"/>
  <c r="X126" i="3" s="1"/>
  <c r="Q126" i="3"/>
  <c r="Q123" i="3" s="1"/>
  <c r="W132" i="3"/>
  <c r="X132" i="3" s="1"/>
  <c r="Y132" i="3"/>
  <c r="Z132" i="3" s="1"/>
  <c r="Q132" i="3"/>
  <c r="Y177" i="3"/>
  <c r="Q177" i="3"/>
  <c r="O176" i="3"/>
  <c r="W177" i="3"/>
  <c r="Y189" i="3"/>
  <c r="Z189" i="3" s="1"/>
  <c r="Q189" i="3"/>
  <c r="W189" i="3"/>
  <c r="X189" i="3" s="1"/>
  <c r="W255" i="3"/>
  <c r="X256" i="3"/>
  <c r="Y103" i="3"/>
  <c r="Z103" i="3" s="1"/>
  <c r="W103" i="3"/>
  <c r="X103" i="3" s="1"/>
  <c r="Q103" i="3"/>
  <c r="Z108" i="3"/>
  <c r="W117" i="3"/>
  <c r="X117" i="3" s="1"/>
  <c r="W133" i="3"/>
  <c r="X133" i="3" s="1"/>
  <c r="Q133" i="3"/>
  <c r="Y133" i="3"/>
  <c r="Z133" i="3" s="1"/>
  <c r="Q367" i="3"/>
  <c r="Y367" i="3"/>
  <c r="Z367" i="3" s="1"/>
  <c r="W367" i="3"/>
  <c r="X367" i="3" s="1"/>
  <c r="O139" i="3"/>
  <c r="W140" i="3"/>
  <c r="Y140" i="3"/>
  <c r="Q140" i="3"/>
  <c r="Q92" i="3"/>
  <c r="W92" i="3"/>
  <c r="O91" i="3"/>
  <c r="Q102" i="3"/>
  <c r="W102" i="3"/>
  <c r="X102" i="3" s="1"/>
  <c r="Y102" i="3"/>
  <c r="Z102" i="3" s="1"/>
  <c r="Y168" i="3"/>
  <c r="Z168" i="3" s="1"/>
  <c r="W168" i="3"/>
  <c r="X168" i="3" s="1"/>
  <c r="Q168" i="3"/>
  <c r="W199" i="3"/>
  <c r="X199" i="3" s="1"/>
  <c r="Y199" i="3"/>
  <c r="Z199" i="3" s="1"/>
  <c r="Q199" i="3"/>
  <c r="Q117" i="3"/>
  <c r="W163" i="3"/>
  <c r="X163" i="3" s="1"/>
  <c r="Q163" i="3"/>
  <c r="Y163" i="3"/>
  <c r="Z163" i="3" s="1"/>
  <c r="Y281" i="3"/>
  <c r="Z281" i="3" s="1"/>
  <c r="W281" i="3"/>
  <c r="X281" i="3" s="1"/>
  <c r="Q281" i="3"/>
  <c r="Y379" i="3"/>
  <c r="Z379" i="3" s="1"/>
  <c r="W379" i="3"/>
  <c r="X379" i="3" s="1"/>
  <c r="Q379" i="3"/>
  <c r="W109" i="3"/>
  <c r="X109" i="3" s="1"/>
  <c r="Q109" i="3"/>
  <c r="O107" i="3"/>
  <c r="Y109" i="3"/>
  <c r="Z109" i="3" s="1"/>
  <c r="Y128" i="3"/>
  <c r="Z128" i="3" s="1"/>
  <c r="Q128" i="3"/>
  <c r="W128" i="3"/>
  <c r="X128" i="3" s="1"/>
  <c r="Y179" i="3"/>
  <c r="Z179" i="3" s="1"/>
  <c r="Q179" i="3"/>
  <c r="W179" i="3"/>
  <c r="X179" i="3" s="1"/>
  <c r="W222" i="3"/>
  <c r="X222" i="3" s="1"/>
  <c r="Q222" i="3"/>
  <c r="O218" i="3"/>
  <c r="Y222" i="3"/>
  <c r="Z222" i="3" s="1"/>
  <c r="W268" i="3"/>
  <c r="X268" i="3" s="1"/>
  <c r="Y268" i="3"/>
  <c r="Z268" i="3" s="1"/>
  <c r="Q268" i="3"/>
  <c r="Y187" i="3"/>
  <c r="Z187" i="3" s="1"/>
  <c r="Q187" i="3"/>
  <c r="W187" i="3"/>
  <c r="X187" i="3" s="1"/>
  <c r="Q333" i="3"/>
  <c r="W333" i="3"/>
  <c r="X333" i="3" s="1"/>
  <c r="Y333" i="3"/>
  <c r="Z333" i="3" s="1"/>
  <c r="Q170" i="3"/>
  <c r="Y170" i="3"/>
  <c r="Z170" i="3" s="1"/>
  <c r="W170" i="3"/>
  <c r="X170" i="3" s="1"/>
  <c r="Y182" i="3"/>
  <c r="Z182" i="3" s="1"/>
  <c r="W182" i="3"/>
  <c r="X182" i="3" s="1"/>
  <c r="Q182" i="3"/>
  <c r="W272" i="3"/>
  <c r="X272" i="3" s="1"/>
  <c r="Y272" i="3"/>
  <c r="Z272" i="3" s="1"/>
  <c r="Q272" i="3"/>
  <c r="Q358" i="3"/>
  <c r="Y358" i="3"/>
  <c r="Z358" i="3" s="1"/>
  <c r="W358" i="3"/>
  <c r="X358" i="3" s="1"/>
  <c r="Q94" i="3"/>
  <c r="Y94" i="3"/>
  <c r="Z94" i="3" s="1"/>
  <c r="W94" i="3"/>
  <c r="X94" i="3" s="1"/>
  <c r="Y154" i="3"/>
  <c r="Z154" i="3" s="1"/>
  <c r="W154" i="3"/>
  <c r="X154" i="3" s="1"/>
  <c r="Q154" i="3"/>
  <c r="Y180" i="3"/>
  <c r="Z180" i="3" s="1"/>
  <c r="W180" i="3"/>
  <c r="X180" i="3" s="1"/>
  <c r="Q180" i="3"/>
  <c r="Y191" i="3"/>
  <c r="Z191" i="3" s="1"/>
  <c r="Q191" i="3"/>
  <c r="W191" i="3"/>
  <c r="X191" i="3" s="1"/>
  <c r="W347" i="3"/>
  <c r="X347" i="3" s="1"/>
  <c r="Y347" i="3"/>
  <c r="Z347" i="3" s="1"/>
  <c r="Q347" i="3"/>
  <c r="Y150" i="3"/>
  <c r="Z150" i="3" s="1"/>
  <c r="Q150" i="3"/>
  <c r="W150" i="3"/>
  <c r="X150" i="3" s="1"/>
  <c r="X156" i="3"/>
  <c r="Y134" i="3"/>
  <c r="Z134" i="3" s="1"/>
  <c r="W134" i="3"/>
  <c r="X134" i="3" s="1"/>
  <c r="Q134" i="3"/>
  <c r="Z277" i="3"/>
  <c r="X314" i="3"/>
  <c r="Q160" i="3"/>
  <c r="W160" i="3"/>
  <c r="X160" i="3" s="1"/>
  <c r="Y160" i="3"/>
  <c r="Z160" i="3" s="1"/>
  <c r="X120" i="3"/>
  <c r="Q157" i="3"/>
  <c r="W157" i="3"/>
  <c r="X157" i="3" s="1"/>
  <c r="Q184" i="3"/>
  <c r="Q314" i="3"/>
  <c r="Q343" i="3"/>
  <c r="W353" i="3"/>
  <c r="X353" i="3" s="1"/>
  <c r="Q353" i="3"/>
  <c r="Y353" i="3"/>
  <c r="Z353" i="3" s="1"/>
  <c r="O350" i="3"/>
  <c r="W96" i="3"/>
  <c r="X96" i="3" s="1"/>
  <c r="G177" i="3"/>
  <c r="Y181" i="3"/>
  <c r="Z181" i="3" s="1"/>
  <c r="Q181" i="3"/>
  <c r="W247" i="3"/>
  <c r="X247" i="3" s="1"/>
  <c r="Y247" i="3"/>
  <c r="Z247" i="3" s="1"/>
  <c r="Q247" i="3"/>
  <c r="Z250" i="3"/>
  <c r="Y273" i="3"/>
  <c r="Z273" i="3" s="1"/>
  <c r="W273" i="3"/>
  <c r="X273" i="3" s="1"/>
  <c r="Q273" i="3"/>
  <c r="O276" i="3"/>
  <c r="Y278" i="3"/>
  <c r="Z278" i="3" s="1"/>
  <c r="W278" i="3"/>
  <c r="X278" i="3" s="1"/>
  <c r="G287" i="3"/>
  <c r="Z323" i="3"/>
  <c r="X387" i="3"/>
  <c r="Q399" i="3"/>
  <c r="Y399" i="3"/>
  <c r="Z399" i="3" s="1"/>
  <c r="W399" i="3"/>
  <c r="X399" i="3" s="1"/>
  <c r="G405" i="3"/>
  <c r="Y424" i="3"/>
  <c r="Z424" i="3" s="1"/>
  <c r="W424" i="3"/>
  <c r="X424" i="3" s="1"/>
  <c r="Q424" i="3"/>
  <c r="F473" i="3"/>
  <c r="G473" i="3" s="1"/>
  <c r="Y99" i="3"/>
  <c r="Z99" i="3" s="1"/>
  <c r="W99" i="3"/>
  <c r="X99" i="3" s="1"/>
  <c r="Q99" i="3"/>
  <c r="Q147" i="3"/>
  <c r="W173" i="3"/>
  <c r="X173" i="3" s="1"/>
  <c r="Y173" i="3"/>
  <c r="Z173" i="3" s="1"/>
  <c r="Q173" i="3"/>
  <c r="G195" i="3"/>
  <c r="Z210" i="3"/>
  <c r="X226" i="3"/>
  <c r="W234" i="3"/>
  <c r="X234" i="3" s="1"/>
  <c r="Q234" i="3"/>
  <c r="G243" i="3"/>
  <c r="G296" i="3"/>
  <c r="W348" i="3"/>
  <c r="X348" i="3" s="1"/>
  <c r="Y348" i="3"/>
  <c r="Z348" i="3" s="1"/>
  <c r="Q348" i="3"/>
  <c r="Z454" i="3"/>
  <c r="G100" i="3"/>
  <c r="G103" i="3"/>
  <c r="W127" i="3"/>
  <c r="X127" i="3" s="1"/>
  <c r="W147" i="3"/>
  <c r="X147" i="3" s="1"/>
  <c r="Y157" i="3"/>
  <c r="Z157" i="3" s="1"/>
  <c r="G174" i="3"/>
  <c r="J176" i="3"/>
  <c r="W184" i="3"/>
  <c r="X184" i="3" s="1"/>
  <c r="Y188" i="3"/>
  <c r="Z188" i="3" s="1"/>
  <c r="Q188" i="3"/>
  <c r="G199" i="3"/>
  <c r="Z226" i="3"/>
  <c r="Y234" i="3"/>
  <c r="Z234" i="3" s="1"/>
  <c r="G239" i="3"/>
  <c r="Z261" i="3"/>
  <c r="W269" i="3"/>
  <c r="X269" i="3" s="1"/>
  <c r="Q278" i="3"/>
  <c r="W334" i="3"/>
  <c r="X334" i="3" s="1"/>
  <c r="Q334" i="3"/>
  <c r="Y334" i="3"/>
  <c r="Z334" i="3" s="1"/>
  <c r="W343" i="3"/>
  <c r="X343" i="3" s="1"/>
  <c r="Y446" i="3"/>
  <c r="Z446" i="3" s="1"/>
  <c r="W446" i="3"/>
  <c r="X446" i="3" s="1"/>
  <c r="Q446" i="3"/>
  <c r="P473" i="3"/>
  <c r="O413" i="3"/>
  <c r="Y414" i="3"/>
  <c r="Q414" i="3"/>
  <c r="X420" i="3"/>
  <c r="X192" i="3"/>
  <c r="Y270" i="3"/>
  <c r="Z270" i="3" s="1"/>
  <c r="W270" i="3"/>
  <c r="X270" i="3" s="1"/>
  <c r="Q270" i="3"/>
  <c r="X274" i="3"/>
  <c r="G292" i="3"/>
  <c r="W305" i="3"/>
  <c r="X305" i="3" s="1"/>
  <c r="Y305" i="3"/>
  <c r="Z305" i="3" s="1"/>
  <c r="X324" i="3"/>
  <c r="X384" i="3"/>
  <c r="Y395" i="3"/>
  <c r="Z395" i="3" s="1"/>
  <c r="Q420" i="3"/>
  <c r="Y433" i="3"/>
  <c r="Z433" i="3" s="1"/>
  <c r="W433" i="3"/>
  <c r="X433" i="3" s="1"/>
  <c r="Q433" i="3"/>
  <c r="X442" i="3"/>
  <c r="J139" i="3"/>
  <c r="O197" i="3"/>
  <c r="W198" i="3"/>
  <c r="Q198" i="3"/>
  <c r="X114" i="3"/>
  <c r="Z147" i="3"/>
  <c r="Y238" i="3"/>
  <c r="Z238" i="3" s="1"/>
  <c r="W238" i="3"/>
  <c r="X238" i="3" s="1"/>
  <c r="Z338" i="3"/>
  <c r="G137" i="3"/>
  <c r="Y164" i="3"/>
  <c r="Z164" i="3" s="1"/>
  <c r="W164" i="3"/>
  <c r="X164" i="3" s="1"/>
  <c r="Q164" i="3"/>
  <c r="Y195" i="3"/>
  <c r="Z195" i="3" s="1"/>
  <c r="Q195" i="3"/>
  <c r="W195" i="3"/>
  <c r="X195" i="3" s="1"/>
  <c r="G305" i="3"/>
  <c r="G148" i="3"/>
  <c r="G97" i="3"/>
  <c r="X112" i="3"/>
  <c r="X251" i="3"/>
  <c r="F455" i="3"/>
  <c r="G91" i="3"/>
  <c r="W100" i="3"/>
  <c r="X100" i="3" s="1"/>
  <c r="G152" i="3"/>
  <c r="Q158" i="3"/>
  <c r="G185" i="3"/>
  <c r="Y231" i="3"/>
  <c r="Z231" i="3" s="1"/>
  <c r="W231" i="3"/>
  <c r="X231" i="3" s="1"/>
  <c r="Q231" i="3"/>
  <c r="O239" i="3"/>
  <c r="Y240" i="3"/>
  <c r="W240" i="3"/>
  <c r="Q305" i="3"/>
  <c r="G372" i="3"/>
  <c r="Y97" i="3"/>
  <c r="Z97" i="3" s="1"/>
  <c r="W97" i="3"/>
  <c r="X97" i="3" s="1"/>
  <c r="G113" i="3"/>
  <c r="W148" i="3"/>
  <c r="X148" i="3" s="1"/>
  <c r="Q148" i="3"/>
  <c r="Y178" i="3"/>
  <c r="Z178" i="3" s="1"/>
  <c r="Q178" i="3"/>
  <c r="G204" i="3"/>
  <c r="Y211" i="3"/>
  <c r="Z211" i="3" s="1"/>
  <c r="Q240" i="3"/>
  <c r="Q257" i="3"/>
  <c r="W257" i="3"/>
  <c r="X257" i="3" s="1"/>
  <c r="Y257" i="3"/>
  <c r="Z257" i="3" s="1"/>
  <c r="Y262" i="3"/>
  <c r="Z262" i="3" s="1"/>
  <c r="W262" i="3"/>
  <c r="X262" i="3" s="1"/>
  <c r="Q262" i="3"/>
  <c r="X297" i="3"/>
  <c r="G321" i="3"/>
  <c r="Y325" i="3"/>
  <c r="Z325" i="3" s="1"/>
  <c r="W325" i="3"/>
  <c r="X325" i="3" s="1"/>
  <c r="Q325" i="3"/>
  <c r="G331" i="3"/>
  <c r="W340" i="3"/>
  <c r="X340" i="3" s="1"/>
  <c r="Y340" i="3"/>
  <c r="Z340" i="3" s="1"/>
  <c r="Z349" i="3"/>
  <c r="W364" i="3"/>
  <c r="X364" i="3" s="1"/>
  <c r="J371" i="3"/>
  <c r="Z384" i="3"/>
  <c r="Q396" i="3"/>
  <c r="W396" i="3"/>
  <c r="X396" i="3" s="1"/>
  <c r="Y396" i="3"/>
  <c r="Z396" i="3" s="1"/>
  <c r="Y406" i="3"/>
  <c r="Z406" i="3" s="1"/>
  <c r="W406" i="3"/>
  <c r="X406" i="3" s="1"/>
  <c r="Q406" i="3"/>
  <c r="Y420" i="3"/>
  <c r="Z420" i="3" s="1"/>
  <c r="Y206" i="3"/>
  <c r="Z206" i="3" s="1"/>
  <c r="W206" i="3"/>
  <c r="X206" i="3" s="1"/>
  <c r="G181" i="3"/>
  <c r="Q243" i="3"/>
  <c r="Y243" i="3"/>
  <c r="Z243" i="3" s="1"/>
  <c r="W243" i="3"/>
  <c r="X243" i="3" s="1"/>
  <c r="Y388" i="3"/>
  <c r="Z388" i="3" s="1"/>
  <c r="W388" i="3"/>
  <c r="X388" i="3" s="1"/>
  <c r="Y405" i="3"/>
  <c r="Z405" i="3" s="1"/>
  <c r="W405" i="3"/>
  <c r="X405" i="3" s="1"/>
  <c r="Q121" i="3"/>
  <c r="Y127" i="3"/>
  <c r="Z127" i="3" s="1"/>
  <c r="Y287" i="3"/>
  <c r="Z287" i="3" s="1"/>
  <c r="W287" i="3"/>
  <c r="X287" i="3" s="1"/>
  <c r="Q388" i="3"/>
  <c r="W400" i="3"/>
  <c r="X400" i="3" s="1"/>
  <c r="Y400" i="3"/>
  <c r="Z400" i="3" s="1"/>
  <c r="Q400" i="3"/>
  <c r="W131" i="3"/>
  <c r="X131" i="3" s="1"/>
  <c r="Q131" i="3"/>
  <c r="Y137" i="3"/>
  <c r="Z137" i="3" s="1"/>
  <c r="W137" i="3"/>
  <c r="X137" i="3" s="1"/>
  <c r="Q137" i="3"/>
  <c r="Y171" i="3"/>
  <c r="Z171" i="3" s="1"/>
  <c r="W171" i="3"/>
  <c r="X171" i="3" s="1"/>
  <c r="Q171" i="3"/>
  <c r="X261" i="3"/>
  <c r="W121" i="3"/>
  <c r="X121" i="3" s="1"/>
  <c r="W196" i="3"/>
  <c r="X196" i="3" s="1"/>
  <c r="Q196" i="3"/>
  <c r="J255" i="3"/>
  <c r="G284" i="3"/>
  <c r="Z442" i="3"/>
  <c r="Y100" i="3"/>
  <c r="Z100" i="3" s="1"/>
  <c r="Y131" i="3"/>
  <c r="Z131" i="3" s="1"/>
  <c r="G145" i="3"/>
  <c r="G155" i="3"/>
  <c r="W158" i="3"/>
  <c r="X158" i="3" s="1"/>
  <c r="Z165" i="3"/>
  <c r="G200" i="3"/>
  <c r="W216" i="3"/>
  <c r="X216" i="3" s="1"/>
  <c r="Y216" i="3"/>
  <c r="Z216" i="3" s="1"/>
  <c r="J218" i="3"/>
  <c r="Z274" i="3"/>
  <c r="G350" i="3"/>
  <c r="W355" i="3"/>
  <c r="X355" i="3" s="1"/>
  <c r="Y355" i="3"/>
  <c r="Z355" i="3" s="1"/>
  <c r="Y364" i="3"/>
  <c r="Z364" i="3" s="1"/>
  <c r="G385" i="3"/>
  <c r="Y401" i="3"/>
  <c r="Z401" i="3" s="1"/>
  <c r="W401" i="3"/>
  <c r="X401" i="3" s="1"/>
  <c r="Z410" i="3"/>
  <c r="Z430" i="3"/>
  <c r="W443" i="3"/>
  <c r="X443" i="3" s="1"/>
  <c r="Y443" i="3"/>
  <c r="Z443" i="3" s="1"/>
  <c r="Y264" i="3"/>
  <c r="Z264" i="3" s="1"/>
  <c r="Q264" i="3"/>
  <c r="Y96" i="3"/>
  <c r="Z96" i="3" s="1"/>
  <c r="O123" i="3"/>
  <c r="Y124" i="3"/>
  <c r="W124" i="3"/>
  <c r="W144" i="3"/>
  <c r="X144" i="3" s="1"/>
  <c r="Q144" i="3"/>
  <c r="G430" i="3"/>
  <c r="Z112" i="3"/>
  <c r="Y227" i="3"/>
  <c r="Z227" i="3" s="1"/>
  <c r="W227" i="3"/>
  <c r="X227" i="3" s="1"/>
  <c r="Q248" i="3"/>
  <c r="Z310" i="3"/>
  <c r="Z354" i="3"/>
  <c r="Z148" i="3"/>
  <c r="Q165" i="3"/>
  <c r="W178" i="3"/>
  <c r="X178" i="3" s="1"/>
  <c r="Y185" i="3"/>
  <c r="Z185" i="3" s="1"/>
  <c r="Q185" i="3"/>
  <c r="W185" i="3"/>
  <c r="X185" i="3" s="1"/>
  <c r="Y196" i="3"/>
  <c r="Z196" i="3" s="1"/>
  <c r="Y204" i="3"/>
  <c r="Z204" i="3" s="1"/>
  <c r="W204" i="3"/>
  <c r="X204" i="3" s="1"/>
  <c r="Q204" i="3"/>
  <c r="Q216" i="3"/>
  <c r="Y220" i="3"/>
  <c r="Q220" i="3"/>
  <c r="Q218" i="3" s="1"/>
  <c r="Q224" i="3"/>
  <c r="X236" i="3"/>
  <c r="Y248" i="3"/>
  <c r="Z248" i="3" s="1"/>
  <c r="Z266" i="3"/>
  <c r="W284" i="3"/>
  <c r="X284" i="3" s="1"/>
  <c r="Y284" i="3"/>
  <c r="Z284" i="3" s="1"/>
  <c r="J292" i="3"/>
  <c r="Y345" i="3"/>
  <c r="Z345" i="3" s="1"/>
  <c r="W345" i="3"/>
  <c r="X345" i="3" s="1"/>
  <c r="Q345" i="3"/>
  <c r="Q355" i="3"/>
  <c r="Q401" i="3"/>
  <c r="Y421" i="3"/>
  <c r="Z421" i="3" s="1"/>
  <c r="W421" i="3"/>
  <c r="X421" i="3" s="1"/>
  <c r="Q421" i="3"/>
  <c r="W435" i="3"/>
  <c r="O434" i="3"/>
  <c r="Q435" i="3"/>
  <c r="Q443" i="3"/>
  <c r="W93" i="3"/>
  <c r="X93" i="3" s="1"/>
  <c r="Q93" i="3"/>
  <c r="Q206" i="3"/>
  <c r="Z295" i="3"/>
  <c r="Z269" i="3"/>
  <c r="Y315" i="3"/>
  <c r="Z315" i="3" s="1"/>
  <c r="W315" i="3"/>
  <c r="X315" i="3" s="1"/>
  <c r="Q315" i="3"/>
  <c r="J91" i="3"/>
  <c r="G101" i="3"/>
  <c r="Q104" i="3"/>
  <c r="W104" i="3"/>
  <c r="X104" i="3" s="1"/>
  <c r="X110" i="3"/>
  <c r="Z113" i="3"/>
  <c r="G122" i="3"/>
  <c r="Y145" i="3"/>
  <c r="Z145" i="3" s="1"/>
  <c r="W145" i="3"/>
  <c r="X145" i="3" s="1"/>
  <c r="G175" i="3"/>
  <c r="Y200" i="3"/>
  <c r="Z200" i="3" s="1"/>
  <c r="W200" i="3"/>
  <c r="X200" i="3" s="1"/>
  <c r="Q200" i="3"/>
  <c r="Y212" i="3"/>
  <c r="Z212" i="3" s="1"/>
  <c r="W212" i="3"/>
  <c r="X212" i="3" s="1"/>
  <c r="Q212" i="3"/>
  <c r="W228" i="3"/>
  <c r="X228" i="3" s="1"/>
  <c r="Y228" i="3"/>
  <c r="Z228" i="3" s="1"/>
  <c r="Q228" i="3"/>
  <c r="Q232" i="3"/>
  <c r="W232" i="3"/>
  <c r="X232" i="3" s="1"/>
  <c r="X252" i="3"/>
  <c r="G267" i="3"/>
  <c r="Y275" i="3"/>
  <c r="Z275" i="3" s="1"/>
  <c r="Q275" i="3"/>
  <c r="O292" i="3"/>
  <c r="W293" i="3"/>
  <c r="Y293" i="3"/>
  <c r="Q293" i="3"/>
  <c r="X311" i="3"/>
  <c r="G341" i="3"/>
  <c r="X368" i="3"/>
  <c r="X416" i="3"/>
  <c r="X188" i="3"/>
  <c r="G95" i="3"/>
  <c r="Z110" i="3"/>
  <c r="X116" i="3"/>
  <c r="G159" i="3"/>
  <c r="X165" i="3"/>
  <c r="X193" i="3"/>
  <c r="G209" i="3"/>
  <c r="X220" i="3"/>
  <c r="X224" i="3"/>
  <c r="J239" i="3"/>
  <c r="Q245" i="3"/>
  <c r="Y245" i="3"/>
  <c r="Z245" i="3" s="1"/>
  <c r="Z252" i="3"/>
  <c r="X302" i="3"/>
  <c r="Z311" i="3"/>
  <c r="Z336" i="3"/>
  <c r="X377" i="3"/>
  <c r="Z381" i="3"/>
  <c r="Z397" i="3"/>
  <c r="Q411" i="3"/>
  <c r="Y411" i="3"/>
  <c r="Z411" i="3" s="1"/>
  <c r="W411" i="3"/>
  <c r="X411" i="3" s="1"/>
  <c r="Y434" i="3"/>
  <c r="W445" i="3"/>
  <c r="X445" i="3" s="1"/>
  <c r="Q445" i="3"/>
  <c r="Y445" i="3"/>
  <c r="Z445" i="3" s="1"/>
  <c r="G109" i="3"/>
  <c r="Z300" i="3"/>
  <c r="G399" i="3"/>
  <c r="W118" i="3"/>
  <c r="X118" i="3" s="1"/>
  <c r="Q118" i="3"/>
  <c r="Z291" i="3"/>
  <c r="W235" i="3"/>
  <c r="X235" i="3" s="1"/>
  <c r="Q235" i="3"/>
  <c r="Y320" i="3"/>
  <c r="Z320" i="3" s="1"/>
  <c r="W320" i="3"/>
  <c r="X320" i="3" s="1"/>
  <c r="Q320" i="3"/>
  <c r="G111" i="3"/>
  <c r="Z116" i="3"/>
  <c r="Z122" i="3"/>
  <c r="Q142" i="3"/>
  <c r="X152" i="3"/>
  <c r="G166" i="3"/>
  <c r="W186" i="3"/>
  <c r="X186" i="3" s="1"/>
  <c r="Q186" i="3"/>
  <c r="Y190" i="3"/>
  <c r="Z190" i="3" s="1"/>
  <c r="W190" i="3"/>
  <c r="X190" i="3" s="1"/>
  <c r="Q190" i="3"/>
  <c r="G197" i="3"/>
  <c r="G201" i="3"/>
  <c r="Z224" i="3"/>
  <c r="Z232" i="3"/>
  <c r="Z241" i="3"/>
  <c r="Z249" i="3"/>
  <c r="X275" i="3"/>
  <c r="Z302" i="3"/>
  <c r="Z317" i="3"/>
  <c r="G352" i="3"/>
  <c r="G382" i="3"/>
  <c r="X407" i="3"/>
  <c r="Z435" i="3"/>
  <c r="Z439" i="3"/>
  <c r="X452" i="3"/>
  <c r="Z308" i="3"/>
  <c r="G227" i="3"/>
  <c r="Y283" i="3"/>
  <c r="Z283" i="3" s="1"/>
  <c r="Q283" i="3"/>
  <c r="Q211" i="3"/>
  <c r="W330" i="3"/>
  <c r="Q330" i="3"/>
  <c r="O329" i="3"/>
  <c r="Y330" i="3"/>
  <c r="Y101" i="3"/>
  <c r="Z101" i="3" s="1"/>
  <c r="Q101" i="3"/>
  <c r="Z104" i="3"/>
  <c r="X138" i="3"/>
  <c r="G146" i="3"/>
  <c r="O155" i="3"/>
  <c r="Q159" i="3"/>
  <c r="Y159" i="3"/>
  <c r="Z159" i="3" s="1"/>
  <c r="W159" i="3"/>
  <c r="X159" i="3" s="1"/>
  <c r="X162" i="3"/>
  <c r="X169" i="3"/>
  <c r="Y175" i="3"/>
  <c r="Z175" i="3" s="1"/>
  <c r="Q175" i="3"/>
  <c r="Y202" i="3"/>
  <c r="Z202" i="3" s="1"/>
  <c r="W202" i="3"/>
  <c r="X202" i="3" s="1"/>
  <c r="Q202" i="3"/>
  <c r="Z242" i="3"/>
  <c r="Y314" i="3"/>
  <c r="O313" i="3"/>
  <c r="Z449" i="3"/>
  <c r="W203" i="3"/>
  <c r="X203" i="3" s="1"/>
  <c r="Y203" i="3"/>
  <c r="Z203" i="3" s="1"/>
  <c r="Z432" i="3"/>
  <c r="G123" i="3"/>
  <c r="Q362" i="3"/>
  <c r="Y362" i="3"/>
  <c r="Z362" i="3" s="1"/>
  <c r="W362" i="3"/>
  <c r="X362" i="3" s="1"/>
  <c r="F471" i="3"/>
  <c r="G454" i="3"/>
  <c r="G452" i="3"/>
  <c r="G450" i="3"/>
  <c r="G448" i="3"/>
  <c r="G446" i="3"/>
  <c r="G444" i="3"/>
  <c r="G442" i="3"/>
  <c r="G440" i="3"/>
  <c r="G438" i="3"/>
  <c r="G436" i="3"/>
  <c r="G412" i="3"/>
  <c r="G410" i="3"/>
  <c r="G408" i="3"/>
  <c r="G406" i="3"/>
  <c r="G404" i="3"/>
  <c r="G402" i="3"/>
  <c r="G400" i="3"/>
  <c r="G398" i="3"/>
  <c r="G396" i="3"/>
  <c r="G394" i="3"/>
  <c r="F467" i="3"/>
  <c r="G467" i="3" s="1"/>
  <c r="G425" i="3"/>
  <c r="G418" i="3"/>
  <c r="G407" i="3"/>
  <c r="G388" i="3"/>
  <c r="G362" i="3"/>
  <c r="G340" i="3"/>
  <c r="G333" i="3"/>
  <c r="G299" i="3"/>
  <c r="G232" i="3"/>
  <c r="G432" i="3"/>
  <c r="G409" i="3"/>
  <c r="G379" i="3"/>
  <c r="G364" i="3"/>
  <c r="G347" i="3"/>
  <c r="G326" i="3"/>
  <c r="G319" i="3"/>
  <c r="G310" i="3"/>
  <c r="G286" i="3"/>
  <c r="G449" i="3"/>
  <c r="G439" i="3"/>
  <c r="G411" i="3"/>
  <c r="G390" i="3"/>
  <c r="G366" i="3"/>
  <c r="G301" i="3"/>
  <c r="G254" i="3"/>
  <c r="G252" i="3"/>
  <c r="G250" i="3"/>
  <c r="G248" i="3"/>
  <c r="G246" i="3"/>
  <c r="G244" i="3"/>
  <c r="G242" i="3"/>
  <c r="G240" i="3"/>
  <c r="G451" i="3"/>
  <c r="G443" i="3"/>
  <c r="G427" i="3"/>
  <c r="G414" i="3"/>
  <c r="G378" i="3"/>
  <c r="G373" i="3"/>
  <c r="G357" i="3"/>
  <c r="G312" i="3"/>
  <c r="G307" i="3"/>
  <c r="G300" i="3"/>
  <c r="G345" i="3"/>
  <c r="G337" i="3"/>
  <c r="G327" i="3"/>
  <c r="G314" i="3"/>
  <c r="G290" i="3"/>
  <c r="G278" i="3"/>
  <c r="G235" i="3"/>
  <c r="G222" i="3"/>
  <c r="G453" i="3"/>
  <c r="G421" i="3"/>
  <c r="G354" i="3"/>
  <c r="G339" i="3"/>
  <c r="G294" i="3"/>
  <c r="G273" i="3"/>
  <c r="G262" i="3"/>
  <c r="G245" i="3"/>
  <c r="G228" i="3"/>
  <c r="G211" i="3"/>
  <c r="G441" i="3"/>
  <c r="G358" i="3"/>
  <c r="G268" i="3"/>
  <c r="G247" i="3"/>
  <c r="G231" i="3"/>
  <c r="G224" i="3"/>
  <c r="G215" i="3"/>
  <c r="G206" i="3"/>
  <c r="G196" i="3"/>
  <c r="G194" i="3"/>
  <c r="G192" i="3"/>
  <c r="G190" i="3"/>
  <c r="G188" i="3"/>
  <c r="G186" i="3"/>
  <c r="G184" i="3"/>
  <c r="G182" i="3"/>
  <c r="G180" i="3"/>
  <c r="G178" i="3"/>
  <c r="G168" i="3"/>
  <c r="G435" i="3"/>
  <c r="G415" i="3"/>
  <c r="G384" i="3"/>
  <c r="G355" i="3"/>
  <c r="G283" i="3"/>
  <c r="G275" i="3"/>
  <c r="G263" i="3"/>
  <c r="G256" i="3"/>
  <c r="G170" i="3"/>
  <c r="G138" i="3"/>
  <c r="G136" i="3"/>
  <c r="G134" i="3"/>
  <c r="G132" i="3"/>
  <c r="G130" i="3"/>
  <c r="G128" i="3"/>
  <c r="G126" i="3"/>
  <c r="G124" i="3"/>
  <c r="F466" i="3"/>
  <c r="G466" i="3" s="1"/>
  <c r="G447" i="3"/>
  <c r="G429" i="3"/>
  <c r="G344" i="3"/>
  <c r="G324" i="3"/>
  <c r="G302" i="3"/>
  <c r="G291" i="3"/>
  <c r="G280" i="3"/>
  <c r="G249" i="3"/>
  <c r="G219" i="3"/>
  <c r="G217" i="3"/>
  <c r="F470" i="3"/>
  <c r="G420" i="3"/>
  <c r="G375" i="3"/>
  <c r="G335" i="3"/>
  <c r="G332" i="3"/>
  <c r="G315" i="3"/>
  <c r="G304" i="3"/>
  <c r="G293" i="3"/>
  <c r="G285" i="3"/>
  <c r="G210" i="3"/>
  <c r="G161" i="3"/>
  <c r="G417" i="3"/>
  <c r="G330" i="3"/>
  <c r="G264" i="3"/>
  <c r="G253" i="3"/>
  <c r="G189" i="3"/>
  <c r="G179" i="3"/>
  <c r="G156" i="3"/>
  <c r="G140" i="3"/>
  <c r="G115" i="3"/>
  <c r="G92" i="3"/>
  <c r="G393" i="3"/>
  <c r="G367" i="3"/>
  <c r="G361" i="3"/>
  <c r="G349" i="3"/>
  <c r="G346" i="3"/>
  <c r="G311" i="3"/>
  <c r="G308" i="3"/>
  <c r="G272" i="3"/>
  <c r="G221" i="3"/>
  <c r="G203" i="3"/>
  <c r="G165" i="3"/>
  <c r="G154" i="3"/>
  <c r="G117" i="3"/>
  <c r="G94" i="3"/>
  <c r="G423" i="3"/>
  <c r="G401" i="3"/>
  <c r="G387" i="3"/>
  <c r="G381" i="3"/>
  <c r="X363" i="3"/>
  <c r="G323" i="3"/>
  <c r="G172" i="3"/>
  <c r="G158" i="3"/>
  <c r="G149" i="3"/>
  <c r="G119" i="3"/>
  <c r="G96" i="3"/>
  <c r="Z389" i="3"/>
  <c r="Z380" i="3"/>
  <c r="G374" i="3"/>
  <c r="G343" i="3"/>
  <c r="G317" i="3"/>
  <c r="G277" i="3"/>
  <c r="G261" i="3"/>
  <c r="G237" i="3"/>
  <c r="G229" i="3"/>
  <c r="G216" i="3"/>
  <c r="G208" i="3"/>
  <c r="G142" i="3"/>
  <c r="G125" i="3"/>
  <c r="G121" i="3"/>
  <c r="G98" i="3"/>
  <c r="G426" i="3"/>
  <c r="Z342" i="3"/>
  <c r="G336" i="3"/>
  <c r="G329" i="3"/>
  <c r="G320" i="3"/>
  <c r="X303" i="3"/>
  <c r="G298" i="3"/>
  <c r="G289" i="3"/>
  <c r="G269" i="3"/>
  <c r="G258" i="3"/>
  <c r="G445" i="3"/>
  <c r="G395" i="3"/>
  <c r="G351" i="3"/>
  <c r="G295" i="3"/>
  <c r="Z288" i="3"/>
  <c r="G255" i="3"/>
  <c r="G213" i="3"/>
  <c r="G205" i="3"/>
  <c r="G160" i="3"/>
  <c r="G151" i="3"/>
  <c r="G129" i="3"/>
  <c r="G102" i="3"/>
  <c r="G110" i="3"/>
  <c r="G369" i="3"/>
  <c r="G266" i="3"/>
  <c r="G226" i="3"/>
  <c r="G144" i="3"/>
  <c r="G131" i="3"/>
  <c r="G108" i="3"/>
  <c r="G104" i="3"/>
  <c r="G434" i="3"/>
  <c r="G419" i="3"/>
  <c r="G392" i="3"/>
  <c r="G383" i="3"/>
  <c r="G377" i="3"/>
  <c r="G363" i="3"/>
  <c r="G360" i="3"/>
  <c r="G274" i="3"/>
  <c r="G234" i="3"/>
  <c r="G223" i="3"/>
  <c r="G198" i="3"/>
  <c r="G133" i="3"/>
  <c r="G106" i="3"/>
  <c r="G135" i="3"/>
  <c r="F477" i="3"/>
  <c r="G422" i="3"/>
  <c r="G416" i="3"/>
  <c r="G386" i="3"/>
  <c r="G371" i="3"/>
  <c r="G316" i="3"/>
  <c r="G271" i="3"/>
  <c r="G193" i="3"/>
  <c r="G183" i="3"/>
  <c r="G169" i="3"/>
  <c r="G162" i="3"/>
  <c r="G153" i="3"/>
  <c r="G112" i="3"/>
  <c r="G389" i="3"/>
  <c r="G380" i="3"/>
  <c r="G348" i="3"/>
  <c r="G342" i="3"/>
  <c r="G279" i="3"/>
  <c r="G260" i="3"/>
  <c r="F468" i="3"/>
  <c r="G468" i="3" s="1"/>
  <c r="G431" i="3"/>
  <c r="G428" i="3"/>
  <c r="G403" i="3"/>
  <c r="G322" i="3"/>
  <c r="X312" i="3"/>
  <c r="G306" i="3"/>
  <c r="G303" i="3"/>
  <c r="G282" i="3"/>
  <c r="G257" i="3"/>
  <c r="Z251" i="3"/>
  <c r="G220" i="3"/>
  <c r="X217" i="3"/>
  <c r="G207" i="3"/>
  <c r="G141" i="3"/>
  <c r="G116" i="3"/>
  <c r="G356" i="3"/>
  <c r="G353" i="3"/>
  <c r="G328" i="3"/>
  <c r="G325" i="3"/>
  <c r="G288" i="3"/>
  <c r="Z219" i="3"/>
  <c r="G202" i="3"/>
  <c r="G171" i="3"/>
  <c r="G164" i="3"/>
  <c r="G157" i="3"/>
  <c r="G118" i="3"/>
  <c r="G93" i="3"/>
  <c r="G437" i="3"/>
  <c r="G368" i="3"/>
  <c r="G359" i="3"/>
  <c r="G338" i="3"/>
  <c r="G297" i="3"/>
  <c r="G265" i="3"/>
  <c r="G236" i="3"/>
  <c r="G225" i="3"/>
  <c r="G212" i="3"/>
  <c r="G397" i="3"/>
  <c r="G376" i="3"/>
  <c r="G365" i="3"/>
  <c r="G309" i="3"/>
  <c r="G241" i="3"/>
  <c r="G433" i="3"/>
  <c r="G424" i="3"/>
  <c r="G370" i="3"/>
  <c r="G334" i="3"/>
  <c r="G270" i="3"/>
  <c r="G259" i="3"/>
  <c r="G251" i="3"/>
  <c r="G187" i="3"/>
  <c r="Q290" i="3"/>
  <c r="Y290" i="3"/>
  <c r="Z290" i="3" s="1"/>
  <c r="W290" i="3"/>
  <c r="X290" i="3" s="1"/>
  <c r="Z366" i="3"/>
  <c r="G391" i="3"/>
  <c r="Q106" i="3"/>
  <c r="Y106" i="3"/>
  <c r="Z106" i="3" s="1"/>
  <c r="W106" i="3"/>
  <c r="X106" i="3" s="1"/>
  <c r="O255" i="3"/>
  <c r="Y256" i="3"/>
  <c r="Q256" i="3"/>
  <c r="Y425" i="3"/>
  <c r="Z425" i="3" s="1"/>
  <c r="W425" i="3"/>
  <c r="X425" i="3" s="1"/>
  <c r="Q425" i="3"/>
  <c r="W209" i="3"/>
  <c r="X209" i="3" s="1"/>
  <c r="Q209" i="3"/>
  <c r="W213" i="3"/>
  <c r="X213" i="3" s="1"/>
  <c r="Q213" i="3"/>
  <c r="Q221" i="3"/>
  <c r="Y221" i="3"/>
  <c r="Z221" i="3" s="1"/>
  <c r="W221" i="3"/>
  <c r="X221" i="3" s="1"/>
  <c r="G233" i="3"/>
  <c r="W245" i="3"/>
  <c r="X245" i="3" s="1"/>
  <c r="Y267" i="3"/>
  <c r="Z267" i="3" s="1"/>
  <c r="W267" i="3"/>
  <c r="X267" i="3" s="1"/>
  <c r="G281" i="3"/>
  <c r="W346" i="3"/>
  <c r="X346" i="3" s="1"/>
  <c r="Y346" i="3"/>
  <c r="Z346" i="3" s="1"/>
  <c r="Z361" i="3"/>
  <c r="Y402" i="3"/>
  <c r="Z402" i="3" s="1"/>
  <c r="W402" i="3"/>
  <c r="X402" i="3" s="1"/>
  <c r="Q402" i="3"/>
  <c r="Y417" i="3"/>
  <c r="Z417" i="3" s="1"/>
  <c r="W417" i="3"/>
  <c r="X417" i="3" s="1"/>
  <c r="Q417" i="3"/>
  <c r="Z448" i="3"/>
  <c r="W95" i="3"/>
  <c r="X95" i="3" s="1"/>
  <c r="Q95" i="3"/>
  <c r="W98" i="3"/>
  <c r="X98" i="3" s="1"/>
  <c r="G105" i="3"/>
  <c r="W129" i="3"/>
  <c r="X129" i="3" s="1"/>
  <c r="X135" i="3"/>
  <c r="Z138" i="3"/>
  <c r="Q156" i="3"/>
  <c r="Z162" i="3"/>
  <c r="Y166" i="3"/>
  <c r="Z166" i="3" s="1"/>
  <c r="W166" i="3"/>
  <c r="X166" i="3" s="1"/>
  <c r="Q166" i="3"/>
  <c r="G191" i="3"/>
  <c r="W201" i="3"/>
  <c r="X201" i="3" s="1"/>
  <c r="Y201" i="3"/>
  <c r="Z201" i="3" s="1"/>
  <c r="Z229" i="3"/>
  <c r="Q267" i="3"/>
  <c r="Y327" i="3"/>
  <c r="Z327" i="3" s="1"/>
  <c r="Q327" i="3"/>
  <c r="W337" i="3"/>
  <c r="X337" i="3" s="1"/>
  <c r="Q337" i="3"/>
  <c r="Y337" i="3"/>
  <c r="Z337" i="3" s="1"/>
  <c r="Q346" i="3"/>
  <c r="Q361" i="3"/>
  <c r="Y371" i="3"/>
  <c r="Z373" i="3"/>
  <c r="Z382" i="3"/>
  <c r="Y427" i="3"/>
  <c r="Z427" i="3" s="1"/>
  <c r="W427" i="3"/>
  <c r="X427" i="3" s="1"/>
  <c r="W101" i="3"/>
  <c r="X101" i="3" s="1"/>
  <c r="W108" i="3"/>
  <c r="Q108" i="3"/>
  <c r="G114" i="3"/>
  <c r="G120" i="3"/>
  <c r="Y146" i="3"/>
  <c r="Z146" i="3" s="1"/>
  <c r="W146" i="3"/>
  <c r="X146" i="3" s="1"/>
  <c r="Q146" i="3"/>
  <c r="G163" i="3"/>
  <c r="W175" i="3"/>
  <c r="X175" i="3" s="1"/>
  <c r="Y186" i="3"/>
  <c r="Z186" i="3" s="1"/>
  <c r="Q194" i="3"/>
  <c r="Q201" i="3"/>
  <c r="Y209" i="3"/>
  <c r="Z209" i="3" s="1"/>
  <c r="Y213" i="3"/>
  <c r="Z213" i="3" s="1"/>
  <c r="W225" i="3"/>
  <c r="X225" i="3" s="1"/>
  <c r="Y225" i="3"/>
  <c r="Z225" i="3" s="1"/>
  <c r="Q225" i="3"/>
  <c r="Q229" i="3"/>
  <c r="W289" i="3"/>
  <c r="X289" i="3" s="1"/>
  <c r="W317" i="3"/>
  <c r="X317" i="3" s="1"/>
  <c r="Y322" i="3"/>
  <c r="Z322" i="3" s="1"/>
  <c r="W322" i="3"/>
  <c r="X322" i="3" s="1"/>
  <c r="Q322" i="3"/>
  <c r="Y357" i="3"/>
  <c r="Z357" i="3" s="1"/>
  <c r="W357" i="3"/>
  <c r="X357" i="3" s="1"/>
  <c r="Q357" i="3"/>
  <c r="W398" i="3"/>
  <c r="X398" i="3" s="1"/>
  <c r="Q398" i="3"/>
  <c r="Y408" i="3"/>
  <c r="Z408" i="3" s="1"/>
  <c r="W408" i="3"/>
  <c r="X408" i="3" s="1"/>
  <c r="Q427" i="3"/>
  <c r="Y436" i="3"/>
  <c r="Z436" i="3" s="1"/>
  <c r="W436" i="3"/>
  <c r="X436" i="3" s="1"/>
  <c r="Z208" i="3"/>
  <c r="Q375" i="3"/>
  <c r="Y375" i="3"/>
  <c r="Z375" i="3" s="1"/>
  <c r="W375" i="3"/>
  <c r="X375" i="3" s="1"/>
  <c r="W439" i="3"/>
  <c r="X439" i="3" s="1"/>
  <c r="Q439" i="3"/>
  <c r="G276" i="3"/>
  <c r="Z299" i="3"/>
  <c r="J313" i="3"/>
  <c r="Y318" i="3"/>
  <c r="Z318" i="3" s="1"/>
  <c r="Q318" i="3"/>
  <c r="W341" i="3"/>
  <c r="X341" i="3" s="1"/>
  <c r="Q341" i="3"/>
  <c r="X372" i="3"/>
  <c r="W430" i="3"/>
  <c r="X430" i="3" s="1"/>
  <c r="X219" i="3"/>
  <c r="Z230" i="3"/>
  <c r="Y246" i="3"/>
  <c r="Z246" i="3" s="1"/>
  <c r="Q246" i="3"/>
  <c r="Q254" i="3"/>
  <c r="X321" i="3"/>
  <c r="W344" i="3"/>
  <c r="X344" i="3" s="1"/>
  <c r="Y344" i="3"/>
  <c r="Z344" i="3" s="1"/>
  <c r="Q344" i="3"/>
  <c r="Z391" i="3"/>
  <c r="Q418" i="3"/>
  <c r="Z143" i="3"/>
  <c r="X309" i="3"/>
  <c r="W318" i="3"/>
  <c r="X318" i="3" s="1"/>
  <c r="Z331" i="3"/>
  <c r="Y341" i="3"/>
  <c r="Z341" i="3" s="1"/>
  <c r="X370" i="3"/>
  <c r="Z376" i="3"/>
  <c r="Q382" i="3"/>
  <c r="Y415" i="3"/>
  <c r="Z415" i="3" s="1"/>
  <c r="Q415" i="3"/>
  <c r="Z440" i="3"/>
  <c r="X447" i="3"/>
  <c r="Q122" i="3"/>
  <c r="Q143" i="3"/>
  <c r="W233" i="3"/>
  <c r="X233" i="3" s="1"/>
  <c r="Q241" i="3"/>
  <c r="W246" i="3"/>
  <c r="X246" i="3" s="1"/>
  <c r="W254" i="3"/>
  <c r="X254" i="3" s="1"/>
  <c r="Q300" i="3"/>
  <c r="Q309" i="3"/>
  <c r="Q331" i="3"/>
  <c r="W338" i="3"/>
  <c r="X338" i="3" s="1"/>
  <c r="Q338" i="3"/>
  <c r="Y359" i="3"/>
  <c r="Z359" i="3" s="1"/>
  <c r="Q359" i="3"/>
  <c r="Y365" i="3"/>
  <c r="Z365" i="3" s="1"/>
  <c r="W365" i="3"/>
  <c r="X365" i="3" s="1"/>
  <c r="Q376" i="3"/>
  <c r="W418" i="3"/>
  <c r="X418" i="3" s="1"/>
  <c r="Q447" i="3"/>
  <c r="X450" i="3"/>
  <c r="X230" i="3"/>
  <c r="Y285" i="3"/>
  <c r="Z285" i="3" s="1"/>
  <c r="W285" i="3"/>
  <c r="X285" i="3" s="1"/>
  <c r="X382" i="3"/>
  <c r="X391" i="3"/>
  <c r="Z409" i="3"/>
  <c r="X415" i="3"/>
  <c r="W437" i="3"/>
  <c r="X437" i="3" s="1"/>
  <c r="Q437" i="3"/>
  <c r="Z450" i="3"/>
  <c r="W122" i="3"/>
  <c r="X122" i="3" s="1"/>
  <c r="Z141" i="3"/>
  <c r="W143" i="3"/>
  <c r="X143" i="3" s="1"/>
  <c r="X207" i="3"/>
  <c r="W215" i="3"/>
  <c r="X215" i="3" s="1"/>
  <c r="Y215" i="3"/>
  <c r="Z215" i="3" s="1"/>
  <c r="G218" i="3"/>
  <c r="Q236" i="3"/>
  <c r="W241" i="3"/>
  <c r="X241" i="3" s="1"/>
  <c r="X265" i="3"/>
  <c r="Q285" i="3"/>
  <c r="W294" i="3"/>
  <c r="X294" i="3" s="1"/>
  <c r="Q294" i="3"/>
  <c r="Y294" i="3"/>
  <c r="Z294" i="3" s="1"/>
  <c r="W300" i="3"/>
  <c r="X300" i="3" s="1"/>
  <c r="Y309" i="3"/>
  <c r="Z309" i="3" s="1"/>
  <c r="W331" i="3"/>
  <c r="X331" i="3" s="1"/>
  <c r="Y335" i="3"/>
  <c r="Z335" i="3" s="1"/>
  <c r="W335" i="3"/>
  <c r="X335" i="3" s="1"/>
  <c r="X359" i="3"/>
  <c r="W376" i="3"/>
  <c r="X376" i="3" s="1"/>
  <c r="X440" i="3"/>
  <c r="Y447" i="3"/>
  <c r="Z447" i="3" s="1"/>
  <c r="Q116" i="3"/>
  <c r="Q141" i="3"/>
  <c r="Q207" i="3"/>
  <c r="Q215" i="3"/>
  <c r="Y244" i="3"/>
  <c r="Z244" i="3" s="1"/>
  <c r="W244" i="3"/>
  <c r="X244" i="3" s="1"/>
  <c r="W249" i="3"/>
  <c r="X249" i="3" s="1"/>
  <c r="Y260" i="3"/>
  <c r="Z260" i="3" s="1"/>
  <c r="W260" i="3"/>
  <c r="X260" i="3" s="1"/>
  <c r="Y265" i="3"/>
  <c r="Z265" i="3" s="1"/>
  <c r="W279" i="3"/>
  <c r="X279" i="3" s="1"/>
  <c r="Y279" i="3"/>
  <c r="Z279" i="3" s="1"/>
  <c r="Y282" i="3"/>
  <c r="Z282" i="3" s="1"/>
  <c r="W282" i="3"/>
  <c r="X282" i="3" s="1"/>
  <c r="X288" i="3"/>
  <c r="Q291" i="3"/>
  <c r="G313" i="3"/>
  <c r="W319" i="3"/>
  <c r="X319" i="3" s="1"/>
  <c r="Q335" i="3"/>
  <c r="W356" i="3"/>
  <c r="X356" i="3" s="1"/>
  <c r="W373" i="3"/>
  <c r="X373" i="3" s="1"/>
  <c r="W397" i="3"/>
  <c r="X397" i="3" s="1"/>
  <c r="W412" i="3"/>
  <c r="X412" i="3" s="1"/>
  <c r="Y437" i="3"/>
  <c r="Z437" i="3" s="1"/>
  <c r="X444" i="3"/>
  <c r="W451" i="3"/>
  <c r="X451" i="3" s="1"/>
  <c r="Y451" i="3"/>
  <c r="Z451" i="3" s="1"/>
  <c r="Q451" i="3"/>
  <c r="W454" i="3"/>
  <c r="X454" i="3" s="1"/>
  <c r="Q114" i="3"/>
  <c r="Z153" i="3"/>
  <c r="J197" i="3"/>
  <c r="Q244" i="3"/>
  <c r="Q260" i="3"/>
  <c r="Q279" i="3"/>
  <c r="Q282" i="3"/>
  <c r="Y297" i="3"/>
  <c r="Z297" i="3" s="1"/>
  <c r="W306" i="3"/>
  <c r="X306" i="3" s="1"/>
  <c r="W310" i="3"/>
  <c r="X310" i="3" s="1"/>
  <c r="Q310" i="3"/>
  <c r="X328" i="3"/>
  <c r="O371" i="3"/>
  <c r="Y386" i="3"/>
  <c r="Z386" i="3" s="1"/>
  <c r="W386" i="3"/>
  <c r="X386" i="3" s="1"/>
  <c r="Z394" i="3"/>
  <c r="X409" i="3"/>
  <c r="Z444" i="3"/>
  <c r="W141" i="3"/>
  <c r="X141" i="3" s="1"/>
  <c r="Y183" i="3"/>
  <c r="Z183" i="3" s="1"/>
  <c r="Q183" i="3"/>
  <c r="Y193" i="3"/>
  <c r="Z193" i="3" s="1"/>
  <c r="Q193" i="3"/>
  <c r="Y207" i="3"/>
  <c r="Z207" i="3" s="1"/>
  <c r="W210" i="3"/>
  <c r="X210" i="3" s="1"/>
  <c r="Q210" i="3"/>
  <c r="Z223" i="3"/>
  <c r="Y236" i="3"/>
  <c r="Z236" i="3" s="1"/>
  <c r="W291" i="3"/>
  <c r="X291" i="3" s="1"/>
  <c r="Y306" i="3"/>
  <c r="Z306" i="3" s="1"/>
  <c r="Y316" i="3"/>
  <c r="Z316" i="3" s="1"/>
  <c r="W316" i="3"/>
  <c r="X316" i="3" s="1"/>
  <c r="Q316" i="3"/>
  <c r="Y319" i="3"/>
  <c r="Z319" i="3" s="1"/>
  <c r="W332" i="3"/>
  <c r="X332" i="3" s="1"/>
  <c r="Y332" i="3"/>
  <c r="Z332" i="3" s="1"/>
  <c r="Q332" i="3"/>
  <c r="Y356" i="3"/>
  <c r="Z356" i="3" s="1"/>
  <c r="Q366" i="3"/>
  <c r="W366" i="3"/>
  <c r="X366" i="3" s="1"/>
  <c r="Q377" i="3"/>
  <c r="Y377" i="3"/>
  <c r="Z377" i="3" s="1"/>
  <c r="W380" i="3"/>
  <c r="X380" i="3" s="1"/>
  <c r="X389" i="3"/>
  <c r="Y412" i="3"/>
  <c r="Z412" i="3" s="1"/>
  <c r="W422" i="3"/>
  <c r="X422" i="3" s="1"/>
  <c r="Q422" i="3"/>
  <c r="Y422" i="3"/>
  <c r="Z422" i="3" s="1"/>
  <c r="W428" i="3"/>
  <c r="X428" i="3" s="1"/>
  <c r="X431" i="3"/>
  <c r="W441" i="3"/>
  <c r="X441" i="3" s="1"/>
  <c r="Y441" i="3"/>
  <c r="Z441" i="3" s="1"/>
  <c r="Q441" i="3"/>
  <c r="Y339" i="3"/>
  <c r="Z339" i="3" s="1"/>
  <c r="W339" i="3"/>
  <c r="X339" i="3" s="1"/>
  <c r="Q360" i="3"/>
  <c r="Y360" i="3"/>
  <c r="Z360" i="3" s="1"/>
  <c r="W360" i="3"/>
  <c r="X360" i="3" s="1"/>
  <c r="Z419" i="3"/>
  <c r="Z428" i="3"/>
  <c r="Z151" i="3"/>
  <c r="X271" i="3"/>
  <c r="Z303" i="3"/>
  <c r="Y307" i="3"/>
  <c r="Z307" i="3" s="1"/>
  <c r="W307" i="3"/>
  <c r="X307" i="3" s="1"/>
  <c r="Q307" i="3"/>
  <c r="Q351" i="3"/>
  <c r="W351" i="3"/>
  <c r="X448" i="3"/>
  <c r="Q151" i="3"/>
  <c r="Z167" i="3"/>
  <c r="X223" i="3"/>
  <c r="X263" i="3"/>
  <c r="Z271" i="3"/>
  <c r="Q295" i="3"/>
  <c r="Z298" i="3"/>
  <c r="Y326" i="3"/>
  <c r="Z326" i="3" s="1"/>
  <c r="Q326" i="3"/>
  <c r="X336" i="3"/>
  <c r="Q369" i="3"/>
  <c r="W371" i="3"/>
  <c r="Z383" i="3"/>
  <c r="Q410" i="3"/>
  <c r="Q167" i="3"/>
  <c r="Z169" i="3"/>
  <c r="Q250" i="3"/>
  <c r="Z263" i="3"/>
  <c r="W266" i="3"/>
  <c r="X266" i="3" s="1"/>
  <c r="W286" i="3"/>
  <c r="X286" i="3" s="1"/>
  <c r="Q298" i="3"/>
  <c r="W304" i="3"/>
  <c r="X304" i="3" s="1"/>
  <c r="Y304" i="3"/>
  <c r="Z304" i="3" s="1"/>
  <c r="Q336" i="3"/>
  <c r="Y351" i="3"/>
  <c r="Q354" i="3"/>
  <c r="W354" i="3"/>
  <c r="X354" i="3" s="1"/>
  <c r="Y363" i="3"/>
  <c r="Z363" i="3" s="1"/>
  <c r="W374" i="3"/>
  <c r="X374" i="3" s="1"/>
  <c r="Y374" i="3"/>
  <c r="Z374" i="3" s="1"/>
  <c r="Y404" i="3"/>
  <c r="Z404" i="3" s="1"/>
  <c r="W404" i="3"/>
  <c r="X404" i="3" s="1"/>
  <c r="Q404" i="3"/>
  <c r="Y416" i="3"/>
  <c r="Z416" i="3" s="1"/>
  <c r="W419" i="3"/>
  <c r="X419" i="3" s="1"/>
  <c r="W438" i="3"/>
  <c r="X438" i="3" s="1"/>
  <c r="Z149" i="3"/>
  <c r="W151" i="3"/>
  <c r="X151" i="3" s="1"/>
  <c r="Y237" i="3"/>
  <c r="Z237" i="3" s="1"/>
  <c r="W237" i="3"/>
  <c r="X237" i="3" s="1"/>
  <c r="W258" i="3"/>
  <c r="X258" i="3" s="1"/>
  <c r="X280" i="3"/>
  <c r="W295" i="3"/>
  <c r="X295" i="3" s="1"/>
  <c r="X301" i="3"/>
  <c r="Q304" i="3"/>
  <c r="X323" i="3"/>
  <c r="W326" i="3"/>
  <c r="X326" i="3" s="1"/>
  <c r="Q374" i="3"/>
  <c r="Q371" i="3" s="1"/>
  <c r="X378" i="3"/>
  <c r="Z387" i="3"/>
  <c r="Y407" i="3"/>
  <c r="Z407" i="3" s="1"/>
  <c r="W410" i="3"/>
  <c r="X410" i="3" s="1"/>
  <c r="Y423" i="3"/>
  <c r="Z423" i="3" s="1"/>
  <c r="Q423" i="3"/>
  <c r="W383" i="3"/>
  <c r="X383" i="3" s="1"/>
  <c r="Q383" i="3"/>
  <c r="Z431" i="3"/>
  <c r="X449" i="3"/>
  <c r="Y205" i="3"/>
  <c r="Z205" i="3" s="1"/>
  <c r="W277" i="3"/>
  <c r="Q277" i="3"/>
  <c r="Y296" i="3"/>
  <c r="Z296" i="3" s="1"/>
  <c r="W296" i="3"/>
  <c r="X296" i="3" s="1"/>
  <c r="X349" i="3"/>
  <c r="Q251" i="3"/>
  <c r="Q296" i="3"/>
  <c r="Q368" i="3"/>
  <c r="Y368" i="3"/>
  <c r="Z368" i="3" s="1"/>
  <c r="Z372" i="3"/>
  <c r="Z426" i="3"/>
  <c r="W299" i="3"/>
  <c r="X299" i="3" s="1"/>
  <c r="Y324" i="3"/>
  <c r="Z324" i="3" s="1"/>
  <c r="Q324" i="3"/>
  <c r="Z370" i="3"/>
  <c r="Y429" i="3"/>
  <c r="Z429" i="3" s="1"/>
  <c r="W429" i="3"/>
  <c r="X429" i="3" s="1"/>
  <c r="Q429" i="3"/>
  <c r="J434" i="3"/>
  <c r="G413" i="3"/>
  <c r="X342" i="3"/>
  <c r="Z321" i="3"/>
  <c r="Q342" i="3"/>
  <c r="Y385" i="3"/>
  <c r="Z385" i="3" s="1"/>
  <c r="W385" i="3"/>
  <c r="X385" i="3" s="1"/>
  <c r="Z328" i="3"/>
  <c r="Q328" i="3"/>
  <c r="Y123" i="5" l="1"/>
  <c r="Z103" i="5"/>
  <c r="Y102" i="5"/>
  <c r="Q202" i="5"/>
  <c r="Y360" i="5"/>
  <c r="Z361" i="5"/>
  <c r="Z70" i="5"/>
  <c r="U70" i="5"/>
  <c r="W360" i="5"/>
  <c r="X361" i="5"/>
  <c r="X277" i="5"/>
  <c r="W276" i="5"/>
  <c r="Q360" i="5"/>
  <c r="Q54" i="5"/>
  <c r="Y86" i="5"/>
  <c r="Y165" i="5"/>
  <c r="Q276" i="5"/>
  <c r="Z277" i="5"/>
  <c r="Y276" i="5"/>
  <c r="X124" i="5"/>
  <c r="W123" i="5"/>
  <c r="Z55" i="5"/>
  <c r="Y54" i="5"/>
  <c r="W297" i="5"/>
  <c r="X298" i="5"/>
  <c r="X55" i="5"/>
  <c r="W54" i="5"/>
  <c r="G402" i="5"/>
  <c r="Q339" i="5"/>
  <c r="Q297" i="5"/>
  <c r="H239" i="5" a="1"/>
  <c r="H239" i="5" s="1"/>
  <c r="H223" i="5" a="1"/>
  <c r="H223" i="5" s="1"/>
  <c r="H260" i="5" a="1"/>
  <c r="H260" i="5" s="1"/>
  <c r="H202" i="5" a="1"/>
  <c r="H202" i="5" s="1"/>
  <c r="H123" i="5" a="1"/>
  <c r="H123" i="5" s="1"/>
  <c r="H102" i="5" a="1"/>
  <c r="H102" i="5" s="1"/>
  <c r="H165" i="5" a="1"/>
  <c r="H165" i="5" s="1"/>
  <c r="W339" i="5"/>
  <c r="X340" i="5"/>
  <c r="Q102" i="5"/>
  <c r="Z340" i="5"/>
  <c r="Y339" i="5"/>
  <c r="Y297" i="5"/>
  <c r="Z298" i="5"/>
  <c r="W38" i="5"/>
  <c r="X39" i="5"/>
  <c r="Q381" i="5"/>
  <c r="Q86" i="5"/>
  <c r="O402" i="5"/>
  <c r="E417" i="5" s="1"/>
  <c r="F417" i="5" s="1"/>
  <c r="W381" i="5"/>
  <c r="X382" i="5"/>
  <c r="W86" i="5"/>
  <c r="X87" i="5"/>
  <c r="X240" i="5"/>
  <c r="W239" i="5"/>
  <c r="Z39" i="5"/>
  <c r="Y38" i="5"/>
  <c r="Z382" i="5"/>
  <c r="Y381" i="5"/>
  <c r="W70" i="5"/>
  <c r="X71" i="5"/>
  <c r="Q165" i="5"/>
  <c r="X319" i="5"/>
  <c r="W318" i="5"/>
  <c r="Y186" i="5"/>
  <c r="Q239" i="5"/>
  <c r="W165" i="5"/>
  <c r="X166" i="5"/>
  <c r="Q318" i="5"/>
  <c r="Q123" i="5"/>
  <c r="W223" i="5"/>
  <c r="Z240" i="5"/>
  <c r="Y239" i="5"/>
  <c r="H144" i="5" a="1"/>
  <c r="H144" i="5" s="1"/>
  <c r="Z319" i="5"/>
  <c r="Y318" i="5"/>
  <c r="W186" i="5"/>
  <c r="X188" i="5"/>
  <c r="Q38" i="5"/>
  <c r="Q402" i="5" s="1"/>
  <c r="E418" i="5" s="1"/>
  <c r="F418" i="5" s="1"/>
  <c r="X261" i="5"/>
  <c r="W260" i="5"/>
  <c r="X145" i="5"/>
  <c r="W144" i="5"/>
  <c r="X102" i="5"/>
  <c r="T102" i="5"/>
  <c r="Q223" i="5"/>
  <c r="Z261" i="5"/>
  <c r="Y260" i="5"/>
  <c r="Z145" i="5"/>
  <c r="Y144" i="5"/>
  <c r="X203" i="5"/>
  <c r="W202" i="5"/>
  <c r="Y223" i="5"/>
  <c r="Z224" i="5"/>
  <c r="Z203" i="5"/>
  <c r="Y202" i="5"/>
  <c r="W434" i="4"/>
  <c r="X435" i="4"/>
  <c r="Y176" i="4"/>
  <c r="Z177" i="4"/>
  <c r="W197" i="4"/>
  <c r="X198" i="4"/>
  <c r="Q434" i="4"/>
  <c r="Z351" i="4"/>
  <c r="Y350" i="4"/>
  <c r="Y218" i="4"/>
  <c r="Z219" i="4"/>
  <c r="W176" i="4"/>
  <c r="X177" i="4"/>
  <c r="Y197" i="4"/>
  <c r="Z198" i="4"/>
  <c r="Q197" i="4"/>
  <c r="J455" i="4"/>
  <c r="Z314" i="4"/>
  <c r="Y313" i="4"/>
  <c r="Q107" i="4"/>
  <c r="H313" i="4" a="1"/>
  <c r="H313" i="4" s="1"/>
  <c r="H155" i="4" a="1"/>
  <c r="H155" i="4" s="1"/>
  <c r="H176" i="4" a="1"/>
  <c r="H176" i="4" s="1"/>
  <c r="Q313" i="4"/>
  <c r="Q350" i="4"/>
  <c r="H255" i="4" a="1"/>
  <c r="H255" i="4" s="1"/>
  <c r="H218" i="4" a="1"/>
  <c r="H218" i="4" s="1"/>
  <c r="W329" i="4"/>
  <c r="X331" i="4"/>
  <c r="Y413" i="4"/>
  <c r="Z415" i="4"/>
  <c r="Q292" i="4"/>
  <c r="Q218" i="4"/>
  <c r="X293" i="4"/>
  <c r="W292" i="4"/>
  <c r="Q91" i="4"/>
  <c r="Y155" i="4"/>
  <c r="Z156" i="4"/>
  <c r="Y392" i="4"/>
  <c r="X124" i="4"/>
  <c r="W123" i="4"/>
  <c r="Z108" i="4"/>
  <c r="Y107" i="4"/>
  <c r="Y292" i="4"/>
  <c r="Z293" i="4"/>
  <c r="W139" i="4"/>
  <c r="X140" i="4"/>
  <c r="W91" i="4"/>
  <c r="X92" i="4"/>
  <c r="Q155" i="4"/>
  <c r="Q123" i="4"/>
  <c r="Y139" i="4"/>
  <c r="Z140" i="4"/>
  <c r="Y91" i="4"/>
  <c r="Z92" i="4"/>
  <c r="W218" i="4"/>
  <c r="Q255" i="4"/>
  <c r="Q276" i="4"/>
  <c r="W107" i="4"/>
  <c r="O455" i="4"/>
  <c r="E470" i="4" s="1"/>
  <c r="Q239" i="4"/>
  <c r="W155" i="4"/>
  <c r="X156" i="4"/>
  <c r="Y255" i="4"/>
  <c r="Z256" i="4"/>
  <c r="Q139" i="4"/>
  <c r="X240" i="4"/>
  <c r="W239" i="4"/>
  <c r="W276" i="4"/>
  <c r="W255" i="4"/>
  <c r="X256" i="4"/>
  <c r="Y276" i="4"/>
  <c r="Z278" i="4"/>
  <c r="Z240" i="4"/>
  <c r="Y239" i="4"/>
  <c r="Z435" i="4"/>
  <c r="Y434" i="4"/>
  <c r="Z124" i="4"/>
  <c r="Y123" i="4"/>
  <c r="Q392" i="4"/>
  <c r="W413" i="4"/>
  <c r="G455" i="4"/>
  <c r="H197" i="4" s="1" a="1"/>
  <c r="H197" i="4" s="1"/>
  <c r="U455" i="4"/>
  <c r="T455" i="4"/>
  <c r="V455" i="4" s="1"/>
  <c r="Q371" i="4"/>
  <c r="W350" i="4"/>
  <c r="X351" i="4"/>
  <c r="X372" i="4"/>
  <c r="W371" i="4"/>
  <c r="Z331" i="4"/>
  <c r="Y329" i="4"/>
  <c r="W392" i="4"/>
  <c r="X314" i="4"/>
  <c r="W313" i="4"/>
  <c r="Q413" i="4"/>
  <c r="Y371" i="4"/>
  <c r="Z372" i="4"/>
  <c r="Q176" i="4"/>
  <c r="H197" i="3" a="1"/>
  <c r="H197" i="3" s="1"/>
  <c r="Z434" i="3"/>
  <c r="U434" i="3"/>
  <c r="W313" i="3"/>
  <c r="O455" i="3"/>
  <c r="E470" i="3" s="1"/>
  <c r="X255" i="3"/>
  <c r="T255" i="3"/>
  <c r="Y276" i="3"/>
  <c r="X92" i="3"/>
  <c r="W91" i="3"/>
  <c r="W218" i="3"/>
  <c r="X240" i="3"/>
  <c r="W239" i="3"/>
  <c r="Q91" i="3"/>
  <c r="Y197" i="3"/>
  <c r="Z220" i="3"/>
  <c r="Y218" i="3"/>
  <c r="Y239" i="3"/>
  <c r="Z240" i="3"/>
  <c r="Y155" i="3"/>
  <c r="W155" i="3"/>
  <c r="Q434" i="3"/>
  <c r="X124" i="3"/>
  <c r="W123" i="3"/>
  <c r="Q139" i="3"/>
  <c r="Y107" i="3"/>
  <c r="Z351" i="3"/>
  <c r="Y350" i="3"/>
  <c r="Z124" i="3"/>
  <c r="Y123" i="3"/>
  <c r="Y139" i="3"/>
  <c r="Z140" i="3"/>
  <c r="W176" i="3"/>
  <c r="X177" i="3"/>
  <c r="Q292" i="3"/>
  <c r="X435" i="3"/>
  <c r="W434" i="3"/>
  <c r="W139" i="3"/>
  <c r="X140" i="3"/>
  <c r="Z293" i="3"/>
  <c r="Y292" i="3"/>
  <c r="Q176" i="3"/>
  <c r="Q392" i="3"/>
  <c r="U371" i="3"/>
  <c r="Z371" i="3"/>
  <c r="Q255" i="3"/>
  <c r="X293" i="3"/>
  <c r="W292" i="3"/>
  <c r="Z177" i="3"/>
  <c r="Y176" i="3"/>
  <c r="Y392" i="3"/>
  <c r="Z393" i="3"/>
  <c r="Q276" i="3"/>
  <c r="Y255" i="3"/>
  <c r="Z256" i="3"/>
  <c r="Y329" i="3"/>
  <c r="Z330" i="3"/>
  <c r="Q313" i="3"/>
  <c r="W413" i="3"/>
  <c r="W392" i="3"/>
  <c r="X393" i="3"/>
  <c r="X277" i="3"/>
  <c r="W276" i="3"/>
  <c r="Q239" i="3"/>
  <c r="X351" i="3"/>
  <c r="W350" i="3"/>
  <c r="Q107" i="3"/>
  <c r="Z314" i="3"/>
  <c r="Y313" i="3"/>
  <c r="Q329" i="3"/>
  <c r="Q197" i="3"/>
  <c r="Q350" i="3"/>
  <c r="X330" i="3"/>
  <c r="W329" i="3"/>
  <c r="H313" i="3" a="1"/>
  <c r="H313" i="3" s="1"/>
  <c r="H276" i="3" a="1"/>
  <c r="H276" i="3" s="1"/>
  <c r="H176" i="3" a="1"/>
  <c r="H176" i="3" s="1"/>
  <c r="H292" i="3" a="1"/>
  <c r="H292" i="3" s="1"/>
  <c r="H255" i="3" a="1"/>
  <c r="H255" i="3" s="1"/>
  <c r="H218" i="3" a="1"/>
  <c r="H218" i="3" s="1"/>
  <c r="H155" i="3" a="1"/>
  <c r="H155" i="3" s="1"/>
  <c r="W197" i="3"/>
  <c r="X198" i="3"/>
  <c r="T371" i="3"/>
  <c r="V371" i="3" s="1"/>
  <c r="X371" i="3"/>
  <c r="U455" i="3"/>
  <c r="G455" i="3"/>
  <c r="Q413" i="3"/>
  <c r="J455" i="3"/>
  <c r="Z414" i="3"/>
  <c r="Y413" i="3"/>
  <c r="Y91" i="3"/>
  <c r="X108" i="3"/>
  <c r="W107" i="3"/>
  <c r="Q155" i="3"/>
  <c r="X339" i="5" l="1"/>
  <c r="T339" i="5"/>
  <c r="Z381" i="5"/>
  <c r="U381" i="5"/>
  <c r="Z276" i="5"/>
  <c r="U276" i="5"/>
  <c r="X186" i="5"/>
  <c r="T186" i="5"/>
  <c r="Y402" i="5"/>
  <c r="Z38" i="5"/>
  <c r="U38" i="5"/>
  <c r="Z202" i="5"/>
  <c r="U202" i="5"/>
  <c r="U318" i="5"/>
  <c r="Z318" i="5"/>
  <c r="X239" i="5"/>
  <c r="T239" i="5"/>
  <c r="V239" i="5" s="1"/>
  <c r="Z165" i="5"/>
  <c r="U165" i="5"/>
  <c r="U144" i="5"/>
  <c r="Z144" i="5"/>
  <c r="X381" i="5"/>
  <c r="T381" i="5"/>
  <c r="E424" i="5"/>
  <c r="F424" i="5" s="1"/>
  <c r="W402" i="5"/>
  <c r="X38" i="5"/>
  <c r="T38" i="5"/>
  <c r="U360" i="5"/>
  <c r="Z360" i="5"/>
  <c r="Z339" i="5"/>
  <c r="U339" i="5"/>
  <c r="U54" i="5"/>
  <c r="Z54" i="5"/>
  <c r="U102" i="5"/>
  <c r="V102" i="5" s="1"/>
  <c r="Z102" i="5"/>
  <c r="U86" i="5"/>
  <c r="Z86" i="5"/>
  <c r="U223" i="5"/>
  <c r="Z223" i="5"/>
  <c r="U239" i="5"/>
  <c r="Z239" i="5"/>
  <c r="T202" i="5"/>
  <c r="X202" i="5"/>
  <c r="X223" i="5"/>
  <c r="T223" i="5"/>
  <c r="X360" i="5"/>
  <c r="T360" i="5"/>
  <c r="X165" i="5"/>
  <c r="T165" i="5"/>
  <c r="Z186" i="5"/>
  <c r="U186" i="5"/>
  <c r="T318" i="5"/>
  <c r="X318" i="5"/>
  <c r="T297" i="5"/>
  <c r="V297" i="5" s="1"/>
  <c r="X297" i="5"/>
  <c r="T260" i="5"/>
  <c r="V260" i="5" s="1"/>
  <c r="X260" i="5"/>
  <c r="X86" i="5"/>
  <c r="T86" i="5"/>
  <c r="V86" i="5" s="1"/>
  <c r="T276" i="5"/>
  <c r="X276" i="5"/>
  <c r="U260" i="5"/>
  <c r="Z260" i="5"/>
  <c r="T54" i="5"/>
  <c r="X54" i="5"/>
  <c r="T144" i="5"/>
  <c r="X144" i="5"/>
  <c r="Z297" i="5"/>
  <c r="U297" i="5"/>
  <c r="T70" i="5"/>
  <c r="V70" i="5" s="1"/>
  <c r="X70" i="5"/>
  <c r="X123" i="5"/>
  <c r="T123" i="5"/>
  <c r="Z123" i="5"/>
  <c r="U123" i="5"/>
  <c r="Z255" i="4"/>
  <c r="U255" i="4"/>
  <c r="Z107" i="4"/>
  <c r="U107" i="4"/>
  <c r="Z313" i="4"/>
  <c r="U313" i="4"/>
  <c r="U371" i="4"/>
  <c r="Z371" i="4"/>
  <c r="X218" i="4"/>
  <c r="T218" i="4"/>
  <c r="V218" i="4" s="1"/>
  <c r="Q455" i="4"/>
  <c r="Z239" i="4"/>
  <c r="U239" i="4"/>
  <c r="X292" i="4"/>
  <c r="T292" i="4"/>
  <c r="V292" i="4" s="1"/>
  <c r="X197" i="4"/>
  <c r="T197" i="4"/>
  <c r="V197" i="4" s="1"/>
  <c r="U392" i="4"/>
  <c r="Z392" i="4"/>
  <c r="X313" i="4"/>
  <c r="T313" i="4"/>
  <c r="U91" i="4"/>
  <c r="Y455" i="4"/>
  <c r="Z91" i="4"/>
  <c r="Z197" i="4"/>
  <c r="U197" i="4"/>
  <c r="Z292" i="4"/>
  <c r="U292" i="4"/>
  <c r="T107" i="4"/>
  <c r="V107" i="4" s="1"/>
  <c r="X107" i="4"/>
  <c r="Z434" i="4"/>
  <c r="U434" i="4"/>
  <c r="T392" i="4"/>
  <c r="X392" i="4"/>
  <c r="U329" i="4"/>
  <c r="Z329" i="4"/>
  <c r="U276" i="4"/>
  <c r="Z276" i="4"/>
  <c r="Z139" i="4"/>
  <c r="U139" i="4"/>
  <c r="T176" i="4"/>
  <c r="X176" i="4"/>
  <c r="X371" i="4"/>
  <c r="T371" i="4"/>
  <c r="X255" i="4"/>
  <c r="T255" i="4"/>
  <c r="V255" i="4" s="1"/>
  <c r="U413" i="4"/>
  <c r="Z413" i="4"/>
  <c r="Z218" i="4"/>
  <c r="U218" i="4"/>
  <c r="X276" i="4"/>
  <c r="T276" i="4"/>
  <c r="Z350" i="4"/>
  <c r="U350" i="4"/>
  <c r="Z123" i="4"/>
  <c r="U123" i="4"/>
  <c r="U155" i="4"/>
  <c r="Z155" i="4"/>
  <c r="T239" i="4"/>
  <c r="V239" i="4" s="1"/>
  <c r="X239" i="4"/>
  <c r="X91" i="4"/>
  <c r="T91" i="4"/>
  <c r="V91" i="4" s="1"/>
  <c r="W455" i="4"/>
  <c r="T329" i="4"/>
  <c r="X329" i="4"/>
  <c r="T139" i="4"/>
  <c r="X139" i="4"/>
  <c r="T350" i="4"/>
  <c r="X350" i="4"/>
  <c r="X434" i="4"/>
  <c r="T434" i="4"/>
  <c r="Z176" i="4"/>
  <c r="U176" i="4"/>
  <c r="X155" i="4"/>
  <c r="T155" i="4"/>
  <c r="T413" i="4"/>
  <c r="V413" i="4" s="1"/>
  <c r="X413" i="4"/>
  <c r="T123" i="4"/>
  <c r="V123" i="4" s="1"/>
  <c r="X123" i="4"/>
  <c r="X155" i="3"/>
  <c r="T155" i="3"/>
  <c r="Z329" i="3"/>
  <c r="U329" i="3"/>
  <c r="U292" i="3"/>
  <c r="Z292" i="3"/>
  <c r="T392" i="3"/>
  <c r="X392" i="3"/>
  <c r="X139" i="3"/>
  <c r="T139" i="3"/>
  <c r="Z239" i="3"/>
  <c r="U239" i="3"/>
  <c r="X434" i="3"/>
  <c r="T434" i="3"/>
  <c r="V434" i="3" s="1"/>
  <c r="Z197" i="3"/>
  <c r="U197" i="3"/>
  <c r="Y455" i="3"/>
  <c r="Z91" i="3"/>
  <c r="U91" i="3"/>
  <c r="X329" i="3"/>
  <c r="T329" i="3"/>
  <c r="Z255" i="3"/>
  <c r="U255" i="3"/>
  <c r="Q455" i="3"/>
  <c r="E471" i="3" s="1"/>
  <c r="Z413" i="3"/>
  <c r="U413" i="3"/>
  <c r="T176" i="3"/>
  <c r="X176" i="3"/>
  <c r="X239" i="3"/>
  <c r="T239" i="3"/>
  <c r="Z392" i="3"/>
  <c r="U392" i="3"/>
  <c r="Z139" i="3"/>
  <c r="U139" i="3"/>
  <c r="T218" i="3"/>
  <c r="V218" i="3" s="1"/>
  <c r="X218" i="3"/>
  <c r="U176" i="3"/>
  <c r="Z176" i="3"/>
  <c r="Z123" i="3"/>
  <c r="U123" i="3"/>
  <c r="W455" i="3"/>
  <c r="T91" i="3"/>
  <c r="X91" i="3"/>
  <c r="Z313" i="3"/>
  <c r="U313" i="3"/>
  <c r="T292" i="3"/>
  <c r="V292" i="3" s="1"/>
  <c r="X292" i="3"/>
  <c r="U350" i="3"/>
  <c r="Z350" i="3"/>
  <c r="Z276" i="3"/>
  <c r="U276" i="3"/>
  <c r="U218" i="3"/>
  <c r="Z218" i="3"/>
  <c r="X107" i="3"/>
  <c r="T107" i="3"/>
  <c r="V107" i="3" s="1"/>
  <c r="T455" i="3"/>
  <c r="V455" i="3" s="1"/>
  <c r="V255" i="3"/>
  <c r="X350" i="3"/>
  <c r="T350" i="3"/>
  <c r="V350" i="3" s="1"/>
  <c r="Z107" i="3"/>
  <c r="U107" i="3"/>
  <c r="U155" i="3"/>
  <c r="Z155" i="3"/>
  <c r="X413" i="3"/>
  <c r="T413" i="3"/>
  <c r="T123" i="3"/>
  <c r="V123" i="3" s="1"/>
  <c r="X123" i="3"/>
  <c r="X313" i="3"/>
  <c r="T313" i="3"/>
  <c r="V313" i="3" s="1"/>
  <c r="X276" i="3"/>
  <c r="T276" i="3"/>
  <c r="V276" i="3" s="1"/>
  <c r="X197" i="3"/>
  <c r="T197" i="3"/>
  <c r="V318" i="5" l="1"/>
  <c r="Z402" i="5"/>
  <c r="V360" i="5"/>
  <c r="X402" i="5"/>
  <c r="V223" i="5"/>
  <c r="V202" i="5"/>
  <c r="V165" i="5"/>
  <c r="V186" i="5"/>
  <c r="V339" i="5"/>
  <c r="V123" i="5"/>
  <c r="V38" i="5"/>
  <c r="V144" i="5"/>
  <c r="V54" i="5"/>
  <c r="V381" i="5"/>
  <c r="V276" i="5"/>
  <c r="V434" i="4"/>
  <c r="V139" i="4"/>
  <c r="V155" i="4"/>
  <c r="V276" i="4"/>
  <c r="V350" i="4"/>
  <c r="V371" i="4"/>
  <c r="V392" i="4"/>
  <c r="E471" i="4"/>
  <c r="E477" i="4"/>
  <c r="V329" i="4"/>
  <c r="Z455" i="4"/>
  <c r="X455" i="4"/>
  <c r="V176" i="4"/>
  <c r="V313" i="4"/>
  <c r="Z455" i="3"/>
  <c r="V176" i="3"/>
  <c r="V197" i="3"/>
  <c r="V239" i="3"/>
  <c r="V139" i="3"/>
  <c r="V392" i="3"/>
  <c r="V413" i="3"/>
  <c r="X455" i="3"/>
  <c r="V91" i="3"/>
  <c r="V155" i="3"/>
  <c r="V329" i="3"/>
  <c r="E477"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<sst xmlns="http://schemas.openxmlformats.org/spreadsheetml/2006/main" count="2863" uniqueCount="448">
  <si>
    <t xml:space="preserve">Greater London Authority - Circular Economy Statement template </t>
  </si>
  <si>
    <t>How to use this spreadsheet</t>
  </si>
  <si>
    <t xml:space="preserve">This template should be used by planning applicants to fulfil the requirements of the Mayor's Circular Economy (CE) Statement policy set out in London Plan Policy SI 7 'Reducing waste and supporting the Circular Economy’. Before completing and submitting this spreadsheet to the GLA, applicants should read the CE statement guidance: https://www.london.gov.uk/what-we-do/planning/implementing-london-plan/london-plan-guidance-and-spgs/circular-economy-statement-guidance-consultation-draft </t>
  </si>
  <si>
    <t>Applicant are required to submit CE statement information to the GLA at the following three stages: pre-applicaton, outline/detailed planning submission and post-construction. Separate tabs are provided in this spreadsheet for each stage. An outline of the information required at each stage and how to submit it is provided below. Please enter information to the light yellow-coloured cells only, do not enter information in the grey cells as these will be automatically calculated. The light green-coloured cells should be completed to achieve 'pioneering' status.</t>
  </si>
  <si>
    <t>1. Pre-application stage</t>
  </si>
  <si>
    <t>At pre-application stage, applicants are required to complete the pre-application information tab of this template which requires applicants to confirm details about the site and to provide details of the circular economy design approaches that are informing the existing and new development (including by building layer for the latter). All tables should be completed. This should be submitted to the GLA along with all other pre-application material.</t>
  </si>
  <si>
    <t>2. Outline/detailed planning submission stage</t>
  </si>
  <si>
    <t>At this stage, applicants are required to complete the outline or detailed planning stage tab of this template (whichever is relevant) and submit it to the GLA along with their planning application. Applicants are required to complete all tables, including the Bill of Materials and Recycling and Waste Reporting tables. Please enter information to the light yellow-coloured cells only, do not enter information in the grey cells as these will be automatically calculated. The light green-coloured cells should be completed to achieve 'pioneering' status.</t>
  </si>
  <si>
    <t>3. Post-construction stage</t>
  </si>
  <si>
    <t xml:space="preserve">At the final stage of the CE statement process, applicants should complete the post-construction tab of this template and submit it to the GLA within three months of practical completion. This will require an update of the information provided at planning submission stage and for the actual figures to be reported using actual material quantities during construction. Information should be submitted to: circulareconomystatements@london.gov.uk   </t>
  </si>
  <si>
    <t>Queries</t>
  </si>
  <si>
    <t>Any queries or feedback on this template should be submitted to:</t>
  </si>
  <si>
    <t>circulareconomystatements@london.gov.uk</t>
  </si>
  <si>
    <t>Requirement by application stage (see relevant section of guidance for more information)</t>
  </si>
  <si>
    <t>Pre-application stage (suggested)</t>
  </si>
  <si>
    <t>Outline application[1]</t>
  </si>
  <si>
    <t>Full application / reserved matters[2]</t>
  </si>
  <si>
    <t>Post-construction</t>
  </si>
  <si>
    <t>Checklist</t>
  </si>
  <si>
    <t>Information Reference (Please indicate whether this has been included in the report to accompany this template or as a separate submission)</t>
  </si>
  <si>
    <t>CE targets (see section 4.2)</t>
  </si>
  <si>
    <t>Encouraged</t>
  </si>
  <si>
    <t xml:space="preserve">Yes </t>
  </si>
  <si>
    <t xml:space="preserve">Yes  </t>
  </si>
  <si>
    <t>Yes (Performance reported)</t>
  </si>
  <si>
    <t>Evidence in CES template spreadsheet</t>
  </si>
  <si>
    <t>CE design approaches (see sections 2.3 - 2.5 and 4.3)</t>
  </si>
  <si>
    <t>N/A</t>
  </si>
  <si>
    <t>CE design principles (see sections 2.1, 4.4 - 4.5)</t>
  </si>
  <si>
    <t>Yes</t>
  </si>
  <si>
    <t>No</t>
  </si>
  <si>
    <t>CE design principles by building layer (see sections 4.5)</t>
  </si>
  <si>
    <t>Pre-redevelopment audit (see section 4.6)</t>
  </si>
  <si>
    <t xml:space="preserve">Encouraged </t>
  </si>
  <si>
    <t>Pre-demolition audit (see section 4.6)</t>
  </si>
  <si>
    <t>Bill of materials (including calculations – see section 4.7)</t>
  </si>
  <si>
    <t>Yes (Estimated)</t>
  </si>
  <si>
    <t xml:space="preserve">Yes (Estimated) </t>
  </si>
  <si>
    <t>Yes (Actual)</t>
  </si>
  <si>
    <t>End of life strategy (see section 4.7)</t>
  </si>
  <si>
    <t>Operational waste management plan (see section 4.8)</t>
  </si>
  <si>
    <t>Recycling and waste reporting (see Section 4.9)</t>
  </si>
  <si>
    <t>Lessons learnt and key achievements (see section 4.10)</t>
  </si>
  <si>
    <t>[1] Also applicable to the outline and detailed part of hybrid applications.</t>
  </si>
  <si>
    <t>[2] Also applicable to the outline and detailed part of hybrid applications.</t>
  </si>
  <si>
    <t>Outline Application Stage - Circular Economy Statement</t>
  </si>
  <si>
    <t>Project Details</t>
  </si>
  <si>
    <t>Project name</t>
  </si>
  <si>
    <t>Planning application reference number (if applicable)</t>
  </si>
  <si>
    <t>Applicant</t>
  </si>
  <si>
    <t>London Borough</t>
  </si>
  <si>
    <t>Brief description of the project</t>
  </si>
  <si>
    <t>Author/s</t>
  </si>
  <si>
    <t>Date of assessment</t>
  </si>
  <si>
    <t>Number of Use Types</t>
  </si>
  <si>
    <t>Use Class / Type</t>
  </si>
  <si>
    <r>
      <t>Floor Area by use type (m</t>
    </r>
    <r>
      <rPr>
        <b/>
        <vertAlign val="superscript"/>
        <sz val="12"/>
        <color theme="3" tint="-0.499984740745262"/>
        <rFont val="Arial"/>
        <family val="2"/>
      </rPr>
      <t>2</t>
    </r>
    <r>
      <rPr>
        <b/>
        <sz val="12"/>
        <color theme="3" tint="-0.499984740745262"/>
        <rFont val="Arial"/>
        <family val="2"/>
      </rPr>
      <t>)</t>
    </r>
  </si>
  <si>
    <t>Use Class / Type 1</t>
  </si>
  <si>
    <t>Use Class / Type 1 GIA</t>
  </si>
  <si>
    <t>Use Class / Type 2</t>
  </si>
  <si>
    <t>Use Class / Type 2 GIA</t>
  </si>
  <si>
    <t>Use Class / Type 3</t>
  </si>
  <si>
    <t>Use Class / Type 3 GIA</t>
  </si>
  <si>
    <t>Use Class / Type 4</t>
  </si>
  <si>
    <t>Use Class / Type 4 GIA</t>
  </si>
  <si>
    <t>Use Class / Type 5</t>
  </si>
  <si>
    <t>Use Class / Type 5 GIA</t>
  </si>
  <si>
    <t>Use Class / Type 6</t>
  </si>
  <si>
    <t>Use Class / Type 6 GIA</t>
  </si>
  <si>
    <t>Use Class / Type 7</t>
  </si>
  <si>
    <t>Use Class / Type 7 GIA</t>
  </si>
  <si>
    <t>Use Class / Type 8</t>
  </si>
  <si>
    <t>Use Class / Type 8 GIA</t>
  </si>
  <si>
    <t>Use Class / Type 9</t>
  </si>
  <si>
    <t>Use Class / Type 9 GIA</t>
  </si>
  <si>
    <t>Use Class / Type 10</t>
  </si>
  <si>
    <t>Use Class / Type 10 GIA</t>
  </si>
  <si>
    <t>Use Class / Type 11</t>
  </si>
  <si>
    <t>Use Class / Type 11 GIA</t>
  </si>
  <si>
    <t>Use Class / Type 12</t>
  </si>
  <si>
    <t>Use Class / Type 12 GIA</t>
  </si>
  <si>
    <t>Use Class / Type 13</t>
  </si>
  <si>
    <t>Use Class / Type 13 GIA</t>
  </si>
  <si>
    <t>Use Class / Type 14</t>
  </si>
  <si>
    <t>Use Class / Type 14 GIA</t>
  </si>
  <si>
    <t>Use Class / Type 15</t>
  </si>
  <si>
    <t>Use Class / Type 15 GIA</t>
  </si>
  <si>
    <r>
      <t>Overall GIA (m</t>
    </r>
    <r>
      <rPr>
        <b/>
        <vertAlign val="superscript"/>
        <sz val="12"/>
        <color theme="3" tint="-0.499984740745262"/>
        <rFont val="Arial"/>
        <family val="2"/>
      </rPr>
      <t>2</t>
    </r>
    <r>
      <rPr>
        <b/>
        <sz val="12"/>
        <color theme="3" tint="-0.499984740745262"/>
        <rFont val="Arial"/>
        <family val="2"/>
      </rPr>
      <t>)</t>
    </r>
  </si>
  <si>
    <t>Circular Economy Design Approaches</t>
  </si>
  <si>
    <t>Circular Economy Design Approaches for Existing Structures / Buildings</t>
  </si>
  <si>
    <t>Applicant Response</t>
  </si>
  <si>
    <t>Is there an existing building on the site?</t>
  </si>
  <si>
    <t>Is it technically feasible to retain the building(s) in whole or in part?</t>
  </si>
  <si>
    <t>Are there any building materials or elements available on site that can be used?</t>
  </si>
  <si>
    <t>Is the existing building, or parts of the building, suited to the requirements for the site?</t>
  </si>
  <si>
    <t>Is it technically feasible to recover the 'residual value' of the buildings elements or materials?</t>
  </si>
  <si>
    <t>The preferred strategy is:</t>
  </si>
  <si>
    <t>NEW BUILDING</t>
  </si>
  <si>
    <t>RETAIN and RETROFIT</t>
  </si>
  <si>
    <t>PARTIAL RETENTION and REFURBISHMENT</t>
  </si>
  <si>
    <t>DISASSEMBLE/DECONSTRUCT AND REUSE</t>
  </si>
  <si>
    <t>DEMOLISH/DECONSTRUCT AND RECYCLE</t>
  </si>
  <si>
    <t>Circular Economy Design Approach</t>
  </si>
  <si>
    <t>Phase/Building/Area/Layer</t>
  </si>
  <si>
    <t>Strategic Response</t>
  </si>
  <si>
    <t>Retain and Retrofit</t>
  </si>
  <si>
    <t>Partial Retention and Refurbishment</t>
  </si>
  <si>
    <t>Disassemble and Reuse</t>
  </si>
  <si>
    <t>Demolish and Recycle</t>
  </si>
  <si>
    <t>Circular Economy Design Approaches for New Buildings, Infrastructure and Layers Over the Lifetime of the Development</t>
  </si>
  <si>
    <t>Is the whole building designed to have a short life on its current site? (e.g. less than 10 yrs)</t>
  </si>
  <si>
    <t>Is there likely to be a need for building of a similar size (etc.) in different locations in the future?</t>
  </si>
  <si>
    <t>Is it foreseeable that the building will need to change use/function within its design life?</t>
  </si>
  <si>
    <t>Design for BUILDING RELOCATION</t>
  </si>
  <si>
    <t>Design for COMPONENT / MATERIAL REUSE</t>
  </si>
  <si>
    <t>Design for ADAPTABILITY</t>
  </si>
  <si>
    <t>All developments should apply the 6 Circular Economy principles, including:</t>
  </si>
  <si>
    <t>Designing for DISASSEMBLY and ADAPTABILITY, MATERIAL REUSE ON-SITE and/or RECYCLING should be maximised</t>
  </si>
  <si>
    <t>Building relocation</t>
  </si>
  <si>
    <t>Component or material reuse</t>
  </si>
  <si>
    <t>Adaptability</t>
  </si>
  <si>
    <t>Flexibility</t>
  </si>
  <si>
    <t>Replaceability</t>
  </si>
  <si>
    <t>Disassembly</t>
  </si>
  <si>
    <t>Longevity</t>
  </si>
  <si>
    <t>Circular Economy Design Principles by Building Layer</t>
  </si>
  <si>
    <t>The Circular Economy Design Principles by Building Layer table should consider where the Applicant seeks to go beyond standard practice. If there are multiple phases / buildings / areas with different measures / strategies, please specify these separately within the table below.</t>
  </si>
  <si>
    <t>Building Layer</t>
  </si>
  <si>
    <t>Summary</t>
  </si>
  <si>
    <t>Challenges</t>
  </si>
  <si>
    <t>Actions &amp; Counter-Actions, Who and When</t>
  </si>
  <si>
    <t>Plan to Prove and Quantify</t>
  </si>
  <si>
    <t>Site</t>
  </si>
  <si>
    <t>Substructure</t>
  </si>
  <si>
    <t>Superstructure</t>
  </si>
  <si>
    <t>Shell/Skin</t>
  </si>
  <si>
    <t>Services</t>
  </si>
  <si>
    <t xml:space="preserve">Space </t>
  </si>
  <si>
    <t>Stuff</t>
  </si>
  <si>
    <t>Construction Stuff</t>
  </si>
  <si>
    <t>1. Is it likely the layer (or components within it) will need to be moved or otherwise modified within 5-15 years, e.g. due to changing use patterns or user requirements?</t>
  </si>
  <si>
    <t>2. Is it likely the layer (or components within it) will need to be changed, upgraded or replaced within 5-15 years, e.g. for improved performance, aesthetics</t>
  </si>
  <si>
    <t>-</t>
  </si>
  <si>
    <t>Design Principles</t>
  </si>
  <si>
    <t>All developments should apply the 6 circular economy principles, including designing for DISASSEMBLY and ADAPTABILITY, MATERIAL REUSE ON-SITE and/or RECYCLING should be maximised.</t>
  </si>
  <si>
    <t>Designing out waste</t>
  </si>
  <si>
    <t>Module A - Product Sourcing and Construction Stage</t>
  </si>
  <si>
    <t>Module B - In-Use Stage</t>
  </si>
  <si>
    <t>Module C - End-of-Life Stage</t>
  </si>
  <si>
    <t>Module D - Benefits and Loads Beyond the System Boundary</t>
  </si>
  <si>
    <t>Designing for longevity</t>
  </si>
  <si>
    <t>Designing for adaptability or flexibility</t>
  </si>
  <si>
    <t>Designing for disassembly</t>
  </si>
  <si>
    <t>Using systems, elements or materials that can be re-used and recycled</t>
  </si>
  <si>
    <t>Bill of Materials</t>
  </si>
  <si>
    <t xml:space="preserve">Please click the + symbol to the left hand side of the Bill of Materials table to view or hide the input rows for each Building Element Category. The rows for substructure and frame have been unhidden to highlight this. A fixed number of rows has been provided for each Building Element Category based on a sub-set of typical WLCA submissions. Should the number of rows provided not be sufficient to allow input of all materials for a given Building Element Category, Applicants should prioritise the inclusion of the materials with the highest quantity. </t>
  </si>
  <si>
    <t>BUILDING ELEMENT CATEGORY -  LEVEL 1 (based on the RICS New Rules of
Measurement (NRM) classification system level 2 sub-elements https://www.rics.org/globalassets/rics-website/media/products/data-products/bcis-construction/bcis-elemental-standard-form-cost-analysis-4th-nrm-edition-2012.pdf)</t>
  </si>
  <si>
    <t>PRODUCT AND CONSTRUCTION STAGE (MODULE A)</t>
  </si>
  <si>
    <t>USE STAGE (MODULE B)</t>
  </si>
  <si>
    <t>END OF LIFE STAGE (MODULE C)</t>
  </si>
  <si>
    <t>BENEFITS BEYOND THE SYSTEM BOUNDARY (MODULE D)</t>
  </si>
  <si>
    <t>Building Element Category</t>
  </si>
  <si>
    <t>Material Type</t>
  </si>
  <si>
    <t>Material quantity
(Module A)
(kg)</t>
  </si>
  <si>
    <r>
      <t>Material intensity 
(Module A) 
(kg/m</t>
    </r>
    <r>
      <rPr>
        <b/>
        <vertAlign val="superscript"/>
        <sz val="12"/>
        <color theme="3"/>
        <rFont val="Arial"/>
        <family val="2"/>
      </rPr>
      <t xml:space="preserve">2 </t>
    </r>
    <r>
      <rPr>
        <b/>
        <sz val="12"/>
        <color theme="3"/>
        <rFont val="Arial"/>
        <family val="2"/>
      </rPr>
      <t>GIA)</t>
    </r>
  </si>
  <si>
    <t>Performance Indicator (LPG Appendix 1)</t>
  </si>
  <si>
    <t>Construction Waste Factor 
(Module A)</t>
  </si>
  <si>
    <t>Construction Waste 
(Module A)
(kg)</t>
  </si>
  <si>
    <t>Recycled Content 
by mass (kg)</t>
  </si>
  <si>
    <t>Recycled Content 
by value (%)</t>
  </si>
  <si>
    <t>Expected Lifespan
(years)</t>
  </si>
  <si>
    <t>Number of Replacements (over assumed 60-year period)</t>
  </si>
  <si>
    <t>Repair and Replacement quantities of materials
(Module B)
 (kg)</t>
  </si>
  <si>
    <t>Construction Waste Factor 
(Module B)</t>
  </si>
  <si>
    <t>Construction Waste 
(Module B)
(kg)</t>
  </si>
  <si>
    <t>Design for Disassembly</t>
  </si>
  <si>
    <t>Assumed End of Life Scenario
(Description)</t>
  </si>
  <si>
    <t xml:space="preserve">% Reusing </t>
  </si>
  <si>
    <t>% Recycling</t>
  </si>
  <si>
    <t>% Landfill</t>
  </si>
  <si>
    <t>Estimated reusable materials (kg)</t>
  </si>
  <si>
    <r>
      <t>Estimated reusable materials intensity
(kg/m</t>
    </r>
    <r>
      <rPr>
        <b/>
        <vertAlign val="superscript"/>
        <sz val="12"/>
        <color theme="3"/>
        <rFont val="Arial"/>
        <family val="2"/>
      </rPr>
      <t>2</t>
    </r>
    <r>
      <rPr>
        <b/>
        <sz val="12"/>
        <color theme="3"/>
        <rFont val="Arial"/>
        <family val="2"/>
      </rPr>
      <t xml:space="preserve"> GIA)</t>
    </r>
  </si>
  <si>
    <t>Estimated recyclable materials (kg)</t>
  </si>
  <si>
    <r>
      <t>Estimated recyclable materials intensity
(kg/m</t>
    </r>
    <r>
      <rPr>
        <b/>
        <vertAlign val="superscript"/>
        <sz val="12"/>
        <color theme="3"/>
        <rFont val="Arial"/>
        <family val="2"/>
      </rPr>
      <t>2</t>
    </r>
    <r>
      <rPr>
        <b/>
        <sz val="12"/>
        <color theme="3"/>
        <rFont val="Arial"/>
        <family val="2"/>
      </rPr>
      <t xml:space="preserve"> GIA)</t>
    </r>
  </si>
  <si>
    <t>Demolition: Toxic/Hazardous/Contaminated Material Treatment</t>
  </si>
  <si>
    <t>Major Demolition Works</t>
  </si>
  <si>
    <t>Temporary Support to Adjacent Structures</t>
  </si>
  <si>
    <t>Specialist Ground Works</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</si>
  <si>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</si>
  <si>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</si>
  <si>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</si>
  <si>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</si>
  <si>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</si>
  <si>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</si>
  <si>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</si>
  <si>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</si>
  <si>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</si>
  <si>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 (FFE)</t>
  </si>
  <si>
    <t>Services (MEP)</t>
  </si>
  <si>
    <t>Prefabricated Buildings and Building Units</t>
  </si>
  <si>
    <t>Work to Existing Building</t>
  </si>
  <si>
    <t>External works</t>
  </si>
  <si>
    <t>Overall</t>
  </si>
  <si>
    <t>Recycling and Waste Reporting table</t>
  </si>
  <si>
    <t>The light green-coloured cells should be completed to achieve 'pioneering' status.</t>
  </si>
  <si>
    <t>TOTAL ESTIMATES OF WASTE</t>
  </si>
  <si>
    <t>WASTE MANAGEMENT ROUTES</t>
  </si>
  <si>
    <t>SUMMARY</t>
  </si>
  <si>
    <t xml:space="preserve">REUSE </t>
  </si>
  <si>
    <t>RECYCLE</t>
  </si>
  <si>
    <t>OTHER DISPOSAL</t>
  </si>
  <si>
    <t>Type of Waste</t>
  </si>
  <si>
    <t>Source of Information</t>
  </si>
  <si>
    <t>Overall Waste 
(tonnes)</t>
  </si>
  <si>
    <r>
      <t>Overall Waste
(tonnes/m</t>
    </r>
    <r>
      <rPr>
        <b/>
        <vertAlign val="superscript"/>
        <sz val="12"/>
        <color theme="3"/>
        <rFont val="Arial"/>
        <family val="2"/>
      </rPr>
      <t>2</t>
    </r>
    <r>
      <rPr>
        <b/>
        <sz val="12"/>
        <color theme="3"/>
        <rFont val="Arial"/>
        <family val="2"/>
      </rPr>
      <t xml:space="preserve"> GIA)</t>
    </r>
  </si>
  <si>
    <t>Performance Indicator (Planning Stage Estimate)</t>
  </si>
  <si>
    <t>Reuse Onsite (%)</t>
  </si>
  <si>
    <t>Reuse Offsite (%)</t>
  </si>
  <si>
    <t>Recycle Onsite (%)</t>
  </si>
  <si>
    <t>Recycle Offsite (%)</t>
  </si>
  <si>
    <t>To Landfill (%)</t>
  </si>
  <si>
    <t>To Other Management (%)</t>
  </si>
  <si>
    <t>Total Reuse (%)</t>
  </si>
  <si>
    <t>Total Recycle (%)</t>
  </si>
  <si>
    <t>Total Reuse and Recycle (%)</t>
  </si>
  <si>
    <t>Total Waste Reported (%)</t>
  </si>
  <si>
    <t>Demolition Waste</t>
  </si>
  <si>
    <t>Excavation Waste</t>
  </si>
  <si>
    <t>Construction Waste</t>
  </si>
  <si>
    <t>Demolition / Strip-out Waste</t>
  </si>
  <si>
    <t>Overall Waste (tonnes/annum)</t>
  </si>
  <si>
    <r>
      <t>Overall Waste (tonnes/annum
/m</t>
    </r>
    <r>
      <rPr>
        <b/>
        <vertAlign val="superscript"/>
        <sz val="12"/>
        <color theme="3"/>
        <rFont val="Arial"/>
        <family val="2"/>
      </rPr>
      <t>2</t>
    </r>
    <r>
      <rPr>
        <b/>
        <sz val="12"/>
        <color theme="3"/>
        <rFont val="Arial"/>
        <family val="2"/>
      </rPr>
      <t>)</t>
    </r>
  </si>
  <si>
    <t>Municipal Waste</t>
  </si>
  <si>
    <t>Industrial Waste (if applicable)</t>
  </si>
  <si>
    <t>MODULE A - MODULE C</t>
  </si>
  <si>
    <t>Overall Materials 
(tonnes)</t>
  </si>
  <si>
    <r>
      <t>Overall Materials (Modules A-C) (tonnes
/m</t>
    </r>
    <r>
      <rPr>
        <b/>
        <vertAlign val="superscript"/>
        <sz val="12"/>
        <color theme="3"/>
        <rFont val="Arial"/>
        <family val="2"/>
      </rPr>
      <t>2</t>
    </r>
    <r>
      <rPr>
        <b/>
        <sz val="12"/>
        <color theme="3"/>
        <rFont val="Arial"/>
        <family val="2"/>
      </rPr>
      <t>)</t>
    </r>
  </si>
  <si>
    <t>Total Materials</t>
  </si>
  <si>
    <t>Circular Economy Targets</t>
  </si>
  <si>
    <t>Circular economy targets for existing and new development</t>
  </si>
  <si>
    <t>Policy Requirement</t>
  </si>
  <si>
    <t>Target Aiming For (%)</t>
  </si>
  <si>
    <t>Policy Met?</t>
  </si>
  <si>
    <t>Explanation (How will performance against this metric be secured through design, implementation and monitoring?)</t>
  </si>
  <si>
    <t>Demolition waste materials (non-hazardous)</t>
  </si>
  <si>
    <t>Minimum of 95% diverted from landfill for reuse, recycling or recovery.</t>
  </si>
  <si>
    <t>Excavation waste materials</t>
  </si>
  <si>
    <t>Minimum of 95% diverted from landfill for beneficial reuse.</t>
  </si>
  <si>
    <t>Construction waste materials</t>
  </si>
  <si>
    <t>Municipal waste</t>
  </si>
  <si>
    <t>Minimum 65% recycling rate by 2030.</t>
  </si>
  <si>
    <t>Recycled content</t>
  </si>
  <si>
    <t>Minimum 20% of the building material elements to be comprised of recycled or reused content.</t>
  </si>
  <si>
    <t>Additional requirements</t>
  </si>
  <si>
    <t>Please acknowledge acceptance for a planning condition</t>
  </si>
  <si>
    <t>Please set out an indicative timescale and responsible party for the provision of this information</t>
  </si>
  <si>
    <t>Reserved Matters Reporting</t>
  </si>
  <si>
    <t xml:space="preserve">A condition will be attached to an approval of a referable outline planning permission, securing the submission of a CE Statement as a reserved matter. Applications for reserved matters will be required to review and address the information provided at outline stage and update any default values used as far as possible. </t>
  </si>
  <si>
    <t>Detailed Application Stage - Circular Economy Statement</t>
  </si>
  <si>
    <t>Floor Area by use type (m2)</t>
  </si>
  <si>
    <t>Overall GIA (m2)</t>
  </si>
  <si>
    <t>Is it likely the layer (or components within it) will need to be moved or otherwise modified within 5-15 years, e.g. due to changing use patterns or user requirements?</t>
  </si>
  <si>
    <t>Is it likely the layer (or components within it) will need to be changed, upgraded or replaced within 5-15 years, e.g. for improved performance, aesthetics</t>
  </si>
  <si>
    <t>Recycle Onsite(%)</t>
  </si>
  <si>
    <t>Recycle Offsite(%)</t>
  </si>
  <si>
    <t xml:space="preserve">This was confirmed in  SWMP complted at the end of all demolition activities. </t>
  </si>
  <si>
    <t xml:space="preserve">This was confirmed in  SWMP complted at the end of all excavation activities. </t>
  </si>
  <si>
    <t xml:space="preserve">This was confirmed in  SWMP complted at the end of all construction activities. </t>
  </si>
  <si>
    <t>Waste audits</t>
  </si>
  <si>
    <t>Post-Construction Report</t>
  </si>
  <si>
    <t>A CE Statement is required at post-construction (i.e. upon commencement of RIBA Stage 6 and prior to the building being handed over, if applicable. Generally, it would be expected that the assessment would be received no more than three months post-construction)</t>
  </si>
  <si>
    <t>It is accepted that the Post Construction Reporting will be conditioned</t>
  </si>
  <si>
    <t>Post-Construction Stage - Circular Economy Statement</t>
  </si>
  <si>
    <t xml:space="preserve">Phase 1a Avondale Drive Estate </t>
  </si>
  <si>
    <t>Higgins Group</t>
  </si>
  <si>
    <t>Hillingdon</t>
  </si>
  <si>
    <t xml:space="preserve">Phase 1a Avondale Drive Estate is a new build development comprising of 30 new social rented residential units. The block consists of 28 flats and 2 duplex's. The Block includes a single vertical circulation core with upper floors accessed by internal corridors. The tenure mix provides a range one to four bedroom dwellings. Constructed with a concrete frame, Phase 1a incorporates sustainablae features such as green roof and PV array. The design aims to maximise the conservation of the adjacent green belt wihtin the London Borough of Hillingdon and to integrate with the surrounding urban fabric. </t>
  </si>
  <si>
    <t>Hannah Martindale</t>
  </si>
  <si>
    <t>17.11.2025</t>
  </si>
  <si>
    <t xml:space="preserve">Ready-mix concrete,  C8/10  50% GGBS </t>
  </si>
  <si>
    <t xml:space="preserve">Crushed to aggregate </t>
  </si>
  <si>
    <t>Ready-mix concrete, C32/40. 50% GGBS</t>
  </si>
  <si>
    <t>Ready - mix concrete, C32/40 50% GGBS</t>
  </si>
  <si>
    <t>Ready- mix concrete, C50/60, 30% GGBS</t>
  </si>
  <si>
    <t>Precast solid concrete slabs, C40/50</t>
  </si>
  <si>
    <t>Rebar separated (2 %), concrete to aggregate</t>
  </si>
  <si>
    <t xml:space="preserve">Ready-mix concrete C32/40, 50% GGBS </t>
  </si>
  <si>
    <t>Concrete crushed to aggregate , Portland Cement 300 kg / m3</t>
  </si>
  <si>
    <t>Aluminium sheet, generic, 70% recycled content</t>
  </si>
  <si>
    <t>Aluminium recycling</t>
  </si>
  <si>
    <t>Precast concrete composite steel slabs</t>
  </si>
  <si>
    <t xml:space="preserve">Welded mild steel brackets </t>
  </si>
  <si>
    <t>Steel recycling</t>
  </si>
  <si>
    <t>Steel - Stainless</t>
  </si>
  <si>
    <t>Stainless steel recycling</t>
  </si>
  <si>
    <t>Structural steel profiles,, 40% recycled content</t>
  </si>
  <si>
    <t>Ready-mix concrete, C32/40 50% GGBS content,</t>
  </si>
  <si>
    <t>Concrete crushed to aggregate</t>
  </si>
  <si>
    <t>Single layer waterproofing system</t>
  </si>
  <si>
    <t>Landfilling</t>
  </si>
  <si>
    <t>Expanded polystyrene (EPS) insulation, unfaced,</t>
  </si>
  <si>
    <t>Plastic-based material incineration</t>
  </si>
  <si>
    <t>Polyethylene vapour barrier membrane</t>
  </si>
  <si>
    <t>Flexible polyolefins based roofing with a synthetic fibre reinforcement</t>
  </si>
  <si>
    <t>Polyethylene waterproof drainage membrane</t>
  </si>
  <si>
    <t>Woven polypropylene geotextile, 0.11 kg/m2</t>
  </si>
  <si>
    <t>Soil substrates for green roofs (MDEGD)</t>
  </si>
  <si>
    <t/>
  </si>
  <si>
    <t>Ready-mix concrete, C30/37 10% recycled bind</t>
  </si>
  <si>
    <t xml:space="preserve">Concrete crushed to aggregate </t>
  </si>
  <si>
    <t>Stainless steel handrail</t>
  </si>
  <si>
    <t>Reinforcement steel (rebar), 90% recycled content</t>
  </si>
  <si>
    <t>Medium density concrete block</t>
  </si>
  <si>
    <t>Steel lintels for cavity wall construction</t>
  </si>
  <si>
    <t>Steel purlins and framing (Voestalpine)</t>
  </si>
  <si>
    <t>Hot-dip galvanized steel sheets</t>
  </si>
  <si>
    <t>Self leveling leveling compound</t>
  </si>
  <si>
    <t>Cement/mortar use in a backfill</t>
  </si>
  <si>
    <t>Portland-limestone cement, CEM II/A-LL 32.5R</t>
  </si>
  <si>
    <t>Medium density concrete blocK</t>
  </si>
  <si>
    <t>Concrete crushed to aggregate (for sub-base layers), Portland Cement 200 kg / m3</t>
  </si>
  <si>
    <t xml:space="preserve">Stainless steel masonry support brackets </t>
  </si>
  <si>
    <t>Aggregate, sand</t>
  </si>
  <si>
    <t>Windposts from stainless steel</t>
  </si>
  <si>
    <t>Masonry support system from stainless steel</t>
  </si>
  <si>
    <t>Clay brick, UK average production</t>
  </si>
  <si>
    <t>Brick/stone crushed to aggregate (for sub-base layers)</t>
  </si>
  <si>
    <t>Precast solid concrete slabs</t>
  </si>
  <si>
    <t>Ready-mix concrete, generic, C32/40</t>
  </si>
  <si>
    <t>Aluminium clad, wooden frame window</t>
  </si>
  <si>
    <t>Glass-containing product recycling (80 % glass)</t>
  </si>
  <si>
    <t xml:space="preserve">Ready-mix concrete, generic, C16/20 </t>
  </si>
  <si>
    <t xml:space="preserve">Hardwood plywood, UK average, 100% </t>
  </si>
  <si>
    <t>Wood incineration</t>
  </si>
  <si>
    <t>Softwood beam, kiln dried</t>
  </si>
  <si>
    <t>Gypsum plasterboard, fire and sound resistant</t>
  </si>
  <si>
    <t>Gypsum recycling</t>
  </si>
  <si>
    <t>Gypsum plasterboard, fire resistant</t>
  </si>
  <si>
    <t>Gypsum plasterboard with square edges</t>
  </si>
  <si>
    <t>Ready-mix concrete, generic, C8/10</t>
  </si>
  <si>
    <t>Metal framing components for gypsum plasterboard</t>
  </si>
  <si>
    <t>Gypsum plasterboard with square edge</t>
  </si>
  <si>
    <t>Gypsum finish plaster, damage resistant</t>
  </si>
  <si>
    <t xml:space="preserve">Landfilling </t>
  </si>
  <si>
    <t>Linear steel profile ceiling system</t>
  </si>
  <si>
    <t>Medium-density fibreboard (MDF)</t>
  </si>
  <si>
    <t>Calcium silicate board</t>
  </si>
  <si>
    <t>Screws, self-tapping, steel (EJOT)</t>
  </si>
  <si>
    <t>Medium density fiberboard (MDF) profiles</t>
  </si>
  <si>
    <t>Timber - softwood (treated)</t>
  </si>
  <si>
    <t xml:space="preserve">Aluminium louvres for ventilation systems, 15 kg/m2 </t>
  </si>
  <si>
    <t>MDF fire door and lining</t>
  </si>
  <si>
    <t>Doors with wooden frame, interior</t>
  </si>
  <si>
    <t>Wood-containing product incineration (80% wood)</t>
  </si>
  <si>
    <t>Laminate flooring</t>
  </si>
  <si>
    <t>Stainless steel countertop washbasin</t>
  </si>
  <si>
    <t>Landfilling (for inert materials)</t>
  </si>
  <si>
    <t>Thermostatic water mixer</t>
  </si>
  <si>
    <t>Cooktop with four induction hobs</t>
  </si>
  <si>
    <t>Metal-containing product recycling (90 % metal)</t>
  </si>
  <si>
    <t>Electric built-in oven,</t>
  </si>
  <si>
    <t xml:space="preserve">Kitchen worktop from particleboard </t>
  </si>
  <si>
    <t>Kitchen cabinet</t>
  </si>
  <si>
    <t>Steel door handle</t>
  </si>
  <si>
    <t>Ready-mix concrete, in-situ,C16/20 (IStructE)</t>
  </si>
  <si>
    <t>Concrete crushed to aggregat</t>
  </si>
  <si>
    <t>PVC plain-ended underground drainage pipe</t>
  </si>
  <si>
    <t xml:space="preserve">Metal-containing product recycling </t>
  </si>
  <si>
    <t>Polyvinyl chloride (PVC) ventilation duct, circular</t>
  </si>
  <si>
    <t>Stone wool insulation panels, unfaced</t>
  </si>
  <si>
    <t>Passenger elevators</t>
  </si>
  <si>
    <t>Mechanical ventilation system with heat recovery</t>
  </si>
  <si>
    <t>PVCU soil pipe, plain end, 3.5 mm wall thickness</t>
  </si>
  <si>
    <t>Galvanized steel cable management channel system</t>
  </si>
  <si>
    <t>Mono crystalline photovoltaic module</t>
  </si>
  <si>
    <t>Pipes fittings and valves</t>
  </si>
  <si>
    <t>Building installation cable, 2-core</t>
  </si>
  <si>
    <t>Cable trays</t>
  </si>
  <si>
    <t>Ceramic bathroom washbasin</t>
  </si>
  <si>
    <t>Building installation cable, 7-core</t>
  </si>
  <si>
    <t>Elevator hoistway with floor door per floor</t>
  </si>
  <si>
    <t>Gypsum based air-drying jointing compound</t>
  </si>
  <si>
    <t>Copper pipes, Type L, DN 32 mm</t>
  </si>
  <si>
    <t>Plastic - uPVC</t>
  </si>
  <si>
    <t>Copper pipes, Type L, DN 16 mm, (5/8 in))</t>
  </si>
  <si>
    <t>Hot water buffer tank, 567 kg/unit</t>
  </si>
  <si>
    <t>Precast concrete columns and posts,</t>
  </si>
  <si>
    <t>Timber - softwood (untreated)</t>
  </si>
  <si>
    <t>Steel - Mild (Sections)</t>
  </si>
  <si>
    <t xml:space="preserve">Circular Economy Targets </t>
  </si>
  <si>
    <t>Target at Application Stage (%)</t>
  </si>
  <si>
    <t>Rate Achieved (%)</t>
  </si>
  <si>
    <t>Actions Undertaken / Explanation (How has this been achieved? What are the reasons for any differences between targets/performance?)</t>
  </si>
  <si>
    <t>Key Achievements and Gap Assessment:</t>
  </si>
  <si>
    <r>
      <t xml:space="preserve">Summary of </t>
    </r>
    <r>
      <rPr>
        <b/>
        <u/>
        <sz val="12"/>
        <rFont val="Arial"/>
        <family val="2"/>
      </rPr>
      <t>key actions</t>
    </r>
    <r>
      <rPr>
        <b/>
        <sz val="12"/>
        <rFont val="Arial"/>
        <family val="2"/>
      </rPr>
      <t xml:space="preserve"> undertaken to achieve circular economy outcomes, including achievements and reasons for any differences between targets/performance</t>
    </r>
  </si>
  <si>
    <t>Key Achievements</t>
  </si>
  <si>
    <t>Measure / Target Proposed at Application Stage (if applicable)</t>
  </si>
  <si>
    <t xml:space="preserve">Use of steel bolt on balconies support higher recycled content and enhance the potential of reuse and recoviery due to easeof disasembly. </t>
  </si>
  <si>
    <t>The detailed planning stage assessment was undertaken by Synergy which encompassed all phases of the Avondale Drive Estate whereas, this assessment is being carried out by calfordseaden and is focused solely on Phase 1a, calfordseaden do not have access to the detailed OneClick assessment orany detailed parameters from the detailed planning stage, therfore exact measures/ targets at planning/ detailed application stage cannot be determined.</t>
  </si>
  <si>
    <t xml:space="preserve">The choice of steel bolt-on balconies, as opposed to traditional concrete balconies, has proven advantageous in terms of sustainability and circularity. Steel is highly recyclable and can be reprocessed multiple times without any loss of structural integrity. The high proportion of recycled content (up to 40%) has contributed to improved building circularity performance. Additionally, bolted steel components can be easily disassembled and repurposed at the end of a building’s life, supporting reuse and material recovery. In contrast, if the design team had opted for concrete elements, these would likely have been demolished and sent to landfill, limiting their potential for reuse. </t>
  </si>
  <si>
    <t xml:space="preserve">High consderation of Design for Disassembly </t>
  </si>
  <si>
    <t>SEE ABOVE</t>
  </si>
  <si>
    <t>The design team ensured to prioritise  using bolts in Steel Framing Systems (SFS) and internal partitions instead of adhesives where financially feasible,  to enhance the buildings circularity. Bolted connections allow components to be easily disassembled, adjusted, or replaced without causing damage, enabling materials to be reused or recycled at the end of their service life. In contrast, adhesives create permanent qadhesives that make separation and recovery of materials difficult, often leading to waste and reduced recyclability. By adopting  the bolted systems,  suppors a more circular approach  promoting  material recovery, and extending the overall lifespan of building components.</t>
  </si>
  <si>
    <t xml:space="preserve">Selection of durable materials </t>
  </si>
  <si>
    <t xml:space="preserve">The design team aimed to minimise the need for repair and replacement throughout the building’s lifespan. To achieve this, durable materials were carefully selected to align with the development’s calculated service period wherever possible. Long-lasting materials require less frequent replacement, thereby reducing resource consumption, maintenance costs, and environmental impact over time. These materials also retain their performance and appearance for longer durations, ensuring continued functionality and value throughout the building’s life cycle. One area where durability presents more of a challenge is within the mechanical and electrical (M&amp;E) systems, as these components experience continuous operational wear and therefore require periodic replacement or upgrades to maintain efficiency and performance. While this is typical across most buildings, lifespan was a key factor in the product selection process, with components chosen for their proven durability and longevity. The specified products have a minimum expected lifespan of 25 years, extending up to the reference study period (RSP) of 60 years. This careful material and system selection supports the minimisation of carbon impacts associated with future replacements and repairs, ultimately enhancing the building’s overall circularity performance. </t>
  </si>
  <si>
    <t>.</t>
  </si>
  <si>
    <t>Lessons Learnt:</t>
  </si>
  <si>
    <t>Lessons learnt from the process of undertaking a CE Statement that will inform future projects</t>
  </si>
  <si>
    <t>Description</t>
  </si>
  <si>
    <t>Explanation / Solution / Future Approach</t>
  </si>
  <si>
    <t xml:space="preserve">Early Engagement with the design team </t>
  </si>
  <si>
    <t xml:space="preserve">Integration with the design team, particularly architects, structural and MEP engineers, at the earliest possible stage of the project would be extremely beneficial. Greater collaboration during RIBA Stages 1–3 would enable more informed material choices and design strategies that could reduce embodied and operational carbon from the outset. Early integration ensures that whole life carbon considerations are embedded in the design process, rather than being addressed retrospectively, which often limits opportunities for meaningful carbon reduction and application of circular economy principles.
</t>
  </si>
  <si>
    <t>Data collection protocols</t>
  </si>
  <si>
    <t>Collecting data from various design team members, as well as on-site information during construction, proved challenging at times due to the absence of consistent contractor reporting protocols. Introducing standardised data collection templates and setting clear submission timelines would streamline the process, improve data accuracy, and support more efficient and reliable whole life carbon assessments in future projects.</t>
  </si>
  <si>
    <t>Further reports to be produced</t>
  </si>
  <si>
    <t xml:space="preserve">To obtain a more accurate understanding of Phase 1a, Avondale Drive Estate’s circular economy performance, several additional reports should have been provided by the design team. As the project was transferred from another company, the opportunity for early-stage collaboration, when requests for these reports would typically be made  was not possible. As outlined within this assessment, the following documents could have informed the analysis and enhanced its overall validity and representativeness.
o	Sustainable procurement plan
o	Materials durability report
o	Material efficiency
o	Maintenance and repair plan
o	Functional Adaptability Strategy 
o	Climate Change Adaptation Strategy </t>
  </si>
  <si>
    <t>High recycled content</t>
  </si>
  <si>
    <t>Products with high recycled content should be prioritised whenever technically and financially feasible. This is one of the most effective ways to enhance a building’s circularity performance. Potential areas for improvement include internal partitions, the external envelope, and the structural frame.</t>
  </si>
  <si>
    <t>Version Control</t>
  </si>
  <si>
    <t>Current Issue</t>
  </si>
  <si>
    <t>Date</t>
  </si>
  <si>
    <t>Author</t>
  </si>
  <si>
    <t>Greater London Authority</t>
  </si>
  <si>
    <t>Update Version</t>
  </si>
  <si>
    <t>Update Location</t>
  </si>
  <si>
    <t>Description of changes made to GLA Circular Economy Statement Template</t>
  </si>
  <si>
    <t>Outline Application Stage /  Detailed Application Stage (Cell B70)</t>
  </si>
  <si>
    <t>Update to wording to reference the Circular Economy Principles by Building Layer table.</t>
  </si>
  <si>
    <t>Outline Application Stage /  Detailed Application Stage (Cell B88)
Post-Construction Stage (B35)</t>
  </si>
  <si>
    <t>Added wording to clarify the approach should the number of entries exceed the number of rows provided.</t>
  </si>
  <si>
    <t>Outline Application Stage /  Detailed Application Stage / Post-Construction Stage (Bill of Mateirals, Column I and P)</t>
  </si>
  <si>
    <t>Where it is anticipated this figure will come directly from OneClick, eTool LCA or other similar software, the Construction Waste Factor in Columns I and P is now input at a percentage for clarity and consistency.</t>
  </si>
  <si>
    <t>Outline Application Stage / Detailed Application Stage (Bill of Materials, Columns K and L)</t>
  </si>
  <si>
    <t>Cell colour has been amended to show that these are pioneering considerations.</t>
  </si>
  <si>
    <t>Outline Application Stage /  Detailed Application Stage / Post-Construction Stage (Bill of Materials, Column N)</t>
  </si>
  <si>
    <t>Calculation has been adjusted so that components with an Expected Lifespan of 60-years are not counted as being replaced over the assumed 60-year lifecycle period.</t>
  </si>
  <si>
    <t>Outline Application Stage /  Detailed Application Stage / Post-Construction Stage (Bill of Materials, Column O)</t>
  </si>
  <si>
    <t>Calculation has been updated to show correct multiplication of Material Quantity by Number of Replacements.</t>
  </si>
  <si>
    <t>Outline Application Stage /  Detailed Application Stage / Post-Construction Stage (Bill of Materials, Column Q)</t>
  </si>
  <si>
    <t>Calculation has been updated to show correct multiplication of Repair and Replacement quantities of materials by Construction Waste Factor.</t>
  </si>
  <si>
    <t>Detailed Application Stage (Cells E470, E471 and E477) / Post-Construction Stage (Cell E417, E418 and E424)</t>
  </si>
  <si>
    <t>Calculations in cells updated in line with the calculations in the Outline Application Stage tab.</t>
  </si>
  <si>
    <t>Outline Application Stage / Detailed Application Stage (Cell Q455) / Post-Construction Stage (Cell Q402)</t>
  </si>
  <si>
    <t>Calculation has been updated to show correct total for Construction Waste (Module B).</t>
  </si>
  <si>
    <t>Outline Application Stage / Detailed Application Stage (Cell W455, X455, Y455 and Z455) / Post-Construction Stage (Cell W402, X402, Y402 and Z402)</t>
  </si>
  <si>
    <t>Calculation has been updated to show correct total for Benefits Beyond the System Boundary (Module D).</t>
  </si>
  <si>
    <t>Pre-App Stage / Outline Application Stage / Detailed Application Stage / Post-Construction Stage</t>
  </si>
  <si>
    <t>Accessibility updates across all tabs wherever possible to provide alt text, address low contrast text/backgrounds and merged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</si>
</sst>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94" formatCode="#,##0.0"/>
    <numFmt numFmtId="195" formatCode="0.000"/>
    <numFmt numFmtId="196" formatCode="0.0"/>
  </numFmts>
  <fonts count="36">
    <font>
      <sz val="10"/>
      <color theme="1"/>
      <name val="Arial"/>
      <family val="2"/>
    </font>
    <font>
      <sz val="10"/>
      <color theme="1"/>
      <name val="Arial"/>
      <family val="2"/>
    </font>
    <font>
      <b/>
      <sz val="15"/>
      <color theme="3"/>
      <name val="Arial"/>
      <family val="2"/>
    </font>
    <font>
      <u/>
      <sz val="10"/>
      <color theme="10"/>
      <name val="Arial"/>
      <family val="2"/>
    </font>
    <font>
      <b/>
      <sz val="18"/>
      <color theme="1"/>
      <name val="Arial"/>
      <family val="2"/>
    </font>
    <font>
      <sz val="11"/>
      <color theme="1"/>
      <name val="Arial"/>
      <family val="2"/>
    </font>
    <font>
      <b/>
      <sz val="12"/>
      <color theme="1"/>
      <name val="Arial"/>
      <family val="2"/>
    </font>
    <font>
      <sz val="12"/>
      <color theme="1"/>
      <name val="Arial"/>
      <family val="2"/>
    </font>
    <font>
      <sz val="12"/>
      <name val="Arial"/>
      <family val="2"/>
    </font>
    <font>
      <u/>
      <sz val="12"/>
      <color theme="10"/>
      <name val="Aria;"/>
    </font>
    <font>
      <b/>
      <sz val="12"/>
      <color rgb="FFFF0000"/>
      <name val="Arial"/>
      <family val="2"/>
    </font>
    <font>
      <b/>
      <u/>
      <sz val="12"/>
      <color theme="10"/>
      <name val="Arial"/>
      <family val="2"/>
    </font>
    <font>
      <sz val="12"/>
      <color rgb="FF000000"/>
      <name val="Arial"/>
      <family val="2"/>
    </font>
    <font>
      <u/>
      <sz val="12"/>
      <color theme="10"/>
      <name val="Arial"/>
      <family val="2"/>
    </font>
    <font>
      <b/>
      <sz val="16"/>
      <color theme="3" tint="-0.499984740745262"/>
      <name val="Arial"/>
      <family val="2"/>
    </font>
    <font>
      <sz val="12"/>
      <color theme="0"/>
      <name val="Arial"/>
      <family val="2"/>
    </font>
    <font>
      <b/>
      <sz val="12"/>
      <color theme="4" tint="-0.249977111117893"/>
      <name val="Arial"/>
      <family val="2"/>
    </font>
    <font>
      <b/>
      <sz val="12"/>
      <color theme="3" tint="-0.499984740745262"/>
      <name val="Arial"/>
      <family val="2"/>
    </font>
    <font>
      <b/>
      <sz val="12"/>
      <name val="Arial"/>
      <family val="2"/>
    </font>
    <font>
      <b/>
      <vertAlign val="superscript"/>
      <sz val="12"/>
      <color theme="3" tint="-0.499984740745262"/>
      <name val="Arial"/>
      <family val="2"/>
    </font>
    <font>
      <i/>
      <sz val="12"/>
      <name val="Arial"/>
      <family val="2"/>
    </font>
    <font>
      <i/>
      <sz val="12"/>
      <color theme="1"/>
      <name val="Arial"/>
      <family val="2"/>
    </font>
    <font>
      <b/>
      <sz val="14"/>
      <color theme="1"/>
      <name val="Arial"/>
      <family val="2"/>
    </font>
    <font>
      <sz val="10"/>
      <color theme="1"/>
      <name val="Aptos Narrow"/>
      <family val="2"/>
      <scheme val="minor"/>
    </font>
    <font>
      <i/>
      <sz val="14"/>
      <color theme="1"/>
      <name val="Arial"/>
      <family val="2"/>
    </font>
    <font>
      <b/>
      <sz val="12"/>
      <color theme="3"/>
      <name val="Arial"/>
      <family val="2"/>
    </font>
    <font>
      <b/>
      <sz val="14"/>
      <name val="Arial"/>
      <family val="2"/>
    </font>
    <font>
      <i/>
      <sz val="14"/>
      <name val="Arial"/>
      <family val="2"/>
    </font>
    <font>
      <b/>
      <sz val="12"/>
      <color theme="4" tint="-0.499984740745262"/>
      <name val="Arial"/>
      <family val="2"/>
    </font>
    <font>
      <b/>
      <vertAlign val="superscript"/>
      <sz val="12"/>
      <color theme="3"/>
      <name val="Arial"/>
      <family val="2"/>
    </font>
    <font>
      <sz val="12"/>
      <color theme="4"/>
      <name val="Arial"/>
      <family val="2"/>
    </font>
    <font>
      <sz val="12"/>
      <color theme="4" tint="-0.249977111117893"/>
      <name val="Arial"/>
      <family val="2"/>
    </font>
    <font>
      <sz val="10"/>
      <color rgb="FF706F6F"/>
      <name val="Aptos Narrow"/>
      <family val="2"/>
      <scheme val="minor"/>
    </font>
    <font>
      <b/>
      <sz val="16"/>
      <color theme="1"/>
      <name val="Arial"/>
      <family val="2"/>
    </font>
    <font>
      <b/>
      <u/>
      <sz val="12"/>
      <name val="Arial"/>
      <family val="2"/>
    </font>
    <font>
      <b/>
      <sz val="16"/>
      <name val="Arial"/>
      <family val="2"/>
    </font>
  </fonts>
  <fills count="19">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D9E2F3"/>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0000"/>
        <bgColor indexed="64"/>
      </patternFill>
    </fill>
  </fills>
  <borders count="202">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3" tint="0.59999389629810485"/>
      </bottom>
      <diagonal/>
    </border>
    <border>
      <left/>
      <right/>
      <top/>
      <bottom style="thick">
        <color theme="8" tint="-0.249977111117893"/>
      </bottom>
      <diagonal/>
    </border>
    <border>
      <left/>
      <right/>
      <top style="thick">
        <color theme="4"/>
      </top>
      <bottom/>
      <diagonal/>
    </border>
    <border>
      <left/>
      <right/>
      <top/>
      <bottom style="thin">
        <color theme="2" tint="-9.9978637043366805E-2"/>
      </bottom>
      <diagonal/>
    </border>
    <border>
      <left style="thin">
        <color indexed="64"/>
      </left>
      <right/>
      <top style="thin">
        <color indexed="64"/>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indexed="64"/>
      </top>
      <bottom/>
      <diagonal/>
    </border>
    <border>
      <left/>
      <right style="thick">
        <color indexed="64"/>
      </right>
      <top style="thin">
        <color indexed="64"/>
      </top>
      <bottom style="thin">
        <color indexed="64"/>
      </bottom>
      <diagonal/>
    </border>
    <border>
      <left style="thick">
        <color indexed="64"/>
      </left>
      <right/>
      <top style="thin">
        <color auto="1"/>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ck">
        <color indexed="64"/>
      </left>
      <right/>
      <top/>
      <bottom style="thin">
        <color auto="1"/>
      </bottom>
      <diagonal/>
    </border>
    <border>
      <left/>
      <right/>
      <top/>
      <bottom style="medium">
        <color theme="0"/>
      </bottom>
      <diagonal/>
    </border>
    <border>
      <left/>
      <right style="medium">
        <color theme="3" tint="0.39997558519241921"/>
      </right>
      <top/>
      <bottom style="medium">
        <color theme="0"/>
      </bottom>
      <diagonal/>
    </border>
    <border>
      <left style="medium">
        <color theme="3" tint="0.39997558519241921"/>
      </left>
      <right/>
      <top/>
      <bottom style="thick">
        <color theme="0"/>
      </bottom>
      <diagonal/>
    </border>
    <border>
      <left/>
      <right/>
      <top/>
      <bottom style="thick">
        <color theme="0"/>
      </bottom>
      <diagonal/>
    </border>
    <border>
      <left/>
      <right style="medium">
        <color theme="3" tint="0.39997558519241921"/>
      </right>
      <top/>
      <bottom style="thick">
        <color theme="0"/>
      </bottom>
      <diagonal/>
    </border>
    <border>
      <left/>
      <right style="medium">
        <color theme="3" tint="0.39994506668294322"/>
      </right>
      <top/>
      <bottom style="thick">
        <color theme="0"/>
      </bottom>
      <diagonal/>
    </border>
    <border>
      <left style="medium">
        <color theme="3" tint="0.39994506668294322"/>
      </left>
      <right/>
      <top/>
      <bottom style="thick">
        <color theme="0"/>
      </bottom>
      <diagonal/>
    </border>
    <border>
      <left/>
      <right/>
      <top style="medium">
        <color theme="0"/>
      </top>
      <bottom style="medium">
        <color theme="4" tint="-0.249977111117893"/>
      </bottom>
      <diagonal/>
    </border>
    <border>
      <left/>
      <right style="medium">
        <color theme="3" tint="0.39997558519241921"/>
      </right>
      <top style="medium">
        <color theme="0"/>
      </top>
      <bottom style="medium">
        <color theme="4" tint="-0.249977111117893"/>
      </bottom>
      <diagonal/>
    </border>
    <border>
      <left style="medium">
        <color theme="3" tint="0.39997558519241921"/>
      </left>
      <right style="medium">
        <color theme="0"/>
      </right>
      <top style="thick">
        <color theme="0"/>
      </top>
      <bottom style="medium">
        <color theme="4" tint="-0.249977111117893"/>
      </bottom>
      <diagonal/>
    </border>
    <border>
      <left style="medium">
        <color theme="0"/>
      </left>
      <right style="medium">
        <color theme="0"/>
      </right>
      <top style="thick">
        <color theme="0"/>
      </top>
      <bottom style="medium">
        <color theme="4" tint="-0.249977111117893"/>
      </bottom>
      <diagonal/>
    </border>
    <border>
      <left style="medium">
        <color theme="0"/>
      </left>
      <right style="medium">
        <color theme="3" tint="0.39997558519241921"/>
      </right>
      <top style="thick">
        <color theme="0"/>
      </top>
      <bottom style="medium">
        <color theme="4" tint="-0.249977111117893"/>
      </bottom>
      <diagonal/>
    </border>
    <border>
      <left style="medium">
        <color theme="0"/>
      </left>
      <right style="medium">
        <color theme="3" tint="0.39994506668294322"/>
      </right>
      <top style="thick">
        <color theme="0"/>
      </top>
      <bottom style="medium">
        <color theme="4" tint="-0.249977111117893"/>
      </bottom>
      <diagonal/>
    </border>
    <border>
      <left style="medium">
        <color theme="3" tint="0.39994506668294322"/>
      </left>
      <right style="medium">
        <color theme="0"/>
      </right>
      <top style="thick">
        <color theme="0"/>
      </top>
      <bottom style="medium">
        <color theme="4" tint="-0.249977111117893"/>
      </bottom>
      <diagonal/>
    </border>
    <border>
      <left style="medium">
        <color theme="0"/>
      </left>
      <right/>
      <top style="thick">
        <color theme="0"/>
      </top>
      <bottom style="medium">
        <color theme="4" tint="-0.249977111117893"/>
      </bottom>
      <diagonal/>
    </border>
    <border>
      <left/>
      <right/>
      <top style="medium">
        <color theme="4" tint="-0.249977111117893"/>
      </top>
      <bottom style="thin">
        <color theme="0" tint="-0.24994659260841701"/>
      </bottom>
      <diagonal/>
    </border>
    <border>
      <left/>
      <right/>
      <top style="medium">
        <color theme="4" tint="-0.249977111117893"/>
      </top>
      <bottom style="hair">
        <color auto="1"/>
      </bottom>
      <diagonal/>
    </border>
    <border>
      <left/>
      <right style="medium">
        <color theme="3" tint="0.39997558519241921"/>
      </right>
      <top style="medium">
        <color theme="4" tint="-0.249977111117893"/>
      </top>
      <bottom style="hair">
        <color auto="1"/>
      </bottom>
      <diagonal/>
    </border>
    <border>
      <left style="medium">
        <color theme="3" tint="0.39997558519241921"/>
      </left>
      <right style="thin">
        <color theme="2"/>
      </right>
      <top style="medium">
        <color theme="4" tint="-0.249977111117893"/>
      </top>
      <bottom style="hair">
        <color auto="1"/>
      </bottom>
      <diagonal/>
    </border>
    <border>
      <left style="thin">
        <color theme="2"/>
      </left>
      <right style="thin">
        <color theme="2"/>
      </right>
      <top style="medium">
        <color theme="4" tint="-0.249977111117893"/>
      </top>
      <bottom style="hair">
        <color auto="1"/>
      </bottom>
      <diagonal/>
    </border>
    <border>
      <left style="thin">
        <color theme="2"/>
      </left>
      <right style="medium">
        <color theme="3" tint="0.59999389629810485"/>
      </right>
      <top style="medium">
        <color theme="4" tint="-0.249977111117893"/>
      </top>
      <bottom style="hair">
        <color auto="1"/>
      </bottom>
      <diagonal/>
    </border>
    <border>
      <left/>
      <right style="thin">
        <color theme="2"/>
      </right>
      <top style="medium">
        <color theme="4" tint="-0.249977111117893"/>
      </top>
      <bottom style="hair">
        <color auto="1"/>
      </bottom>
      <diagonal/>
    </border>
    <border>
      <left style="hair">
        <color theme="2" tint="-9.9948118533890809E-2"/>
      </left>
      <right style="hair">
        <color theme="2" tint="-9.9948118533890809E-2"/>
      </right>
      <top style="medium">
        <color theme="4" tint="-0.249977111117893"/>
      </top>
      <bottom style="hair">
        <color auto="1"/>
      </bottom>
      <diagonal/>
    </border>
    <border>
      <left style="hair">
        <color theme="2" tint="-9.9948118533890809E-2"/>
      </left>
      <right style="medium">
        <color theme="3" tint="0.39997558519241921"/>
      </right>
      <top style="medium">
        <color theme="4" tint="-0.249977111117893"/>
      </top>
      <bottom style="hair">
        <color auto="1"/>
      </bottom>
      <diagonal/>
    </border>
    <border>
      <left style="medium">
        <color theme="3" tint="0.39997558519241921"/>
      </left>
      <right style="hair">
        <color theme="2" tint="-9.9948118533890809E-2"/>
      </right>
      <top style="medium">
        <color theme="4" tint="-0.249977111117893"/>
      </top>
      <bottom style="hair">
        <color auto="1"/>
      </bottom>
      <diagonal/>
    </border>
    <border>
      <left style="hair">
        <color theme="2" tint="-9.9948118533890809E-2"/>
      </left>
      <right style="medium">
        <color theme="3" tint="0.39994506668294322"/>
      </right>
      <top style="medium">
        <color theme="4" tint="-0.249977111117893"/>
      </top>
      <bottom style="hair">
        <color theme="1"/>
      </bottom>
      <diagonal/>
    </border>
    <border>
      <left/>
      <right/>
      <top style="thin">
        <color theme="0" tint="-0.24994659260841701"/>
      </top>
      <bottom/>
      <diagonal/>
    </border>
    <border>
      <left/>
      <right/>
      <top style="hair">
        <color auto="1"/>
      </top>
      <bottom/>
      <diagonal/>
    </border>
    <border>
      <left/>
      <right style="medium">
        <color theme="3" tint="0.39997558519241921"/>
      </right>
      <top style="hair">
        <color auto="1"/>
      </top>
      <bottom/>
      <diagonal/>
    </border>
    <border>
      <left style="medium">
        <color theme="3" tint="0.39997558519241921"/>
      </left>
      <right style="thin">
        <color theme="2"/>
      </right>
      <top/>
      <bottom style="hair">
        <color auto="1"/>
      </bottom>
      <diagonal/>
    </border>
    <border>
      <left style="thin">
        <color theme="2"/>
      </left>
      <right style="thin">
        <color theme="2"/>
      </right>
      <top/>
      <bottom style="hair">
        <color auto="1"/>
      </bottom>
      <diagonal/>
    </border>
    <border>
      <left style="thin">
        <color theme="2"/>
      </left>
      <right style="thin">
        <color theme="2"/>
      </right>
      <top style="hair">
        <color auto="1"/>
      </top>
      <bottom style="hair">
        <color auto="1"/>
      </bottom>
      <diagonal/>
    </border>
    <border>
      <left style="hair">
        <color theme="2" tint="-9.9948118533890809E-2"/>
      </left>
      <right style="hair">
        <color theme="2" tint="-9.9948118533890809E-2"/>
      </right>
      <top style="hair">
        <color auto="1"/>
      </top>
      <bottom style="hair">
        <color auto="1"/>
      </bottom>
      <diagonal/>
    </border>
    <border>
      <left style="thin">
        <color theme="2"/>
      </left>
      <right style="medium">
        <color theme="3" tint="0.59999389629810485"/>
      </right>
      <top style="hair">
        <color auto="1"/>
      </top>
      <bottom style="hair">
        <color auto="1"/>
      </bottom>
      <diagonal/>
    </border>
    <border>
      <left/>
      <right style="thin">
        <color theme="2"/>
      </right>
      <top/>
      <bottom style="hair">
        <color auto="1"/>
      </bottom>
      <diagonal/>
    </border>
    <border>
      <left style="hair">
        <color theme="2" tint="-9.9948118533890809E-2"/>
      </left>
      <right style="hair">
        <color theme="2" tint="-9.9948118533890809E-2"/>
      </right>
      <top/>
      <bottom style="hair">
        <color auto="1"/>
      </bottom>
      <diagonal/>
    </border>
    <border>
      <left style="hair">
        <color theme="2" tint="-9.9948118533890809E-2"/>
      </left>
      <right style="medium">
        <color theme="3" tint="0.39997558519241921"/>
      </right>
      <top/>
      <bottom style="hair">
        <color auto="1"/>
      </bottom>
      <diagonal/>
    </border>
    <border>
      <left style="medium">
        <color theme="3" tint="0.39997558519241921"/>
      </left>
      <right style="hair">
        <color theme="2" tint="-9.9948118533890809E-2"/>
      </right>
      <top/>
      <bottom style="hair">
        <color auto="1"/>
      </bottom>
      <diagonal/>
    </border>
    <border>
      <left style="hair">
        <color theme="2" tint="-9.9948118533890809E-2"/>
      </left>
      <right style="medium">
        <color theme="3" tint="0.39994506668294322"/>
      </right>
      <top/>
      <bottom style="hair">
        <color indexed="64"/>
      </bottom>
      <diagonal/>
    </border>
    <border>
      <left/>
      <right/>
      <top/>
      <bottom style="hair">
        <color indexed="64"/>
      </bottom>
      <diagonal/>
    </border>
    <border>
      <left/>
      <right style="medium">
        <color theme="3" tint="0.39997558519241921"/>
      </right>
      <top/>
      <bottom/>
      <diagonal/>
    </border>
    <border>
      <left/>
      <right style="thin">
        <color theme="2"/>
      </right>
      <top style="hair">
        <color auto="1"/>
      </top>
      <bottom style="hair">
        <color auto="1"/>
      </bottom>
      <diagonal/>
    </border>
    <border>
      <left/>
      <right/>
      <top/>
      <bottom style="thin">
        <color theme="0" tint="-0.24994659260841701"/>
      </bottom>
      <diagonal/>
    </border>
    <border>
      <left/>
      <right style="medium">
        <color theme="3" tint="0.39997558519241921"/>
      </right>
      <top/>
      <bottom style="hair">
        <color auto="1"/>
      </bottom>
      <diagonal/>
    </border>
    <border>
      <left/>
      <right/>
      <top style="hair">
        <color auto="1"/>
      </top>
      <bottom style="hair">
        <color auto="1"/>
      </bottom>
      <diagonal/>
    </border>
    <border>
      <left/>
      <right style="medium">
        <color theme="3" tint="0.39997558519241921"/>
      </right>
      <top style="hair">
        <color auto="1"/>
      </top>
      <bottom style="hair">
        <color auto="1"/>
      </bottom>
      <diagonal/>
    </border>
    <border>
      <left style="medium">
        <color theme="3" tint="0.39997558519241921"/>
      </left>
      <right style="thin">
        <color theme="2"/>
      </right>
      <top style="hair">
        <color auto="1"/>
      </top>
      <bottom style="hair">
        <color auto="1"/>
      </bottom>
      <diagonal/>
    </border>
    <border>
      <left style="medium">
        <color theme="3" tint="0.39997558519241921"/>
      </left>
      <right style="hair">
        <color theme="2" tint="-9.9948118533890809E-2"/>
      </right>
      <top style="hair">
        <color auto="1"/>
      </top>
      <bottom style="hair">
        <color auto="1"/>
      </bottom>
      <diagonal/>
    </border>
    <border>
      <left/>
      <right/>
      <top style="thin">
        <color theme="0" tint="-0.24994659260841701"/>
      </top>
      <bottom style="thin">
        <color theme="0" tint="-0.24994659260841701"/>
      </bottom>
      <diagonal/>
    </border>
    <border>
      <left style="thin">
        <color theme="2"/>
      </left>
      <right/>
      <top style="hair">
        <color auto="1"/>
      </top>
      <bottom style="hair">
        <color auto="1"/>
      </bottom>
      <diagonal/>
    </border>
    <border>
      <left style="medium">
        <color theme="3" tint="0.59999389629810485"/>
      </left>
      <right style="thin">
        <color theme="2"/>
      </right>
      <top style="hair">
        <color auto="1"/>
      </top>
      <bottom style="hair">
        <color auto="1"/>
      </bottom>
      <diagonal/>
    </border>
    <border>
      <left style="medium">
        <color theme="3" tint="0.39997558519241921"/>
      </left>
      <right style="thin">
        <color theme="2"/>
      </right>
      <top style="hair">
        <color auto="1"/>
      </top>
      <bottom/>
      <diagonal/>
    </border>
    <border>
      <left style="thin">
        <color theme="2"/>
      </left>
      <right style="thin">
        <color theme="2"/>
      </right>
      <top style="hair">
        <color auto="1"/>
      </top>
      <bottom/>
      <diagonal/>
    </border>
    <border>
      <left style="thin">
        <color theme="2"/>
      </left>
      <right/>
      <top style="hair">
        <color auto="1"/>
      </top>
      <bottom/>
      <diagonal/>
    </border>
    <border>
      <left style="medium">
        <color theme="3" tint="0.59999389629810485"/>
      </left>
      <right style="thin">
        <color theme="2"/>
      </right>
      <top style="hair">
        <color auto="1"/>
      </top>
      <bottom/>
      <diagonal/>
    </border>
    <border>
      <left style="medium">
        <color theme="3" tint="0.39997558519241921"/>
      </left>
      <right style="hair">
        <color theme="2" tint="-9.9948118533890809E-2"/>
      </right>
      <top style="hair">
        <color auto="1"/>
      </top>
      <bottom/>
      <diagonal/>
    </border>
    <border>
      <left style="hair">
        <color theme="2" tint="-9.9948118533890809E-2"/>
      </left>
      <right style="hair">
        <color theme="2" tint="-9.9948118533890809E-2"/>
      </right>
      <top style="hair">
        <color auto="1"/>
      </top>
      <bottom/>
      <diagonal/>
    </border>
    <border>
      <left style="medium">
        <color theme="3" tint="0.59999389629810485"/>
      </left>
      <right/>
      <top style="hair">
        <color auto="1"/>
      </top>
      <bottom style="hair">
        <color auto="1"/>
      </bottom>
      <diagonal/>
    </border>
    <border>
      <left/>
      <right/>
      <top/>
      <bottom style="medium">
        <color theme="3" tint="0.39997558519241921"/>
      </bottom>
      <diagonal/>
    </border>
    <border>
      <left/>
      <right style="medium">
        <color theme="3" tint="0.39997558519241921"/>
      </right>
      <top/>
      <bottom style="medium">
        <color theme="3" tint="0.39997558519241921"/>
      </bottom>
      <diagonal/>
    </border>
    <border>
      <left style="medium">
        <color theme="3" tint="0.39997558519241921"/>
      </left>
      <right style="thin">
        <color theme="2"/>
      </right>
      <top style="hair">
        <color auto="1"/>
      </top>
      <bottom style="medium">
        <color theme="3" tint="0.39997558519241921"/>
      </bottom>
      <diagonal/>
    </border>
    <border>
      <left style="thin">
        <color theme="2"/>
      </left>
      <right style="thin">
        <color theme="2"/>
      </right>
      <top style="hair">
        <color auto="1"/>
      </top>
      <bottom style="medium">
        <color theme="3" tint="0.39997558519241921"/>
      </bottom>
      <diagonal/>
    </border>
    <border>
      <left style="hair">
        <color theme="2" tint="-9.9948118533890809E-2"/>
      </left>
      <right/>
      <top style="hair">
        <color auto="1"/>
      </top>
      <bottom style="medium">
        <color theme="3" tint="0.39997558519241921"/>
      </bottom>
      <diagonal/>
    </border>
    <border>
      <left style="thin">
        <color theme="2"/>
      </left>
      <right/>
      <top style="hair">
        <color auto="1"/>
      </top>
      <bottom style="medium">
        <color theme="3" tint="0.39997558519241921"/>
      </bottom>
      <diagonal/>
    </border>
    <border>
      <left style="medium">
        <color theme="3" tint="0.59999389629810485"/>
      </left>
      <right style="thin">
        <color theme="2"/>
      </right>
      <top style="hair">
        <color auto="1"/>
      </top>
      <bottom style="medium">
        <color theme="3" tint="0.39997558519241921"/>
      </bottom>
      <diagonal/>
    </border>
    <border>
      <left style="hair">
        <color theme="2" tint="-9.9948118533890809E-2"/>
      </left>
      <right style="hair">
        <color theme="2" tint="-9.9948118533890809E-2"/>
      </right>
      <top style="hair">
        <color auto="1"/>
      </top>
      <bottom style="medium">
        <color theme="3" tint="0.39997558519241921"/>
      </bottom>
      <diagonal/>
    </border>
    <border>
      <left style="hair">
        <color theme="2" tint="-9.9948118533890809E-2"/>
      </left>
      <right style="medium">
        <color theme="3" tint="0.39997558519241921"/>
      </right>
      <top style="hair">
        <color auto="1"/>
      </top>
      <bottom style="medium">
        <color theme="3" tint="0.39997558519241921"/>
      </bottom>
      <diagonal/>
    </border>
    <border>
      <left style="medium">
        <color theme="3" tint="0.39997558519241921"/>
      </left>
      <right style="hair">
        <color theme="2" tint="-9.9948118533890809E-2"/>
      </right>
      <top style="hair">
        <color auto="1"/>
      </top>
      <bottom style="medium">
        <color theme="3" tint="0.39997558519241921"/>
      </bottom>
      <diagonal/>
    </border>
    <border>
      <left/>
      <right/>
      <top style="hair">
        <color auto="1"/>
      </top>
      <bottom style="medium">
        <color theme="3" tint="0.39997558519241921"/>
      </bottom>
      <diagonal/>
    </border>
    <border>
      <left/>
      <right style="medium">
        <color theme="3" tint="0.39994506668294322"/>
      </right>
      <top style="hair">
        <color auto="1"/>
      </top>
      <bottom style="medium">
        <color theme="3" tint="0.39997558519241921"/>
      </bottom>
      <diagonal/>
    </border>
    <border>
      <left style="medium">
        <color theme="3" tint="0.39997558519241921"/>
      </left>
      <right/>
      <top/>
      <bottom style="medium">
        <color theme="3" tint="0.39997558519241921"/>
      </bottom>
      <diagonal/>
    </border>
    <border>
      <left style="medium">
        <color theme="3" tint="0.39997558519241921"/>
      </left>
      <right/>
      <top/>
      <bottom style="medium">
        <color theme="3" tint="0.59999389629810485"/>
      </bottom>
      <diagonal/>
    </border>
    <border>
      <left style="medium">
        <color theme="3" tint="0.39997558519241921"/>
      </left>
      <right style="thin">
        <color theme="2" tint="-9.9978637043366805E-2"/>
      </right>
      <top/>
      <bottom style="medium">
        <color theme="3" tint="0.59999389629810485"/>
      </bottom>
      <diagonal/>
    </border>
    <border>
      <left/>
      <right/>
      <top/>
      <bottom style="medium">
        <color theme="3" tint="0.59999389629810485"/>
      </bottom>
      <diagonal/>
    </border>
    <border>
      <left style="thin">
        <color theme="2" tint="-9.9978637043366805E-2"/>
      </left>
      <right style="thin">
        <color theme="2" tint="-9.9978637043366805E-2"/>
      </right>
      <top/>
      <bottom style="medium">
        <color theme="3" tint="0.59999389629810485"/>
      </bottom>
      <diagonal/>
    </border>
    <border>
      <left style="thin">
        <color theme="2" tint="-9.9978637043366805E-2"/>
      </left>
      <right style="thin">
        <color theme="2" tint="-9.9978637043366805E-2"/>
      </right>
      <top style="medium">
        <color theme="3" tint="0.39997558519241921"/>
      </top>
      <bottom style="medium">
        <color theme="3" tint="0.59999389629810485"/>
      </bottom>
      <diagonal/>
    </border>
    <border>
      <left/>
      <right style="thin">
        <color theme="2" tint="-9.9978637043366805E-2"/>
      </right>
      <top/>
      <bottom style="medium">
        <color theme="3" tint="0.59999389629810485"/>
      </bottom>
      <diagonal/>
    </border>
    <border>
      <left style="thin">
        <color theme="2" tint="-9.9978637043366805E-2"/>
      </left>
      <right/>
      <top/>
      <bottom style="medium">
        <color theme="3" tint="0.59999389629810485"/>
      </bottom>
      <diagonal/>
    </border>
    <border>
      <left style="medium">
        <color theme="4" tint="-0.249977111117893"/>
      </left>
      <right/>
      <top style="thin">
        <color theme="0"/>
      </top>
      <bottom/>
      <diagonal/>
    </border>
    <border>
      <left/>
      <right/>
      <top style="thin">
        <color theme="0"/>
      </top>
      <bottom/>
      <diagonal/>
    </border>
    <border>
      <left/>
      <right style="medium">
        <color theme="4" tint="-0.249977111117893"/>
      </right>
      <top style="thin">
        <color theme="0"/>
      </top>
      <bottom/>
      <diagonal/>
    </border>
    <border>
      <left style="medium">
        <color theme="4" tint="-0.249977111117893"/>
      </left>
      <right/>
      <top style="thick">
        <color theme="0"/>
      </top>
      <bottom style="medium">
        <color theme="0"/>
      </bottom>
      <diagonal/>
    </border>
    <border>
      <left/>
      <right/>
      <top style="thick">
        <color theme="0"/>
      </top>
      <bottom style="medium">
        <color theme="0"/>
      </bottom>
      <diagonal/>
    </border>
    <border>
      <left/>
      <right style="medium">
        <color theme="4" tint="-0.249977111117893"/>
      </right>
      <top style="thick">
        <color theme="0"/>
      </top>
      <bottom style="medium">
        <color theme="0"/>
      </bottom>
      <diagonal/>
    </border>
    <border>
      <left style="medium">
        <color theme="4" tint="-0.249977111117893"/>
      </left>
      <right/>
      <top style="thick">
        <color theme="0"/>
      </top>
      <bottom/>
      <diagonal/>
    </border>
    <border>
      <left/>
      <right/>
      <top style="thick">
        <color theme="0"/>
      </top>
      <bottom/>
      <diagonal/>
    </border>
    <border>
      <left/>
      <right style="medium">
        <color theme="4" tint="-0.249977111117893"/>
      </right>
      <top style="thick">
        <color theme="0"/>
      </top>
      <bottom/>
      <diagonal/>
    </border>
    <border>
      <left style="medium">
        <color theme="4" tint="-0.249977111117893"/>
      </left>
      <right/>
      <top/>
      <bottom style="medium">
        <color theme="0"/>
      </bottom>
      <diagonal/>
    </border>
    <border>
      <left/>
      <right style="medium">
        <color theme="4" tint="-0.249977111117893"/>
      </right>
      <top/>
      <bottom style="medium">
        <color theme="0"/>
      </bottom>
      <diagonal/>
    </border>
    <border>
      <left/>
      <right/>
      <top/>
      <bottom style="medium">
        <color theme="4" tint="-0.249977111117893"/>
      </bottom>
      <diagonal/>
    </border>
    <border>
      <left style="medium">
        <color theme="4" tint="-0.249977111117893"/>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style="medium">
        <color theme="4" tint="-0.249977111117893"/>
      </left>
      <right style="medium">
        <color theme="0"/>
      </right>
      <top/>
      <bottom style="medium">
        <color theme="4" tint="-0.249977111117893"/>
      </bottom>
      <diagonal/>
    </border>
    <border>
      <left style="medium">
        <color theme="0"/>
      </left>
      <right style="medium">
        <color theme="4" tint="0.39997558519241921"/>
      </right>
      <top/>
      <bottom style="medium">
        <color theme="4" tint="-0.249977111117893"/>
      </bottom>
      <diagonal/>
    </border>
    <border>
      <left style="medium">
        <color theme="4" tint="0.39997558519241921"/>
      </left>
      <right style="medium">
        <color theme="0"/>
      </right>
      <top style="medium">
        <color theme="4" tint="0.39997558519241921"/>
      </top>
      <bottom style="medium">
        <color theme="4" tint="-0.249977111117893"/>
      </bottom>
      <diagonal/>
    </border>
    <border>
      <left style="medium">
        <color theme="0"/>
      </left>
      <right style="medium">
        <color theme="4" tint="0.39997558519241921"/>
      </right>
      <top style="medium">
        <color theme="4" tint="0.39997558519241921"/>
      </top>
      <bottom style="medium">
        <color theme="4" tint="-0.249977111117893"/>
      </bottom>
      <diagonal/>
    </border>
    <border>
      <left style="medium">
        <color theme="0"/>
      </left>
      <right style="medium">
        <color theme="4" tint="-0.249977111117893"/>
      </right>
      <top/>
      <bottom style="medium">
        <color theme="4" tint="-0.249977111117893"/>
      </bottom>
      <diagonal/>
    </border>
    <border>
      <left/>
      <right/>
      <top style="medium">
        <color theme="0"/>
      </top>
      <bottom/>
      <diagonal/>
    </border>
    <border>
      <left style="medium">
        <color theme="0"/>
      </left>
      <right style="medium">
        <color theme="4" tint="-0.249977111117893"/>
      </right>
      <top style="medium">
        <color theme="0"/>
      </top>
      <bottom/>
      <diagonal/>
    </border>
    <border>
      <left style="medium">
        <color theme="4" tint="-0.249977111117893"/>
      </left>
      <right/>
      <top style="medium">
        <color theme="4" tint="-0.249977111117893"/>
      </top>
      <bottom style="thick">
        <color theme="0"/>
      </bottom>
      <diagonal/>
    </border>
    <border>
      <left/>
      <right/>
      <top style="medium">
        <color theme="4" tint="-0.249977111117893"/>
      </top>
      <bottom style="thick">
        <color theme="0"/>
      </bottom>
      <diagonal/>
    </border>
    <border>
      <left/>
      <right style="medium">
        <color theme="4" tint="-0.249977111117893"/>
      </right>
      <top style="medium">
        <color theme="4" tint="-0.249977111117893"/>
      </top>
      <bottom style="thick">
        <color theme="0"/>
      </bottom>
      <diagonal/>
    </border>
    <border>
      <left/>
      <right/>
      <top/>
      <bottom style="hair">
        <color theme="1"/>
      </bottom>
      <diagonal/>
    </border>
    <border>
      <left style="medium">
        <color theme="4" tint="-0.249977111117893"/>
      </left>
      <right style="thin">
        <color theme="0"/>
      </right>
      <top style="thick">
        <color theme="0"/>
      </top>
      <bottom style="hair">
        <color theme="1"/>
      </bottom>
      <diagonal/>
    </border>
    <border>
      <left/>
      <right style="thin">
        <color theme="0"/>
      </right>
      <top style="thick">
        <color theme="0"/>
      </top>
      <bottom style="hair">
        <color theme="1"/>
      </bottom>
      <diagonal/>
    </border>
    <border>
      <left style="thin">
        <color theme="0"/>
      </left>
      <right style="medium">
        <color theme="4" tint="-0.249977111117893"/>
      </right>
      <top style="thick">
        <color theme="0"/>
      </top>
      <bottom/>
      <diagonal/>
    </border>
    <border>
      <left style="medium">
        <color theme="4" tint="-0.249977111117893"/>
      </left>
      <right style="medium">
        <color theme="0"/>
      </right>
      <top style="thick">
        <color theme="0"/>
      </top>
      <bottom style="hair">
        <color theme="1"/>
      </bottom>
      <diagonal/>
    </border>
    <border>
      <left/>
      <right style="medium">
        <color theme="4" tint="0.39997558519241921"/>
      </right>
      <top style="thick">
        <color theme="0"/>
      </top>
      <bottom style="hair">
        <color theme="1"/>
      </bottom>
      <diagonal/>
    </border>
    <border>
      <left style="medium">
        <color theme="4" tint="0.39997558519241921"/>
      </left>
      <right style="medium">
        <color theme="0"/>
      </right>
      <top style="thick">
        <color theme="0"/>
      </top>
      <bottom style="hair">
        <color theme="1"/>
      </bottom>
      <diagonal/>
    </border>
    <border>
      <left/>
      <right style="medium">
        <color theme="4" tint="-0.249977111117893"/>
      </right>
      <top style="thick">
        <color theme="0"/>
      </top>
      <bottom style="hair">
        <color theme="1"/>
      </bottom>
      <diagonal/>
    </border>
    <border>
      <left style="medium">
        <color theme="0"/>
      </left>
      <right style="medium">
        <color theme="0"/>
      </right>
      <top style="thick">
        <color theme="0"/>
      </top>
      <bottom style="hair">
        <color theme="1"/>
      </bottom>
      <diagonal/>
    </border>
    <border>
      <left/>
      <right style="medium">
        <color theme="4" tint="-0.249977111117893"/>
      </right>
      <top style="hair">
        <color theme="1"/>
      </top>
      <bottom style="hair">
        <color theme="1"/>
      </bottom>
      <diagonal/>
    </border>
    <border>
      <left/>
      <right/>
      <top style="hair">
        <color theme="1"/>
      </top>
      <bottom style="hair">
        <color theme="1"/>
      </bottom>
      <diagonal/>
    </border>
    <border>
      <left style="medium">
        <color theme="4" tint="-0.249977111117893"/>
      </left>
      <right style="thin">
        <color theme="0"/>
      </right>
      <top style="hair">
        <color theme="1"/>
      </top>
      <bottom style="hair">
        <color theme="1"/>
      </bottom>
      <diagonal/>
    </border>
    <border>
      <left/>
      <right style="thin">
        <color theme="0"/>
      </right>
      <top style="hair">
        <color theme="1"/>
      </top>
      <bottom style="hair">
        <color theme="1"/>
      </bottom>
      <diagonal/>
    </border>
    <border>
      <left style="thin">
        <color theme="0"/>
      </left>
      <right style="medium">
        <color theme="4" tint="-0.249977111117893"/>
      </right>
      <top style="hair">
        <color indexed="64"/>
      </top>
      <bottom/>
      <diagonal/>
    </border>
    <border>
      <left style="medium">
        <color theme="4" tint="-0.249977111117893"/>
      </left>
      <right style="medium">
        <color theme="0"/>
      </right>
      <top style="hair">
        <color theme="1"/>
      </top>
      <bottom style="hair">
        <color theme="1"/>
      </bottom>
      <diagonal/>
    </border>
    <border>
      <left/>
      <right style="medium">
        <color theme="4" tint="0.39997558519241921"/>
      </right>
      <top style="hair">
        <color theme="1"/>
      </top>
      <bottom style="hair">
        <color theme="1"/>
      </bottom>
      <diagonal/>
    </border>
    <border>
      <left style="medium">
        <color theme="4" tint="0.39997558519241921"/>
      </left>
      <right style="medium">
        <color theme="0"/>
      </right>
      <top style="hair">
        <color theme="1"/>
      </top>
      <bottom style="hair">
        <color theme="1"/>
      </bottom>
      <diagonal/>
    </border>
    <border>
      <left style="medium">
        <color theme="0"/>
      </left>
      <right style="medium">
        <color theme="0"/>
      </right>
      <top style="hair">
        <color theme="1"/>
      </top>
      <bottom style="hair">
        <color theme="1"/>
      </bottom>
      <diagonal/>
    </border>
    <border>
      <left style="medium">
        <color theme="4" tint="-0.249977111117893"/>
      </left>
      <right style="thin">
        <color theme="0"/>
      </right>
      <top style="hair">
        <color theme="1"/>
      </top>
      <bottom style="thick">
        <color theme="0"/>
      </bottom>
      <diagonal/>
    </border>
    <border>
      <left/>
      <right style="thin">
        <color theme="0"/>
      </right>
      <top style="hair">
        <color theme="1"/>
      </top>
      <bottom/>
      <diagonal/>
    </border>
    <border>
      <left style="thin">
        <color theme="0"/>
      </left>
      <right style="medium">
        <color theme="4" tint="-0.249977111117893"/>
      </right>
      <top style="hair">
        <color indexed="64"/>
      </top>
      <bottom style="thick">
        <color theme="0"/>
      </bottom>
      <diagonal/>
    </border>
    <border>
      <left style="medium">
        <color theme="4" tint="-0.249977111117893"/>
      </left>
      <right style="medium">
        <color theme="0"/>
      </right>
      <top style="hair">
        <color theme="1"/>
      </top>
      <bottom style="thick">
        <color theme="0"/>
      </bottom>
      <diagonal/>
    </border>
    <border>
      <left/>
      <right style="medium">
        <color theme="4" tint="0.39997558519241921"/>
      </right>
      <top style="hair">
        <color theme="1"/>
      </top>
      <bottom style="thick">
        <color theme="0"/>
      </bottom>
      <diagonal/>
    </border>
    <border>
      <left style="medium">
        <color theme="4" tint="0.39997558519241921"/>
      </left>
      <right style="medium">
        <color theme="0"/>
      </right>
      <top style="hair">
        <color theme="1"/>
      </top>
      <bottom style="thick">
        <color theme="0"/>
      </bottom>
      <diagonal/>
    </border>
    <border>
      <left/>
      <right style="medium">
        <color theme="4" tint="-0.249977111117893"/>
      </right>
      <top style="hair">
        <color theme="1"/>
      </top>
      <bottom style="thick">
        <color theme="0"/>
      </bottom>
      <diagonal/>
    </border>
    <border>
      <left style="medium">
        <color theme="0"/>
      </left>
      <right style="medium">
        <color theme="0"/>
      </right>
      <top style="hair">
        <color theme="1"/>
      </top>
      <bottom style="thick">
        <color theme="0"/>
      </bottom>
      <diagonal/>
    </border>
    <border>
      <left/>
      <right style="medium">
        <color theme="4" tint="-0.249977111117893"/>
      </right>
      <top style="hair">
        <color theme="1"/>
      </top>
      <bottom/>
      <diagonal/>
    </border>
    <border>
      <left style="medium">
        <color theme="4" tint="-0.249977111117893"/>
      </left>
      <right/>
      <top style="thick">
        <color theme="0"/>
      </top>
      <bottom style="thick">
        <color theme="0"/>
      </bottom>
      <diagonal/>
    </border>
    <border>
      <left/>
      <right/>
      <top style="thick">
        <color theme="0"/>
      </top>
      <bottom style="thick">
        <color theme="0"/>
      </bottom>
      <diagonal/>
    </border>
    <border>
      <left/>
      <right style="medium">
        <color theme="4" tint="-0.249977111117893"/>
      </right>
      <top style="thick">
        <color theme="0"/>
      </top>
      <bottom style="thick">
        <color theme="0"/>
      </bottom>
      <diagonal/>
    </border>
    <border>
      <left style="medium">
        <color theme="4" tint="-0.249977111117893"/>
      </left>
      <right style="thin">
        <color theme="2" tint="-9.9978637043366805E-2"/>
      </right>
      <top style="hair">
        <color theme="1"/>
      </top>
      <bottom style="hair">
        <color theme="1"/>
      </bottom>
      <diagonal/>
    </border>
    <border>
      <left style="thin">
        <color theme="2" tint="-9.9978637043366805E-2"/>
      </left>
      <right style="thin">
        <color theme="0"/>
      </right>
      <top style="thick">
        <color theme="0"/>
      </top>
      <bottom style="hair">
        <color theme="1"/>
      </bottom>
      <diagonal/>
    </border>
    <border>
      <left style="thin">
        <color theme="2" tint="-9.9978637043366805E-2"/>
      </left>
      <right/>
      <top style="thick">
        <color theme="0"/>
      </top>
      <bottom style="hair">
        <color theme="1"/>
      </bottom>
      <diagonal/>
    </border>
    <border>
      <left/>
      <right/>
      <top style="medium">
        <color theme="4" tint="-0.249977111117893"/>
      </top>
      <bottom style="hair">
        <color theme="1"/>
      </bottom>
      <diagonal/>
    </border>
    <border>
      <left style="medium">
        <color theme="0"/>
      </left>
      <right style="medium">
        <color theme="0"/>
      </right>
      <top style="medium">
        <color theme="0"/>
      </top>
      <bottom style="medium">
        <color theme="0"/>
      </bottom>
      <diagonal/>
    </border>
    <border>
      <left style="thin">
        <color theme="2" tint="-9.9978637043366805E-2"/>
      </left>
      <right style="thin">
        <color theme="0"/>
      </right>
      <top style="hair">
        <color theme="1"/>
      </top>
      <bottom style="hair">
        <color theme="1"/>
      </bottom>
      <diagonal/>
    </border>
    <border>
      <left style="thin">
        <color theme="2" tint="-9.9978637043366805E-2"/>
      </left>
      <right/>
      <top style="hair">
        <color theme="1"/>
      </top>
      <bottom style="hair">
        <color theme="1"/>
      </bottom>
      <diagonal/>
    </border>
    <border>
      <left style="medium">
        <color theme="0"/>
      </left>
      <right style="medium">
        <color theme="0"/>
      </right>
      <top/>
      <bottom style="hair">
        <color theme="1"/>
      </bottom>
      <diagonal/>
    </border>
    <border>
      <left/>
      <right/>
      <top style="hair">
        <color theme="1"/>
      </top>
      <bottom/>
      <diagonal/>
    </border>
    <border>
      <left style="medium">
        <color theme="4" tint="-0.249977111117893"/>
      </left>
      <right/>
      <top style="hair">
        <color theme="1"/>
      </top>
      <bottom style="medium">
        <color theme="4" tint="-0.249977111117893"/>
      </bottom>
      <diagonal/>
    </border>
    <border>
      <left/>
      <right style="thin">
        <color theme="0"/>
      </right>
      <top style="hair">
        <color theme="1"/>
      </top>
      <bottom style="medium">
        <color theme="4" tint="-0.249977111117893"/>
      </bottom>
      <diagonal/>
    </border>
    <border>
      <left style="medium">
        <color theme="0"/>
      </left>
      <right/>
      <top/>
      <bottom style="medium">
        <color theme="4" tint="-0.249977111117893"/>
      </bottom>
      <diagonal/>
    </border>
    <border>
      <left/>
      <right style="medium">
        <color theme="0"/>
      </right>
      <top/>
      <bottom style="medium">
        <color theme="4" tint="-0.249977111117893"/>
      </bottom>
      <diagonal/>
    </border>
    <border>
      <left style="medium">
        <color theme="0"/>
      </left>
      <right style="medium">
        <color theme="4" tint="0.39997558519241921"/>
      </right>
      <top style="hair">
        <color theme="1"/>
      </top>
      <bottom style="medium">
        <color theme="4" tint="-0.249977111117893"/>
      </bottom>
      <diagonal/>
    </border>
    <border>
      <left style="medium">
        <color theme="4" tint="0.39997558519241921"/>
      </left>
      <right style="medium">
        <color theme="0"/>
      </right>
      <top style="hair">
        <color theme="1"/>
      </top>
      <bottom style="medium">
        <color theme="4" tint="-0.249977111117893"/>
      </bottom>
      <diagonal/>
    </border>
    <border>
      <left style="medium">
        <color theme="0"/>
      </left>
      <right style="medium">
        <color theme="0"/>
      </right>
      <top/>
      <bottom style="medium">
        <color theme="4" tint="-0.249977111117893"/>
      </bottom>
      <diagonal/>
    </border>
    <border>
      <left/>
      <right/>
      <top style="hair">
        <color auto="1"/>
      </top>
      <bottom style="hair">
        <color theme="1"/>
      </bottom>
      <diagonal/>
    </border>
    <border>
      <left style="medium">
        <color theme="4" tint="-0.249977111117893"/>
      </left>
      <right/>
      <top/>
      <bottom style="hair">
        <color theme="1"/>
      </bottom>
      <diagonal/>
    </border>
    <border>
      <left/>
      <right style="thin">
        <color theme="0"/>
      </right>
      <top style="medium">
        <color theme="4" tint="-0.249977111117893"/>
      </top>
      <bottom style="hair">
        <color theme="1"/>
      </bottom>
      <diagonal/>
    </border>
    <border>
      <left style="medium">
        <color theme="4" tint="-0.249977111117893"/>
      </left>
      <right style="thin">
        <color theme="2" tint="-9.9978637043366805E-2"/>
      </right>
      <top style="medium">
        <color theme="4" tint="-0.249977111117893"/>
      </top>
      <bottom style="hair">
        <color theme="1"/>
      </bottom>
      <diagonal/>
    </border>
    <border>
      <left/>
      <right style="medium">
        <color theme="4" tint="0.39997558519241921"/>
      </right>
      <top style="medium">
        <color theme="4" tint="-0.249977111117893"/>
      </top>
      <bottom style="hair">
        <color theme="1"/>
      </bottom>
      <diagonal/>
    </border>
    <border>
      <left/>
      <right style="thin">
        <color theme="2" tint="-9.9978637043366805E-2"/>
      </right>
      <top style="medium">
        <color theme="4" tint="-0.249977111117893"/>
      </top>
      <bottom style="hair">
        <color theme="1"/>
      </bottom>
      <diagonal/>
    </border>
    <border>
      <left style="thin">
        <color theme="2" tint="-9.9978637043366805E-2"/>
      </left>
      <right style="medium">
        <color theme="4" tint="0.39997558519241921"/>
      </right>
      <top style="medium">
        <color theme="4" tint="-0.249977111117893"/>
      </top>
      <bottom style="hair">
        <color theme="1"/>
      </bottom>
      <diagonal/>
    </border>
    <border>
      <left style="medium">
        <color theme="4" tint="-0.249977111117893"/>
      </left>
      <right style="medium">
        <color theme="0"/>
      </right>
      <top style="medium">
        <color theme="4" tint="-0.249977111117893"/>
      </top>
      <bottom style="hair">
        <color theme="1"/>
      </bottom>
      <diagonal/>
    </border>
    <border>
      <left style="medium">
        <color theme="0"/>
      </left>
      <right style="medium">
        <color theme="0"/>
      </right>
      <top style="medium">
        <color theme="4" tint="-0.249977111117893"/>
      </top>
      <bottom style="hair">
        <color theme="1"/>
      </bottom>
      <diagonal/>
    </border>
    <border>
      <left style="medium">
        <color theme="0"/>
      </left>
      <right style="medium">
        <color theme="4" tint="-0.249977111117893"/>
      </right>
      <top style="medium">
        <color theme="4" tint="-0.249977111117893"/>
      </top>
      <bottom style="hair">
        <color theme="1"/>
      </bottom>
      <diagonal/>
    </border>
    <border>
      <left style="medium">
        <color theme="4" tint="-0.249977111117893"/>
      </left>
      <right/>
      <top/>
      <bottom/>
      <diagonal/>
    </border>
    <border>
      <left/>
      <right style="thin">
        <color theme="0"/>
      </right>
      <top/>
      <bottom/>
      <diagonal/>
    </border>
    <border>
      <left style="medium">
        <color theme="4" tint="-0.249977111117893"/>
      </left>
      <right style="thin">
        <color theme="2" tint="-9.9978637043366805E-2"/>
      </right>
      <top style="hair">
        <color theme="1"/>
      </top>
      <bottom style="thick">
        <color theme="0"/>
      </bottom>
      <diagonal/>
    </border>
    <border>
      <left/>
      <right style="thin">
        <color theme="2" tint="-9.9978637043366805E-2"/>
      </right>
      <top style="hair">
        <color theme="1"/>
      </top>
      <bottom style="thick">
        <color theme="0"/>
      </bottom>
      <diagonal/>
    </border>
    <border>
      <left style="thin">
        <color theme="2" tint="-9.9978637043366805E-2"/>
      </left>
      <right style="medium">
        <color theme="4" tint="0.39997558519241921"/>
      </right>
      <top style="hair">
        <color theme="1"/>
      </top>
      <bottom style="thick">
        <color theme="0"/>
      </bottom>
      <diagonal/>
    </border>
    <border>
      <left/>
      <right/>
      <top style="hair">
        <color theme="1"/>
      </top>
      <bottom style="thick">
        <color theme="0"/>
      </bottom>
      <diagonal/>
    </border>
    <border>
      <left style="medium">
        <color theme="4" tint="-0.249977111117893"/>
      </left>
      <right style="thin">
        <color theme="0"/>
      </right>
      <top style="thick">
        <color theme="0"/>
      </top>
      <bottom style="medium">
        <color theme="4" tint="-0.249977111117893"/>
      </bottom>
      <diagonal/>
    </border>
    <border>
      <left/>
      <right style="thin">
        <color theme="0"/>
      </right>
      <top style="thick">
        <color theme="0"/>
      </top>
      <bottom style="medium">
        <color theme="4" tint="-0.249977111117893"/>
      </bottom>
      <diagonal/>
    </border>
    <border>
      <left/>
      <right/>
      <top style="hair">
        <color theme="1"/>
      </top>
      <bottom style="medium">
        <color theme="4" tint="-0.249977111117893"/>
      </bottom>
      <diagonal/>
    </border>
    <border>
      <left style="medium">
        <color theme="4" tint="-0.249977111117893"/>
      </left>
      <right style="medium">
        <color theme="0"/>
      </right>
      <top style="thick">
        <color theme="0"/>
      </top>
      <bottom style="medium">
        <color theme="4" tint="-0.249977111117893"/>
      </bottom>
      <diagonal/>
    </border>
    <border>
      <left style="medium">
        <color theme="0"/>
      </left>
      <right style="medium">
        <color theme="4" tint="0.39997558519241921"/>
      </right>
      <top style="thick">
        <color theme="0"/>
      </top>
      <bottom style="medium">
        <color theme="4" tint="-0.249977111117893"/>
      </bottom>
      <diagonal/>
    </border>
    <border>
      <left/>
      <right style="medium">
        <color theme="4" tint="-0.249977111117893"/>
      </right>
      <top/>
      <bottom style="medium">
        <color theme="4" tint="-0.249977111117893"/>
      </bottom>
      <diagonal/>
    </border>
    <border>
      <left/>
      <right style="medium">
        <color theme="3" tint="0.39997558519241921"/>
      </right>
      <top/>
      <bottom style="hair">
        <color theme="1"/>
      </bottom>
      <diagonal/>
    </border>
    <border>
      <left style="medium">
        <color theme="3" tint="0.39997558519241921"/>
      </left>
      <right/>
      <top style="medium">
        <color theme="4" tint="-0.249977111117893"/>
      </top>
      <bottom style="hair">
        <color theme="1"/>
      </bottom>
      <diagonal/>
    </border>
    <border>
      <left style="medium">
        <color theme="0"/>
      </left>
      <right style="medium">
        <color theme="4" tint="0.39997558519241921"/>
      </right>
      <top style="medium">
        <color theme="4" tint="-0.249977111117893"/>
      </top>
      <bottom style="hair">
        <color theme="1"/>
      </bottom>
      <diagonal/>
    </border>
    <border>
      <left style="medium">
        <color theme="4" tint="0.39997558519241921"/>
      </left>
      <right style="medium">
        <color theme="0"/>
      </right>
      <top style="medium">
        <color theme="4" tint="-0.249977111117893"/>
      </top>
      <bottom style="hair">
        <color theme="1"/>
      </bottom>
      <diagonal/>
    </border>
    <border>
      <left style="medium">
        <color theme="0"/>
      </left>
      <right/>
      <top style="medium">
        <color theme="4" tint="-0.249977111117893"/>
      </top>
      <bottom style="hair">
        <color theme="1"/>
      </bottom>
      <diagonal/>
    </border>
    <border>
      <left style="thin">
        <color theme="2" tint="-9.9978637043366805E-2"/>
      </left>
      <right style="thin">
        <color theme="0"/>
      </right>
      <top style="hair">
        <color theme="1"/>
      </top>
      <bottom style="thick">
        <color theme="0"/>
      </bottom>
      <diagonal/>
    </border>
  </borders>
  <cellStyleXfs count="4">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0" applyNumberFormat="0" applyFill="0" applyBorder="0" applyAlignment="0" applyProtection="0"/>
  </cellStyleXfs>
  <cellXfs count="636">
    <xf numFmtId="0" fontId="0" fillId="0" borderId="0" xfId="0"/>
    <xf numFmtId="0" fontId="4" fillId="0" borderId="0" xfId="0" applyFont="1"/>
    <xf numFmtId="0" fontId="5" fillId="0" borderId="0" xfId="0" applyFont="1"/>
    <xf numFmtId="0" fontId="6" fillId="0" borderId="0" xfId="0" applyFont="1"/>
    <xf numFmtId="0" fontId="7" fillId="0" borderId="0" xfId="0" applyFont="1" applyAlignment="1">
      <alignment wrapText="1"/>
    </xf>
    <xf numFmtId="0" fontId="7" fillId="0" borderId="0" xfId="0" applyFont="1"/>
    <xf numFmtId="0" fontId="8" fillId="0" borderId="0" xfId="0" applyFont="1" applyAlignment="1">
      <alignment wrapText="1"/>
    </xf>
    <xf numFmtId="0" fontId="9" fillId="0" borderId="0" xfId="3" applyFont="1" applyProtection="1"/>
    <xf numFmtId="0" fontId="10" fillId="0" borderId="0" xfId="0" applyFont="1" applyAlignment="1">
      <alignment vertical="center"/>
    </xf>
    <xf numFmtId="0" fontId="6" fillId="2" borderId="2" xfId="0" applyFont="1" applyFill="1" applyBorder="1" applyAlignment="1">
      <alignment vertical="center" wrapText="1"/>
    </xf>
    <xf numFmtId="0" fontId="11" fillId="2" borderId="2" xfId="3" applyFont="1" applyFill="1" applyBorder="1" applyAlignment="1" applyProtection="1">
      <alignment vertical="center" wrapText="1"/>
    </xf>
    <xf numFmtId="0" fontId="6" fillId="2" borderId="2" xfId="0" applyFont="1" applyFill="1" applyBorder="1" applyAlignment="1">
      <alignment horizontal="left" vertical="center" wrapText="1"/>
    </xf>
    <xf numFmtId="0" fontId="7" fillId="0" borderId="2" xfId="0" applyFont="1" applyBorder="1" applyAlignment="1">
      <alignment vertical="center" wrapText="1"/>
    </xf>
    <xf numFmtId="0" fontId="12" fillId="3" borderId="2" xfId="0" applyFont="1" applyFill="1" applyBorder="1" applyAlignment="1">
      <alignment vertical="center" wrapText="1"/>
    </xf>
    <xf numFmtId="0" fontId="12" fillId="4" borderId="2" xfId="0" applyFont="1" applyFill="1" applyBorder="1" applyAlignment="1">
      <alignment vertical="center" wrapText="1"/>
    </xf>
    <xf numFmtId="0" fontId="0" fillId="5" borderId="2" xfId="0" applyFill="1" applyBorder="1" applyAlignment="1" applyProtection="1">
      <alignment horizontal="left" vertical="center"/>
      <protection locked="0"/>
    </xf>
    <xf numFmtId="0" fontId="7" fillId="6" borderId="3"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6" borderId="5" xfId="0" applyFont="1" applyFill="1" applyBorder="1" applyAlignment="1">
      <alignment horizontal="left" vertical="center" wrapText="1"/>
    </xf>
    <xf numFmtId="0" fontId="12" fillId="7" borderId="2" xfId="0" applyFont="1" applyFill="1" applyBorder="1" applyAlignment="1">
      <alignment vertical="center" wrapText="1"/>
    </xf>
    <xf numFmtId="0" fontId="12" fillId="8" borderId="2" xfId="0" applyFont="1" applyFill="1" applyBorder="1" applyAlignment="1">
      <alignment vertical="center" wrapText="1"/>
    </xf>
    <xf numFmtId="0" fontId="8" fillId="0" borderId="2" xfId="3" applyFont="1" applyBorder="1" applyAlignment="1" applyProtection="1">
      <alignment vertical="center" wrapText="1"/>
    </xf>
    <xf numFmtId="0" fontId="0" fillId="5" borderId="3" xfId="0" applyFill="1" applyBorder="1" applyAlignment="1" applyProtection="1">
      <alignment horizontal="left" vertical="center" wrapText="1"/>
      <protection locked="0"/>
    </xf>
    <xf numFmtId="0" fontId="0" fillId="5" borderId="4" xfId="0" applyFill="1" applyBorder="1" applyAlignment="1" applyProtection="1">
      <alignment horizontal="left" vertical="center" wrapText="1"/>
      <protection locked="0"/>
    </xf>
    <xf numFmtId="0" fontId="0" fillId="5" borderId="5" xfId="0" applyFill="1" applyBorder="1" applyAlignment="1" applyProtection="1">
      <alignment horizontal="left" vertical="center" wrapText="1"/>
      <protection locked="0"/>
    </xf>
    <xf numFmtId="0" fontId="7" fillId="0" borderId="0" xfId="0" applyFont="1" applyAlignment="1">
      <alignment vertical="center" wrapText="1"/>
    </xf>
    <xf numFmtId="0" fontId="7" fillId="0" borderId="0" xfId="0" applyFont="1" applyAlignment="1">
      <alignment horizontal="center" vertical="center" wrapText="1"/>
    </xf>
    <xf numFmtId="0" fontId="13" fillId="0" borderId="0" xfId="3" applyFont="1" applyAlignment="1" applyProtection="1">
      <alignment vertical="center"/>
    </xf>
    <xf numFmtId="0" fontId="7" fillId="0" borderId="0" xfId="0" applyFont="1" applyAlignment="1">
      <alignment vertical="center"/>
    </xf>
    <xf numFmtId="0" fontId="7" fillId="9" borderId="0" xfId="0" applyFont="1" applyFill="1" applyAlignment="1">
      <alignment horizontal="center"/>
    </xf>
    <xf numFmtId="0" fontId="7" fillId="9" borderId="6" xfId="0" applyFont="1" applyFill="1" applyBorder="1" applyAlignment="1">
      <alignment horizontal="center"/>
    </xf>
    <xf numFmtId="0" fontId="14" fillId="10" borderId="7" xfId="0" applyFont="1" applyFill="1" applyBorder="1" applyAlignment="1">
      <alignment horizontal="center" vertical="center"/>
    </xf>
    <xf numFmtId="0" fontId="15" fillId="10" borderId="0" xfId="0" applyFont="1" applyFill="1" applyAlignment="1">
      <alignment horizontal="center" vertical="center"/>
    </xf>
    <xf numFmtId="0" fontId="7" fillId="9" borderId="0" xfId="0" applyFont="1" applyFill="1"/>
    <xf numFmtId="0" fontId="7" fillId="0" borderId="0" xfId="0" applyFont="1" applyAlignment="1">
      <alignment horizontal="center"/>
    </xf>
    <xf numFmtId="0" fontId="7" fillId="0" borderId="0" xfId="0" applyFont="1" applyAlignment="1">
      <alignment horizontal="left" indent="1"/>
    </xf>
    <xf numFmtId="0" fontId="7" fillId="0" borderId="8" xfId="0" applyFont="1" applyBorder="1" applyAlignment="1">
      <alignment horizontal="center"/>
    </xf>
    <xf numFmtId="0" fontId="7" fillId="0" borderId="0" xfId="0" applyFont="1" applyAlignment="1">
      <alignment horizontal="center"/>
    </xf>
    <xf numFmtId="0" fontId="16" fillId="0" borderId="0" xfId="0" applyFont="1" applyAlignment="1">
      <alignment horizontal="center"/>
    </xf>
    <xf numFmtId="0" fontId="17" fillId="11" borderId="3" xfId="0" applyFont="1" applyFill="1" applyBorder="1" applyAlignment="1">
      <alignment vertical="center"/>
    </xf>
    <xf numFmtId="0" fontId="17" fillId="11" borderId="2" xfId="0" applyFont="1" applyFill="1" applyBorder="1" applyAlignment="1">
      <alignment horizontal="center" vertical="center"/>
    </xf>
    <xf numFmtId="0" fontId="17" fillId="11" borderId="2" xfId="0" applyFont="1" applyFill="1" applyBorder="1" applyAlignment="1">
      <alignment horizontal="left" vertical="center"/>
    </xf>
    <xf numFmtId="0" fontId="7" fillId="5" borderId="2" xfId="0" applyFont="1" applyFill="1" applyBorder="1" applyAlignment="1" applyProtection="1">
      <alignment horizontal="left" vertical="center" wrapText="1"/>
      <protection locked="0"/>
    </xf>
    <xf numFmtId="0" fontId="7" fillId="0" borderId="0" xfId="0" applyFont="1" applyAlignment="1">
      <alignment horizontal="left"/>
    </xf>
    <xf numFmtId="0" fontId="16" fillId="0" borderId="0" xfId="0" applyFont="1" applyAlignment="1">
      <alignment vertical="center"/>
    </xf>
    <xf numFmtId="0" fontId="17" fillId="11" borderId="2" xfId="0" applyFont="1" applyFill="1" applyBorder="1" applyAlignment="1">
      <alignment vertical="center" wrapText="1"/>
    </xf>
    <xf numFmtId="0" fontId="18" fillId="0" borderId="0" xfId="0" applyFont="1" applyAlignment="1">
      <alignment vertical="center"/>
    </xf>
    <xf numFmtId="0" fontId="16" fillId="0" borderId="0" xfId="0" applyFont="1" applyAlignment="1">
      <alignment vertical="center" wrapText="1"/>
    </xf>
    <xf numFmtId="0" fontId="17" fillId="11" borderId="2" xfId="0" applyFont="1" applyFill="1" applyBorder="1" applyAlignment="1">
      <alignment horizontal="left" vertical="center" wrapText="1"/>
    </xf>
    <xf numFmtId="0" fontId="20" fillId="5" borderId="2" xfId="0" applyFont="1" applyFill="1" applyBorder="1" applyAlignment="1" applyProtection="1">
      <alignment vertical="center" wrapText="1"/>
      <protection locked="0"/>
    </xf>
    <xf numFmtId="0" fontId="20" fillId="5" borderId="2" xfId="0" applyFont="1" applyFill="1" applyBorder="1" applyAlignment="1" applyProtection="1">
      <alignment vertical="center"/>
      <protection locked="0"/>
    </xf>
    <xf numFmtId="0" fontId="17" fillId="11" borderId="2" xfId="0" applyFont="1" applyFill="1" applyBorder="1" applyAlignment="1">
      <alignment vertical="center"/>
    </xf>
    <xf numFmtId="2" fontId="7" fillId="12" borderId="2" xfId="0" applyNumberFormat="1" applyFont="1" applyFill="1" applyBorder="1" applyAlignment="1">
      <alignment vertical="center"/>
    </xf>
    <xf numFmtId="0" fontId="6" fillId="0" borderId="9" xfId="0" applyFont="1" applyBorder="1" applyAlignment="1">
      <alignment horizontal="left" indent="1"/>
    </xf>
    <xf numFmtId="0" fontId="21" fillId="0" borderId="9" xfId="0" applyFont="1" applyBorder="1" applyAlignment="1">
      <alignment horizontal="left" indent="1"/>
    </xf>
    <xf numFmtId="0" fontId="7" fillId="0" borderId="9" xfId="0" applyFont="1" applyBorder="1"/>
    <xf numFmtId="14" fontId="7" fillId="0" borderId="0" xfId="0" applyNumberFormat="1" applyFont="1" applyAlignment="1">
      <alignment vertical="center"/>
    </xf>
    <xf numFmtId="0" fontId="22" fillId="0" borderId="0" xfId="0" applyFont="1"/>
    <xf numFmtId="0" fontId="17" fillId="11" borderId="5" xfId="0" applyFont="1" applyFill="1" applyBorder="1" applyAlignment="1">
      <alignment vertical="center"/>
    </xf>
    <xf numFmtId="0" fontId="6" fillId="0" borderId="0" xfId="0" applyFont="1" applyAlignment="1">
      <alignment horizontal="left" indent="1"/>
    </xf>
    <xf numFmtId="0" fontId="7" fillId="0" borderId="2" xfId="0" applyFont="1" applyBorder="1" applyAlignment="1">
      <alignment vertical="center"/>
    </xf>
    <xf numFmtId="0" fontId="7" fillId="5" borderId="2" xfId="0" applyFont="1" applyFill="1" applyBorder="1" applyAlignment="1" applyProtection="1">
      <alignment horizontal="left" vertical="center"/>
      <protection locked="0"/>
    </xf>
    <xf numFmtId="0" fontId="7" fillId="0" borderId="3" xfId="0" applyFont="1" applyBorder="1" applyAlignment="1">
      <alignment vertical="center"/>
    </xf>
    <xf numFmtId="0" fontId="7" fillId="0" borderId="5" xfId="0" applyFont="1" applyBorder="1" applyAlignment="1">
      <alignment vertical="center"/>
    </xf>
    <xf numFmtId="0" fontId="6" fillId="13" borderId="2" xfId="0" applyFont="1" applyFill="1" applyBorder="1" applyAlignment="1">
      <alignment horizontal="left" vertical="center" wrapText="1"/>
    </xf>
    <xf numFmtId="0" fontId="6" fillId="14" borderId="2" xfId="0" applyFont="1" applyFill="1" applyBorder="1" applyAlignment="1">
      <alignment horizontal="left" vertical="center" wrapText="1"/>
    </xf>
    <xf numFmtId="0" fontId="6" fillId="12" borderId="2" xfId="0" applyFont="1" applyFill="1" applyBorder="1" applyAlignment="1">
      <alignment horizontal="left" vertical="center" wrapText="1"/>
    </xf>
    <xf numFmtId="0" fontId="7" fillId="0" borderId="2" xfId="0" applyFont="1" applyBorder="1" applyAlignment="1">
      <alignment horizontal="left" vertical="center" wrapText="1"/>
    </xf>
    <xf numFmtId="0" fontId="17" fillId="11" borderId="4" xfId="0" applyFont="1" applyFill="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6" fillId="13" borderId="5" xfId="0" applyFont="1" applyFill="1" applyBorder="1" applyAlignment="1">
      <alignment horizontal="left" vertical="center"/>
    </xf>
    <xf numFmtId="0" fontId="7" fillId="0" borderId="12" xfId="0" applyFont="1" applyBorder="1" applyAlignment="1">
      <alignment vertical="center"/>
    </xf>
    <xf numFmtId="0" fontId="7" fillId="0" borderId="13" xfId="0" applyFont="1" applyBorder="1" applyAlignment="1">
      <alignment vertical="center"/>
    </xf>
    <xf numFmtId="0" fontId="6" fillId="0" borderId="0" xfId="0" applyFont="1" applyAlignment="1">
      <alignment horizontal="left" vertical="center" wrapText="1"/>
    </xf>
    <xf numFmtId="0" fontId="18" fillId="0" borderId="0" xfId="0" applyFont="1" applyAlignment="1">
      <alignment horizontal="center" vertical="center" wrapText="1"/>
    </xf>
    <xf numFmtId="0" fontId="6" fillId="0" borderId="0" xfId="0" applyFont="1" applyAlignment="1">
      <alignment wrapText="1"/>
    </xf>
    <xf numFmtId="0" fontId="0" fillId="0" borderId="0" xfId="0" applyAlignment="1">
      <alignment horizontal="left" indent="1"/>
    </xf>
    <xf numFmtId="0" fontId="23" fillId="0" borderId="0" xfId="0" applyFont="1"/>
    <xf numFmtId="0" fontId="24" fillId="0" borderId="0" xfId="0" applyFont="1"/>
    <xf numFmtId="0" fontId="18" fillId="12" borderId="10" xfId="0" applyFont="1" applyFill="1" applyBorder="1" applyAlignment="1">
      <alignment vertical="center" wrapText="1"/>
    </xf>
    <xf numFmtId="0" fontId="18" fillId="12" borderId="14" xfId="0" applyFont="1" applyFill="1" applyBorder="1" applyAlignment="1">
      <alignment vertical="center" wrapText="1"/>
    </xf>
    <xf numFmtId="0" fontId="18" fillId="12" borderId="11" xfId="0" applyFont="1" applyFill="1" applyBorder="1" applyAlignment="1">
      <alignment vertical="center" wrapText="1"/>
    </xf>
    <xf numFmtId="0" fontId="6" fillId="12" borderId="4" xfId="0" applyFont="1" applyFill="1" applyBorder="1" applyAlignment="1">
      <alignment horizontal="center" vertical="center" wrapText="1"/>
    </xf>
    <xf numFmtId="0" fontId="6" fillId="12" borderId="15" xfId="0" applyFont="1" applyFill="1" applyBorder="1" applyAlignment="1">
      <alignment horizontal="center" vertical="center" wrapText="1"/>
    </xf>
    <xf numFmtId="0" fontId="6" fillId="12" borderId="16" xfId="0" applyFont="1" applyFill="1" applyBorder="1" applyAlignment="1">
      <alignment horizontal="center" vertical="center" wrapText="1"/>
    </xf>
    <xf numFmtId="0" fontId="6" fillId="12" borderId="10" xfId="0" applyFont="1" applyFill="1" applyBorder="1" applyAlignment="1">
      <alignment horizontal="center" vertical="center"/>
    </xf>
    <xf numFmtId="0" fontId="6" fillId="12" borderId="17" xfId="0" applyFont="1" applyFill="1" applyBorder="1" applyAlignment="1">
      <alignment horizontal="center" vertical="center" wrapText="1"/>
    </xf>
    <xf numFmtId="0" fontId="18" fillId="12" borderId="17" xfId="0" applyFont="1" applyFill="1" applyBorder="1" applyAlignment="1">
      <alignment horizontal="center" vertical="center" wrapText="1"/>
    </xf>
    <xf numFmtId="0" fontId="18" fillId="12" borderId="12" xfId="0" applyFont="1" applyFill="1" applyBorder="1" applyAlignment="1">
      <alignment vertical="center" wrapText="1"/>
    </xf>
    <xf numFmtId="0" fontId="18" fillId="12" borderId="18" xfId="0" applyFont="1" applyFill="1" applyBorder="1" applyAlignment="1">
      <alignment vertical="center" wrapText="1"/>
    </xf>
    <xf numFmtId="0" fontId="18" fillId="12" borderId="13" xfId="0" applyFont="1" applyFill="1" applyBorder="1" applyAlignment="1">
      <alignment vertical="center" wrapText="1"/>
    </xf>
    <xf numFmtId="0" fontId="18" fillId="12" borderId="5" xfId="0" applyFont="1" applyFill="1" applyBorder="1" applyAlignment="1">
      <alignment horizontal="center" vertical="center" wrapText="1"/>
    </xf>
    <xf numFmtId="0" fontId="18" fillId="12" borderId="2" xfId="0" applyFont="1" applyFill="1" applyBorder="1" applyAlignment="1">
      <alignment horizontal="center" vertical="center" wrapText="1"/>
    </xf>
    <xf numFmtId="0" fontId="18" fillId="12" borderId="19" xfId="0" applyFont="1" applyFill="1" applyBorder="1" applyAlignment="1">
      <alignment horizontal="center" vertical="center" wrapText="1"/>
    </xf>
    <xf numFmtId="0" fontId="6" fillId="12" borderId="20" xfId="0" applyFont="1" applyFill="1" applyBorder="1" applyAlignment="1">
      <alignment vertical="center" wrapText="1"/>
    </xf>
    <xf numFmtId="0" fontId="6" fillId="12" borderId="21" xfId="0" applyFont="1" applyFill="1" applyBorder="1" applyAlignment="1">
      <alignment vertical="center"/>
    </xf>
    <xf numFmtId="0" fontId="6" fillId="12" borderId="22" xfId="0" applyFont="1" applyFill="1" applyBorder="1" applyAlignment="1">
      <alignment vertical="center" wrapText="1"/>
    </xf>
    <xf numFmtId="0" fontId="18" fillId="12" borderId="22" xfId="0" applyFont="1" applyFill="1" applyBorder="1" applyAlignment="1">
      <alignment vertical="center" wrapText="1"/>
    </xf>
    <xf numFmtId="0" fontId="7" fillId="0" borderId="23" xfId="0" applyFont="1" applyBorder="1" applyAlignment="1">
      <alignment horizontal="left" vertical="center"/>
    </xf>
    <xf numFmtId="0" fontId="18" fillId="2" borderId="2" xfId="0" applyFont="1" applyFill="1" applyBorder="1" applyAlignment="1">
      <alignment horizontal="center" vertical="center" wrapText="1"/>
    </xf>
    <xf numFmtId="0" fontId="18" fillId="5" borderId="2" xfId="0" applyFont="1" applyFill="1" applyBorder="1" applyAlignment="1" applyProtection="1">
      <alignment horizontal="center" vertical="center" wrapText="1"/>
      <protection locked="0"/>
    </xf>
    <xf numFmtId="0" fontId="7" fillId="0" borderId="2" xfId="0" applyFont="1" applyBorder="1" applyAlignment="1">
      <alignment horizontal="left" vertical="center"/>
    </xf>
    <xf numFmtId="0" fontId="18" fillId="13" borderId="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13" borderId="3" xfId="0" applyFont="1" applyFill="1" applyBorder="1" applyAlignment="1">
      <alignment horizontal="center" vertical="center" wrapText="1"/>
    </xf>
    <xf numFmtId="0" fontId="18" fillId="13" borderId="4" xfId="0" applyFont="1" applyFill="1" applyBorder="1" applyAlignment="1">
      <alignment horizontal="center" vertical="center" wrapText="1"/>
    </xf>
    <xf numFmtId="0" fontId="18" fillId="13" borderId="15" xfId="0" applyFont="1" applyFill="1" applyBorder="1" applyAlignment="1">
      <alignment horizontal="center" vertical="center" wrapText="1"/>
    </xf>
    <xf numFmtId="0" fontId="6" fillId="12" borderId="24" xfId="0" applyFont="1" applyFill="1" applyBorder="1" applyAlignment="1">
      <alignment vertical="center" wrapText="1"/>
    </xf>
    <xf numFmtId="0" fontId="6" fillId="12" borderId="12" xfId="0" applyFont="1" applyFill="1" applyBorder="1" applyAlignment="1">
      <alignment vertical="center"/>
    </xf>
    <xf numFmtId="0" fontId="6" fillId="12" borderId="23" xfId="0" applyFont="1" applyFill="1" applyBorder="1" applyAlignment="1">
      <alignment vertical="center" wrapText="1"/>
    </xf>
    <xf numFmtId="0" fontId="18" fillId="12" borderId="23" xfId="0" applyFont="1" applyFill="1" applyBorder="1" applyAlignment="1">
      <alignment vertical="center" wrapText="1"/>
    </xf>
    <xf numFmtId="0" fontId="18" fillId="0" borderId="2" xfId="0" applyFont="1" applyBorder="1" applyAlignment="1">
      <alignment horizontal="center" vertical="center" wrapText="1"/>
    </xf>
    <xf numFmtId="0" fontId="7" fillId="0" borderId="2" xfId="0" applyFont="1" applyBorder="1" applyAlignment="1">
      <alignment horizontal="left" vertical="center"/>
    </xf>
    <xf numFmtId="0" fontId="8" fillId="5" borderId="2" xfId="0" applyFont="1" applyFill="1" applyBorder="1" applyAlignment="1" applyProtection="1">
      <alignment horizontal="left" vertical="center" wrapText="1"/>
      <protection locked="0"/>
    </xf>
    <xf numFmtId="0" fontId="8" fillId="5" borderId="19" xfId="0" applyFont="1" applyFill="1" applyBorder="1" applyAlignment="1" applyProtection="1">
      <alignment horizontal="left" vertical="center" wrapText="1"/>
      <protection locked="0"/>
    </xf>
    <xf numFmtId="0" fontId="7" fillId="5" borderId="4" xfId="0" applyFont="1" applyFill="1" applyBorder="1" applyAlignment="1" applyProtection="1">
      <alignment vertical="center"/>
      <protection locked="0"/>
    </xf>
    <xf numFmtId="0" fontId="7" fillId="5" borderId="2" xfId="0" applyFont="1" applyFill="1" applyBorder="1" applyAlignment="1" applyProtection="1">
      <alignment vertical="center"/>
      <protection locked="0"/>
    </xf>
    <xf numFmtId="0" fontId="7" fillId="5" borderId="5" xfId="0" applyFont="1" applyFill="1" applyBorder="1" applyAlignment="1" applyProtection="1">
      <alignment vertical="center"/>
      <protection locked="0"/>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vertical="center" wrapText="1"/>
    </xf>
    <xf numFmtId="3" fontId="7" fillId="0" borderId="0" xfId="0" applyNumberFormat="1" applyFont="1"/>
    <xf numFmtId="3" fontId="25" fillId="0" borderId="0" xfId="2" applyNumberFormat="1" applyFont="1" applyBorder="1" applyAlignment="1" applyProtection="1">
      <alignment horizontal="left" indent="1"/>
    </xf>
    <xf numFmtId="3" fontId="25" fillId="0" borderId="0" xfId="2" applyNumberFormat="1" applyFont="1" applyFill="1" applyBorder="1" applyProtection="1"/>
    <xf numFmtId="3" fontId="7" fillId="0" borderId="0" xfId="0" applyNumberFormat="1" applyFont="1" applyAlignment="1">
      <alignment horizontal="left" indent="1"/>
    </xf>
    <xf numFmtId="3" fontId="26" fillId="0" borderId="0" xfId="2" applyNumberFormat="1" applyFont="1" applyBorder="1" applyAlignment="1" applyProtection="1">
      <alignment vertical="center"/>
    </xf>
    <xf numFmtId="3" fontId="6" fillId="0" borderId="0" xfId="0" applyNumberFormat="1" applyFont="1" applyAlignment="1">
      <alignment horizontal="left" vertical="center"/>
    </xf>
    <xf numFmtId="3" fontId="7" fillId="0" borderId="0" xfId="0" applyNumberFormat="1" applyFont="1" applyAlignment="1">
      <alignment horizontal="left" vertical="center"/>
    </xf>
    <xf numFmtId="3" fontId="7" fillId="0" borderId="0" xfId="0" applyNumberFormat="1" applyFont="1" applyAlignment="1">
      <alignment vertical="center"/>
    </xf>
    <xf numFmtId="3" fontId="27" fillId="0" borderId="0" xfId="2" applyNumberFormat="1" applyFont="1" applyBorder="1" applyAlignment="1" applyProtection="1">
      <alignment vertical="center"/>
    </xf>
    <xf numFmtId="3" fontId="17" fillId="15" borderId="25" xfId="2" applyNumberFormat="1" applyFont="1" applyFill="1" applyBorder="1" applyAlignment="1" applyProtection="1">
      <alignment horizontal="center" vertical="center" wrapText="1"/>
    </xf>
    <xf numFmtId="3" fontId="17" fillId="15" borderId="26" xfId="2" applyNumberFormat="1" applyFont="1" applyFill="1" applyBorder="1" applyAlignment="1" applyProtection="1">
      <alignment horizontal="center" vertical="center" wrapText="1"/>
    </xf>
    <xf numFmtId="3" fontId="17" fillId="15" borderId="27" xfId="2" applyNumberFormat="1" applyFont="1" applyFill="1" applyBorder="1" applyAlignment="1" applyProtection="1">
      <alignment horizontal="center" vertical="center" wrapText="1"/>
    </xf>
    <xf numFmtId="3" fontId="17" fillId="15" borderId="28" xfId="2" applyNumberFormat="1" applyFont="1" applyFill="1" applyBorder="1" applyAlignment="1" applyProtection="1">
      <alignment horizontal="center" vertical="center" wrapText="1"/>
    </xf>
    <xf numFmtId="3" fontId="17" fillId="15" borderId="29" xfId="2" applyNumberFormat="1" applyFont="1" applyFill="1" applyBorder="1" applyAlignment="1" applyProtection="1">
      <alignment horizontal="center" vertical="center" wrapText="1"/>
    </xf>
    <xf numFmtId="3" fontId="17" fillId="15" borderId="30" xfId="2" applyNumberFormat="1" applyFont="1" applyFill="1" applyBorder="1" applyAlignment="1" applyProtection="1">
      <alignment horizontal="center" vertical="center" wrapText="1"/>
    </xf>
    <xf numFmtId="3" fontId="17" fillId="15" borderId="31" xfId="2" applyNumberFormat="1" applyFont="1" applyFill="1" applyBorder="1" applyAlignment="1" applyProtection="1">
      <alignment horizontal="center" vertical="center" wrapText="1"/>
    </xf>
    <xf numFmtId="3" fontId="16" fillId="0" borderId="0" xfId="2" applyNumberFormat="1" applyFont="1" applyFill="1" applyBorder="1" applyAlignment="1" applyProtection="1">
      <alignment vertical="center" wrapText="1"/>
    </xf>
    <xf numFmtId="3" fontId="25" fillId="11" borderId="32" xfId="2" applyNumberFormat="1" applyFont="1" applyFill="1" applyBorder="1" applyAlignment="1" applyProtection="1">
      <alignment horizontal="center" vertical="center" wrapText="1"/>
    </xf>
    <xf numFmtId="3" fontId="25" fillId="11" borderId="33" xfId="2" applyNumberFormat="1" applyFont="1" applyFill="1" applyBorder="1" applyAlignment="1" applyProtection="1">
      <alignment horizontal="center" vertical="center" wrapText="1"/>
    </xf>
    <xf numFmtId="3" fontId="28" fillId="11" borderId="34" xfId="2" applyNumberFormat="1" applyFont="1" applyFill="1" applyBorder="1" applyAlignment="1" applyProtection="1">
      <alignment horizontal="center" vertical="center" wrapText="1"/>
    </xf>
    <xf numFmtId="3" fontId="28" fillId="11" borderId="35" xfId="2" applyNumberFormat="1" applyFont="1" applyFill="1" applyBorder="1" applyAlignment="1" applyProtection="1">
      <alignment horizontal="center" vertical="center" wrapText="1"/>
    </xf>
    <xf numFmtId="3" fontId="25" fillId="11" borderId="35" xfId="2" applyNumberFormat="1" applyFont="1" applyFill="1" applyBorder="1" applyAlignment="1" applyProtection="1">
      <alignment horizontal="center" vertical="center" wrapText="1"/>
    </xf>
    <xf numFmtId="3" fontId="25" fillId="11" borderId="36" xfId="2" applyNumberFormat="1" applyFont="1" applyFill="1" applyBorder="1" applyAlignment="1" applyProtection="1">
      <alignment horizontal="center" vertical="center" wrapText="1"/>
    </xf>
    <xf numFmtId="3" fontId="25" fillId="11" borderId="34" xfId="2" applyNumberFormat="1" applyFont="1" applyFill="1" applyBorder="1" applyAlignment="1" applyProtection="1">
      <alignment horizontal="center" vertical="center" wrapText="1"/>
    </xf>
    <xf numFmtId="3" fontId="28" fillId="11" borderId="37" xfId="2" applyNumberFormat="1" applyFont="1" applyFill="1" applyBorder="1" applyAlignment="1" applyProtection="1">
      <alignment horizontal="center" vertical="center" wrapText="1"/>
    </xf>
    <xf numFmtId="3" fontId="28" fillId="11" borderId="38" xfId="2" applyNumberFormat="1" applyFont="1" applyFill="1" applyBorder="1" applyAlignment="1" applyProtection="1">
      <alignment horizontal="center" vertical="center" wrapText="1"/>
    </xf>
    <xf numFmtId="3" fontId="25" fillId="11" borderId="39" xfId="2" applyNumberFormat="1" applyFont="1" applyFill="1" applyBorder="1" applyAlignment="1" applyProtection="1">
      <alignment horizontal="center" vertical="center" wrapText="1"/>
    </xf>
    <xf numFmtId="3" fontId="25" fillId="0" borderId="0" xfId="2" applyNumberFormat="1" applyFont="1" applyFill="1" applyBorder="1" applyAlignment="1" applyProtection="1">
      <alignment horizontal="center" vertical="center" wrapText="1"/>
    </xf>
    <xf numFmtId="194" fontId="25" fillId="11" borderId="40" xfId="0" applyNumberFormat="1" applyFont="1" applyFill="1" applyBorder="1" applyAlignment="1">
      <alignment horizontal="center" vertical="center" wrapText="1"/>
    </xf>
    <xf numFmtId="3" fontId="6" fillId="12" borderId="41" xfId="0" applyNumberFormat="1" applyFont="1" applyFill="1" applyBorder="1" applyAlignment="1">
      <alignment horizontal="left" vertical="center" wrapText="1"/>
    </xf>
    <xf numFmtId="3" fontId="6" fillId="12" borderId="42" xfId="0" applyNumberFormat="1" applyFont="1" applyFill="1" applyBorder="1" applyAlignment="1">
      <alignment horizontal="left" vertical="center" wrapText="1"/>
    </xf>
    <xf numFmtId="3" fontId="18" fillId="12" borderId="43" xfId="0" applyNumberFormat="1" applyFont="1" applyFill="1" applyBorder="1" applyAlignment="1">
      <alignment horizontal="center" vertical="center"/>
    </xf>
    <xf numFmtId="3" fontId="18" fillId="12" borderId="44" xfId="0" applyNumberFormat="1" applyFont="1" applyFill="1" applyBorder="1" applyAlignment="1">
      <alignment horizontal="right" vertical="center"/>
    </xf>
    <xf numFmtId="3" fontId="8" fillId="16" borderId="44" xfId="0" applyNumberFormat="1" applyFont="1" applyFill="1" applyBorder="1" applyAlignment="1">
      <alignment horizontal="center" vertical="center"/>
    </xf>
    <xf numFmtId="3" fontId="8" fillId="12" borderId="44" xfId="0" applyNumberFormat="1" applyFont="1" applyFill="1" applyBorder="1" applyAlignment="1">
      <alignment horizontal="center" vertical="center"/>
    </xf>
    <xf numFmtId="3" fontId="8" fillId="12" borderId="44" xfId="0" applyNumberFormat="1" applyFont="1" applyFill="1" applyBorder="1" applyAlignment="1">
      <alignment horizontal="right" vertical="center"/>
    </xf>
    <xf numFmtId="9" fontId="8" fillId="12" borderId="44" xfId="0" applyNumberFormat="1" applyFont="1" applyFill="1" applyBorder="1" applyAlignment="1">
      <alignment horizontal="center" vertical="center"/>
    </xf>
    <xf numFmtId="9" fontId="8" fillId="12" borderId="45" xfId="0" applyNumberFormat="1" applyFont="1" applyFill="1" applyBorder="1" applyAlignment="1">
      <alignment horizontal="center" vertical="center"/>
    </xf>
    <xf numFmtId="9" fontId="8" fillId="12" borderId="46" xfId="0" applyNumberFormat="1" applyFont="1" applyFill="1" applyBorder="1" applyAlignment="1">
      <alignment horizontal="center" vertical="center"/>
    </xf>
    <xf numFmtId="3" fontId="8" fillId="12" borderId="47" xfId="0" applyNumberFormat="1" applyFont="1" applyFill="1" applyBorder="1" applyAlignment="1">
      <alignment horizontal="right" vertical="center"/>
    </xf>
    <xf numFmtId="3" fontId="8" fillId="12" borderId="47" xfId="0" applyNumberFormat="1" applyFont="1" applyFill="1" applyBorder="1" applyAlignment="1">
      <alignment horizontal="center" vertical="center"/>
    </xf>
    <xf numFmtId="3" fontId="8" fillId="12" borderId="48" xfId="0" applyNumberFormat="1" applyFont="1" applyFill="1" applyBorder="1" applyAlignment="1">
      <alignment horizontal="right" vertical="center"/>
    </xf>
    <xf numFmtId="3" fontId="8" fillId="12" borderId="49" xfId="0" applyNumberFormat="1" applyFont="1" applyFill="1" applyBorder="1" applyAlignment="1">
      <alignment horizontal="center" vertical="center"/>
    </xf>
    <xf numFmtId="0" fontId="8" fillId="12" borderId="47" xfId="1" applyNumberFormat="1" applyFont="1" applyFill="1" applyBorder="1" applyAlignment="1" applyProtection="1">
      <alignment horizontal="center" vertical="center"/>
    </xf>
    <xf numFmtId="9" fontId="8" fillId="12" borderId="47" xfId="1" applyFont="1" applyFill="1" applyBorder="1" applyAlignment="1" applyProtection="1">
      <alignment horizontal="center" vertical="center"/>
    </xf>
    <xf numFmtId="9" fontId="8" fillId="12" borderId="50" xfId="1" applyFont="1" applyFill="1" applyBorder="1" applyAlignment="1" applyProtection="1">
      <alignment horizontal="center" vertical="center"/>
    </xf>
    <xf numFmtId="3" fontId="8" fillId="12" borderId="41" xfId="0" applyNumberFormat="1" applyFont="1" applyFill="1" applyBorder="1" applyAlignment="1">
      <alignment horizontal="right" vertical="center"/>
    </xf>
    <xf numFmtId="3" fontId="7" fillId="0" borderId="0" xfId="0" applyNumberFormat="1" applyFont="1" applyAlignment="1">
      <alignment horizontal="center" vertical="center"/>
    </xf>
    <xf numFmtId="3" fontId="30" fillId="0" borderId="0" xfId="0" applyNumberFormat="1" applyFont="1" applyAlignment="1">
      <alignment horizontal="center" vertical="center"/>
    </xf>
    <xf numFmtId="0" fontId="30" fillId="0" borderId="0" xfId="1" applyNumberFormat="1" applyFont="1" applyFill="1" applyBorder="1" applyAlignment="1" applyProtection="1">
      <alignment horizontal="center" vertical="center"/>
    </xf>
    <xf numFmtId="9" fontId="30" fillId="0" borderId="0" xfId="1" applyFont="1" applyFill="1" applyBorder="1" applyAlignment="1" applyProtection="1">
      <alignment horizontal="center" vertical="center"/>
    </xf>
    <xf numFmtId="9" fontId="8" fillId="0" borderId="0" xfId="1" applyFont="1" applyFill="1" applyBorder="1" applyAlignment="1" applyProtection="1">
      <alignment horizontal="center" vertical="center"/>
    </xf>
    <xf numFmtId="194" fontId="25" fillId="11" borderId="51" xfId="0" applyNumberFormat="1" applyFont="1" applyFill="1" applyBorder="1" applyAlignment="1">
      <alignment horizontal="center" vertical="center" wrapText="1"/>
    </xf>
    <xf numFmtId="3" fontId="6" fillId="0" borderId="52" xfId="0" applyNumberFormat="1" applyFont="1" applyBorder="1" applyAlignment="1">
      <alignment horizontal="left" vertical="center" wrapText="1"/>
    </xf>
    <xf numFmtId="3" fontId="6" fillId="0" borderId="53" xfId="0" applyNumberFormat="1" applyFont="1" applyBorder="1" applyAlignment="1">
      <alignment horizontal="left" vertical="center" wrapText="1"/>
    </xf>
    <xf numFmtId="3" fontId="8" fillId="5" borderId="54" xfId="0" applyNumberFormat="1" applyFont="1" applyFill="1" applyBorder="1" applyAlignment="1" applyProtection="1">
      <alignment horizontal="left" vertical="center"/>
      <protection locked="0"/>
    </xf>
    <xf numFmtId="3" fontId="8" fillId="5" borderId="55" xfId="0" applyNumberFormat="1" applyFont="1" applyFill="1" applyBorder="1" applyAlignment="1" applyProtection="1">
      <alignment horizontal="right" vertical="center"/>
      <protection locked="0"/>
    </xf>
    <xf numFmtId="3" fontId="8" fillId="2" borderId="56" xfId="0" applyNumberFormat="1" applyFont="1" applyFill="1" applyBorder="1" applyAlignment="1">
      <alignment horizontal="right" vertical="center"/>
    </xf>
    <xf numFmtId="3" fontId="8" fillId="16" borderId="55" xfId="0" applyNumberFormat="1" applyFont="1" applyFill="1" applyBorder="1" applyAlignment="1">
      <alignment horizontal="center" vertical="center"/>
    </xf>
    <xf numFmtId="9" fontId="8" fillId="5" borderId="57" xfId="1" applyFont="1" applyFill="1" applyBorder="1" applyAlignment="1" applyProtection="1">
      <alignment horizontal="center" vertical="center"/>
      <protection locked="0"/>
    </xf>
    <xf numFmtId="3" fontId="8" fillId="2" borderId="55" xfId="0" applyNumberFormat="1" applyFont="1" applyFill="1" applyBorder="1" applyAlignment="1">
      <alignment horizontal="right" vertical="center"/>
    </xf>
    <xf numFmtId="3" fontId="8" fillId="3" borderId="55" xfId="0" applyNumberFormat="1" applyFont="1" applyFill="1" applyBorder="1" applyAlignment="1" applyProtection="1">
      <alignment horizontal="center" vertical="center"/>
      <protection locked="0"/>
    </xf>
    <xf numFmtId="9" fontId="8" fillId="3" borderId="58" xfId="1" applyFont="1" applyFill="1" applyBorder="1" applyAlignment="1" applyProtection="1">
      <alignment horizontal="center" vertical="center"/>
      <protection locked="0"/>
    </xf>
    <xf numFmtId="1" fontId="8" fillId="5" borderId="59" xfId="0" applyNumberFormat="1" applyFont="1" applyFill="1" applyBorder="1" applyAlignment="1" applyProtection="1">
      <alignment horizontal="center" vertical="center"/>
      <protection locked="0"/>
    </xf>
    <xf numFmtId="3" fontId="8" fillId="2" borderId="60" xfId="0" applyNumberFormat="1" applyFont="1" applyFill="1" applyBorder="1" applyAlignment="1">
      <alignment horizontal="center" vertical="center"/>
    </xf>
    <xf numFmtId="3" fontId="8" fillId="2" borderId="60" xfId="0" applyNumberFormat="1" applyFont="1" applyFill="1" applyBorder="1" applyAlignment="1">
      <alignment horizontal="right" vertical="center"/>
    </xf>
    <xf numFmtId="9" fontId="8" fillId="3" borderId="57" xfId="1" applyFont="1" applyFill="1" applyBorder="1" applyAlignment="1" applyProtection="1">
      <alignment horizontal="center" vertical="center"/>
      <protection locked="0"/>
    </xf>
    <xf numFmtId="3" fontId="8" fillId="2" borderId="61" xfId="0" applyNumberFormat="1" applyFont="1" applyFill="1" applyBorder="1" applyAlignment="1">
      <alignment horizontal="right" vertical="center"/>
    </xf>
    <xf numFmtId="3" fontId="8" fillId="5" borderId="62" xfId="0" applyNumberFormat="1" applyFont="1" applyFill="1" applyBorder="1" applyAlignment="1" applyProtection="1">
      <alignment horizontal="center" vertical="center"/>
      <protection locked="0"/>
    </xf>
    <xf numFmtId="0" fontId="8" fillId="5" borderId="60" xfId="1" applyNumberFormat="1" applyFont="1" applyFill="1" applyBorder="1" applyAlignment="1" applyProtection="1">
      <alignment horizontal="center" vertical="center"/>
      <protection locked="0"/>
    </xf>
    <xf numFmtId="9" fontId="8" fillId="2" borderId="63" xfId="1" applyFont="1" applyFill="1" applyBorder="1" applyAlignment="1" applyProtection="1">
      <alignment horizontal="center" vertical="center"/>
    </xf>
    <xf numFmtId="3" fontId="8" fillId="2" borderId="64" xfId="0" applyNumberFormat="1" applyFont="1" applyFill="1" applyBorder="1" applyAlignment="1">
      <alignment horizontal="right" vertical="center"/>
    </xf>
    <xf numFmtId="194" fontId="25" fillId="11" borderId="0" xfId="0" applyNumberFormat="1" applyFont="1" applyFill="1" applyAlignment="1">
      <alignment horizontal="center" vertical="center" wrapText="1"/>
    </xf>
    <xf numFmtId="3" fontId="6" fillId="0" borderId="0" xfId="0" applyNumberFormat="1" applyFont="1" applyAlignment="1">
      <alignment horizontal="left" vertical="center" wrapText="1"/>
    </xf>
    <xf numFmtId="3" fontId="6" fillId="0" borderId="65" xfId="0" applyNumberFormat="1" applyFont="1" applyBorder="1" applyAlignment="1">
      <alignment horizontal="left" vertical="center" wrapText="1"/>
    </xf>
    <xf numFmtId="3" fontId="8" fillId="3" borderId="55" xfId="0" applyNumberFormat="1" applyFont="1" applyFill="1" applyBorder="1" applyAlignment="1" applyProtection="1">
      <alignment horizontal="center" vertical="center" wrapText="1"/>
      <protection locked="0"/>
    </xf>
    <xf numFmtId="1" fontId="8" fillId="5" borderId="66" xfId="0" applyNumberFormat="1" applyFont="1" applyFill="1" applyBorder="1" applyAlignment="1" applyProtection="1">
      <alignment horizontal="center" vertical="center"/>
      <protection locked="0"/>
    </xf>
    <xf numFmtId="194" fontId="25" fillId="11" borderId="67" xfId="0" applyNumberFormat="1" applyFont="1" applyFill="1" applyBorder="1" applyAlignment="1">
      <alignment horizontal="center" vertical="center" wrapText="1"/>
    </xf>
    <xf numFmtId="3" fontId="6" fillId="0" borderId="64" xfId="0" applyNumberFormat="1" applyFont="1" applyBorder="1" applyAlignment="1">
      <alignment horizontal="left" vertical="center" wrapText="1"/>
    </xf>
    <xf numFmtId="3" fontId="6" fillId="0" borderId="68" xfId="0" applyNumberFormat="1" applyFont="1" applyBorder="1" applyAlignment="1">
      <alignment horizontal="left" vertical="center" wrapText="1"/>
    </xf>
    <xf numFmtId="194" fontId="25" fillId="11" borderId="51" xfId="0" applyNumberFormat="1" applyFont="1" applyFill="1" applyBorder="1" applyAlignment="1">
      <alignment horizontal="center" vertical="center" wrapText="1"/>
    </xf>
    <xf numFmtId="3" fontId="6" fillId="12" borderId="69" xfId="0" applyNumberFormat="1" applyFont="1" applyFill="1" applyBorder="1" applyAlignment="1">
      <alignment horizontal="left" vertical="center" wrapText="1"/>
    </xf>
    <xf numFmtId="3" fontId="6" fillId="12" borderId="70" xfId="0" applyNumberFormat="1" applyFont="1" applyFill="1" applyBorder="1" applyAlignment="1">
      <alignment horizontal="left" vertical="center" wrapText="1"/>
    </xf>
    <xf numFmtId="3" fontId="18" fillId="12" borderId="71" xfId="0" applyNumberFormat="1" applyFont="1" applyFill="1" applyBorder="1" applyAlignment="1">
      <alignment horizontal="center" vertical="center"/>
    </xf>
    <xf numFmtId="3" fontId="18" fillId="12" borderId="56" xfId="0" applyNumberFormat="1" applyFont="1" applyFill="1" applyBorder="1" applyAlignment="1">
      <alignment horizontal="right" vertical="center"/>
    </xf>
    <xf numFmtId="3" fontId="8" fillId="16" borderId="56" xfId="0" applyNumberFormat="1" applyFont="1" applyFill="1" applyBorder="1" applyAlignment="1">
      <alignment horizontal="center" vertical="center"/>
    </xf>
    <xf numFmtId="3" fontId="8" fillId="12" borderId="56" xfId="0" applyNumberFormat="1" applyFont="1" applyFill="1" applyBorder="1" applyAlignment="1">
      <alignment horizontal="center" vertical="center"/>
    </xf>
    <xf numFmtId="3" fontId="8" fillId="12" borderId="56" xfId="0" applyNumberFormat="1" applyFont="1" applyFill="1" applyBorder="1" applyAlignment="1">
      <alignment horizontal="right" vertical="center"/>
    </xf>
    <xf numFmtId="9" fontId="8" fillId="12" borderId="56" xfId="0" applyNumberFormat="1" applyFont="1" applyFill="1" applyBorder="1" applyAlignment="1">
      <alignment horizontal="center" vertical="center"/>
    </xf>
    <xf numFmtId="9" fontId="8" fillId="12" borderId="58" xfId="0" applyNumberFormat="1" applyFont="1" applyFill="1" applyBorder="1" applyAlignment="1">
      <alignment horizontal="center" vertical="center"/>
    </xf>
    <xf numFmtId="9" fontId="8" fillId="12" borderId="66" xfId="0" applyNumberFormat="1" applyFont="1" applyFill="1" applyBorder="1" applyAlignment="1">
      <alignment horizontal="center" vertical="center"/>
    </xf>
    <xf numFmtId="3" fontId="8" fillId="12" borderId="60" xfId="0" applyNumberFormat="1" applyFont="1" applyFill="1" applyBorder="1" applyAlignment="1">
      <alignment horizontal="center" vertical="center"/>
    </xf>
    <xf numFmtId="3" fontId="8" fillId="12" borderId="60" xfId="0" applyNumberFormat="1" applyFont="1" applyFill="1" applyBorder="1" applyAlignment="1">
      <alignment horizontal="right" vertical="center"/>
    </xf>
    <xf numFmtId="3" fontId="8" fillId="12" borderId="57" xfId="0" applyNumberFormat="1" applyFont="1" applyFill="1" applyBorder="1" applyAlignment="1">
      <alignment horizontal="center" vertical="center"/>
    </xf>
    <xf numFmtId="3" fontId="8" fillId="12" borderId="61" xfId="0" applyNumberFormat="1" applyFont="1" applyFill="1" applyBorder="1" applyAlignment="1">
      <alignment horizontal="right" vertical="center"/>
    </xf>
    <xf numFmtId="3" fontId="8" fillId="12" borderId="72" xfId="0" applyNumberFormat="1" applyFont="1" applyFill="1" applyBorder="1" applyAlignment="1">
      <alignment horizontal="center" vertical="center"/>
    </xf>
    <xf numFmtId="0" fontId="8" fillId="12" borderId="57" xfId="1" applyNumberFormat="1" applyFont="1" applyFill="1" applyBorder="1" applyAlignment="1" applyProtection="1">
      <alignment horizontal="center" vertical="center"/>
    </xf>
    <xf numFmtId="9" fontId="8" fillId="12" borderId="60" xfId="1" applyFont="1" applyFill="1" applyBorder="1" applyAlignment="1" applyProtection="1">
      <alignment horizontal="center" vertical="center"/>
    </xf>
    <xf numFmtId="9" fontId="8" fillId="12" borderId="63" xfId="1" applyFont="1" applyFill="1" applyBorder="1" applyAlignment="1" applyProtection="1">
      <alignment horizontal="center" vertical="center"/>
    </xf>
    <xf numFmtId="3" fontId="8" fillId="12" borderId="64" xfId="0" applyNumberFormat="1" applyFont="1" applyFill="1" applyBorder="1" applyAlignment="1">
      <alignment horizontal="right" vertical="center"/>
    </xf>
    <xf numFmtId="3" fontId="8" fillId="5" borderId="71" xfId="0" applyNumberFormat="1" applyFont="1" applyFill="1" applyBorder="1" applyAlignment="1" applyProtection="1">
      <alignment horizontal="left" vertical="center"/>
      <protection locked="0"/>
    </xf>
    <xf numFmtId="3" fontId="8" fillId="5" borderId="56" xfId="0" applyNumberFormat="1" applyFont="1" applyFill="1" applyBorder="1" applyAlignment="1" applyProtection="1">
      <alignment horizontal="right" vertical="center"/>
      <protection locked="0"/>
    </xf>
    <xf numFmtId="3" fontId="8" fillId="3" borderId="56" xfId="0" applyNumberFormat="1" applyFont="1" applyFill="1" applyBorder="1" applyAlignment="1" applyProtection="1">
      <alignment horizontal="center" vertical="center"/>
      <protection locked="0"/>
    </xf>
    <xf numFmtId="3" fontId="8" fillId="5" borderId="72" xfId="0" applyNumberFormat="1" applyFont="1" applyFill="1" applyBorder="1" applyAlignment="1" applyProtection="1">
      <alignment horizontal="center" vertical="center"/>
      <protection locked="0"/>
    </xf>
    <xf numFmtId="0" fontId="8" fillId="5" borderId="57" xfId="1" applyNumberFormat="1" applyFont="1" applyFill="1" applyBorder="1" applyAlignment="1" applyProtection="1">
      <alignment horizontal="center" vertical="center"/>
      <protection locked="0"/>
    </xf>
    <xf numFmtId="3" fontId="25" fillId="11" borderId="51" xfId="0" applyNumberFormat="1" applyFont="1" applyFill="1" applyBorder="1" applyAlignment="1">
      <alignment horizontal="center" vertical="center" wrapText="1"/>
    </xf>
    <xf numFmtId="3" fontId="8" fillId="2" borderId="56" xfId="0" applyNumberFormat="1" applyFont="1" applyFill="1" applyBorder="1" applyAlignment="1">
      <alignment horizontal="center" vertical="center"/>
    </xf>
    <xf numFmtId="3" fontId="25" fillId="11" borderId="51" xfId="0" applyNumberFormat="1" applyFont="1" applyFill="1" applyBorder="1" applyAlignment="1">
      <alignment horizontal="center" vertical="center" wrapText="1"/>
    </xf>
    <xf numFmtId="3" fontId="25" fillId="11" borderId="0" xfId="0" applyNumberFormat="1" applyFont="1" applyFill="1" applyAlignment="1">
      <alignment horizontal="center" vertical="center" wrapText="1"/>
    </xf>
    <xf numFmtId="3" fontId="25" fillId="11" borderId="67" xfId="0" applyNumberFormat="1" applyFont="1" applyFill="1" applyBorder="1" applyAlignment="1">
      <alignment horizontal="center" vertical="center" wrapText="1"/>
    </xf>
    <xf numFmtId="194" fontId="25" fillId="11" borderId="73" xfId="0" applyNumberFormat="1" applyFont="1" applyFill="1" applyBorder="1" applyAlignment="1">
      <alignment horizontal="center" vertical="center" wrapText="1"/>
    </xf>
    <xf numFmtId="9" fontId="8" fillId="12" borderId="74" xfId="0" applyNumberFormat="1" applyFont="1" applyFill="1" applyBorder="1" applyAlignment="1">
      <alignment horizontal="center" vertical="center"/>
    </xf>
    <xf numFmtId="9" fontId="8" fillId="12" borderId="75" xfId="0" applyNumberFormat="1" applyFont="1" applyFill="1" applyBorder="1" applyAlignment="1">
      <alignment horizontal="center" vertical="center"/>
    </xf>
    <xf numFmtId="9" fontId="8" fillId="3" borderId="74" xfId="1" applyFont="1" applyFill="1" applyBorder="1" applyAlignment="1" applyProtection="1">
      <alignment horizontal="center" vertical="center"/>
      <protection locked="0"/>
    </xf>
    <xf numFmtId="1" fontId="8" fillId="5" borderId="75" xfId="0" applyNumberFormat="1" applyFont="1" applyFill="1" applyBorder="1" applyAlignment="1" applyProtection="1">
      <alignment horizontal="center" vertical="center"/>
      <protection locked="0"/>
    </xf>
    <xf numFmtId="3" fontId="25" fillId="11" borderId="73" xfId="0" applyNumberFormat="1" applyFont="1" applyFill="1" applyBorder="1" applyAlignment="1">
      <alignment horizontal="center" vertical="center" wrapText="1"/>
    </xf>
    <xf numFmtId="3" fontId="8" fillId="5" borderId="76" xfId="0" applyNumberFormat="1" applyFont="1" applyFill="1" applyBorder="1" applyAlignment="1" applyProtection="1">
      <alignment horizontal="left" vertical="center"/>
      <protection locked="0"/>
    </xf>
    <xf numFmtId="3" fontId="8" fillId="5" borderId="77" xfId="0" applyNumberFormat="1" applyFont="1" applyFill="1" applyBorder="1" applyAlignment="1" applyProtection="1">
      <alignment horizontal="right" vertical="center"/>
      <protection locked="0"/>
    </xf>
    <xf numFmtId="3" fontId="8" fillId="3" borderId="77" xfId="0" applyNumberFormat="1" applyFont="1" applyFill="1" applyBorder="1" applyAlignment="1" applyProtection="1">
      <alignment horizontal="center" vertical="center"/>
      <protection locked="0"/>
    </xf>
    <xf numFmtId="9" fontId="8" fillId="3" borderId="78" xfId="1" applyFont="1" applyFill="1" applyBorder="1" applyAlignment="1" applyProtection="1">
      <alignment horizontal="center" vertical="center"/>
      <protection locked="0"/>
    </xf>
    <xf numFmtId="1" fontId="8" fillId="5" borderId="79" xfId="0" applyNumberFormat="1" applyFont="1" applyFill="1" applyBorder="1" applyAlignment="1" applyProtection="1">
      <alignment horizontal="center" vertical="center"/>
      <protection locked="0"/>
    </xf>
    <xf numFmtId="3" fontId="8" fillId="5" borderId="80" xfId="0" applyNumberFormat="1" applyFont="1" applyFill="1" applyBorder="1" applyAlignment="1" applyProtection="1">
      <alignment horizontal="center" vertical="center"/>
      <protection locked="0"/>
    </xf>
    <xf numFmtId="0" fontId="8" fillId="5" borderId="81" xfId="1" applyNumberFormat="1" applyFont="1" applyFill="1" applyBorder="1" applyAlignment="1" applyProtection="1">
      <alignment horizontal="center" vertical="center"/>
      <protection locked="0"/>
    </xf>
    <xf numFmtId="3" fontId="6" fillId="12" borderId="69" xfId="0" applyNumberFormat="1" applyFont="1" applyFill="1" applyBorder="1" applyAlignment="1">
      <alignment vertical="center" wrapText="1"/>
    </xf>
    <xf numFmtId="3" fontId="6" fillId="12" borderId="70" xfId="0" applyNumberFormat="1" applyFont="1" applyFill="1" applyBorder="1" applyAlignment="1">
      <alignment vertical="center" wrapText="1"/>
    </xf>
    <xf numFmtId="3" fontId="18" fillId="12" borderId="76" xfId="0" applyNumberFormat="1" applyFont="1" applyFill="1" applyBorder="1" applyAlignment="1">
      <alignment horizontal="center" vertical="center"/>
    </xf>
    <xf numFmtId="3" fontId="18" fillId="12" borderId="77" xfId="0" applyNumberFormat="1" applyFont="1" applyFill="1" applyBorder="1" applyAlignment="1">
      <alignment horizontal="right" vertical="center"/>
    </xf>
    <xf numFmtId="3" fontId="8" fillId="16" borderId="77" xfId="0" applyNumberFormat="1" applyFont="1" applyFill="1" applyBorder="1" applyAlignment="1">
      <alignment horizontal="center" vertical="center"/>
    </xf>
    <xf numFmtId="3" fontId="8" fillId="12" borderId="77" xfId="0" applyNumberFormat="1" applyFont="1" applyFill="1" applyBorder="1" applyAlignment="1">
      <alignment horizontal="center" vertical="center"/>
    </xf>
    <xf numFmtId="9" fontId="8" fillId="12" borderId="77" xfId="0" applyNumberFormat="1" applyFont="1" applyFill="1" applyBorder="1" applyAlignment="1">
      <alignment horizontal="center" vertical="center"/>
    </xf>
    <xf numFmtId="9" fontId="8" fillId="12" borderId="78" xfId="0" applyNumberFormat="1" applyFont="1" applyFill="1" applyBorder="1" applyAlignment="1">
      <alignment horizontal="center" vertical="center"/>
    </xf>
    <xf numFmtId="9" fontId="8" fillId="12" borderId="82" xfId="0" applyNumberFormat="1" applyFont="1" applyFill="1" applyBorder="1" applyAlignment="1">
      <alignment horizontal="center" vertical="center"/>
    </xf>
    <xf numFmtId="3" fontId="8" fillId="12" borderId="81" xfId="0" applyNumberFormat="1" applyFont="1" applyFill="1" applyBorder="1" applyAlignment="1">
      <alignment horizontal="center" vertical="center"/>
    </xf>
    <xf numFmtId="3" fontId="8" fillId="12" borderId="80" xfId="0" applyNumberFormat="1" applyFont="1" applyFill="1" applyBorder="1" applyAlignment="1">
      <alignment horizontal="center" vertical="center"/>
    </xf>
    <xf numFmtId="0" fontId="8" fillId="12" borderId="81" xfId="1" applyNumberFormat="1" applyFont="1" applyFill="1" applyBorder="1" applyAlignment="1" applyProtection="1">
      <alignment horizontal="center" vertical="center"/>
    </xf>
    <xf numFmtId="3" fontId="25" fillId="11" borderId="83" xfId="0" applyNumberFormat="1" applyFont="1" applyFill="1" applyBorder="1" applyAlignment="1">
      <alignment horizontal="center" vertical="center" wrapText="1"/>
    </xf>
    <xf numFmtId="3" fontId="6" fillId="0" borderId="83" xfId="0" applyNumberFormat="1" applyFont="1" applyBorder="1" applyAlignment="1">
      <alignment horizontal="left" vertical="center" wrapText="1"/>
    </xf>
    <xf numFmtId="3" fontId="6" fillId="0" borderId="84" xfId="0" applyNumberFormat="1" applyFont="1" applyBorder="1" applyAlignment="1">
      <alignment horizontal="left" vertical="center" wrapText="1"/>
    </xf>
    <xf numFmtId="3" fontId="8" fillId="5" borderId="85" xfId="0" applyNumberFormat="1" applyFont="1" applyFill="1" applyBorder="1" applyAlignment="1" applyProtection="1">
      <alignment horizontal="left" vertical="center"/>
      <protection locked="0"/>
    </xf>
    <xf numFmtId="3" fontId="8" fillId="5" borderId="86" xfId="0" applyNumberFormat="1" applyFont="1" applyFill="1" applyBorder="1" applyAlignment="1" applyProtection="1">
      <alignment horizontal="right" vertical="center"/>
      <protection locked="0"/>
    </xf>
    <xf numFmtId="3" fontId="8" fillId="2" borderId="86" xfId="0" applyNumberFormat="1" applyFont="1" applyFill="1" applyBorder="1" applyAlignment="1">
      <alignment horizontal="right" vertical="center"/>
    </xf>
    <xf numFmtId="3" fontId="8" fillId="16" borderId="86" xfId="0" applyNumberFormat="1" applyFont="1" applyFill="1" applyBorder="1" applyAlignment="1">
      <alignment horizontal="center" vertical="center"/>
    </xf>
    <xf numFmtId="9" fontId="8" fillId="5" borderId="87" xfId="1" applyFont="1" applyFill="1" applyBorder="1" applyAlignment="1" applyProtection="1">
      <alignment horizontal="center" vertical="center"/>
      <protection locked="0"/>
    </xf>
    <xf numFmtId="3" fontId="8" fillId="3" borderId="86" xfId="0" applyNumberFormat="1" applyFont="1" applyFill="1" applyBorder="1" applyAlignment="1" applyProtection="1">
      <alignment horizontal="center" vertical="center"/>
      <protection locked="0"/>
    </xf>
    <xf numFmtId="9" fontId="8" fillId="3" borderId="88" xfId="1" applyFont="1" applyFill="1" applyBorder="1" applyAlignment="1" applyProtection="1">
      <alignment horizontal="center" vertical="center"/>
      <protection locked="0"/>
    </xf>
    <xf numFmtId="1" fontId="8" fillId="5" borderId="89" xfId="0" applyNumberFormat="1" applyFont="1" applyFill="1" applyBorder="1" applyAlignment="1" applyProtection="1">
      <alignment horizontal="center" vertical="center"/>
      <protection locked="0"/>
    </xf>
    <xf numFmtId="3" fontId="8" fillId="2" borderId="90" xfId="0" applyNumberFormat="1" applyFont="1" applyFill="1" applyBorder="1" applyAlignment="1">
      <alignment horizontal="right" vertical="center"/>
    </xf>
    <xf numFmtId="9" fontId="8" fillId="3" borderId="90" xfId="1" applyFont="1" applyFill="1" applyBorder="1" applyAlignment="1" applyProtection="1">
      <alignment horizontal="center" vertical="center"/>
      <protection locked="0"/>
    </xf>
    <xf numFmtId="3" fontId="8" fillId="2" borderId="91" xfId="0" applyNumberFormat="1" applyFont="1" applyFill="1" applyBorder="1" applyAlignment="1">
      <alignment horizontal="right" vertical="center"/>
    </xf>
    <xf numFmtId="3" fontId="8" fillId="5" borderId="92" xfId="0" applyNumberFormat="1" applyFont="1" applyFill="1" applyBorder="1" applyAlignment="1" applyProtection="1">
      <alignment horizontal="center" vertical="center"/>
      <protection locked="0"/>
    </xf>
    <xf numFmtId="0" fontId="8" fillId="5" borderId="90" xfId="1" applyNumberFormat="1" applyFont="1" applyFill="1" applyBorder="1" applyAlignment="1" applyProtection="1">
      <alignment horizontal="center" vertical="center"/>
      <protection locked="0"/>
    </xf>
    <xf numFmtId="9" fontId="8" fillId="5" borderId="93" xfId="1" applyFont="1" applyFill="1" applyBorder="1" applyAlignment="1" applyProtection="1">
      <alignment horizontal="center" vertical="center"/>
      <protection locked="0"/>
    </xf>
    <xf numFmtId="9" fontId="8" fillId="2" borderId="94" xfId="1" applyFont="1" applyFill="1" applyBorder="1" applyAlignment="1" applyProtection="1">
      <alignment horizontal="center" vertical="center"/>
    </xf>
    <xf numFmtId="3" fontId="8" fillId="2" borderId="52" xfId="0" applyNumberFormat="1" applyFont="1" applyFill="1" applyBorder="1" applyAlignment="1">
      <alignment horizontal="right" vertical="center"/>
    </xf>
    <xf numFmtId="3" fontId="8" fillId="2" borderId="0" xfId="0" applyNumberFormat="1" applyFont="1" applyFill="1" applyAlignment="1">
      <alignment horizontal="right" vertical="center"/>
    </xf>
    <xf numFmtId="3" fontId="6" fillId="0" borderId="95" xfId="0" applyNumberFormat="1" applyFont="1" applyBorder="1" applyAlignment="1">
      <alignment horizontal="left" vertical="center"/>
    </xf>
    <xf numFmtId="3" fontId="6" fillId="0" borderId="84" xfId="0" applyNumberFormat="1" applyFont="1" applyBorder="1" applyAlignment="1">
      <alignment horizontal="left" vertical="center"/>
    </xf>
    <xf numFmtId="3" fontId="7" fillId="17" borderId="96" xfId="0" applyNumberFormat="1" applyFont="1" applyFill="1" applyBorder="1" applyAlignment="1">
      <alignment horizontal="left" vertical="center"/>
    </xf>
    <xf numFmtId="3" fontId="17" fillId="10" borderId="97" xfId="0" applyNumberFormat="1" applyFont="1" applyFill="1" applyBorder="1" applyAlignment="1">
      <alignment vertical="center"/>
    </xf>
    <xf numFmtId="3" fontId="7" fillId="17" borderId="98" xfId="0" applyNumberFormat="1" applyFont="1" applyFill="1" applyBorder="1" applyAlignment="1">
      <alignment horizontal="left" vertical="center"/>
    </xf>
    <xf numFmtId="3" fontId="6" fillId="17" borderId="99" xfId="0" applyNumberFormat="1" applyFont="1" applyFill="1" applyBorder="1" applyAlignment="1">
      <alignment vertical="center"/>
    </xf>
    <xf numFmtId="9" fontId="6" fillId="5" borderId="100" xfId="1" applyFont="1" applyFill="1" applyBorder="1" applyAlignment="1" applyProtection="1">
      <alignment vertical="center"/>
      <protection locked="0"/>
    </xf>
    <xf numFmtId="3" fontId="7" fillId="17" borderId="99" xfId="0" applyNumberFormat="1" applyFont="1" applyFill="1" applyBorder="1" applyAlignment="1">
      <alignment vertical="center"/>
    </xf>
    <xf numFmtId="3" fontId="7" fillId="17" borderId="101" xfId="0" applyNumberFormat="1" applyFont="1" applyFill="1" applyBorder="1" applyAlignment="1">
      <alignment vertical="center"/>
    </xf>
    <xf numFmtId="9" fontId="17" fillId="10" borderId="99" xfId="1" applyFont="1" applyFill="1" applyBorder="1" applyAlignment="1" applyProtection="1">
      <alignment vertical="center"/>
    </xf>
    <xf numFmtId="9" fontId="17" fillId="10" borderId="102" xfId="1" applyFont="1" applyFill="1" applyBorder="1" applyAlignment="1" applyProtection="1">
      <alignment vertical="center"/>
    </xf>
    <xf numFmtId="3" fontId="6" fillId="0" borderId="0" xfId="0" applyNumberFormat="1" applyFont="1"/>
    <xf numFmtId="9" fontId="6" fillId="0" borderId="0" xfId="1" applyFont="1" applyFill="1" applyBorder="1" applyProtection="1"/>
    <xf numFmtId="3" fontId="7" fillId="17" borderId="0" xfId="0" applyNumberFormat="1" applyFont="1" applyFill="1" applyAlignment="1">
      <alignment horizontal="left" vertical="center"/>
    </xf>
    <xf numFmtId="3" fontId="6" fillId="10" borderId="0" xfId="0" applyNumberFormat="1" applyFont="1" applyFill="1" applyAlignment="1">
      <alignment vertical="center"/>
    </xf>
    <xf numFmtId="3" fontId="6" fillId="17" borderId="0" xfId="0" applyNumberFormat="1" applyFont="1" applyFill="1" applyAlignment="1">
      <alignment vertical="center"/>
    </xf>
    <xf numFmtId="3" fontId="7" fillId="17" borderId="0" xfId="0" applyNumberFormat="1" applyFont="1" applyFill="1" applyAlignment="1">
      <alignment vertical="center"/>
    </xf>
    <xf numFmtId="9" fontId="6" fillId="10" borderId="0" xfId="1" applyFont="1" applyFill="1" applyBorder="1" applyAlignment="1" applyProtection="1">
      <alignment vertical="center"/>
    </xf>
    <xf numFmtId="3" fontId="18" fillId="0" borderId="0" xfId="2" applyNumberFormat="1" applyFont="1" applyBorder="1" applyAlignment="1" applyProtection="1"/>
    <xf numFmtId="3" fontId="25" fillId="0" borderId="0" xfId="2" applyNumberFormat="1" applyFont="1" applyBorder="1" applyAlignment="1" applyProtection="1"/>
    <xf numFmtId="3" fontId="16" fillId="0" borderId="0" xfId="0" applyNumberFormat="1" applyFont="1" applyAlignment="1">
      <alignment horizontal="left" vertical="center"/>
    </xf>
    <xf numFmtId="3" fontId="8" fillId="0" borderId="0" xfId="0" applyNumberFormat="1" applyFont="1" applyAlignment="1">
      <alignment vertical="center"/>
    </xf>
    <xf numFmtId="3" fontId="25" fillId="11" borderId="0" xfId="0" applyNumberFormat="1" applyFont="1" applyFill="1" applyAlignment="1">
      <alignment vertical="center"/>
    </xf>
    <xf numFmtId="0" fontId="17" fillId="10" borderId="103" xfId="0" applyFont="1" applyFill="1" applyBorder="1" applyAlignment="1">
      <alignment horizontal="center" vertical="center"/>
    </xf>
    <xf numFmtId="0" fontId="17" fillId="10" borderId="104" xfId="0" applyFont="1" applyFill="1" applyBorder="1" applyAlignment="1">
      <alignment horizontal="center" vertical="center"/>
    </xf>
    <xf numFmtId="0" fontId="17" fillId="10" borderId="105" xfId="0" applyFont="1" applyFill="1" applyBorder="1" applyAlignment="1">
      <alignment horizontal="center" vertical="center"/>
    </xf>
    <xf numFmtId="0" fontId="17" fillId="10" borderId="106" xfId="0" applyFont="1" applyFill="1" applyBorder="1" applyAlignment="1">
      <alignment horizontal="center" vertical="center"/>
    </xf>
    <xf numFmtId="0" fontId="17" fillId="10" borderId="107" xfId="0" applyFont="1" applyFill="1" applyBorder="1" applyAlignment="1">
      <alignment horizontal="center" vertical="center"/>
    </xf>
    <xf numFmtId="0" fontId="17" fillId="10" borderId="108" xfId="0" applyFont="1" applyFill="1" applyBorder="1" applyAlignment="1">
      <alignment horizontal="center" vertical="center"/>
    </xf>
    <xf numFmtId="0" fontId="17" fillId="10" borderId="109" xfId="0" applyFont="1" applyFill="1" applyBorder="1" applyAlignment="1">
      <alignment horizontal="center" vertical="center"/>
    </xf>
    <xf numFmtId="0" fontId="17" fillId="10" borderId="110" xfId="0" applyFont="1" applyFill="1" applyBorder="1" applyAlignment="1">
      <alignment horizontal="center" vertical="center"/>
    </xf>
    <xf numFmtId="0" fontId="17" fillId="10" borderId="111" xfId="0" applyFont="1" applyFill="1" applyBorder="1" applyAlignment="1">
      <alignment horizontal="center" vertical="center"/>
    </xf>
    <xf numFmtId="3" fontId="25" fillId="0" borderId="0" xfId="0" applyNumberFormat="1" applyFont="1" applyAlignment="1">
      <alignment vertical="center"/>
    </xf>
    <xf numFmtId="0" fontId="17" fillId="10" borderId="112" xfId="0" applyFont="1" applyFill="1" applyBorder="1" applyAlignment="1">
      <alignment vertical="center"/>
    </xf>
    <xf numFmtId="0" fontId="17" fillId="10" borderId="25" xfId="0" applyFont="1" applyFill="1" applyBorder="1" applyAlignment="1">
      <alignment vertical="center"/>
    </xf>
    <xf numFmtId="0" fontId="17" fillId="10" borderId="113" xfId="0" applyFont="1" applyFill="1" applyBorder="1" applyAlignment="1">
      <alignment vertical="center"/>
    </xf>
    <xf numFmtId="0" fontId="17" fillId="10" borderId="112" xfId="0" applyFont="1" applyFill="1" applyBorder="1" applyAlignment="1">
      <alignment horizontal="center" vertical="center"/>
    </xf>
    <xf numFmtId="0" fontId="17" fillId="10" borderId="25" xfId="0" applyFont="1" applyFill="1" applyBorder="1" applyAlignment="1">
      <alignment horizontal="center" vertical="center"/>
    </xf>
    <xf numFmtId="0" fontId="17" fillId="10" borderId="113" xfId="0" applyFont="1" applyFill="1" applyBorder="1" applyAlignment="1">
      <alignment horizontal="center" vertical="center"/>
    </xf>
    <xf numFmtId="3" fontId="25" fillId="11" borderId="114" xfId="0" applyNumberFormat="1" applyFont="1" applyFill="1" applyBorder="1" applyAlignment="1">
      <alignment vertical="center"/>
    </xf>
    <xf numFmtId="3" fontId="25" fillId="11" borderId="115" xfId="2" applyNumberFormat="1" applyFont="1" applyFill="1" applyBorder="1" applyAlignment="1" applyProtection="1">
      <alignment horizontal="center" vertical="center" wrapText="1"/>
    </xf>
    <xf numFmtId="3" fontId="25" fillId="11" borderId="116" xfId="2" applyNumberFormat="1" applyFont="1" applyFill="1" applyBorder="1" applyAlignment="1" applyProtection="1">
      <alignment horizontal="center" vertical="center" wrapText="1"/>
    </xf>
    <xf numFmtId="3" fontId="25" fillId="11" borderId="117" xfId="2" applyNumberFormat="1" applyFont="1" applyFill="1" applyBorder="1" applyAlignment="1" applyProtection="1">
      <alignment horizontal="center" vertical="center" wrapText="1"/>
    </xf>
    <xf numFmtId="3" fontId="25" fillId="11" borderId="118" xfId="2" applyNumberFormat="1" applyFont="1" applyFill="1" applyBorder="1" applyAlignment="1" applyProtection="1">
      <alignment horizontal="center" vertical="center" wrapText="1"/>
    </xf>
    <xf numFmtId="3" fontId="25" fillId="11" borderId="119" xfId="2" applyNumberFormat="1" applyFont="1" applyFill="1" applyBorder="1" applyAlignment="1" applyProtection="1">
      <alignment horizontal="center" vertical="center" wrapText="1"/>
    </xf>
    <xf numFmtId="3" fontId="25" fillId="11" borderId="120" xfId="2" applyNumberFormat="1" applyFont="1" applyFill="1" applyBorder="1" applyAlignment="1" applyProtection="1">
      <alignment horizontal="center" vertical="center" wrapText="1"/>
    </xf>
    <xf numFmtId="3" fontId="25" fillId="11" borderId="121" xfId="2" applyNumberFormat="1" applyFont="1" applyFill="1" applyBorder="1" applyAlignment="1" applyProtection="1">
      <alignment horizontal="center" vertical="center" wrapText="1"/>
    </xf>
    <xf numFmtId="3" fontId="25" fillId="11" borderId="114" xfId="2" applyNumberFormat="1" applyFont="1" applyFill="1" applyBorder="1" applyAlignment="1" applyProtection="1">
      <alignment horizontal="center" vertical="center" wrapText="1"/>
    </xf>
    <xf numFmtId="3" fontId="25" fillId="11" borderId="122" xfId="2" applyNumberFormat="1" applyFont="1" applyFill="1" applyBorder="1" applyAlignment="1" applyProtection="1">
      <alignment horizontal="center" vertical="center" wrapText="1"/>
    </xf>
    <xf numFmtId="0" fontId="25" fillId="11" borderId="115" xfId="0" applyFont="1" applyFill="1" applyBorder="1" applyAlignment="1">
      <alignment horizontal="center" vertical="center"/>
    </xf>
    <xf numFmtId="0" fontId="25" fillId="11" borderId="123" xfId="0" applyFont="1" applyFill="1" applyBorder="1" applyAlignment="1">
      <alignment horizontal="center" vertical="center" wrapText="1"/>
    </xf>
    <xf numFmtId="0" fontId="25" fillId="11" borderId="116" xfId="0" applyFont="1" applyFill="1" applyBorder="1" applyAlignment="1">
      <alignment horizontal="center" vertical="center" wrapText="1"/>
    </xf>
    <xf numFmtId="3" fontId="25" fillId="11" borderId="124" xfId="2" applyNumberFormat="1" applyFont="1" applyFill="1" applyBorder="1" applyAlignment="1" applyProtection="1">
      <alignment horizontal="center" vertical="center" wrapText="1"/>
    </xf>
    <xf numFmtId="3" fontId="17" fillId="15" borderId="125" xfId="2" applyNumberFormat="1" applyFont="1" applyFill="1" applyBorder="1" applyAlignment="1" applyProtection="1">
      <alignment vertical="center"/>
    </xf>
    <xf numFmtId="3" fontId="16" fillId="15" borderId="126" xfId="2" applyNumberFormat="1" applyFont="1" applyFill="1" applyBorder="1" applyAlignment="1" applyProtection="1">
      <alignment vertical="center"/>
    </xf>
    <xf numFmtId="3" fontId="31" fillId="15" borderId="127" xfId="2" applyNumberFormat="1" applyFont="1" applyFill="1" applyBorder="1" applyAlignment="1" applyProtection="1">
      <alignment vertical="center"/>
    </xf>
    <xf numFmtId="3" fontId="6" fillId="11" borderId="128" xfId="0" applyNumberFormat="1" applyFont="1" applyFill="1" applyBorder="1" applyAlignment="1">
      <alignment horizontal="center" vertical="center" wrapText="1"/>
    </xf>
    <xf numFmtId="3" fontId="6" fillId="0" borderId="128" xfId="0" applyNumberFormat="1" applyFont="1" applyBorder="1" applyAlignment="1">
      <alignment horizontal="left" vertical="center" wrapText="1"/>
    </xf>
    <xf numFmtId="3" fontId="6" fillId="5" borderId="128" xfId="0" applyNumberFormat="1" applyFont="1" applyFill="1" applyBorder="1" applyAlignment="1" applyProtection="1">
      <alignment horizontal="left" vertical="center" wrapText="1"/>
      <protection locked="0"/>
    </xf>
    <xf numFmtId="0" fontId="7" fillId="5" borderId="129" xfId="0" applyFont="1" applyFill="1" applyBorder="1" applyAlignment="1" applyProtection="1">
      <alignment horizontal="left" vertical="center"/>
      <protection locked="0"/>
    </xf>
    <xf numFmtId="195" fontId="7" fillId="2" borderId="130" xfId="0" applyNumberFormat="1" applyFont="1" applyFill="1" applyBorder="1" applyAlignment="1">
      <alignment horizontal="center" vertical="center"/>
    </xf>
    <xf numFmtId="3" fontId="6" fillId="18" borderId="131" xfId="0" applyNumberFormat="1" applyFont="1" applyFill="1" applyBorder="1" applyAlignment="1">
      <alignment horizontal="center" vertical="center"/>
    </xf>
    <xf numFmtId="9" fontId="7" fillId="5" borderId="132" xfId="1" applyFont="1" applyFill="1" applyBorder="1" applyAlignment="1" applyProtection="1">
      <alignment vertical="center"/>
      <protection locked="0"/>
    </xf>
    <xf numFmtId="9" fontId="7" fillId="5" borderId="133" xfId="1" applyFont="1" applyFill="1" applyBorder="1" applyAlignment="1" applyProtection="1">
      <alignment vertical="center"/>
      <protection locked="0"/>
    </xf>
    <xf numFmtId="9" fontId="7" fillId="5" borderId="134" xfId="1" applyFont="1" applyFill="1" applyBorder="1" applyAlignment="1" applyProtection="1">
      <alignment vertical="center"/>
      <protection locked="0"/>
    </xf>
    <xf numFmtId="9" fontId="7" fillId="5" borderId="135" xfId="1" applyFont="1" applyFill="1" applyBorder="1" applyAlignment="1" applyProtection="1">
      <alignment vertical="center"/>
      <protection locked="0"/>
    </xf>
    <xf numFmtId="9" fontId="7" fillId="12" borderId="136" xfId="1" applyFont="1" applyFill="1" applyBorder="1" applyAlignment="1" applyProtection="1">
      <alignment vertical="center"/>
    </xf>
    <xf numFmtId="9" fontId="6" fillId="0" borderId="136" xfId="1" applyFont="1" applyFill="1" applyBorder="1" applyAlignment="1" applyProtection="1">
      <alignment vertical="center"/>
    </xf>
    <xf numFmtId="9" fontId="8" fillId="12" borderId="137" xfId="1" applyFont="1" applyFill="1" applyBorder="1" applyAlignment="1" applyProtection="1">
      <alignment horizontal="center" vertical="center"/>
    </xf>
    <xf numFmtId="3" fontId="6" fillId="11" borderId="138" xfId="0" applyNumberFormat="1" applyFont="1" applyFill="1" applyBorder="1" applyAlignment="1">
      <alignment horizontal="center" vertical="center" wrapText="1"/>
    </xf>
    <xf numFmtId="3" fontId="6" fillId="0" borderId="138" xfId="0" applyNumberFormat="1" applyFont="1" applyBorder="1" applyAlignment="1">
      <alignment horizontal="left" vertical="center" wrapText="1"/>
    </xf>
    <xf numFmtId="3" fontId="6" fillId="5" borderId="138" xfId="0" applyNumberFormat="1" applyFont="1" applyFill="1" applyBorder="1" applyAlignment="1" applyProtection="1">
      <alignment horizontal="left" vertical="center" wrapText="1"/>
      <protection locked="0"/>
    </xf>
    <xf numFmtId="0" fontId="7" fillId="5" borderId="139" xfId="0" applyFont="1" applyFill="1" applyBorder="1" applyAlignment="1" applyProtection="1">
      <alignment horizontal="left" vertical="center"/>
      <protection locked="0"/>
    </xf>
    <xf numFmtId="195" fontId="7" fillId="2" borderId="140" xfId="0" applyNumberFormat="1" applyFont="1" applyFill="1" applyBorder="1" applyAlignment="1">
      <alignment horizontal="center" vertical="center"/>
    </xf>
    <xf numFmtId="3" fontId="6" fillId="18" borderId="141" xfId="0" applyNumberFormat="1" applyFont="1" applyFill="1" applyBorder="1" applyAlignment="1">
      <alignment horizontal="center" vertical="center"/>
    </xf>
    <xf numFmtId="9" fontId="7" fillId="5" borderId="142" xfId="1" applyFont="1" applyFill="1" applyBorder="1" applyAlignment="1" applyProtection="1">
      <alignment vertical="center"/>
      <protection locked="0"/>
    </xf>
    <xf numFmtId="9" fontId="7" fillId="5" borderId="143" xfId="1" applyFont="1" applyFill="1" applyBorder="1" applyAlignment="1" applyProtection="1">
      <alignment vertical="center"/>
      <protection locked="0"/>
    </xf>
    <xf numFmtId="9" fontId="7" fillId="5" borderId="144" xfId="1" applyFont="1" applyFill="1" applyBorder="1" applyAlignment="1" applyProtection="1">
      <alignment vertical="center"/>
      <protection locked="0"/>
    </xf>
    <xf numFmtId="9" fontId="7" fillId="5" borderId="137" xfId="1" applyFont="1" applyFill="1" applyBorder="1" applyAlignment="1" applyProtection="1">
      <alignment vertical="center"/>
      <protection locked="0"/>
    </xf>
    <xf numFmtId="9" fontId="7" fillId="12" borderId="145" xfId="1" applyFont="1" applyFill="1" applyBorder="1" applyAlignment="1" applyProtection="1">
      <alignment vertical="center"/>
    </xf>
    <xf numFmtId="9" fontId="6" fillId="0" borderId="145" xfId="1" applyFont="1" applyFill="1" applyBorder="1" applyAlignment="1" applyProtection="1">
      <alignment vertical="center"/>
    </xf>
    <xf numFmtId="3" fontId="7" fillId="5" borderId="146" xfId="0" applyNumberFormat="1" applyFont="1" applyFill="1" applyBorder="1" applyAlignment="1" applyProtection="1">
      <alignment horizontal="left" vertical="center"/>
      <protection locked="0"/>
    </xf>
    <xf numFmtId="195" fontId="7" fillId="2" borderId="147" xfId="0" applyNumberFormat="1" applyFont="1" applyFill="1" applyBorder="1" applyAlignment="1">
      <alignment horizontal="center" vertical="center"/>
    </xf>
    <xf numFmtId="3" fontId="6" fillId="18" borderId="148" xfId="0" applyNumberFormat="1" applyFont="1" applyFill="1" applyBorder="1" applyAlignment="1">
      <alignment horizontal="center" vertical="center"/>
    </xf>
    <xf numFmtId="9" fontId="7" fillId="5" borderId="149" xfId="1" applyFont="1" applyFill="1" applyBorder="1" applyAlignment="1" applyProtection="1">
      <alignment vertical="center"/>
      <protection locked="0"/>
    </xf>
    <xf numFmtId="9" fontId="7" fillId="5" borderId="150" xfId="1" applyFont="1" applyFill="1" applyBorder="1" applyAlignment="1" applyProtection="1">
      <alignment vertical="center"/>
      <protection locked="0"/>
    </xf>
    <xf numFmtId="9" fontId="7" fillId="5" borderId="151" xfId="1" applyFont="1" applyFill="1" applyBorder="1" applyAlignment="1" applyProtection="1">
      <alignment vertical="center"/>
      <protection locked="0"/>
    </xf>
    <xf numFmtId="9" fontId="7" fillId="5" borderId="152" xfId="1" applyFont="1" applyFill="1" applyBorder="1" applyAlignment="1" applyProtection="1">
      <alignment vertical="center"/>
      <protection locked="0"/>
    </xf>
    <xf numFmtId="9" fontId="7" fillId="12" borderId="153" xfId="1" applyFont="1" applyFill="1" applyBorder="1" applyAlignment="1" applyProtection="1">
      <alignment vertical="center"/>
    </xf>
    <xf numFmtId="9" fontId="6" fillId="0" borderId="153" xfId="1" applyFont="1" applyFill="1" applyBorder="1" applyAlignment="1" applyProtection="1">
      <alignment vertical="center"/>
    </xf>
    <xf numFmtId="9" fontId="8" fillId="12" borderId="154" xfId="1" applyFont="1" applyFill="1" applyBorder="1" applyAlignment="1" applyProtection="1">
      <alignment horizontal="center" vertical="center"/>
    </xf>
    <xf numFmtId="3" fontId="17" fillId="15" borderId="155" xfId="2" applyNumberFormat="1" applyFont="1" applyFill="1" applyBorder="1" applyAlignment="1" applyProtection="1">
      <alignment horizontal="left" vertical="center"/>
    </xf>
    <xf numFmtId="3" fontId="16" fillId="15" borderId="156" xfId="2" applyNumberFormat="1" applyFont="1" applyFill="1" applyBorder="1" applyAlignment="1" applyProtection="1">
      <alignment horizontal="left" vertical="center"/>
    </xf>
    <xf numFmtId="3" fontId="16" fillId="15" borderId="110" xfId="2" applyNumberFormat="1" applyFont="1" applyFill="1" applyBorder="1" applyAlignment="1" applyProtection="1">
      <alignment horizontal="left" vertical="center"/>
    </xf>
    <xf numFmtId="3" fontId="31" fillId="15" borderId="157" xfId="2" applyNumberFormat="1" applyFont="1" applyFill="1" applyBorder="1" applyAlignment="1" applyProtection="1">
      <alignment horizontal="left" vertical="center"/>
    </xf>
    <xf numFmtId="3" fontId="18" fillId="11" borderId="138" xfId="0" applyNumberFormat="1" applyFont="1" applyFill="1" applyBorder="1" applyAlignment="1">
      <alignment horizontal="center" vertical="center" wrapText="1"/>
    </xf>
    <xf numFmtId="3" fontId="7" fillId="2" borderId="158" xfId="0" applyNumberFormat="1" applyFont="1" applyFill="1" applyBorder="1" applyAlignment="1">
      <alignment horizontal="center" vertical="center"/>
    </xf>
    <xf numFmtId="195" fontId="7" fillId="2" borderId="159" xfId="0" applyNumberFormat="1" applyFont="1" applyFill="1" applyBorder="1" applyAlignment="1">
      <alignment horizontal="center" vertical="center"/>
    </xf>
    <xf numFmtId="0" fontId="7" fillId="16" borderId="160" xfId="0" applyFont="1" applyFill="1" applyBorder="1" applyAlignment="1">
      <alignment horizontal="center" vertical="center"/>
    </xf>
    <xf numFmtId="9" fontId="7" fillId="3" borderId="132" xfId="1" applyFont="1" applyFill="1" applyBorder="1" applyAlignment="1" applyProtection="1">
      <alignment vertical="center"/>
      <protection locked="0"/>
    </xf>
    <xf numFmtId="9" fontId="7" fillId="3" borderId="133" xfId="1" applyFont="1" applyFill="1" applyBorder="1" applyAlignment="1" applyProtection="1">
      <alignment vertical="center"/>
      <protection locked="0"/>
    </xf>
    <xf numFmtId="9" fontId="7" fillId="3" borderId="134" xfId="1" applyFont="1" applyFill="1" applyBorder="1" applyAlignment="1" applyProtection="1">
      <alignment vertical="center"/>
      <protection locked="0"/>
    </xf>
    <xf numFmtId="9" fontId="7" fillId="3" borderId="135" xfId="1" applyFont="1" applyFill="1" applyBorder="1" applyAlignment="1" applyProtection="1">
      <alignment vertical="center"/>
      <protection locked="0"/>
    </xf>
    <xf numFmtId="9" fontId="7" fillId="12" borderId="132" xfId="1" applyFont="1" applyFill="1" applyBorder="1" applyAlignment="1" applyProtection="1">
      <alignment vertical="center"/>
    </xf>
    <xf numFmtId="9" fontId="7" fillId="12" borderId="161" xfId="1" applyFont="1" applyFill="1" applyBorder="1" applyAlignment="1" applyProtection="1">
      <alignment vertical="center"/>
    </xf>
    <xf numFmtId="9" fontId="6" fillId="16" borderId="162" xfId="1" applyFont="1" applyFill="1" applyBorder="1" applyAlignment="1" applyProtection="1">
      <alignment vertical="center"/>
    </xf>
    <xf numFmtId="195" fontId="7" fillId="2" borderId="163" xfId="0" applyNumberFormat="1" applyFont="1" applyFill="1" applyBorder="1" applyAlignment="1">
      <alignment horizontal="center" vertical="center"/>
    </xf>
    <xf numFmtId="0" fontId="7" fillId="16" borderId="164" xfId="0" applyFont="1" applyFill="1" applyBorder="1" applyAlignment="1">
      <alignment horizontal="center" vertical="center"/>
    </xf>
    <xf numFmtId="9" fontId="7" fillId="3" borderId="142" xfId="1" applyFont="1" applyFill="1" applyBorder="1" applyAlignment="1" applyProtection="1">
      <alignment vertical="center"/>
      <protection locked="0"/>
    </xf>
    <xf numFmtId="9" fontId="7" fillId="3" borderId="143" xfId="1" applyFont="1" applyFill="1" applyBorder="1" applyAlignment="1" applyProtection="1">
      <alignment vertical="center"/>
      <protection locked="0"/>
    </xf>
    <xf numFmtId="9" fontId="7" fillId="3" borderId="144" xfId="1" applyFont="1" applyFill="1" applyBorder="1" applyAlignment="1" applyProtection="1">
      <alignment vertical="center"/>
      <protection locked="0"/>
    </xf>
    <xf numFmtId="9" fontId="7" fillId="3" borderId="137" xfId="1" applyFont="1" applyFill="1" applyBorder="1" applyAlignment="1" applyProtection="1">
      <alignment vertical="center"/>
      <protection locked="0"/>
    </xf>
    <xf numFmtId="9" fontId="7" fillId="12" borderId="142" xfId="1" applyFont="1" applyFill="1" applyBorder="1" applyAlignment="1" applyProtection="1">
      <alignment vertical="center"/>
    </xf>
    <xf numFmtId="9" fontId="6" fillId="16" borderId="165" xfId="1" applyFont="1" applyFill="1" applyBorder="1" applyAlignment="1" applyProtection="1">
      <alignment vertical="center"/>
    </xf>
    <xf numFmtId="3" fontId="7" fillId="0" borderId="166" xfId="0" applyNumberFormat="1" applyFont="1" applyBorder="1" applyAlignment="1">
      <alignment vertical="center"/>
    </xf>
    <xf numFmtId="0" fontId="7" fillId="0" borderId="166" xfId="0" applyFont="1" applyBorder="1" applyAlignment="1">
      <alignment horizontal="center" vertical="center"/>
    </xf>
    <xf numFmtId="0" fontId="7" fillId="0" borderId="166" xfId="0" applyFont="1" applyBorder="1" applyAlignment="1">
      <alignment horizontal="left" vertical="center"/>
    </xf>
    <xf numFmtId="0" fontId="25" fillId="11" borderId="167" xfId="0" applyFont="1" applyFill="1" applyBorder="1" applyAlignment="1">
      <alignment horizontal="center" vertical="center" wrapText="1"/>
    </xf>
    <xf numFmtId="0" fontId="25" fillId="11" borderId="168" xfId="0" applyFont="1" applyFill="1" applyBorder="1" applyAlignment="1">
      <alignment horizontal="center" vertical="center" wrapText="1"/>
    </xf>
    <xf numFmtId="3" fontId="25" fillId="11" borderId="169" xfId="2" applyNumberFormat="1" applyFont="1" applyFill="1" applyBorder="1" applyAlignment="1" applyProtection="1">
      <alignment horizontal="center" vertical="center" wrapText="1"/>
    </xf>
    <xf numFmtId="3" fontId="25" fillId="11" borderId="170" xfId="2" applyNumberFormat="1" applyFont="1" applyFill="1" applyBorder="1" applyAlignment="1" applyProtection="1">
      <alignment horizontal="center" vertical="center" wrapText="1"/>
    </xf>
    <xf numFmtId="3" fontId="25" fillId="11" borderId="171" xfId="2" applyNumberFormat="1" applyFont="1" applyFill="1" applyBorder="1" applyAlignment="1" applyProtection="1">
      <alignment horizontal="center" vertical="center" wrapText="1"/>
    </xf>
    <xf numFmtId="3" fontId="25" fillId="11" borderId="172" xfId="2" applyNumberFormat="1" applyFont="1" applyFill="1" applyBorder="1" applyAlignment="1" applyProtection="1">
      <alignment horizontal="center" vertical="center" wrapText="1"/>
    </xf>
    <xf numFmtId="0" fontId="25" fillId="11" borderId="118" xfId="0" applyFont="1" applyFill="1" applyBorder="1" applyAlignment="1">
      <alignment horizontal="center" vertical="center"/>
    </xf>
    <xf numFmtId="0" fontId="25" fillId="11" borderId="170" xfId="0" applyFont="1" applyFill="1" applyBorder="1" applyAlignment="1">
      <alignment horizontal="center" vertical="center" wrapText="1"/>
    </xf>
    <xf numFmtId="0" fontId="25" fillId="11" borderId="173" xfId="0" applyFont="1" applyFill="1" applyBorder="1" applyAlignment="1">
      <alignment horizontal="center" vertical="center" wrapText="1"/>
    </xf>
    <xf numFmtId="3" fontId="6" fillId="11" borderId="174" xfId="0" applyNumberFormat="1" applyFont="1" applyFill="1" applyBorder="1" applyAlignment="1">
      <alignment horizontal="center" vertical="center" wrapText="1"/>
    </xf>
    <xf numFmtId="3" fontId="6" fillId="0" borderId="174" xfId="0" applyNumberFormat="1" applyFont="1" applyBorder="1" applyAlignment="1">
      <alignment horizontal="left" vertical="center" wrapText="1"/>
    </xf>
    <xf numFmtId="3" fontId="6" fillId="5" borderId="174" xfId="0" applyNumberFormat="1" applyFont="1" applyFill="1" applyBorder="1" applyAlignment="1" applyProtection="1">
      <alignment horizontal="left" vertical="center" wrapText="1"/>
      <protection locked="0"/>
    </xf>
    <xf numFmtId="0" fontId="7" fillId="5" borderId="175" xfId="0" applyFont="1" applyFill="1" applyBorder="1" applyAlignment="1" applyProtection="1">
      <alignment horizontal="left" vertical="center"/>
      <protection locked="0"/>
    </xf>
    <xf numFmtId="195" fontId="7" fillId="2" borderId="176" xfId="0" applyNumberFormat="1" applyFont="1" applyFill="1" applyBorder="1" applyAlignment="1">
      <alignment horizontal="center" vertical="center"/>
    </xf>
    <xf numFmtId="0" fontId="6" fillId="2" borderId="161" xfId="0" applyFont="1" applyFill="1" applyBorder="1" applyAlignment="1">
      <alignment horizontal="center" vertical="center"/>
    </xf>
    <xf numFmtId="9" fontId="7" fillId="5" borderId="177" xfId="1" applyFont="1" applyFill="1" applyBorder="1" applyAlignment="1" applyProtection="1">
      <alignment vertical="center"/>
      <protection locked="0"/>
    </xf>
    <xf numFmtId="9" fontId="7" fillId="5" borderId="178" xfId="1" applyFont="1" applyFill="1" applyBorder="1" applyAlignment="1" applyProtection="1">
      <alignment vertical="center"/>
      <protection locked="0"/>
    </xf>
    <xf numFmtId="9" fontId="7" fillId="5" borderId="179" xfId="1" applyFont="1" applyFill="1" applyBorder="1" applyAlignment="1" applyProtection="1">
      <alignment vertical="center"/>
      <protection locked="0"/>
    </xf>
    <xf numFmtId="9" fontId="7" fillId="5" borderId="180" xfId="1" applyFont="1" applyFill="1" applyBorder="1" applyAlignment="1" applyProtection="1">
      <alignment vertical="center"/>
      <protection locked="0"/>
    </xf>
    <xf numFmtId="9" fontId="7" fillId="5" borderId="138" xfId="1" applyFont="1" applyFill="1" applyBorder="1" applyAlignment="1" applyProtection="1">
      <alignment vertical="center"/>
      <protection locked="0"/>
    </xf>
    <xf numFmtId="9" fontId="7" fillId="12" borderId="181" xfId="1" applyFont="1" applyFill="1" applyBorder="1" applyAlignment="1" applyProtection="1">
      <alignment vertical="center"/>
    </xf>
    <xf numFmtId="9" fontId="7" fillId="12" borderId="182" xfId="1" applyFont="1" applyFill="1" applyBorder="1" applyAlignment="1" applyProtection="1">
      <alignment vertical="center"/>
    </xf>
    <xf numFmtId="9" fontId="6" fillId="0" borderId="182" xfId="1" applyFont="1" applyFill="1" applyBorder="1" applyAlignment="1" applyProtection="1">
      <alignment vertical="center"/>
    </xf>
    <xf numFmtId="9" fontId="8" fillId="12" borderId="183" xfId="1" applyFont="1" applyFill="1" applyBorder="1" applyAlignment="1" applyProtection="1">
      <alignment horizontal="center" vertical="center"/>
    </xf>
    <xf numFmtId="0" fontId="7" fillId="5" borderId="184" xfId="0" applyFont="1" applyFill="1" applyBorder="1" applyAlignment="1" applyProtection="1">
      <alignment horizontal="left" vertical="center"/>
      <protection locked="0"/>
    </xf>
    <xf numFmtId="0" fontId="7" fillId="16" borderId="185" xfId="0" applyFont="1" applyFill="1" applyBorder="1" applyAlignment="1">
      <alignment horizontal="center" vertical="center"/>
    </xf>
    <xf numFmtId="0" fontId="7" fillId="16" borderId="0" xfId="0" applyFont="1" applyFill="1" applyAlignment="1">
      <alignment horizontal="center" vertical="center"/>
    </xf>
    <xf numFmtId="9" fontId="7" fillId="5" borderId="186" xfId="1" applyFont="1" applyFill="1" applyBorder="1" applyAlignment="1" applyProtection="1">
      <alignment vertical="center"/>
      <protection locked="0"/>
    </xf>
    <xf numFmtId="9" fontId="7" fillId="5" borderId="187" xfId="1" applyFont="1" applyFill="1" applyBorder="1" applyAlignment="1" applyProtection="1">
      <alignment vertical="center"/>
      <protection locked="0"/>
    </xf>
    <xf numFmtId="9" fontId="7" fillId="5" borderId="188" xfId="1" applyFont="1" applyFill="1" applyBorder="1" applyAlignment="1" applyProtection="1">
      <alignment vertical="center"/>
      <protection locked="0"/>
    </xf>
    <xf numFmtId="9" fontId="7" fillId="5" borderId="189" xfId="1" applyFont="1" applyFill="1" applyBorder="1" applyAlignment="1" applyProtection="1">
      <alignment vertical="center"/>
      <protection locked="0"/>
    </xf>
    <xf numFmtId="9" fontId="7" fillId="12" borderId="149" xfId="1" applyFont="1" applyFill="1" applyBorder="1" applyAlignment="1" applyProtection="1">
      <alignment vertical="center"/>
    </xf>
    <xf numFmtId="9" fontId="6" fillId="16" borderId="153" xfId="1" applyFont="1" applyFill="1" applyBorder="1" applyAlignment="1" applyProtection="1">
      <alignment vertical="center"/>
    </xf>
    <xf numFmtId="3" fontId="7" fillId="0" borderId="166" xfId="0" applyNumberFormat="1" applyFont="1" applyBorder="1" applyAlignment="1">
      <alignment horizontal="left" vertical="center"/>
    </xf>
    <xf numFmtId="3" fontId="16" fillId="15" borderId="157" xfId="2" applyNumberFormat="1" applyFont="1" applyFill="1" applyBorder="1" applyAlignment="1" applyProtection="1">
      <alignment horizontal="left" vertical="center"/>
    </xf>
    <xf numFmtId="3" fontId="7" fillId="0" borderId="64" xfId="0" applyNumberFormat="1" applyFont="1" applyBorder="1" applyAlignment="1">
      <alignment vertical="center"/>
    </xf>
    <xf numFmtId="0" fontId="7" fillId="0" borderId="64" xfId="0" applyFont="1" applyBorder="1" applyAlignment="1">
      <alignment horizontal="center" vertical="center"/>
    </xf>
    <xf numFmtId="0" fontId="7" fillId="0" borderId="64" xfId="0" applyFont="1" applyBorder="1" applyAlignment="1">
      <alignment horizontal="left" vertical="center"/>
    </xf>
    <xf numFmtId="0" fontId="25" fillId="11" borderId="190" xfId="0" applyFont="1" applyFill="1" applyBorder="1" applyAlignment="1">
      <alignment horizontal="center" vertical="center" wrapText="1"/>
    </xf>
    <xf numFmtId="0" fontId="25" fillId="11" borderId="191" xfId="0" applyFont="1" applyFill="1" applyBorder="1" applyAlignment="1">
      <alignment horizontal="center" vertical="center" wrapText="1"/>
    </xf>
    <xf numFmtId="0" fontId="25" fillId="11" borderId="192" xfId="0" applyFont="1" applyFill="1" applyBorder="1" applyAlignment="1">
      <alignment horizontal="center" vertical="center" wrapText="1"/>
    </xf>
    <xf numFmtId="3" fontId="25" fillId="11" borderId="193" xfId="2" applyNumberFormat="1" applyFont="1" applyFill="1" applyBorder="1" applyAlignment="1" applyProtection="1">
      <alignment horizontal="center" vertical="center" wrapText="1"/>
    </xf>
    <xf numFmtId="3" fontId="25" fillId="11" borderId="194" xfId="2" applyNumberFormat="1" applyFont="1" applyFill="1" applyBorder="1" applyAlignment="1" applyProtection="1">
      <alignment horizontal="center" vertical="center" wrapText="1"/>
    </xf>
    <xf numFmtId="0" fontId="25" fillId="11" borderId="170" xfId="0" applyFont="1" applyFill="1" applyBorder="1" applyAlignment="1">
      <alignment horizontal="center" vertical="center"/>
    </xf>
    <xf numFmtId="3" fontId="25" fillId="11" borderId="195" xfId="2" applyNumberFormat="1" applyFont="1" applyFill="1" applyBorder="1" applyAlignment="1" applyProtection="1">
      <alignment horizontal="center" vertical="center" wrapText="1"/>
    </xf>
    <xf numFmtId="3" fontId="7" fillId="2" borderId="175" xfId="0" applyNumberFormat="1" applyFont="1" applyFill="1" applyBorder="1" applyAlignment="1">
      <alignment horizontal="center" vertical="center"/>
    </xf>
    <xf numFmtId="195" fontId="7" fillId="2" borderId="196" xfId="0" applyNumberFormat="1" applyFont="1" applyFill="1" applyBorder="1" applyAlignment="1">
      <alignment horizontal="center" vertical="center"/>
    </xf>
    <xf numFmtId="0" fontId="7" fillId="16" borderId="128" xfId="0" applyFont="1" applyFill="1" applyBorder="1" applyAlignment="1">
      <alignment horizontal="center" vertical="center"/>
    </xf>
    <xf numFmtId="9" fontId="7" fillId="3" borderId="181" xfId="1" applyFont="1" applyFill="1" applyBorder="1" applyAlignment="1" applyProtection="1">
      <alignment vertical="center"/>
      <protection locked="0"/>
    </xf>
    <xf numFmtId="9" fontId="7" fillId="3" borderId="179" xfId="1" applyFont="1" applyFill="1" applyBorder="1" applyAlignment="1" applyProtection="1">
      <alignment vertical="center"/>
      <protection locked="0"/>
    </xf>
    <xf numFmtId="9" fontId="7" fillId="3" borderId="197" xfId="1" applyFont="1" applyFill="1" applyBorder="1" applyAlignment="1" applyProtection="1">
      <alignment vertical="center"/>
      <protection locked="0"/>
    </xf>
    <xf numFmtId="9" fontId="7" fillId="3" borderId="198" xfId="1" applyFont="1" applyFill="1" applyBorder="1" applyAlignment="1" applyProtection="1">
      <alignment vertical="center"/>
      <protection locked="0"/>
    </xf>
    <xf numFmtId="9" fontId="7" fillId="3" borderId="199" xfId="1" applyFont="1" applyFill="1" applyBorder="1" applyAlignment="1" applyProtection="1">
      <alignment vertical="center"/>
      <protection locked="0"/>
    </xf>
    <xf numFmtId="9" fontId="7" fillId="12" borderId="138" xfId="1" applyFont="1" applyFill="1" applyBorder="1" applyAlignment="1" applyProtection="1">
      <alignment vertical="center"/>
    </xf>
    <xf numFmtId="9" fontId="7" fillId="12" borderId="200" xfId="1" applyFont="1" applyFill="1" applyBorder="1" applyAlignment="1" applyProtection="1">
      <alignment vertical="center"/>
    </xf>
    <xf numFmtId="9" fontId="6" fillId="16" borderId="200" xfId="1" applyFont="1" applyFill="1" applyBorder="1" applyAlignment="1" applyProtection="1">
      <alignment vertical="center"/>
    </xf>
    <xf numFmtId="0" fontId="18"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26" fillId="0" borderId="0" xfId="0" applyFont="1"/>
    <xf numFmtId="0" fontId="6" fillId="0" borderId="0" xfId="0" applyFont="1" applyAlignment="1">
      <alignment horizontal="left" vertical="center" wrapText="1" indent="1"/>
    </xf>
    <xf numFmtId="0" fontId="18" fillId="2" borderId="3" xfId="0" applyFont="1" applyFill="1" applyBorder="1" applyAlignment="1">
      <alignment vertical="center"/>
    </xf>
    <xf numFmtId="0" fontId="18" fillId="2" borderId="5" xfId="0" applyFont="1" applyFill="1" applyBorder="1" applyAlignment="1">
      <alignment vertical="center"/>
    </xf>
    <xf numFmtId="0" fontId="18" fillId="2" borderId="5" xfId="0" applyFont="1" applyFill="1" applyBorder="1" applyAlignment="1">
      <alignment horizontal="left" vertical="center" wrapText="1"/>
    </xf>
    <xf numFmtId="0" fontId="18" fillId="2" borderId="2"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18" fillId="0" borderId="12" xfId="0" applyFont="1" applyBorder="1" applyAlignment="1">
      <alignment vertical="center"/>
    </xf>
    <xf numFmtId="0" fontId="18" fillId="0" borderId="13" xfId="0" applyFont="1" applyBorder="1" applyAlignment="1">
      <alignment vertical="center"/>
    </xf>
    <xf numFmtId="0" fontId="7" fillId="0" borderId="5" xfId="0" applyFont="1" applyBorder="1" applyAlignment="1">
      <alignment horizontal="left" vertical="center" wrapText="1"/>
    </xf>
    <xf numFmtId="9" fontId="7" fillId="5" borderId="2" xfId="1" applyFont="1" applyFill="1" applyBorder="1" applyProtection="1">
      <protection locked="0"/>
    </xf>
    <xf numFmtId="0" fontId="7" fillId="0" borderId="2" xfId="0" applyFont="1" applyBorder="1" applyAlignment="1">
      <alignment horizontal="center" vertical="center"/>
    </xf>
    <xf numFmtId="0" fontId="7" fillId="5" borderId="3" xfId="0" applyFont="1" applyFill="1" applyBorder="1" applyAlignment="1" applyProtection="1">
      <alignment horizontal="left" vertical="center" wrapText="1"/>
      <protection locked="0"/>
    </xf>
    <xf numFmtId="0" fontId="7" fillId="5" borderId="4" xfId="0" applyFont="1" applyFill="1" applyBorder="1" applyAlignment="1" applyProtection="1">
      <alignment horizontal="left" vertical="center" wrapText="1"/>
      <protection locked="0"/>
    </xf>
    <xf numFmtId="0" fontId="7" fillId="5" borderId="5" xfId="0" applyFont="1" applyFill="1" applyBorder="1" applyAlignment="1" applyProtection="1">
      <alignment horizontal="left" vertical="center" wrapText="1"/>
      <protection locked="0"/>
    </xf>
    <xf numFmtId="0" fontId="18" fillId="2" borderId="12" xfId="0" applyFont="1" applyFill="1" applyBorder="1" applyAlignment="1">
      <alignment vertical="center"/>
    </xf>
    <xf numFmtId="0" fontId="18" fillId="2" borderId="13" xfId="0" applyFont="1" applyFill="1" applyBorder="1" applyAlignment="1">
      <alignment vertical="center"/>
    </xf>
    <xf numFmtId="0" fontId="18" fillId="2" borderId="5" xfId="0" applyFont="1" applyFill="1" applyBorder="1" applyAlignment="1">
      <alignment vertical="center" wrapText="1"/>
    </xf>
    <xf numFmtId="0" fontId="6" fillId="0" borderId="12" xfId="0" applyFont="1" applyBorder="1" applyAlignment="1">
      <alignment vertical="center"/>
    </xf>
    <xf numFmtId="0" fontId="6" fillId="0" borderId="13" xfId="0" applyFont="1" applyBorder="1" applyAlignment="1">
      <alignment vertical="center"/>
    </xf>
    <xf numFmtId="0" fontId="7" fillId="0" borderId="5" xfId="0" applyFont="1" applyBorder="1" applyAlignment="1">
      <alignment horizontal="left" vertical="center" wrapText="1" indent="1"/>
    </xf>
    <xf numFmtId="0" fontId="7" fillId="5" borderId="3" xfId="0" applyFont="1" applyFill="1" applyBorder="1" applyAlignment="1" applyProtection="1">
      <alignment horizontal="center"/>
      <protection locked="0"/>
    </xf>
    <xf numFmtId="0" fontId="7" fillId="5" borderId="5" xfId="0" applyFont="1" applyFill="1" applyBorder="1" applyAlignment="1" applyProtection="1">
      <alignment horizontal="center"/>
      <protection locked="0"/>
    </xf>
    <xf numFmtId="0" fontId="20" fillId="5" borderId="2" xfId="0" applyFont="1" applyFill="1" applyBorder="1" applyAlignment="1" applyProtection="1">
      <alignment horizontal="left" vertical="center" wrapText="1"/>
      <protection locked="0"/>
    </xf>
    <xf numFmtId="0" fontId="20" fillId="5" borderId="2" xfId="0" applyFont="1" applyFill="1" applyBorder="1" applyAlignment="1" applyProtection="1">
      <alignment horizontal="left" vertical="center"/>
      <protection locked="0"/>
    </xf>
    <xf numFmtId="0" fontId="7" fillId="5" borderId="4" xfId="0" applyFont="1" applyFill="1" applyBorder="1" applyAlignment="1" applyProtection="1">
      <alignment horizontal="left" vertical="center"/>
      <protection locked="0"/>
    </xf>
    <xf numFmtId="0" fontId="7" fillId="5" borderId="5" xfId="0" applyFont="1" applyFill="1" applyBorder="1" applyAlignment="1" applyProtection="1">
      <alignment horizontal="left" vertical="center"/>
      <protection locked="0"/>
    </xf>
    <xf numFmtId="3" fontId="26" fillId="0" borderId="0" xfId="2" applyNumberFormat="1" applyFont="1" applyBorder="1" applyAlignment="1" applyProtection="1"/>
    <xf numFmtId="3" fontId="6" fillId="0" borderId="0" xfId="0" applyNumberFormat="1" applyFont="1" applyAlignment="1">
      <alignment horizontal="left" indent="1"/>
    </xf>
    <xf numFmtId="3" fontId="27" fillId="0" borderId="0" xfId="2" applyNumberFormat="1" applyFont="1" applyBorder="1" applyAlignment="1" applyProtection="1"/>
    <xf numFmtId="3" fontId="16" fillId="0" borderId="0" xfId="0" applyNumberFormat="1" applyFont="1" applyAlignment="1">
      <alignment horizontal="left" indent="1"/>
    </xf>
    <xf numFmtId="3" fontId="20" fillId="0" borderId="0" xfId="0" applyNumberFormat="1" applyFont="1"/>
    <xf numFmtId="3" fontId="6" fillId="0" borderId="128" xfId="0" applyNumberFormat="1" applyFont="1" applyBorder="1" applyAlignment="1">
      <alignment horizontal="left" vertical="center" wrapText="1" indent="1"/>
    </xf>
    <xf numFmtId="3" fontId="6" fillId="5" borderId="128" xfId="0" applyNumberFormat="1" applyFont="1" applyFill="1" applyBorder="1" applyAlignment="1" applyProtection="1">
      <alignment horizontal="left" vertical="center" wrapText="1" indent="1"/>
      <protection locked="0"/>
    </xf>
    <xf numFmtId="0" fontId="7" fillId="5" borderId="129" xfId="0" applyFont="1" applyFill="1" applyBorder="1" applyAlignment="1" applyProtection="1">
      <alignment horizontal="left" indent="1"/>
      <protection locked="0"/>
    </xf>
    <xf numFmtId="195" fontId="7" fillId="2" borderId="130" xfId="0" applyNumberFormat="1" applyFont="1" applyFill="1" applyBorder="1" applyAlignment="1">
      <alignment horizontal="center"/>
    </xf>
    <xf numFmtId="3" fontId="6" fillId="18" borderId="131" xfId="0" applyNumberFormat="1" applyFont="1" applyFill="1" applyBorder="1" applyAlignment="1">
      <alignment horizontal="center"/>
    </xf>
    <xf numFmtId="9" fontId="7" fillId="5" borderId="132" xfId="1" applyFont="1" applyFill="1" applyBorder="1" applyAlignment="1" applyProtection="1">
      <alignment horizontal="center" vertical="center"/>
      <protection locked="0"/>
    </xf>
    <xf numFmtId="9" fontId="7" fillId="5" borderId="133" xfId="1" applyFont="1" applyFill="1" applyBorder="1" applyAlignment="1" applyProtection="1">
      <alignment horizontal="center" vertical="center"/>
      <protection locked="0"/>
    </xf>
    <xf numFmtId="9" fontId="7" fillId="5" borderId="134" xfId="1" applyFont="1" applyFill="1" applyBorder="1" applyAlignment="1" applyProtection="1">
      <alignment horizontal="center" vertical="center"/>
      <protection locked="0"/>
    </xf>
    <xf numFmtId="9" fontId="7" fillId="5" borderId="135" xfId="1" applyFont="1" applyFill="1" applyBorder="1" applyAlignment="1" applyProtection="1">
      <alignment horizontal="center" vertical="center"/>
      <protection locked="0"/>
    </xf>
    <xf numFmtId="9" fontId="7" fillId="12" borderId="136" xfId="1" applyFont="1" applyFill="1" applyBorder="1" applyProtection="1"/>
    <xf numFmtId="9" fontId="6" fillId="0" borderId="136" xfId="1" applyFont="1" applyFill="1" applyBorder="1" applyProtection="1"/>
    <xf numFmtId="9" fontId="8" fillId="12" borderId="137" xfId="1" applyFont="1" applyFill="1" applyBorder="1" applyAlignment="1" applyProtection="1">
      <alignment horizontal="center"/>
    </xf>
    <xf numFmtId="3" fontId="6" fillId="0" borderId="138" xfId="0" applyNumberFormat="1" applyFont="1" applyBorder="1" applyAlignment="1">
      <alignment horizontal="left" vertical="center" wrapText="1" indent="1"/>
    </xf>
    <xf numFmtId="3" fontId="6" fillId="5" borderId="138" xfId="0" applyNumberFormat="1" applyFont="1" applyFill="1" applyBorder="1" applyAlignment="1" applyProtection="1">
      <alignment horizontal="left" vertical="center" wrapText="1" indent="1"/>
      <protection locked="0"/>
    </xf>
    <xf numFmtId="0" fontId="7" fillId="5" borderId="139" xfId="0" applyFont="1" applyFill="1" applyBorder="1" applyAlignment="1" applyProtection="1">
      <alignment horizontal="left" indent="1"/>
      <protection locked="0"/>
    </xf>
    <xf numFmtId="195" fontId="7" fillId="2" borderId="140" xfId="0" applyNumberFormat="1" applyFont="1" applyFill="1" applyBorder="1" applyAlignment="1">
      <alignment horizontal="center"/>
    </xf>
    <xf numFmtId="3" fontId="6" fillId="18" borderId="141" xfId="0" applyNumberFormat="1" applyFont="1" applyFill="1" applyBorder="1" applyAlignment="1">
      <alignment horizontal="center"/>
    </xf>
    <xf numFmtId="9" fontId="7" fillId="5" borderId="142" xfId="1" applyFont="1" applyFill="1" applyBorder="1" applyAlignment="1" applyProtection="1">
      <alignment horizontal="center" vertical="center"/>
      <protection locked="0"/>
    </xf>
    <xf numFmtId="9" fontId="7" fillId="5" borderId="143" xfId="1" applyFont="1" applyFill="1" applyBorder="1" applyAlignment="1" applyProtection="1">
      <alignment horizontal="center" vertical="center"/>
      <protection locked="0"/>
    </xf>
    <xf numFmtId="9" fontId="7" fillId="5" borderId="144" xfId="1" applyFont="1" applyFill="1" applyBorder="1" applyAlignment="1" applyProtection="1">
      <alignment horizontal="center" vertical="center"/>
      <protection locked="0"/>
    </xf>
    <xf numFmtId="9" fontId="7" fillId="5" borderId="137" xfId="1" applyFont="1" applyFill="1" applyBorder="1" applyAlignment="1" applyProtection="1">
      <alignment horizontal="center" vertical="center"/>
      <protection locked="0"/>
    </xf>
    <xf numFmtId="9" fontId="7" fillId="12" borderId="145" xfId="1" applyFont="1" applyFill="1" applyBorder="1" applyProtection="1"/>
    <xf numFmtId="9" fontId="6" fillId="0" borderId="145" xfId="1" applyFont="1" applyFill="1" applyBorder="1" applyProtection="1"/>
    <xf numFmtId="3" fontId="7" fillId="5" borderId="146" xfId="0" applyNumberFormat="1" applyFont="1" applyFill="1" applyBorder="1" applyAlignment="1" applyProtection="1">
      <alignment horizontal="left" indent="1"/>
      <protection locked="0"/>
    </xf>
    <xf numFmtId="195" fontId="7" fillId="2" borderId="147" xfId="0" applyNumberFormat="1" applyFont="1" applyFill="1" applyBorder="1" applyAlignment="1">
      <alignment horizontal="center"/>
    </xf>
    <xf numFmtId="3" fontId="6" fillId="18" borderId="148" xfId="0" applyNumberFormat="1" applyFont="1" applyFill="1" applyBorder="1" applyAlignment="1">
      <alignment horizontal="center"/>
    </xf>
    <xf numFmtId="9" fontId="7" fillId="5" borderId="149" xfId="1" applyFont="1" applyFill="1" applyBorder="1" applyAlignment="1" applyProtection="1">
      <alignment horizontal="center" vertical="center"/>
      <protection locked="0"/>
    </xf>
    <xf numFmtId="9" fontId="7" fillId="5" borderId="150" xfId="1" applyFont="1" applyFill="1" applyBorder="1" applyAlignment="1" applyProtection="1">
      <alignment horizontal="center" vertical="center"/>
      <protection locked="0"/>
    </xf>
    <xf numFmtId="9" fontId="7" fillId="5" borderId="151" xfId="1" applyFont="1" applyFill="1" applyBorder="1" applyAlignment="1" applyProtection="1">
      <alignment horizontal="center" vertical="center"/>
      <protection locked="0"/>
    </xf>
    <xf numFmtId="9" fontId="7" fillId="5" borderId="152" xfId="1" applyFont="1" applyFill="1" applyBorder="1" applyAlignment="1" applyProtection="1">
      <alignment horizontal="center" vertical="center"/>
      <protection locked="0"/>
    </xf>
    <xf numFmtId="9" fontId="7" fillId="12" borderId="153" xfId="1" applyFont="1" applyFill="1" applyBorder="1" applyProtection="1"/>
    <xf numFmtId="9" fontId="6" fillId="0" borderId="153" xfId="1" applyFont="1" applyFill="1" applyBorder="1" applyProtection="1"/>
    <xf numFmtId="9" fontId="8" fillId="12" borderId="154" xfId="1" applyFont="1" applyFill="1" applyBorder="1" applyAlignment="1" applyProtection="1">
      <alignment horizontal="center"/>
    </xf>
    <xf numFmtId="3" fontId="17" fillId="15" borderId="155" xfId="2" applyNumberFormat="1" applyFont="1" applyFill="1" applyBorder="1" applyAlignment="1" applyProtection="1">
      <alignment horizontal="left" vertical="center" indent="3"/>
    </xf>
    <xf numFmtId="3" fontId="16" fillId="15" borderId="156" xfId="2" applyNumberFormat="1" applyFont="1" applyFill="1" applyBorder="1" applyAlignment="1" applyProtection="1">
      <alignment horizontal="left" vertical="center" indent="3"/>
    </xf>
    <xf numFmtId="3" fontId="16" fillId="15" borderId="156" xfId="2" applyNumberFormat="1" applyFont="1" applyFill="1" applyBorder="1" applyAlignment="1" applyProtection="1">
      <alignment horizontal="center" vertical="center"/>
    </xf>
    <xf numFmtId="3" fontId="16" fillId="15" borderId="110" xfId="2" applyNumberFormat="1" applyFont="1" applyFill="1" applyBorder="1" applyAlignment="1" applyProtection="1">
      <alignment horizontal="left" vertical="center" indent="3"/>
    </xf>
    <xf numFmtId="3" fontId="31" fillId="15" borderId="157" xfId="2" applyNumberFormat="1" applyFont="1" applyFill="1" applyBorder="1" applyAlignment="1" applyProtection="1">
      <alignment horizontal="left" vertical="center" indent="3"/>
    </xf>
    <xf numFmtId="3" fontId="7" fillId="2" borderId="158" xfId="0" applyNumberFormat="1" applyFont="1" applyFill="1" applyBorder="1" applyAlignment="1">
      <alignment horizontal="center"/>
    </xf>
    <xf numFmtId="195" fontId="7" fillId="2" borderId="159" xfId="0" applyNumberFormat="1" applyFont="1" applyFill="1" applyBorder="1" applyAlignment="1">
      <alignment horizontal="center"/>
    </xf>
    <xf numFmtId="0" fontId="7" fillId="16" borderId="160" xfId="0" applyFont="1" applyFill="1" applyBorder="1" applyAlignment="1">
      <alignment horizontal="center"/>
    </xf>
    <xf numFmtId="9" fontId="7" fillId="3" borderId="132" xfId="1" applyFont="1" applyFill="1" applyBorder="1" applyAlignment="1" applyProtection="1">
      <alignment horizontal="center" vertical="center"/>
      <protection locked="0"/>
    </xf>
    <xf numFmtId="9" fontId="7" fillId="3" borderId="133" xfId="1" applyFont="1" applyFill="1" applyBorder="1" applyAlignment="1" applyProtection="1">
      <alignment horizontal="center" vertical="center"/>
      <protection locked="0"/>
    </xf>
    <xf numFmtId="9" fontId="7" fillId="3" borderId="134" xfId="1" applyFont="1" applyFill="1" applyBorder="1" applyAlignment="1" applyProtection="1">
      <alignment horizontal="center" vertical="center"/>
      <protection locked="0"/>
    </xf>
    <xf numFmtId="9" fontId="7" fillId="3" borderId="135" xfId="1" applyFont="1" applyFill="1" applyBorder="1" applyAlignment="1" applyProtection="1">
      <alignment horizontal="center" vertical="center"/>
      <protection locked="0"/>
    </xf>
    <xf numFmtId="9" fontId="7" fillId="12" borderId="132" xfId="1" applyFont="1" applyFill="1" applyBorder="1" applyProtection="1"/>
    <xf numFmtId="9" fontId="7" fillId="12" borderId="161" xfId="1" applyFont="1" applyFill="1" applyBorder="1" applyProtection="1"/>
    <xf numFmtId="9" fontId="6" fillId="16" borderId="162" xfId="1" applyFont="1" applyFill="1" applyBorder="1" applyProtection="1"/>
    <xf numFmtId="195" fontId="7" fillId="2" borderId="163" xfId="0" applyNumberFormat="1" applyFont="1" applyFill="1" applyBorder="1" applyAlignment="1">
      <alignment horizontal="center"/>
    </xf>
    <xf numFmtId="0" fontId="7" fillId="16" borderId="164" xfId="0" applyFont="1" applyFill="1" applyBorder="1" applyAlignment="1">
      <alignment horizontal="center"/>
    </xf>
    <xf numFmtId="9" fontId="7" fillId="3" borderId="142" xfId="1" applyFont="1" applyFill="1" applyBorder="1" applyAlignment="1" applyProtection="1">
      <alignment horizontal="center" vertical="center"/>
      <protection locked="0"/>
    </xf>
    <xf numFmtId="9" fontId="7" fillId="3" borderId="143" xfId="1" applyFont="1" applyFill="1" applyBorder="1" applyAlignment="1" applyProtection="1">
      <alignment horizontal="center" vertical="center"/>
      <protection locked="0"/>
    </xf>
    <xf numFmtId="9" fontId="7" fillId="3" borderId="144" xfId="1" applyFont="1" applyFill="1" applyBorder="1" applyAlignment="1" applyProtection="1">
      <alignment horizontal="center" vertical="center"/>
      <protection locked="0"/>
    </xf>
    <xf numFmtId="9" fontId="7" fillId="3" borderId="137" xfId="1" applyFont="1" applyFill="1" applyBorder="1" applyAlignment="1" applyProtection="1">
      <alignment horizontal="center" vertical="center"/>
      <protection locked="0"/>
    </xf>
    <xf numFmtId="9" fontId="7" fillId="12" borderId="142" xfId="1" applyFont="1" applyFill="1" applyBorder="1" applyProtection="1"/>
    <xf numFmtId="9" fontId="6" fillId="16" borderId="165" xfId="1" applyFont="1" applyFill="1" applyBorder="1" applyProtection="1"/>
    <xf numFmtId="3" fontId="7" fillId="0" borderId="166" xfId="0" applyNumberFormat="1" applyFont="1" applyBorder="1"/>
    <xf numFmtId="0" fontId="7" fillId="0" borderId="166" xfId="0" applyFont="1" applyBorder="1" applyAlignment="1">
      <alignment horizontal="left" indent="1"/>
    </xf>
    <xf numFmtId="3" fontId="25" fillId="11" borderId="124" xfId="2" applyNumberFormat="1" applyFont="1" applyFill="1" applyBorder="1" applyAlignment="1" applyProtection="1">
      <alignment vertical="center" wrapText="1"/>
    </xf>
    <xf numFmtId="3" fontId="6" fillId="0" borderId="174" xfId="0" applyNumberFormat="1" applyFont="1" applyBorder="1" applyAlignment="1">
      <alignment horizontal="left" vertical="center" wrapText="1" indent="1"/>
    </xf>
    <xf numFmtId="3" fontId="6" fillId="5" borderId="174" xfId="0" applyNumberFormat="1" applyFont="1" applyFill="1" applyBorder="1" applyAlignment="1" applyProtection="1">
      <alignment horizontal="left" vertical="center" wrapText="1" indent="1"/>
      <protection locked="0"/>
    </xf>
    <xf numFmtId="0" fontId="7" fillId="5" borderId="175" xfId="0" applyFont="1" applyFill="1" applyBorder="1" applyAlignment="1" applyProtection="1">
      <alignment horizontal="left" indent="1"/>
      <protection locked="0"/>
    </xf>
    <xf numFmtId="195" fontId="7" fillId="2" borderId="176" xfId="0" applyNumberFormat="1" applyFont="1" applyFill="1" applyBorder="1" applyAlignment="1">
      <alignment horizontal="center"/>
    </xf>
    <xf numFmtId="0" fontId="6" fillId="2" borderId="161" xfId="0" applyFont="1" applyFill="1" applyBorder="1" applyAlignment="1">
      <alignment horizontal="center"/>
    </xf>
    <xf numFmtId="9" fontId="7" fillId="5" borderId="177" xfId="1" applyFont="1" applyFill="1" applyBorder="1" applyAlignment="1" applyProtection="1">
      <alignment horizontal="center" vertical="center"/>
      <protection locked="0"/>
    </xf>
    <xf numFmtId="9" fontId="7" fillId="5" borderId="178" xfId="1" applyFont="1" applyFill="1" applyBorder="1" applyAlignment="1" applyProtection="1">
      <alignment horizontal="center" vertical="center"/>
      <protection locked="0"/>
    </xf>
    <xf numFmtId="9" fontId="7" fillId="5" borderId="179" xfId="1" applyFont="1" applyFill="1" applyBorder="1" applyAlignment="1" applyProtection="1">
      <alignment horizontal="center" vertical="center"/>
      <protection locked="0"/>
    </xf>
    <xf numFmtId="9" fontId="7" fillId="5" borderId="180" xfId="1" applyFont="1" applyFill="1" applyBorder="1" applyAlignment="1" applyProtection="1">
      <alignment horizontal="center" vertical="center"/>
      <protection locked="0"/>
    </xf>
    <xf numFmtId="9" fontId="7" fillId="5" borderId="138" xfId="1" applyFont="1" applyFill="1" applyBorder="1" applyAlignment="1" applyProtection="1">
      <alignment horizontal="center" vertical="center"/>
      <protection locked="0"/>
    </xf>
    <xf numFmtId="9" fontId="7" fillId="12" borderId="181" xfId="1" applyFont="1" applyFill="1" applyBorder="1" applyProtection="1"/>
    <xf numFmtId="9" fontId="7" fillId="12" borderId="182" xfId="1" applyFont="1" applyFill="1" applyBorder="1" applyProtection="1"/>
    <xf numFmtId="9" fontId="6" fillId="0" borderId="182" xfId="1" applyFont="1" applyFill="1" applyBorder="1" applyProtection="1"/>
    <xf numFmtId="9" fontId="8" fillId="12" borderId="183" xfId="1" applyFont="1" applyFill="1" applyBorder="1" applyAlignment="1" applyProtection="1">
      <alignment horizontal="center"/>
    </xf>
    <xf numFmtId="0" fontId="7" fillId="5" borderId="184" xfId="0" applyFont="1" applyFill="1" applyBorder="1" applyAlignment="1" applyProtection="1">
      <alignment horizontal="left" indent="1"/>
      <protection locked="0"/>
    </xf>
    <xf numFmtId="0" fontId="7" fillId="16" borderId="185" xfId="0" applyFont="1" applyFill="1" applyBorder="1" applyAlignment="1">
      <alignment horizontal="center"/>
    </xf>
    <xf numFmtId="0" fontId="7" fillId="16" borderId="0" xfId="0" applyFont="1" applyFill="1" applyAlignment="1">
      <alignment horizontal="center"/>
    </xf>
    <xf numFmtId="9" fontId="7" fillId="5" borderId="186" xfId="1" applyFont="1" applyFill="1" applyBorder="1" applyAlignment="1" applyProtection="1">
      <alignment horizontal="center" vertical="center"/>
      <protection locked="0"/>
    </xf>
    <xf numFmtId="9" fontId="7" fillId="5" borderId="187" xfId="1" applyFont="1" applyFill="1" applyBorder="1" applyAlignment="1" applyProtection="1">
      <alignment horizontal="center" vertical="center"/>
      <protection locked="0"/>
    </xf>
    <xf numFmtId="9" fontId="7" fillId="5" borderId="188" xfId="1" applyFont="1" applyFill="1" applyBorder="1" applyAlignment="1" applyProtection="1">
      <alignment horizontal="center" vertical="center"/>
      <protection locked="0"/>
    </xf>
    <xf numFmtId="9" fontId="7" fillId="5" borderId="189" xfId="1" applyFont="1" applyFill="1" applyBorder="1" applyAlignment="1" applyProtection="1">
      <alignment horizontal="center" vertical="center"/>
      <protection locked="0"/>
    </xf>
    <xf numFmtId="9" fontId="7" fillId="12" borderId="149" xfId="1" applyFont="1" applyFill="1" applyBorder="1" applyProtection="1"/>
    <xf numFmtId="9" fontId="6" fillId="16" borderId="153" xfId="1" applyFont="1" applyFill="1" applyBorder="1" applyProtection="1"/>
    <xf numFmtId="3" fontId="7" fillId="0" borderId="166" xfId="0" applyNumberFormat="1" applyFont="1" applyBorder="1" applyAlignment="1">
      <alignment horizontal="left" indent="1"/>
    </xf>
    <xf numFmtId="3" fontId="16" fillId="15" borderId="157" xfId="2" applyNumberFormat="1" applyFont="1" applyFill="1" applyBorder="1" applyAlignment="1" applyProtection="1">
      <alignment horizontal="left" vertical="center" indent="3"/>
    </xf>
    <xf numFmtId="3" fontId="7" fillId="0" borderId="64" xfId="0" applyNumberFormat="1" applyFont="1" applyBorder="1"/>
    <xf numFmtId="0" fontId="7" fillId="0" borderId="64" xfId="0" applyFont="1" applyBorder="1" applyAlignment="1">
      <alignment horizontal="left" indent="1"/>
    </xf>
    <xf numFmtId="3" fontId="7" fillId="2" borderId="175" xfId="0" applyNumberFormat="1" applyFont="1" applyFill="1" applyBorder="1" applyAlignment="1">
      <alignment horizontal="center"/>
    </xf>
    <xf numFmtId="195" fontId="7" fillId="2" borderId="196" xfId="0" applyNumberFormat="1" applyFont="1" applyFill="1" applyBorder="1" applyAlignment="1">
      <alignment horizontal="center"/>
    </xf>
    <xf numFmtId="0" fontId="7" fillId="16" borderId="128" xfId="0" applyFont="1" applyFill="1" applyBorder="1" applyAlignment="1">
      <alignment horizontal="center"/>
    </xf>
    <xf numFmtId="9" fontId="7" fillId="3" borderId="181" xfId="1" applyFont="1" applyFill="1" applyBorder="1" applyAlignment="1" applyProtection="1">
      <alignment horizontal="center" vertical="center"/>
      <protection locked="0"/>
    </xf>
    <xf numFmtId="9" fontId="7" fillId="3" borderId="179" xfId="1" applyFont="1" applyFill="1" applyBorder="1" applyAlignment="1" applyProtection="1">
      <alignment horizontal="center" vertical="center"/>
      <protection locked="0"/>
    </xf>
    <xf numFmtId="9" fontId="7" fillId="3" borderId="197" xfId="1" applyFont="1" applyFill="1" applyBorder="1" applyAlignment="1" applyProtection="1">
      <alignment horizontal="center" vertical="center"/>
      <protection locked="0"/>
    </xf>
    <xf numFmtId="9" fontId="7" fillId="3" borderId="198" xfId="1" applyFont="1" applyFill="1" applyBorder="1" applyAlignment="1" applyProtection="1">
      <alignment horizontal="center" vertical="center"/>
      <protection locked="0"/>
    </xf>
    <xf numFmtId="9" fontId="7" fillId="3" borderId="199" xfId="1" applyFont="1" applyFill="1" applyBorder="1" applyAlignment="1" applyProtection="1">
      <alignment horizontal="center" vertical="center"/>
      <protection locked="0"/>
    </xf>
    <xf numFmtId="9" fontId="7" fillId="12" borderId="138" xfId="1" applyFont="1" applyFill="1" applyBorder="1" applyProtection="1"/>
    <xf numFmtId="9" fontId="7" fillId="12" borderId="200" xfId="1" applyFont="1" applyFill="1" applyBorder="1" applyProtection="1"/>
    <xf numFmtId="9" fontId="6" fillId="16" borderId="200" xfId="1" applyFont="1" applyFill="1" applyBorder="1" applyProtection="1"/>
    <xf numFmtId="9" fontId="32" fillId="5" borderId="2" xfId="1" applyFont="1" applyFill="1" applyBorder="1" applyProtection="1">
      <protection locked="0"/>
    </xf>
    <xf numFmtId="0" fontId="7" fillId="5" borderId="2" xfId="0" applyFont="1" applyFill="1" applyBorder="1" applyAlignment="1" applyProtection="1">
      <alignment horizontal="left" vertical="center"/>
      <protection locked="0"/>
    </xf>
    <xf numFmtId="3" fontId="7" fillId="0" borderId="0" xfId="0" applyNumberFormat="1" applyFont="1" applyProtection="1">
      <protection locked="0"/>
    </xf>
    <xf numFmtId="195" fontId="7" fillId="12" borderId="130" xfId="0" applyNumberFormat="1" applyFont="1" applyFill="1" applyBorder="1" applyAlignment="1">
      <alignment horizontal="center"/>
    </xf>
    <xf numFmtId="195" fontId="7" fillId="12" borderId="140" xfId="0" applyNumberFormat="1" applyFont="1" applyFill="1" applyBorder="1" applyAlignment="1">
      <alignment horizontal="center"/>
    </xf>
    <xf numFmtId="195" fontId="7" fillId="12" borderId="147" xfId="0" applyNumberFormat="1" applyFont="1" applyFill="1" applyBorder="1" applyAlignment="1">
      <alignment horizontal="center"/>
    </xf>
    <xf numFmtId="0" fontId="7" fillId="12" borderId="160" xfId="0" applyFont="1" applyFill="1" applyBorder="1" applyAlignment="1">
      <alignment horizontal="center"/>
    </xf>
    <xf numFmtId="0" fontId="7" fillId="12" borderId="164" xfId="0" applyFont="1" applyFill="1" applyBorder="1" applyAlignment="1">
      <alignment horizontal="center"/>
    </xf>
    <xf numFmtId="0" fontId="6" fillId="12" borderId="161" xfId="0" applyFont="1" applyFill="1" applyBorder="1" applyAlignment="1">
      <alignment horizontal="center"/>
    </xf>
    <xf numFmtId="195" fontId="7" fillId="2" borderId="201" xfId="0" applyNumberFormat="1" applyFont="1" applyFill="1" applyBorder="1" applyAlignment="1">
      <alignment horizontal="center"/>
    </xf>
    <xf numFmtId="0" fontId="7" fillId="12" borderId="0" xfId="0" applyFont="1" applyFill="1" applyAlignment="1">
      <alignment horizontal="center"/>
    </xf>
    <xf numFmtId="0" fontId="7" fillId="12" borderId="128" xfId="0" applyFont="1" applyFill="1" applyBorder="1" applyAlignment="1">
      <alignment horizontal="center"/>
    </xf>
    <xf numFmtId="0" fontId="6" fillId="0" borderId="185" xfId="0" applyFont="1" applyBorder="1" applyAlignment="1">
      <alignment horizontal="center" vertical="center"/>
    </xf>
    <xf numFmtId="0" fontId="6" fillId="2" borderId="2" xfId="0" applyFont="1" applyFill="1" applyBorder="1" applyAlignment="1">
      <alignment wrapText="1"/>
    </xf>
    <xf numFmtId="0" fontId="18" fillId="2" borderId="2" xfId="0" applyFont="1" applyFill="1" applyBorder="1" applyAlignment="1">
      <alignment vertical="center" wrapText="1"/>
    </xf>
    <xf numFmtId="0" fontId="18" fillId="2" borderId="3" xfId="0" applyFont="1" applyFill="1" applyBorder="1" applyAlignment="1">
      <alignment vertical="center" wrapText="1"/>
    </xf>
    <xf numFmtId="0" fontId="18" fillId="2" borderId="4" xfId="0" applyFont="1" applyFill="1" applyBorder="1" applyAlignment="1">
      <alignment vertical="center" wrapText="1"/>
    </xf>
    <xf numFmtId="0" fontId="18" fillId="2" borderId="5" xfId="0" applyFont="1" applyFill="1" applyBorder="1" applyAlignment="1">
      <alignment vertical="center" wrapText="1"/>
    </xf>
    <xf numFmtId="9" fontId="7" fillId="0" borderId="2" xfId="0" applyNumberFormat="1" applyFont="1" applyBorder="1"/>
    <xf numFmtId="9" fontId="7" fillId="5" borderId="2" xfId="1" applyFont="1" applyFill="1" applyBorder="1" applyAlignment="1" applyProtection="1">
      <alignment horizontal="center" vertical="center"/>
      <protection locked="0"/>
    </xf>
    <xf numFmtId="0" fontId="33" fillId="0" borderId="0" xfId="0" applyFont="1"/>
    <xf numFmtId="0" fontId="18" fillId="2" borderId="4" xfId="0" applyFont="1" applyFill="1" applyBorder="1" applyAlignment="1">
      <alignment vertical="center"/>
    </xf>
    <xf numFmtId="0" fontId="6" fillId="2" borderId="3" xfId="0" applyFont="1" applyFill="1" applyBorder="1" applyAlignment="1">
      <alignment horizontal="left" vertical="center"/>
    </xf>
    <xf numFmtId="0" fontId="6" fillId="2" borderId="5" xfId="0" applyFont="1" applyFill="1" applyBorder="1" applyAlignment="1">
      <alignment horizontal="left" vertical="center"/>
    </xf>
    <xf numFmtId="0" fontId="6" fillId="2" borderId="3" xfId="0" applyFont="1" applyFill="1" applyBorder="1" applyAlignment="1">
      <alignment horizontal="left" vertical="center" wrapText="1"/>
    </xf>
    <xf numFmtId="0" fontId="6" fillId="2" borderId="5" xfId="0" applyFont="1" applyFill="1" applyBorder="1" applyAlignment="1">
      <alignment horizontal="left" vertical="center" wrapText="1"/>
    </xf>
    <xf numFmtId="0" fontId="8" fillId="5" borderId="2" xfId="0" applyFont="1" applyFill="1" applyBorder="1" applyAlignment="1" applyProtection="1">
      <alignment horizontal="left" vertical="center" wrapText="1"/>
      <protection locked="0"/>
    </xf>
    <xf numFmtId="0" fontId="18" fillId="0" borderId="0" xfId="0" applyFont="1" applyAlignment="1">
      <alignment horizontal="left" vertical="center" wrapText="1"/>
    </xf>
    <xf numFmtId="0" fontId="35" fillId="0" borderId="0" xfId="0" applyFont="1"/>
    <xf numFmtId="0" fontId="18" fillId="0" borderId="0" xfId="0" applyFont="1"/>
    <xf numFmtId="0" fontId="10" fillId="0" borderId="0" xfId="0" applyFont="1"/>
    <xf numFmtId="0" fontId="6" fillId="2" borderId="3" xfId="0" applyFont="1" applyFill="1" applyBorder="1" applyAlignment="1">
      <alignment horizontal="left" vertical="top"/>
    </xf>
    <xf numFmtId="0" fontId="6" fillId="2" borderId="5" xfId="0" applyFont="1" applyFill="1" applyBorder="1" applyAlignment="1">
      <alignment horizontal="left" vertical="top"/>
    </xf>
    <xf numFmtId="0" fontId="7" fillId="0" borderId="0" xfId="0" applyFont="1" applyAlignment="1">
      <alignment vertical="top"/>
    </xf>
    <xf numFmtId="0" fontId="7" fillId="5" borderId="2" xfId="0" applyFont="1" applyFill="1" applyBorder="1" applyAlignment="1" applyProtection="1">
      <alignment horizontal="left" vertical="center" wrapText="1"/>
      <protection locked="0"/>
    </xf>
    <xf numFmtId="0" fontId="21" fillId="5" borderId="3" xfId="0" applyFont="1" applyFill="1" applyBorder="1" applyAlignment="1" applyProtection="1">
      <alignment horizontal="left" vertical="center" wrapText="1"/>
      <protection locked="0"/>
    </xf>
    <xf numFmtId="0" fontId="21" fillId="5" borderId="5" xfId="0" applyFont="1" applyFill="1" applyBorder="1" applyAlignment="1" applyProtection="1">
      <alignment horizontal="left" vertical="center" wrapText="1"/>
      <protection locked="0"/>
    </xf>
    <xf numFmtId="0" fontId="4" fillId="0" borderId="0" xfId="0" applyFont="1" applyAlignment="1">
      <alignment horizontal="left"/>
    </xf>
    <xf numFmtId="0" fontId="6" fillId="0" borderId="2" xfId="0" applyFont="1" applyBorder="1" applyAlignment="1">
      <alignment horizontal="left"/>
    </xf>
    <xf numFmtId="0" fontId="7" fillId="0" borderId="2" xfId="0" applyFont="1" applyBorder="1"/>
    <xf numFmtId="196" fontId="7" fillId="0" borderId="2" xfId="0" applyNumberFormat="1" applyFont="1" applyBorder="1" applyAlignment="1">
      <alignment horizontal="left" wrapText="1"/>
    </xf>
    <xf numFmtId="14" fontId="7" fillId="0" borderId="2" xfId="0" applyNumberFormat="1" applyFont="1" applyBorder="1" applyAlignment="1">
      <alignment horizontal="left"/>
    </xf>
    <xf numFmtId="0" fontId="8" fillId="0" borderId="2" xfId="0" applyFont="1" applyBorder="1" applyAlignment="1">
      <alignment horizontal="left" wrapText="1"/>
    </xf>
    <xf numFmtId="0" fontId="6" fillId="0" borderId="2" xfId="0" applyFont="1" applyBorder="1"/>
    <xf numFmtId="0" fontId="6" fillId="0" borderId="2" xfId="0" applyFont="1" applyBorder="1" applyAlignment="1">
      <alignment vertical="top"/>
    </xf>
    <xf numFmtId="0" fontId="6" fillId="0" borderId="2" xfId="0" applyFont="1" applyBorder="1" applyAlignment="1">
      <alignment vertical="top" wrapText="1"/>
    </xf>
    <xf numFmtId="0" fontId="7" fillId="0" borderId="2" xfId="0" applyFont="1" applyBorder="1" applyAlignment="1">
      <alignment wrapText="1"/>
    </xf>
    <xf numFmtId="0" fontId="7" fillId="0" borderId="2" xfId="0" applyFont="1" applyBorder="1" applyAlignment="1">
      <alignment horizontal="left" vertical="top" wrapText="1"/>
    </xf>
    <xf numFmtId="0" fontId="8" fillId="0" borderId="2" xfId="0" applyFont="1" applyBorder="1" applyAlignment="1">
      <alignment wrapText="1"/>
    </xf>
    <xf numFmtId="0" fontId="7" fillId="0" borderId="2" xfId="0" applyFont="1" applyBorder="1" applyAlignment="1">
      <alignment vertical="top" wrapText="1"/>
    </xf>
  </cellXfs>
  <cellStyles count="4">
    <cellStyle name="Heading 1" xfId="2" builtinId="16"/>
    <cellStyle name="Hyperlink" xfId="3" builtinId="8"/>
    <cellStyle name="Normal" xfId="0" builtinId="0"/>
    <cellStyle name="Per cent" xfId="1" builtinId="5"/>
  </cellStyles>
  <dxfs count="173">
    <dxf>
      <fill>
        <patternFill>
          <bgColor rgb="FFFFC7CE"/>
        </patternFill>
      </fill>
    </dxf>
    <dxf>
      <fill>
        <patternFill>
          <bgColor rgb="FFFFEB9C"/>
        </patternFill>
      </fill>
    </dxf>
    <dxf>
      <fill>
        <patternFill>
          <bgColor rgb="FFC7EFCE"/>
        </patternFill>
      </fill>
    </dxf>
    <dxf>
      <fill>
        <patternFill>
          <bgColor rgb="FFC6EFCE"/>
        </patternFill>
      </fill>
    </dxf>
    <dxf>
      <fill>
        <patternFill>
          <bgColor rgb="FFFFC7CE"/>
        </patternFill>
      </fill>
    </dxf>
    <dxf>
      <numFmt numFmtId="193" formatCode="&quot;Building Element Category 2.7 &amp; 2.8, 4th Quartile&quot;"/>
    </dxf>
    <dxf>
      <numFmt numFmtId="192" formatCode="&quot;Building Element Category 2.7 &amp; 2.8, 3rd Quartile&quot;"/>
    </dxf>
    <dxf>
      <numFmt numFmtId="191" formatCode="&quot;Building Element Category 2.7 &amp; 2.8, 2nd Quartile&quot;"/>
    </dxf>
    <dxf>
      <numFmt numFmtId="190" formatCode="&quot;Building Element Category 2.7 &amp; 2.8, 1st Quartile&quot;"/>
    </dxf>
    <dxf>
      <numFmt numFmtId="189" formatCode="&quot;Building Element Category 2.5 &amp; 2.6, 4th Quartile&quot;"/>
    </dxf>
    <dxf>
      <numFmt numFmtId="188" formatCode="&quot;Building Element Category 2.5 &amp; 2.6, 3rd Quartile&quot;"/>
    </dxf>
    <dxf>
      <numFmt numFmtId="187" formatCode="&quot;Building Element Category 2.5 &amp; 2.6, 2nd Quartile&quot;"/>
    </dxf>
    <dxf>
      <numFmt numFmtId="186" formatCode="&quot;Building Element Category 2.5 &amp; 2.6, 1st Quartile&quot;"/>
    </dxf>
    <dxf>
      <numFmt numFmtId="185" formatCode="&quot;Building Element Category 2.3, 4th Quartile&quot;"/>
    </dxf>
    <dxf>
      <numFmt numFmtId="184" formatCode="&quot;Building Element Category 2.3, 3rd Quartile&quot;"/>
    </dxf>
    <dxf>
      <numFmt numFmtId="183" formatCode="&quot;Building Element Category 2.3, 2nd Quartile&quot;"/>
    </dxf>
    <dxf>
      <numFmt numFmtId="182" formatCode="&quot;Building Element Category 2.3, 1st Quartile&quot;"/>
    </dxf>
    <dxf>
      <numFmt numFmtId="181" formatCode="&quot;Building Element Category 2.2, 4th Quartile&quot;"/>
    </dxf>
    <dxf>
      <numFmt numFmtId="180" formatCode="&quot;Building Element Category 2.2, 3rd Quartile&quot;"/>
    </dxf>
    <dxf>
      <numFmt numFmtId="179" formatCode="&quot;Building Element Category 2.2, 2nd Quartile&quot;"/>
    </dxf>
    <dxf>
      <numFmt numFmtId="178" formatCode="&quot;Building Element Category 2.2, 1st Quartile&quot;"/>
    </dxf>
    <dxf>
      <numFmt numFmtId="177" formatCode="&quot;Building Element Category 2.1, 4th Quartile&quot;"/>
    </dxf>
    <dxf>
      <numFmt numFmtId="176" formatCode="&quot;Building Element Category 2.1, 3rd Quartile&quot;"/>
    </dxf>
    <dxf>
      <numFmt numFmtId="175" formatCode="&quot;Building Element Category 2.1, 2nd Quartile&quot;"/>
    </dxf>
    <dxf>
      <numFmt numFmtId="174" formatCode="&quot;Building Element Category 2.1, 1st Quartile&quot;"/>
    </dxf>
    <dxf>
      <numFmt numFmtId="173" formatCode="&quot;Building Element Category 1, 4th Quartile&quot;"/>
    </dxf>
    <dxf>
      <numFmt numFmtId="172" formatCode="&quot;Building Element Category 1, 3rd Quartile&quot;"/>
    </dxf>
    <dxf>
      <numFmt numFmtId="171" formatCode="&quot;Building Element Category 1, 2nd Quartile&quot;"/>
    </dxf>
    <dxf>
      <numFmt numFmtId="170" formatCode="&quot;Building Element Category 1, 1st Quartile&quot;"/>
    </dxf>
    <dxf>
      <numFmt numFmtId="164" formatCode="&quot;&quot;"/>
      <fill>
        <patternFill>
          <bgColor theme="0" tint="-0.14996795556505021"/>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FFC7CE"/>
        </patternFill>
      </fill>
    </dxf>
    <dxf>
      <fill>
        <patternFill>
          <bgColor rgb="FFFFEB9C"/>
        </patternFill>
      </fill>
    </dxf>
    <dxf>
      <fill>
        <patternFill>
          <bgColor rgb="FFC6EFCE"/>
        </patternFill>
      </fill>
    </dxf>
    <dxf>
      <numFmt numFmtId="164" formatCode="&quot;&quot;"/>
      <fill>
        <patternFill>
          <bgColor theme="0" tint="-0.14996795556505021"/>
        </patternFill>
      </fill>
    </dxf>
    <dxf>
      <fill>
        <patternFill>
          <bgColor rgb="FFFFC7CE"/>
        </patternFill>
      </fill>
    </dxf>
    <dxf>
      <fill>
        <patternFill>
          <bgColor rgb="FFFFEB9C"/>
        </patternFill>
      </fill>
    </dxf>
    <dxf>
      <fill>
        <patternFill>
          <bgColor rgb="FFC7EFCE"/>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C7CE"/>
        </patternFill>
      </fill>
    </dxf>
    <dxf>
      <numFmt numFmtId="193" formatCode="&quot;Building Element Category 2.7 &amp; 2.8, 4th Quartile&quot;"/>
    </dxf>
    <dxf>
      <numFmt numFmtId="192" formatCode="&quot;Building Element Category 2.7 &amp; 2.8, 3rd Quartile&quot;"/>
    </dxf>
    <dxf>
      <numFmt numFmtId="191" formatCode="&quot;Building Element Category 2.7 &amp; 2.8, 2nd Quartile&quot;"/>
    </dxf>
    <dxf>
      <numFmt numFmtId="190" formatCode="&quot;Building Element Category 2.7 &amp; 2.8, 1st Quartile&quot;"/>
    </dxf>
    <dxf>
      <numFmt numFmtId="189" formatCode="&quot;Building Element Category 2.5 &amp; 2.6, 4th Quartile&quot;"/>
    </dxf>
    <dxf>
      <numFmt numFmtId="188" formatCode="&quot;Building Element Category 2.5 &amp; 2.6, 3rd Quartile&quot;"/>
    </dxf>
    <dxf>
      <numFmt numFmtId="187" formatCode="&quot;Building Element Category 2.5 &amp; 2.6, 2nd Quartile&quot;"/>
    </dxf>
    <dxf>
      <numFmt numFmtId="186" formatCode="&quot;Building Element Category 2.5 &amp; 2.6, 1st Quartile&quot;"/>
    </dxf>
    <dxf>
      <numFmt numFmtId="185" formatCode="&quot;Building Element Category 2.3, 4th Quartile&quot;"/>
    </dxf>
    <dxf>
      <numFmt numFmtId="184" formatCode="&quot;Building Element Category 2.3, 3rd Quartile&quot;"/>
    </dxf>
    <dxf>
      <numFmt numFmtId="183" formatCode="&quot;Building Element Category 2.3, 2nd Quartile&quot;"/>
    </dxf>
    <dxf>
      <numFmt numFmtId="182" formatCode="&quot;Building Element Category 2.3, 1st Quartile&quot;"/>
    </dxf>
    <dxf>
      <numFmt numFmtId="181" formatCode="&quot;Building Element Category 2.2, 4th Quartile&quot;"/>
    </dxf>
    <dxf>
      <numFmt numFmtId="180" formatCode="&quot;Building Element Category 2.2, 3rd Quartile&quot;"/>
    </dxf>
    <dxf>
      <numFmt numFmtId="179" formatCode="&quot;Building Element Category 2.2, 2nd Quartile&quot;"/>
    </dxf>
    <dxf>
      <numFmt numFmtId="178" formatCode="&quot;Building Element Category 2.2, 1st Quartile&quot;"/>
    </dxf>
    <dxf>
      <numFmt numFmtId="177" formatCode="&quot;Building Element Category 2.1, 4th Quartile&quot;"/>
    </dxf>
    <dxf>
      <numFmt numFmtId="176" formatCode="&quot;Building Element Category 2.1, 3rd Quartile&quot;"/>
    </dxf>
    <dxf>
      <numFmt numFmtId="175" formatCode="&quot;Building Element Category 2.1, 2nd Quartile&quot;"/>
    </dxf>
    <dxf>
      <numFmt numFmtId="174" formatCode="&quot;Building Element Category 2.1, 1st Quartile&quot;"/>
    </dxf>
    <dxf>
      <numFmt numFmtId="173" formatCode="&quot;Building Element Category 1, 4th Quartile&quot;"/>
    </dxf>
    <dxf>
      <numFmt numFmtId="172" formatCode="&quot;Building Element Category 1, 3rd Quartile&quot;"/>
    </dxf>
    <dxf>
      <numFmt numFmtId="171" formatCode="&quot;Building Element Category 1, 2nd Quartile&quot;"/>
    </dxf>
    <dxf>
      <numFmt numFmtId="170" formatCode="&quot;Building Element Category 1, 1st Quartile&quot;"/>
    </dxf>
    <dxf>
      <numFmt numFmtId="164" formatCode="&quot;&quot;"/>
      <fill>
        <patternFill>
          <bgColor theme="0" tint="-0.14996795556505021"/>
        </patternFill>
      </fill>
    </dxf>
    <dxf>
      <numFmt numFmtId="168" formatCode="&quot;4th Quartile&quot;"/>
    </dxf>
    <dxf>
      <numFmt numFmtId="167" formatCode="&quot;3rd Quartile&quot;"/>
    </dxf>
    <dxf>
      <numFmt numFmtId="166" formatCode="&quot;2nd Quartile&quot;"/>
    </dxf>
    <dxf>
      <numFmt numFmtId="165" formatCode="&quot;1st Quartile&quot;"/>
    </dxf>
    <dxf>
      <numFmt numFmtId="164" formatCode="&quot;&quot;"/>
      <fill>
        <patternFill>
          <bgColor theme="0" tint="-0.14996795556505021"/>
        </patternFill>
      </fill>
    </dxf>
    <dxf>
      <numFmt numFmtId="168" formatCode="&quot;4th Quartile&quot;"/>
    </dxf>
    <dxf>
      <numFmt numFmtId="167" formatCode="&quot;3rd Quartile&quot;"/>
    </dxf>
    <dxf>
      <numFmt numFmtId="166" formatCode="&quot;2nd Quartile&quot;"/>
    </dxf>
    <dxf>
      <numFmt numFmtId="165" formatCode="&quot;1st Quartile&quot;"/>
    </dxf>
    <dxf>
      <numFmt numFmtId="164" formatCode="&quot;&quot;"/>
      <fill>
        <patternFill>
          <bgColor theme="0" tint="-0.14996795556505021"/>
        </patternFill>
      </fill>
    </dxf>
    <dxf>
      <numFmt numFmtId="168" formatCode="&quot;4th Quartile&quot;"/>
    </dxf>
    <dxf>
      <numFmt numFmtId="167" formatCode="&quot;3rd Quartile&quot;"/>
    </dxf>
    <dxf>
      <numFmt numFmtId="166" formatCode="&quot;2nd Quartile&quot;"/>
    </dxf>
    <dxf>
      <font>
        <b val="0"/>
        <i val="0"/>
      </font>
      <numFmt numFmtId="165" formatCode="&quot;1st Quartile&quot;"/>
    </dxf>
    <dxf>
      <numFmt numFmtId="164" formatCode="&quot;&quot;"/>
      <fill>
        <patternFill>
          <bgColor theme="0" tint="-0.14996795556505021"/>
        </patternFill>
      </fill>
    </dxf>
    <dxf>
      <numFmt numFmtId="168" formatCode="&quot;4th Quartile&quot;"/>
    </dxf>
    <dxf>
      <numFmt numFmtId="167" formatCode="&quot;3rd Quartile&quot;"/>
    </dxf>
    <dxf>
      <numFmt numFmtId="166" formatCode="&quot;2nd Quartile&quot;"/>
    </dxf>
    <dxf>
      <numFmt numFmtId="165" formatCode="&quot;1st Quartile&quot;"/>
    </dxf>
    <dxf>
      <numFmt numFmtId="164" formatCode="&quot;&quot;"/>
      <fill>
        <patternFill patternType="solid">
          <bgColor theme="0" tint="-0.14996795556505021"/>
        </patternFill>
      </fill>
    </dxf>
    <dxf>
      <numFmt numFmtId="169" formatCode="&quot;-&quot;"/>
      <fill>
        <patternFill>
          <bgColor theme="2"/>
        </patternFill>
      </fill>
    </dxf>
    <dxf>
      <numFmt numFmtId="169" formatCode="&quot;-&quot;"/>
      <fill>
        <patternFill>
          <bgColor theme="2"/>
        </patternFill>
      </fill>
    </dxf>
    <dxf>
      <numFmt numFmtId="169" formatCode="&quot;-&quot;"/>
      <fill>
        <patternFill>
          <bgColor theme="2"/>
        </patternFill>
      </fill>
    </dxf>
    <dxf>
      <numFmt numFmtId="169" formatCode="&quot;-&quot;"/>
      <fill>
        <patternFill>
          <bgColor theme="2"/>
        </patternFill>
      </fill>
    </dxf>
    <dxf>
      <numFmt numFmtId="169" formatCode="&quot;-&quot;"/>
      <fill>
        <patternFill>
          <bgColor theme="2"/>
        </patternFill>
      </fill>
    </dxf>
    <dxf>
      <numFmt numFmtId="169" formatCode="&quot;-&quot;"/>
      <fill>
        <patternFill>
          <bgColor theme="2"/>
        </patternFill>
      </fill>
    </dxf>
    <dxf>
      <fill>
        <patternFill>
          <bgColor rgb="FFFFC7CE"/>
        </patternFill>
      </fill>
    </dxf>
    <dxf>
      <fill>
        <patternFill>
          <bgColor rgb="FFFFEB9C"/>
        </patternFill>
      </fill>
    </dxf>
    <dxf>
      <fill>
        <patternFill>
          <bgColor rgb="FFC7EFCE"/>
        </patternFill>
      </fill>
    </dxf>
    <dxf>
      <fill>
        <patternFill>
          <bgColor rgb="FFC6EFCE"/>
        </patternFill>
      </fill>
    </dxf>
    <dxf>
      <fill>
        <patternFill>
          <bgColor rgb="FFFFC7CE"/>
        </patternFill>
      </fill>
    </dxf>
    <dxf>
      <numFmt numFmtId="193" formatCode="&quot;Building Element Category 2.7 &amp; 2.8, 4th Quartile&quot;"/>
    </dxf>
    <dxf>
      <numFmt numFmtId="192" formatCode="&quot;Building Element Category 2.7 &amp; 2.8, 3rd Quartile&quot;"/>
    </dxf>
    <dxf>
      <numFmt numFmtId="191" formatCode="&quot;Building Element Category 2.7 &amp; 2.8, 2nd Quartile&quot;"/>
    </dxf>
    <dxf>
      <numFmt numFmtId="190" formatCode="&quot;Building Element Category 2.7 &amp; 2.8, 1st Quartile&quot;"/>
    </dxf>
    <dxf>
      <numFmt numFmtId="189" formatCode="&quot;Building Element Category 2.5 &amp; 2.6, 4th Quartile&quot;"/>
    </dxf>
    <dxf>
      <numFmt numFmtId="188" formatCode="&quot;Building Element Category 2.5 &amp; 2.6, 3rd Quartile&quot;"/>
    </dxf>
    <dxf>
      <numFmt numFmtId="187" formatCode="&quot;Building Element Category 2.5 &amp; 2.6, 2nd Quartile&quot;"/>
    </dxf>
    <dxf>
      <numFmt numFmtId="186" formatCode="&quot;Building Element Category 2.5 &amp; 2.6, 1st Quartile&quot;"/>
    </dxf>
    <dxf>
      <numFmt numFmtId="185" formatCode="&quot;Building Element Category 2.3, 4th Quartile&quot;"/>
    </dxf>
    <dxf>
      <numFmt numFmtId="184" formatCode="&quot;Building Element Category 2.3, 3rd Quartile&quot;"/>
    </dxf>
    <dxf>
      <numFmt numFmtId="183" formatCode="&quot;Building Element Category 2.3, 2nd Quartile&quot;"/>
    </dxf>
    <dxf>
      <numFmt numFmtId="182" formatCode="&quot;Building Element Category 2.3, 1st Quartile&quot;"/>
    </dxf>
    <dxf>
      <numFmt numFmtId="181" formatCode="&quot;Building Element Category 2.2, 4th Quartile&quot;"/>
    </dxf>
    <dxf>
      <numFmt numFmtId="180" formatCode="&quot;Building Element Category 2.2, 3rd Quartile&quot;"/>
    </dxf>
    <dxf>
      <numFmt numFmtId="179" formatCode="&quot;Building Element Category 2.2, 2nd Quartile&quot;"/>
    </dxf>
    <dxf>
      <numFmt numFmtId="178" formatCode="&quot;Building Element Category 2.2, 1st Quartile&quot;"/>
    </dxf>
    <dxf>
      <numFmt numFmtId="177" formatCode="&quot;Building Element Category 2.1, 4th Quartile&quot;"/>
    </dxf>
    <dxf>
      <numFmt numFmtId="176" formatCode="&quot;Building Element Category 2.1, 3rd Quartile&quot;"/>
    </dxf>
    <dxf>
      <numFmt numFmtId="175" formatCode="&quot;Building Element Category 2.1, 2nd Quartile&quot;"/>
    </dxf>
    <dxf>
      <numFmt numFmtId="174" formatCode="&quot;Building Element Category 2.1, 1st Quartile&quot;"/>
    </dxf>
    <dxf>
      <numFmt numFmtId="173" formatCode="&quot;Building Element Category 1, 4th Quartile&quot;"/>
    </dxf>
    <dxf>
      <numFmt numFmtId="172" formatCode="&quot;Building Element Category 1, 3rd Quartile&quot;"/>
    </dxf>
    <dxf>
      <numFmt numFmtId="171" formatCode="&quot;Building Element Category 1, 2nd Quartile&quot;"/>
    </dxf>
    <dxf>
      <numFmt numFmtId="170" formatCode="&quot;Building Element Category 1, 1st Quartile&quot;"/>
    </dxf>
    <dxf>
      <numFmt numFmtId="164" formatCode="&quot;&quot;"/>
      <fill>
        <patternFill>
          <bgColor theme="0" tint="-0.14996795556505021"/>
        </patternFill>
      </fill>
    </dxf>
    <dxf>
      <fill>
        <patternFill>
          <bgColor rgb="FFFFC7CE"/>
        </patternFill>
      </fill>
    </dxf>
    <dxf>
      <numFmt numFmtId="169" formatCode="&quot;-&quot;"/>
      <fill>
        <patternFill>
          <bgColor theme="2"/>
        </patternFill>
      </fill>
    </dxf>
    <dxf>
      <numFmt numFmtId="169" formatCode="&quot;-&quot;"/>
      <fill>
        <patternFill>
          <bgColor theme="2"/>
        </patternFill>
      </fill>
    </dxf>
    <dxf>
      <numFmt numFmtId="169" formatCode="&quot;-&quot;"/>
      <fill>
        <patternFill>
          <bgColor theme="2"/>
        </patternFill>
      </fill>
    </dxf>
    <dxf>
      <numFmt numFmtId="169" formatCode="&quot;-&quot;"/>
      <fill>
        <patternFill>
          <bgColor theme="2"/>
        </patternFill>
      </fill>
    </dxf>
    <dxf>
      <numFmt numFmtId="169" formatCode="&quot;-&quot;"/>
      <fill>
        <patternFill>
          <bgColor theme="2"/>
        </patternFill>
      </fill>
    </dxf>
    <dxf>
      <numFmt numFmtId="169" formatCode="&quot;-&quot;"/>
      <fill>
        <patternFill>
          <bgColor theme="2"/>
        </patternFill>
      </fill>
    </dxf>
    <dxf>
      <numFmt numFmtId="168" formatCode="&quot;4th Quartile&quot;"/>
    </dxf>
    <dxf>
      <numFmt numFmtId="167" formatCode="&quot;3rd Quartile&quot;"/>
    </dxf>
    <dxf>
      <numFmt numFmtId="166" formatCode="&quot;2nd Quartile&quot;"/>
    </dxf>
    <dxf>
      <numFmt numFmtId="165" formatCode="&quot;1st Quartile&quot;"/>
    </dxf>
    <dxf>
      <numFmt numFmtId="164" formatCode="&quot;&quot;"/>
      <fill>
        <patternFill>
          <bgColor theme="0" tint="-0.14996795556505021"/>
        </patternFill>
      </fill>
    </dxf>
    <dxf>
      <numFmt numFmtId="168" formatCode="&quot;4th Quartile&quot;"/>
    </dxf>
    <dxf>
      <numFmt numFmtId="167" formatCode="&quot;3rd Quartile&quot;"/>
    </dxf>
    <dxf>
      <numFmt numFmtId="166" formatCode="&quot;2nd Quartile&quot;"/>
    </dxf>
    <dxf>
      <numFmt numFmtId="165" formatCode="&quot;1st Quartile&quot;"/>
    </dxf>
    <dxf>
      <numFmt numFmtId="164" formatCode="&quot;&quot;"/>
      <fill>
        <patternFill>
          <bgColor theme="0" tint="-0.14996795556505021"/>
        </patternFill>
      </fill>
    </dxf>
    <dxf>
      <numFmt numFmtId="168" formatCode="&quot;4th Quartile&quot;"/>
    </dxf>
    <dxf>
      <numFmt numFmtId="167" formatCode="&quot;3rd Quartile&quot;"/>
    </dxf>
    <dxf>
      <numFmt numFmtId="166" formatCode="&quot;2nd Quartile&quot;"/>
    </dxf>
    <dxf>
      <font>
        <b val="0"/>
        <i val="0"/>
      </font>
      <numFmt numFmtId="165" formatCode="&quot;1st Quartile&quot;"/>
    </dxf>
    <dxf>
      <numFmt numFmtId="164" formatCode="&quot;&quot;"/>
      <fill>
        <patternFill>
          <bgColor theme="0" tint="-0.14996795556505021"/>
        </patternFill>
      </fill>
    </dxf>
    <dxf>
      <numFmt numFmtId="168" formatCode="&quot;4th Quartile&quot;"/>
    </dxf>
    <dxf>
      <numFmt numFmtId="167" formatCode="&quot;3rd Quartile&quot;"/>
    </dxf>
    <dxf>
      <numFmt numFmtId="166" formatCode="&quot;2nd Quartile&quot;"/>
    </dxf>
    <dxf>
      <numFmt numFmtId="165" formatCode="&quot;1st Quartile&quot;"/>
    </dxf>
    <dxf>
      <numFmt numFmtId="164" formatCode="&quot;&quot;"/>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111128</xdr:colOff>
      <xdr:row>0</xdr:row>
      <xdr:rowOff>158751</xdr:rowOff>
    </xdr:from>
    <xdr:to>
      <xdr:col>3</xdr:col>
      <xdr:colOff>81521</xdr:colOff>
      <xdr:row>2</xdr:row>
      <xdr:rowOff>53051</xdr:rowOff>
    </xdr:to>
    <xdr:pic>
      <xdr:nvPicPr>
        <xdr:cNvPr id="2" name="Picture 1" descr="Text logo which reads &quot;Greater London Authority&quot;">
          <a:extLst>
            <a:ext uri="{FF2B5EF4-FFF2-40B4-BE49-F238E27FC236}">
              <a16:creationId xmlns:a16="http://schemas.microsoft.com/office/drawing/2014/main" id="{56F22751-FB79-4B28-B0EA-17D9FDDF6C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728" y="158751"/>
          <a:ext cx="6028293" cy="27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60330</xdr:colOff>
      <xdr:row>1</xdr:row>
      <xdr:rowOff>28576</xdr:rowOff>
    </xdr:from>
    <xdr:to>
      <xdr:col>3</xdr:col>
      <xdr:colOff>46599</xdr:colOff>
      <xdr:row>2</xdr:row>
      <xdr:rowOff>127663</xdr:rowOff>
    </xdr:to>
    <xdr:pic>
      <xdr:nvPicPr>
        <xdr:cNvPr id="2" name="Picture 1" descr="Text logo which reads &quot;Greater London Authority&quot;">
          <a:extLst>
            <a:ext uri="{FF2B5EF4-FFF2-40B4-BE49-F238E27FC236}">
              <a16:creationId xmlns:a16="http://schemas.microsoft.com/office/drawing/2014/main" id="{DD13811F-77EB-4BF2-BF6B-C09289EC9B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930" y="219076"/>
          <a:ext cx="6044169" cy="289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34925</xdr:colOff>
      <xdr:row>0</xdr:row>
      <xdr:rowOff>168276</xdr:rowOff>
    </xdr:from>
    <xdr:to>
      <xdr:col>3</xdr:col>
      <xdr:colOff>889556</xdr:colOff>
      <xdr:row>2</xdr:row>
      <xdr:rowOff>59403</xdr:rowOff>
    </xdr:to>
    <xdr:pic>
      <xdr:nvPicPr>
        <xdr:cNvPr id="2" name="Picture 1" descr="Text logo which reads &quot;Greater London Authority&quot;">
          <a:extLst>
            <a:ext uri="{FF2B5EF4-FFF2-40B4-BE49-F238E27FC236}">
              <a16:creationId xmlns:a16="http://schemas.microsoft.com/office/drawing/2014/main" id="{1377896F-9E59-4FD0-B7EA-13CE4BC0E7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525" y="168276"/>
          <a:ext cx="6074331" cy="2721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BA9794C%20Hayes%20Town%20Cent%20Ph%201\Project%20Files\06-00%20Stat%20Authorities\06-01%20Planning%20Dept\Planning%20Conditions\AVD\AVD%20-%20Condition%2036%20-%20Circular%20Economy%20Statement\GLA.xlsm" TargetMode="External"/><Relationship Id="rId1" Type="http://schemas.openxmlformats.org/officeDocument/2006/relationships/externalLinkPath" Target="/BA9794C%20Hayes%20Town%20Cent%20Ph%201/Project%20Files/06-00%20Stat%20Authorities/06-01%20Planning%20Dept/Planning%20Conditions/AVD/AVD%20-%20Condition%2036%20-%20Circular%20Economy%20Statement/GL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re-App Stage"/>
      <sheetName val="Outline Application Stage"/>
      <sheetName val="Detailed Application Stage"/>
      <sheetName val="Post-Construction Stage"/>
      <sheetName val="Version Control"/>
      <sheetName val="Drop- down list"/>
    </sheetNames>
    <sheetDataSet>
      <sheetData sheetId="0"/>
      <sheetData sheetId="1"/>
      <sheetData sheetId="2"/>
      <sheetData sheetId="3">
        <row r="466">
          <cell r="F466">
            <v>0</v>
          </cell>
        </row>
        <row r="467">
          <cell r="F467">
            <v>0</v>
          </cell>
        </row>
        <row r="468">
          <cell r="F468">
            <v>0</v>
          </cell>
        </row>
        <row r="470">
          <cell r="F470">
            <v>0</v>
          </cell>
        </row>
        <row r="471">
          <cell r="F471">
            <v>0</v>
          </cell>
        </row>
        <row r="473">
          <cell r="F473">
            <v>0</v>
          </cell>
        </row>
        <row r="474">
          <cell r="F474" t="str">
            <v>-</v>
          </cell>
        </row>
        <row r="477">
          <cell r="F477">
            <v>0</v>
          </cell>
        </row>
        <row r="482">
          <cell r="E482">
            <v>0.95</v>
          </cell>
        </row>
        <row r="483">
          <cell r="E483">
            <v>0.95</v>
          </cell>
        </row>
        <row r="484">
          <cell r="E484">
            <v>0.95</v>
          </cell>
        </row>
        <row r="485">
          <cell r="E485">
            <v>0.65</v>
          </cell>
        </row>
        <row r="486">
          <cell r="E486">
            <v>0.5</v>
          </cell>
        </row>
      </sheetData>
      <sheetData sheetId="4">
        <row r="413">
          <cell r="F413">
            <v>0</v>
          </cell>
        </row>
        <row r="414">
          <cell r="F414">
            <v>1.3446519524617997</v>
          </cell>
        </row>
        <row r="415">
          <cell r="F415">
            <v>0.34546689303904921</v>
          </cell>
        </row>
        <row r="417">
          <cell r="F417">
            <v>0.1444575246179966</v>
          </cell>
        </row>
        <row r="418">
          <cell r="F418">
            <v>1.391913806451613E-2</v>
          </cell>
        </row>
        <row r="420">
          <cell r="F420">
            <v>1.4848896434634974E-2</v>
          </cell>
        </row>
        <row r="421">
          <cell r="F421">
            <v>0</v>
          </cell>
        </row>
        <row r="424">
          <cell r="F424">
            <v>0</v>
          </cell>
        </row>
      </sheetData>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irculareconomystatements@london.gov.u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irculareconomystatements@london.gov.u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4272-5D10-4B44-A1C2-D68DC223D435}">
  <dimension ref="A1:J50"/>
  <sheetViews>
    <sheetView tabSelected="1" workbookViewId="0">
      <selection activeCell="A13" sqref="A13"/>
    </sheetView>
  </sheetViews>
  <sheetFormatPr defaultColWidth="190.5703125" defaultRowHeight="12.75"/>
  <cols>
    <col min="1" max="1" width="101.28515625" customWidth="1"/>
    <col min="2" max="2" width="19" customWidth="1"/>
    <col min="3" max="3" width="18.140625" customWidth="1"/>
    <col min="4" max="4" width="16.140625" customWidth="1"/>
    <col min="5" max="5" width="17.28515625" customWidth="1"/>
    <col min="6" max="6" width="18" customWidth="1"/>
    <col min="7" max="10" width="17.28515625" customWidth="1"/>
  </cols>
  <sheetData>
    <row r="1" spans="1:1" ht="23.25">
      <c r="A1" s="1" t="s">
        <v>0</v>
      </c>
    </row>
    <row r="2" spans="1:1" ht="14.25">
      <c r="A2" s="2"/>
    </row>
    <row r="3" spans="1:1" ht="15.75">
      <c r="A3" s="3" t="s">
        <v>1</v>
      </c>
    </row>
    <row r="4" spans="1:1" ht="90">
      <c r="A4" s="4" t="s">
        <v>2</v>
      </c>
    </row>
    <row r="5" spans="1:1" ht="15">
      <c r="A5" s="5"/>
    </row>
    <row r="6" spans="1:1" ht="90">
      <c r="A6" s="6" t="s">
        <v>3</v>
      </c>
    </row>
    <row r="7" spans="1:1" ht="15">
      <c r="A7" s="5"/>
    </row>
    <row r="8" spans="1:1" ht="15.75">
      <c r="A8" s="3" t="s">
        <v>4</v>
      </c>
    </row>
    <row r="9" spans="1:1" ht="75">
      <c r="A9" s="4" t="s">
        <v>5</v>
      </c>
    </row>
    <row r="10" spans="1:1" ht="15">
      <c r="A10" s="5"/>
    </row>
    <row r="11" spans="1:1" ht="15.75">
      <c r="A11" s="3" t="s">
        <v>6</v>
      </c>
    </row>
    <row r="12" spans="1:1" ht="90">
      <c r="A12" s="4" t="s">
        <v>7</v>
      </c>
    </row>
    <row r="13" spans="1:1" ht="15">
      <c r="A13" s="5"/>
    </row>
    <row r="14" spans="1:1" ht="15.75">
      <c r="A14" s="3" t="s">
        <v>8</v>
      </c>
    </row>
    <row r="15" spans="1:1" ht="75">
      <c r="A15" s="4" t="s">
        <v>9</v>
      </c>
    </row>
    <row r="16" spans="1:1" ht="15">
      <c r="A16" s="5"/>
    </row>
    <row r="17" spans="1:10" ht="15.75">
      <c r="A17" s="3" t="s">
        <v>10</v>
      </c>
    </row>
    <row r="18" spans="1:10" ht="15">
      <c r="A18" s="5" t="s">
        <v>11</v>
      </c>
    </row>
    <row r="19" spans="1:10" ht="15">
      <c r="A19" s="7" t="s">
        <v>12</v>
      </c>
    </row>
    <row r="21" spans="1:10" ht="15.75">
      <c r="A21" s="8"/>
    </row>
    <row r="22" spans="1:10" ht="63">
      <c r="A22" s="9" t="s">
        <v>13</v>
      </c>
      <c r="B22" s="9" t="s">
        <v>14</v>
      </c>
      <c r="C22" s="10" t="s">
        <v>15</v>
      </c>
      <c r="D22" s="10" t="s">
        <v>16</v>
      </c>
      <c r="E22" s="9" t="s">
        <v>17</v>
      </c>
      <c r="F22" s="9" t="s">
        <v>18</v>
      </c>
      <c r="G22" s="11" t="s">
        <v>19</v>
      </c>
      <c r="H22" s="11"/>
      <c r="I22" s="11"/>
      <c r="J22" s="11"/>
    </row>
    <row r="23" spans="1:10" ht="45">
      <c r="A23" s="12" t="s">
        <v>20</v>
      </c>
      <c r="B23" s="13" t="s">
        <v>21</v>
      </c>
      <c r="C23" s="14" t="s">
        <v>22</v>
      </c>
      <c r="D23" s="14" t="s">
        <v>23</v>
      </c>
      <c r="E23" s="14" t="s">
        <v>24</v>
      </c>
      <c r="F23" s="15"/>
      <c r="G23" s="16" t="s">
        <v>25</v>
      </c>
      <c r="H23" s="17"/>
      <c r="I23" s="17"/>
      <c r="J23" s="18"/>
    </row>
    <row r="24" spans="1:10" ht="15">
      <c r="A24" s="12" t="s">
        <v>26</v>
      </c>
      <c r="B24" s="14" t="s">
        <v>22</v>
      </c>
      <c r="C24" s="14" t="s">
        <v>22</v>
      </c>
      <c r="D24" s="14" t="s">
        <v>22</v>
      </c>
      <c r="E24" s="19" t="s">
        <v>27</v>
      </c>
      <c r="F24" s="15"/>
      <c r="G24" s="16" t="s">
        <v>25</v>
      </c>
      <c r="H24" s="17"/>
      <c r="I24" s="17"/>
      <c r="J24" s="18"/>
    </row>
    <row r="25" spans="1:10" ht="15">
      <c r="A25" s="12" t="s">
        <v>28</v>
      </c>
      <c r="B25" s="14" t="s">
        <v>29</v>
      </c>
      <c r="C25" s="20" t="s">
        <v>30</v>
      </c>
      <c r="D25" s="20" t="s">
        <v>30</v>
      </c>
      <c r="E25" s="20" t="s">
        <v>30</v>
      </c>
      <c r="F25" s="15"/>
      <c r="G25" s="16" t="s">
        <v>25</v>
      </c>
      <c r="H25" s="17"/>
      <c r="I25" s="17"/>
      <c r="J25" s="18"/>
    </row>
    <row r="26" spans="1:10" ht="15">
      <c r="A26" s="12" t="s">
        <v>31</v>
      </c>
      <c r="B26" s="20" t="s">
        <v>30</v>
      </c>
      <c r="C26" s="14" t="s">
        <v>29</v>
      </c>
      <c r="D26" s="14" t="s">
        <v>29</v>
      </c>
      <c r="E26" s="20" t="s">
        <v>30</v>
      </c>
      <c r="F26" s="15"/>
      <c r="G26" s="16" t="s">
        <v>25</v>
      </c>
      <c r="H26" s="17"/>
      <c r="I26" s="17"/>
      <c r="J26" s="18"/>
    </row>
    <row r="27" spans="1:10" ht="15">
      <c r="A27" s="21" t="s">
        <v>32</v>
      </c>
      <c r="B27" s="13" t="s">
        <v>33</v>
      </c>
      <c r="C27" s="14" t="s">
        <v>29</v>
      </c>
      <c r="D27" s="14" t="s">
        <v>29</v>
      </c>
      <c r="E27" s="19" t="s">
        <v>27</v>
      </c>
      <c r="F27" s="15"/>
      <c r="G27" s="22"/>
      <c r="H27" s="23"/>
      <c r="I27" s="23"/>
      <c r="J27" s="24"/>
    </row>
    <row r="28" spans="1:10" ht="15">
      <c r="A28" s="12" t="s">
        <v>34</v>
      </c>
      <c r="B28" s="13" t="s">
        <v>21</v>
      </c>
      <c r="C28" s="14" t="s">
        <v>29</v>
      </c>
      <c r="D28" s="14" t="s">
        <v>29</v>
      </c>
      <c r="E28" s="19" t="s">
        <v>27</v>
      </c>
      <c r="F28" s="15"/>
      <c r="G28" s="22"/>
      <c r="H28" s="23"/>
      <c r="I28" s="23"/>
      <c r="J28" s="24"/>
    </row>
    <row r="29" spans="1:10" ht="30">
      <c r="A29" s="12" t="s">
        <v>35</v>
      </c>
      <c r="B29" s="20" t="s">
        <v>30</v>
      </c>
      <c r="C29" s="14" t="s">
        <v>36</v>
      </c>
      <c r="D29" s="14" t="s">
        <v>37</v>
      </c>
      <c r="E29" s="14" t="s">
        <v>38</v>
      </c>
      <c r="F29" s="15"/>
      <c r="G29" s="16" t="s">
        <v>25</v>
      </c>
      <c r="H29" s="17"/>
      <c r="I29" s="17"/>
      <c r="J29" s="18"/>
    </row>
    <row r="30" spans="1:10" ht="15">
      <c r="A30" s="12" t="s">
        <v>39</v>
      </c>
      <c r="B30" s="20" t="s">
        <v>30</v>
      </c>
      <c r="C30" s="20" t="s">
        <v>30</v>
      </c>
      <c r="D30" s="14" t="s">
        <v>22</v>
      </c>
      <c r="E30" s="13" t="s">
        <v>21</v>
      </c>
      <c r="F30" s="15"/>
      <c r="G30" s="22"/>
      <c r="H30" s="23"/>
      <c r="I30" s="23"/>
      <c r="J30" s="24"/>
    </row>
    <row r="31" spans="1:10" ht="15">
      <c r="A31" s="12" t="s">
        <v>40</v>
      </c>
      <c r="B31" s="20" t="s">
        <v>30</v>
      </c>
      <c r="C31" s="20" t="s">
        <v>30</v>
      </c>
      <c r="D31" s="14" t="s">
        <v>22</v>
      </c>
      <c r="E31" s="13" t="s">
        <v>21</v>
      </c>
      <c r="F31" s="15"/>
      <c r="G31" s="22"/>
      <c r="H31" s="23"/>
      <c r="I31" s="23"/>
      <c r="J31" s="24"/>
    </row>
    <row r="32" spans="1:10" ht="30">
      <c r="A32" s="12" t="s">
        <v>41</v>
      </c>
      <c r="B32" s="20" t="s">
        <v>30</v>
      </c>
      <c r="C32" s="14" t="s">
        <v>36</v>
      </c>
      <c r="D32" s="14" t="s">
        <v>37</v>
      </c>
      <c r="E32" s="14" t="s">
        <v>38</v>
      </c>
      <c r="F32" s="15"/>
      <c r="G32" s="16" t="s">
        <v>25</v>
      </c>
      <c r="H32" s="17"/>
      <c r="I32" s="17"/>
      <c r="J32" s="18"/>
    </row>
    <row r="33" spans="1:10" ht="15">
      <c r="A33" s="12" t="s">
        <v>42</v>
      </c>
      <c r="B33" s="19" t="s">
        <v>27</v>
      </c>
      <c r="C33" s="19" t="s">
        <v>27</v>
      </c>
      <c r="D33" s="19" t="s">
        <v>27</v>
      </c>
      <c r="E33" s="14" t="s">
        <v>22</v>
      </c>
      <c r="F33" s="15"/>
      <c r="G33" s="16" t="s">
        <v>25</v>
      </c>
      <c r="H33" s="17"/>
      <c r="I33" s="17"/>
      <c r="J33" s="18"/>
    </row>
    <row r="34" spans="1:10" ht="15">
      <c r="A34" s="25"/>
      <c r="B34" s="26"/>
      <c r="C34" s="25"/>
      <c r="D34" s="25"/>
      <c r="E34" s="25"/>
      <c r="F34" s="26"/>
      <c r="G34" s="26"/>
      <c r="H34" s="26"/>
      <c r="I34" s="26"/>
    </row>
    <row r="35" spans="1:10" ht="15">
      <c r="A35" s="27" t="s">
        <v>43</v>
      </c>
      <c r="B35" s="26"/>
      <c r="C35" s="25"/>
      <c r="D35" s="25"/>
      <c r="E35" s="25"/>
      <c r="F35" s="26"/>
      <c r="G35" s="26"/>
      <c r="H35" s="26"/>
      <c r="I35" s="26"/>
    </row>
    <row r="36" spans="1:10" ht="15">
      <c r="A36" s="27" t="s">
        <v>44</v>
      </c>
      <c r="B36" s="26"/>
      <c r="C36" s="25"/>
      <c r="D36" s="25"/>
      <c r="E36" s="25"/>
      <c r="F36" s="26"/>
      <c r="G36" s="26"/>
      <c r="H36" s="26"/>
      <c r="I36" s="26"/>
    </row>
    <row r="37" spans="1:10" ht="15">
      <c r="A37" s="25"/>
      <c r="B37" s="26"/>
      <c r="C37" s="25"/>
      <c r="D37" s="25"/>
      <c r="E37" s="25"/>
      <c r="F37" s="26"/>
      <c r="G37" s="26"/>
      <c r="H37" s="26"/>
      <c r="I37" s="26"/>
    </row>
    <row r="38" spans="1:10" ht="15">
      <c r="A38" s="25"/>
      <c r="B38" s="26"/>
      <c r="C38" s="25"/>
      <c r="D38" s="25"/>
      <c r="E38" s="25"/>
      <c r="F38" s="26"/>
      <c r="G38" s="26"/>
      <c r="H38" s="26"/>
      <c r="I38" s="26"/>
    </row>
    <row r="39" spans="1:10" ht="15">
      <c r="A39" s="25"/>
      <c r="B39" s="26"/>
      <c r="C39" s="25"/>
      <c r="D39" s="25"/>
      <c r="E39" s="25"/>
      <c r="F39" s="26"/>
      <c r="G39" s="26"/>
      <c r="H39" s="26"/>
      <c r="I39" s="26"/>
    </row>
    <row r="40" spans="1:10" ht="15">
      <c r="A40" s="25"/>
      <c r="B40" s="26"/>
      <c r="C40" s="25"/>
      <c r="D40" s="25"/>
      <c r="E40" s="25"/>
      <c r="F40" s="26"/>
      <c r="G40" s="26"/>
      <c r="H40" s="26"/>
      <c r="I40" s="26"/>
    </row>
    <row r="41" spans="1:10" ht="15">
      <c r="A41" s="5"/>
      <c r="B41" s="5"/>
      <c r="C41" s="5"/>
      <c r="D41" s="5"/>
      <c r="E41" s="5"/>
    </row>
    <row r="42" spans="1:10" ht="15">
      <c r="A42" s="5"/>
      <c r="B42" s="5"/>
      <c r="C42" s="5"/>
      <c r="D42" s="5"/>
      <c r="E42" s="5"/>
    </row>
    <row r="43" spans="1:10" ht="15">
      <c r="B43" s="5"/>
      <c r="C43" s="5"/>
      <c r="D43" s="5"/>
      <c r="E43" s="5"/>
    </row>
    <row r="44" spans="1:10" ht="15">
      <c r="B44" s="5"/>
      <c r="C44" s="5"/>
      <c r="D44" s="5"/>
      <c r="E44" s="5"/>
    </row>
    <row r="45" spans="1:10" ht="15">
      <c r="A45" s="27"/>
      <c r="B45" s="5"/>
      <c r="C45" s="5"/>
      <c r="D45" s="5"/>
      <c r="E45" s="5"/>
    </row>
    <row r="46" spans="1:10" ht="15">
      <c r="A46" s="28"/>
      <c r="B46" s="5"/>
      <c r="C46" s="5"/>
      <c r="D46" s="5"/>
      <c r="E46" s="5"/>
    </row>
    <row r="47" spans="1:10" ht="15">
      <c r="A47" s="28"/>
      <c r="B47" s="5"/>
      <c r="C47" s="5"/>
      <c r="D47" s="5"/>
      <c r="E47" s="5"/>
    </row>
    <row r="48" spans="1:10" ht="15">
      <c r="A48" s="28"/>
      <c r="B48" s="5"/>
      <c r="C48" s="5"/>
      <c r="D48" s="5"/>
      <c r="E48" s="5"/>
    </row>
    <row r="49" spans="1:5" ht="15">
      <c r="A49" s="28"/>
      <c r="B49" s="5"/>
      <c r="C49" s="5"/>
      <c r="D49" s="5"/>
      <c r="E49" s="5"/>
    </row>
    <row r="50" spans="1:5" ht="15">
      <c r="A50" s="5"/>
      <c r="B50" s="5"/>
      <c r="C50" s="5"/>
      <c r="D50" s="5"/>
      <c r="E50" s="5"/>
    </row>
  </sheetData>
  <mergeCells count="12">
    <mergeCell ref="G28:J28"/>
    <mergeCell ref="G29:J29"/>
    <mergeCell ref="G30:J30"/>
    <mergeCell ref="G31:J31"/>
    <mergeCell ref="G32:J32"/>
    <mergeCell ref="G33:J33"/>
    <mergeCell ref="G22:J22"/>
    <mergeCell ref="G23:J23"/>
    <mergeCell ref="G24:J24"/>
    <mergeCell ref="G25:J25"/>
    <mergeCell ref="G26:J26"/>
    <mergeCell ref="G27:J27"/>
  </mergeCells>
  <hyperlinks>
    <hyperlink ref="A19" r:id="rId1" xr:uid="{F9EC9D85-EEE0-481F-B842-EC3BC184A2C1}"/>
    <hyperlink ref="A35" location="_ftnref1" display="_ftnref1" xr:uid="{6BA855B5-8234-4B68-BF4B-1D4920E09A33}"/>
    <hyperlink ref="A36" location="_ftnref2" display="_ftnref2" xr:uid="{9BDE8E9E-F4E6-4622-82FE-25E88028F013}"/>
    <hyperlink ref="D22" location="_ftn2" display="_ftn2" xr:uid="{6119EAEB-5F5C-4DFE-9464-32F4EDED2F1D}"/>
    <hyperlink ref="C22" location="_ftn1" display="_ftn1" xr:uid="{E87AF349-26B6-4CFA-91BE-E169AAF0A432}"/>
    <hyperlink ref="A27" location="_ftn1" display="_ftn1" xr:uid="{9C885B56-9BD5-46E7-A30B-DD4982A9CE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2A112-8184-4A37-93AD-C2C0C7274C9F}">
  <dimension ref="A1:J50"/>
  <sheetViews>
    <sheetView workbookViewId="0">
      <selection activeCell="A12" sqref="A12"/>
    </sheetView>
  </sheetViews>
  <sheetFormatPr defaultColWidth="190.5703125" defaultRowHeight="12.75"/>
  <cols>
    <col min="1" max="1" width="101.28515625" customWidth="1"/>
    <col min="2" max="2" width="19" customWidth="1"/>
    <col min="3" max="3" width="18.140625" customWidth="1"/>
    <col min="4" max="4" width="16.140625" customWidth="1"/>
    <col min="5" max="5" width="17.28515625" customWidth="1"/>
    <col min="6" max="6" width="18" customWidth="1"/>
    <col min="7" max="10" width="17.28515625" customWidth="1"/>
  </cols>
  <sheetData>
    <row r="1" spans="1:1" ht="23.25">
      <c r="A1" s="1" t="s">
        <v>0</v>
      </c>
    </row>
    <row r="2" spans="1:1" ht="14.25">
      <c r="A2" s="2"/>
    </row>
    <row r="3" spans="1:1" ht="15.75">
      <c r="A3" s="3" t="s">
        <v>1</v>
      </c>
    </row>
    <row r="4" spans="1:1" ht="90">
      <c r="A4" s="4" t="s">
        <v>2</v>
      </c>
    </row>
    <row r="5" spans="1:1" ht="15">
      <c r="A5" s="5"/>
    </row>
    <row r="6" spans="1:1" ht="90">
      <c r="A6" s="6" t="s">
        <v>3</v>
      </c>
    </row>
    <row r="7" spans="1:1" ht="15">
      <c r="A7" s="5"/>
    </row>
    <row r="8" spans="1:1" ht="15.75">
      <c r="A8" s="3" t="s">
        <v>4</v>
      </c>
    </row>
    <row r="9" spans="1:1" ht="75">
      <c r="A9" s="4" t="s">
        <v>5</v>
      </c>
    </row>
    <row r="10" spans="1:1" ht="15">
      <c r="A10" s="5"/>
    </row>
    <row r="11" spans="1:1" ht="15.75">
      <c r="A11" s="3" t="s">
        <v>6</v>
      </c>
    </row>
    <row r="12" spans="1:1" ht="90">
      <c r="A12" s="4" t="s">
        <v>7</v>
      </c>
    </row>
    <row r="13" spans="1:1" ht="15">
      <c r="A13" s="5"/>
    </row>
    <row r="14" spans="1:1" ht="15.75">
      <c r="A14" s="3" t="s">
        <v>8</v>
      </c>
    </row>
    <row r="15" spans="1:1" ht="75">
      <c r="A15" s="4" t="s">
        <v>9</v>
      </c>
    </row>
    <row r="16" spans="1:1" ht="15">
      <c r="A16" s="5"/>
    </row>
    <row r="17" spans="1:10" ht="15.75">
      <c r="A17" s="3" t="s">
        <v>10</v>
      </c>
    </row>
    <row r="18" spans="1:10" ht="15">
      <c r="A18" s="5" t="s">
        <v>11</v>
      </c>
    </row>
    <row r="19" spans="1:10" ht="15">
      <c r="A19" s="7" t="s">
        <v>12</v>
      </c>
    </row>
    <row r="21" spans="1:10" ht="15.75">
      <c r="A21" s="8"/>
    </row>
    <row r="22" spans="1:10" ht="63">
      <c r="A22" s="9" t="s">
        <v>13</v>
      </c>
      <c r="B22" s="9" t="s">
        <v>14</v>
      </c>
      <c r="C22" s="10" t="s">
        <v>15</v>
      </c>
      <c r="D22" s="10" t="s">
        <v>16</v>
      </c>
      <c r="E22" s="9" t="s">
        <v>17</v>
      </c>
      <c r="F22" s="9" t="s">
        <v>18</v>
      </c>
      <c r="G22" s="11" t="s">
        <v>19</v>
      </c>
      <c r="H22" s="11"/>
      <c r="I22" s="11"/>
      <c r="J22" s="11"/>
    </row>
    <row r="23" spans="1:10" ht="45">
      <c r="A23" s="12" t="s">
        <v>20</v>
      </c>
      <c r="B23" s="13" t="s">
        <v>21</v>
      </c>
      <c r="C23" s="14" t="s">
        <v>22</v>
      </c>
      <c r="D23" s="14" t="s">
        <v>23</v>
      </c>
      <c r="E23" s="14" t="s">
        <v>24</v>
      </c>
      <c r="F23" s="15"/>
      <c r="G23" s="16" t="s">
        <v>25</v>
      </c>
      <c r="H23" s="17"/>
      <c r="I23" s="17"/>
      <c r="J23" s="18"/>
    </row>
    <row r="24" spans="1:10" ht="15">
      <c r="A24" s="12" t="s">
        <v>26</v>
      </c>
      <c r="B24" s="14" t="s">
        <v>22</v>
      </c>
      <c r="C24" s="14" t="s">
        <v>22</v>
      </c>
      <c r="D24" s="14" t="s">
        <v>22</v>
      </c>
      <c r="E24" s="19" t="s">
        <v>27</v>
      </c>
      <c r="F24" s="15"/>
      <c r="G24" s="16" t="s">
        <v>25</v>
      </c>
      <c r="H24" s="17"/>
      <c r="I24" s="17"/>
      <c r="J24" s="18"/>
    </row>
    <row r="25" spans="1:10" ht="15">
      <c r="A25" s="12" t="s">
        <v>28</v>
      </c>
      <c r="B25" s="14" t="s">
        <v>29</v>
      </c>
      <c r="C25" s="20" t="s">
        <v>30</v>
      </c>
      <c r="D25" s="20" t="s">
        <v>30</v>
      </c>
      <c r="E25" s="20" t="s">
        <v>30</v>
      </c>
      <c r="F25" s="15"/>
      <c r="G25" s="16" t="s">
        <v>25</v>
      </c>
      <c r="H25" s="17"/>
      <c r="I25" s="17"/>
      <c r="J25" s="18"/>
    </row>
    <row r="26" spans="1:10" ht="15">
      <c r="A26" s="12" t="s">
        <v>31</v>
      </c>
      <c r="B26" s="20" t="s">
        <v>30</v>
      </c>
      <c r="C26" s="14" t="s">
        <v>29</v>
      </c>
      <c r="D26" s="14" t="s">
        <v>29</v>
      </c>
      <c r="E26" s="20" t="s">
        <v>30</v>
      </c>
      <c r="F26" s="15"/>
      <c r="G26" s="16" t="s">
        <v>25</v>
      </c>
      <c r="H26" s="17"/>
      <c r="I26" s="17"/>
      <c r="J26" s="18"/>
    </row>
    <row r="27" spans="1:10" ht="15">
      <c r="A27" s="21" t="s">
        <v>32</v>
      </c>
      <c r="B27" s="13" t="s">
        <v>33</v>
      </c>
      <c r="C27" s="14" t="s">
        <v>29</v>
      </c>
      <c r="D27" s="14" t="s">
        <v>29</v>
      </c>
      <c r="E27" s="19" t="s">
        <v>27</v>
      </c>
      <c r="F27" s="15"/>
      <c r="G27" s="22"/>
      <c r="H27" s="23"/>
      <c r="I27" s="23"/>
      <c r="J27" s="24"/>
    </row>
    <row r="28" spans="1:10" ht="15">
      <c r="A28" s="12" t="s">
        <v>34</v>
      </c>
      <c r="B28" s="13" t="s">
        <v>21</v>
      </c>
      <c r="C28" s="14" t="s">
        <v>29</v>
      </c>
      <c r="D28" s="14" t="s">
        <v>29</v>
      </c>
      <c r="E28" s="19" t="s">
        <v>27</v>
      </c>
      <c r="F28" s="15"/>
      <c r="G28" s="22"/>
      <c r="H28" s="23"/>
      <c r="I28" s="23"/>
      <c r="J28" s="24"/>
    </row>
    <row r="29" spans="1:10" ht="30">
      <c r="A29" s="12" t="s">
        <v>35</v>
      </c>
      <c r="B29" s="20" t="s">
        <v>30</v>
      </c>
      <c r="C29" s="14" t="s">
        <v>36</v>
      </c>
      <c r="D29" s="14" t="s">
        <v>37</v>
      </c>
      <c r="E29" s="14" t="s">
        <v>38</v>
      </c>
      <c r="F29" s="15"/>
      <c r="G29" s="16" t="s">
        <v>25</v>
      </c>
      <c r="H29" s="17"/>
      <c r="I29" s="17"/>
      <c r="J29" s="18"/>
    </row>
    <row r="30" spans="1:10" ht="15">
      <c r="A30" s="12" t="s">
        <v>39</v>
      </c>
      <c r="B30" s="20" t="s">
        <v>30</v>
      </c>
      <c r="C30" s="20" t="s">
        <v>30</v>
      </c>
      <c r="D30" s="14" t="s">
        <v>22</v>
      </c>
      <c r="E30" s="13" t="s">
        <v>21</v>
      </c>
      <c r="F30" s="15"/>
      <c r="G30" s="22"/>
      <c r="H30" s="23"/>
      <c r="I30" s="23"/>
      <c r="J30" s="24"/>
    </row>
    <row r="31" spans="1:10" ht="15">
      <c r="A31" s="12" t="s">
        <v>40</v>
      </c>
      <c r="B31" s="20" t="s">
        <v>30</v>
      </c>
      <c r="C31" s="20" t="s">
        <v>30</v>
      </c>
      <c r="D31" s="14" t="s">
        <v>22</v>
      </c>
      <c r="E31" s="13" t="s">
        <v>21</v>
      </c>
      <c r="F31" s="15"/>
      <c r="G31" s="22"/>
      <c r="H31" s="23"/>
      <c r="I31" s="23"/>
      <c r="J31" s="24"/>
    </row>
    <row r="32" spans="1:10" ht="30">
      <c r="A32" s="12" t="s">
        <v>41</v>
      </c>
      <c r="B32" s="20" t="s">
        <v>30</v>
      </c>
      <c r="C32" s="14" t="s">
        <v>36</v>
      </c>
      <c r="D32" s="14" t="s">
        <v>37</v>
      </c>
      <c r="E32" s="14" t="s">
        <v>38</v>
      </c>
      <c r="F32" s="15"/>
      <c r="G32" s="16" t="s">
        <v>25</v>
      </c>
      <c r="H32" s="17"/>
      <c r="I32" s="17"/>
      <c r="J32" s="18"/>
    </row>
    <row r="33" spans="1:10" ht="15">
      <c r="A33" s="12" t="s">
        <v>42</v>
      </c>
      <c r="B33" s="19" t="s">
        <v>27</v>
      </c>
      <c r="C33" s="19" t="s">
        <v>27</v>
      </c>
      <c r="D33" s="19" t="s">
        <v>27</v>
      </c>
      <c r="E33" s="14" t="s">
        <v>22</v>
      </c>
      <c r="F33" s="15"/>
      <c r="G33" s="16" t="s">
        <v>25</v>
      </c>
      <c r="H33" s="17"/>
      <c r="I33" s="17"/>
      <c r="J33" s="18"/>
    </row>
    <row r="34" spans="1:10" ht="15">
      <c r="A34" s="25"/>
      <c r="B34" s="26"/>
      <c r="C34" s="25"/>
      <c r="D34" s="25"/>
      <c r="E34" s="25"/>
      <c r="F34" s="26"/>
      <c r="G34" s="26"/>
      <c r="H34" s="26"/>
      <c r="I34" s="26"/>
    </row>
    <row r="35" spans="1:10" ht="15">
      <c r="A35" s="27" t="s">
        <v>43</v>
      </c>
      <c r="B35" s="26"/>
      <c r="C35" s="25"/>
      <c r="D35" s="25"/>
      <c r="E35" s="25"/>
      <c r="F35" s="26"/>
      <c r="G35" s="26"/>
      <c r="H35" s="26"/>
      <c r="I35" s="26"/>
    </row>
    <row r="36" spans="1:10" ht="15">
      <c r="A36" s="27" t="s">
        <v>44</v>
      </c>
      <c r="B36" s="26"/>
      <c r="C36" s="25"/>
      <c r="D36" s="25"/>
      <c r="E36" s="25"/>
      <c r="F36" s="26"/>
      <c r="G36" s="26"/>
      <c r="H36" s="26"/>
      <c r="I36" s="26"/>
    </row>
    <row r="37" spans="1:10" ht="15">
      <c r="A37" s="25"/>
      <c r="B37" s="26"/>
      <c r="C37" s="25"/>
      <c r="D37" s="25"/>
      <c r="E37" s="25"/>
      <c r="F37" s="26"/>
      <c r="G37" s="26"/>
      <c r="H37" s="26"/>
      <c r="I37" s="26"/>
    </row>
    <row r="38" spans="1:10" ht="15">
      <c r="A38" s="25"/>
      <c r="B38" s="26"/>
      <c r="C38" s="25"/>
      <c r="D38" s="25"/>
      <c r="E38" s="25"/>
      <c r="F38" s="26"/>
      <c r="G38" s="26"/>
      <c r="H38" s="26"/>
      <c r="I38" s="26"/>
    </row>
    <row r="39" spans="1:10" ht="15">
      <c r="A39" s="25"/>
      <c r="B39" s="26"/>
      <c r="C39" s="25"/>
      <c r="D39" s="25"/>
      <c r="E39" s="25"/>
      <c r="F39" s="26"/>
      <c r="G39" s="26"/>
      <c r="H39" s="26"/>
      <c r="I39" s="26"/>
    </row>
    <row r="40" spans="1:10" ht="15">
      <c r="A40" s="25"/>
      <c r="B40" s="26"/>
      <c r="C40" s="25"/>
      <c r="D40" s="25"/>
      <c r="E40" s="25"/>
      <c r="F40" s="26"/>
      <c r="G40" s="26"/>
      <c r="H40" s="26"/>
      <c r="I40" s="26"/>
    </row>
    <row r="41" spans="1:10" ht="15">
      <c r="A41" s="5"/>
      <c r="B41" s="5"/>
      <c r="C41" s="5"/>
      <c r="D41" s="5"/>
      <c r="E41" s="5"/>
    </row>
    <row r="42" spans="1:10" ht="15">
      <c r="A42" s="5"/>
      <c r="B42" s="5"/>
      <c r="C42" s="5"/>
      <c r="D42" s="5"/>
      <c r="E42" s="5"/>
    </row>
    <row r="43" spans="1:10" ht="15">
      <c r="B43" s="5"/>
      <c r="C43" s="5"/>
      <c r="D43" s="5"/>
      <c r="E43" s="5"/>
    </row>
    <row r="44" spans="1:10" ht="15">
      <c r="B44" s="5"/>
      <c r="C44" s="5"/>
      <c r="D44" s="5"/>
      <c r="E44" s="5"/>
    </row>
    <row r="45" spans="1:10" ht="15">
      <c r="A45" s="27"/>
      <c r="B45" s="5"/>
      <c r="C45" s="5"/>
      <c r="D45" s="5"/>
      <c r="E45" s="5"/>
    </row>
    <row r="46" spans="1:10" ht="15">
      <c r="A46" s="28"/>
      <c r="B46" s="5"/>
      <c r="C46" s="5"/>
      <c r="D46" s="5"/>
      <c r="E46" s="5"/>
    </row>
    <row r="47" spans="1:10" ht="15">
      <c r="A47" s="28"/>
      <c r="B47" s="5"/>
      <c r="C47" s="5"/>
      <c r="D47" s="5"/>
      <c r="E47" s="5"/>
    </row>
    <row r="48" spans="1:10" ht="15">
      <c r="A48" s="28"/>
      <c r="B48" s="5"/>
      <c r="C48" s="5"/>
      <c r="D48" s="5"/>
      <c r="E48" s="5"/>
    </row>
    <row r="49" spans="1:5" ht="15">
      <c r="A49" s="28"/>
      <c r="B49" s="5"/>
      <c r="C49" s="5"/>
      <c r="D49" s="5"/>
      <c r="E49" s="5"/>
    </row>
    <row r="50" spans="1:5" ht="15">
      <c r="A50" s="5"/>
      <c r="B50" s="5"/>
      <c r="C50" s="5"/>
      <c r="D50" s="5"/>
      <c r="E50" s="5"/>
    </row>
  </sheetData>
  <mergeCells count="12">
    <mergeCell ref="G28:J28"/>
    <mergeCell ref="G29:J29"/>
    <mergeCell ref="G30:J30"/>
    <mergeCell ref="G31:J31"/>
    <mergeCell ref="G32:J32"/>
    <mergeCell ref="G33:J33"/>
    <mergeCell ref="G22:J22"/>
    <mergeCell ref="G23:J23"/>
    <mergeCell ref="G24:J24"/>
    <mergeCell ref="G25:J25"/>
    <mergeCell ref="G26:J26"/>
    <mergeCell ref="G27:J27"/>
  </mergeCells>
  <hyperlinks>
    <hyperlink ref="A19" r:id="rId1" xr:uid="{63EFCA0E-5163-4A5E-917A-AAEA917FD746}"/>
    <hyperlink ref="A35" location="_ftnref1" display="_ftnref1" xr:uid="{05C62F9C-5CC4-4FB9-A6D3-7154B5EF2ED0}"/>
    <hyperlink ref="A36" location="_ftnref2" display="_ftnref2" xr:uid="{1BAFAEFB-A09A-4AC3-A4ED-A5D1352D9F07}"/>
    <hyperlink ref="D22" location="_ftn2" display="_ftn2" xr:uid="{9928D8DF-B4BC-4B16-A0A4-7A7F74412C51}"/>
    <hyperlink ref="C22" location="_ftn1" display="_ftn1" xr:uid="{38E9D517-16B0-4CED-A970-8EF16B1FDC5B}"/>
    <hyperlink ref="A27" location="_ftn1" display="_ftn1" xr:uid="{F30CC7A8-6289-4A4D-B99E-F0A2FB34E3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AD802-C5D9-4C29-B50D-50AA38A11D54}">
  <dimension ref="A1:AR488"/>
  <sheetViews>
    <sheetView workbookViewId="0">
      <selection activeCell="C49" sqref="C49"/>
    </sheetView>
  </sheetViews>
  <sheetFormatPr defaultColWidth="9.140625" defaultRowHeight="15" outlineLevelRow="1"/>
  <cols>
    <col min="1" max="1" width="3.42578125" style="5" customWidth="1"/>
    <col min="2" max="2" width="36.28515625" style="5" customWidth="1"/>
    <col min="3" max="3" width="54.5703125" style="35" customWidth="1"/>
    <col min="4" max="4" width="76.5703125" style="35" customWidth="1"/>
    <col min="5" max="17" width="53.28515625" style="5" customWidth="1"/>
    <col min="18" max="30" width="22.7109375" style="5" customWidth="1"/>
    <col min="31" max="16384" width="9.140625" style="5"/>
  </cols>
  <sheetData>
    <row r="1" spans="1:11">
      <c r="A1" s="29"/>
      <c r="B1" s="29"/>
      <c r="C1" s="29"/>
      <c r="D1" s="29"/>
      <c r="E1" s="29"/>
      <c r="F1" s="29"/>
      <c r="G1" s="29"/>
    </row>
    <row r="2" spans="1:11">
      <c r="A2" s="29"/>
      <c r="B2" s="29"/>
      <c r="C2" s="29"/>
      <c r="D2" s="29"/>
      <c r="E2" s="29"/>
      <c r="F2" s="29"/>
      <c r="G2" s="29"/>
    </row>
    <row r="3" spans="1:11">
      <c r="A3" s="30"/>
      <c r="B3" s="30"/>
      <c r="C3" s="30"/>
      <c r="D3" s="30"/>
      <c r="E3" s="30"/>
      <c r="F3" s="30"/>
      <c r="G3" s="30"/>
    </row>
    <row r="4" spans="1:11" s="33" customFormat="1" ht="28.5" customHeight="1" thickBot="1">
      <c r="A4" s="31" t="s">
        <v>45</v>
      </c>
      <c r="B4" s="31"/>
      <c r="C4" s="31"/>
      <c r="D4" s="31"/>
      <c r="E4" s="31"/>
      <c r="F4" s="31"/>
      <c r="G4" s="32"/>
      <c r="H4" s="5"/>
      <c r="I4" s="5"/>
    </row>
    <row r="5" spans="1:11" ht="15.75" thickTop="1">
      <c r="A5" s="34"/>
      <c r="B5" s="34"/>
      <c r="C5" s="34"/>
      <c r="E5" s="34"/>
      <c r="F5" s="34"/>
      <c r="G5" s="36"/>
    </row>
    <row r="6" spans="1:11" ht="15.75">
      <c r="A6" s="37"/>
      <c r="B6" s="38"/>
      <c r="C6" s="39"/>
      <c r="D6" s="40" t="s">
        <v>46</v>
      </c>
      <c r="E6" s="37"/>
      <c r="F6" s="37"/>
      <c r="G6" s="37"/>
    </row>
    <row r="7" spans="1:11" ht="15.75">
      <c r="A7" s="37"/>
      <c r="B7" s="38"/>
      <c r="C7" s="41" t="s">
        <v>47</v>
      </c>
      <c r="D7" s="42"/>
      <c r="E7" s="37"/>
      <c r="F7" s="37"/>
      <c r="G7" s="37"/>
    </row>
    <row r="8" spans="1:11" ht="31.5">
      <c r="A8" s="43"/>
      <c r="B8" s="44"/>
      <c r="C8" s="45" t="s">
        <v>48</v>
      </c>
      <c r="D8" s="42"/>
      <c r="I8" s="46"/>
      <c r="J8" s="28"/>
    </row>
    <row r="9" spans="1:11" ht="15.75">
      <c r="A9" s="43"/>
      <c r="B9" s="47"/>
      <c r="C9" s="45" t="s">
        <v>49</v>
      </c>
      <c r="D9" s="42"/>
      <c r="I9" s="46"/>
      <c r="J9" s="28"/>
    </row>
    <row r="10" spans="1:11" ht="15.75">
      <c r="A10" s="43"/>
      <c r="B10" s="47"/>
      <c r="C10" s="45" t="s">
        <v>50</v>
      </c>
      <c r="D10" s="42"/>
      <c r="I10" s="46"/>
      <c r="J10" s="28"/>
    </row>
    <row r="11" spans="1:11" ht="15.75">
      <c r="A11" s="43"/>
      <c r="B11" s="47"/>
      <c r="C11" s="45" t="s">
        <v>51</v>
      </c>
      <c r="D11" s="42"/>
      <c r="I11" s="46"/>
      <c r="J11" s="28"/>
    </row>
    <row r="12" spans="1:11" ht="15.75">
      <c r="A12" s="43"/>
      <c r="B12" s="47"/>
      <c r="C12" s="48" t="s">
        <v>52</v>
      </c>
      <c r="D12" s="42"/>
      <c r="I12" s="46"/>
      <c r="J12" s="28"/>
    </row>
    <row r="13" spans="1:11" ht="15.75">
      <c r="A13" s="43"/>
      <c r="B13" s="47"/>
      <c r="C13" s="48" t="s">
        <v>53</v>
      </c>
      <c r="D13" s="42"/>
      <c r="I13" s="46"/>
      <c r="J13" s="28"/>
    </row>
    <row r="14" spans="1:11" ht="15.75">
      <c r="A14" s="43"/>
      <c r="B14" s="47"/>
      <c r="C14" s="45" t="s">
        <v>54</v>
      </c>
      <c r="D14" s="42"/>
      <c r="I14" s="46"/>
      <c r="J14" s="28"/>
    </row>
    <row r="15" spans="1:11" ht="18.75">
      <c r="A15" s="43"/>
      <c r="B15" s="47"/>
      <c r="C15" s="45" t="s">
        <v>55</v>
      </c>
      <c r="D15" s="45" t="s">
        <v>56</v>
      </c>
      <c r="I15" s="46"/>
      <c r="J15" s="28"/>
      <c r="K15" s="28"/>
    </row>
    <row r="16" spans="1:11" ht="15.75">
      <c r="A16" s="43"/>
      <c r="B16" s="44"/>
      <c r="C16" s="49" t="s">
        <v>57</v>
      </c>
      <c r="D16" s="50" t="s">
        <v>58</v>
      </c>
      <c r="I16" s="46"/>
      <c r="J16" s="28"/>
      <c r="K16" s="28"/>
    </row>
    <row r="17" spans="1:11" ht="15.75" hidden="1">
      <c r="A17" s="43"/>
      <c r="B17" s="44"/>
      <c r="C17" s="49" t="s">
        <v>59</v>
      </c>
      <c r="D17" s="50" t="s">
        <v>60</v>
      </c>
      <c r="I17" s="46"/>
      <c r="J17" s="28"/>
      <c r="K17" s="28"/>
    </row>
    <row r="18" spans="1:11" ht="15.75" hidden="1">
      <c r="A18" s="43"/>
      <c r="B18" s="44"/>
      <c r="C18" s="49" t="s">
        <v>61</v>
      </c>
      <c r="D18" s="50" t="s">
        <v>62</v>
      </c>
      <c r="I18" s="46"/>
      <c r="J18" s="28"/>
      <c r="K18" s="28"/>
    </row>
    <row r="19" spans="1:11" ht="15.75" hidden="1">
      <c r="A19" s="43"/>
      <c r="B19" s="44"/>
      <c r="C19" s="49" t="s">
        <v>63</v>
      </c>
      <c r="D19" s="50" t="s">
        <v>64</v>
      </c>
      <c r="I19" s="46"/>
      <c r="J19" s="28"/>
      <c r="K19" s="28"/>
    </row>
    <row r="20" spans="1:11" ht="15.75" hidden="1">
      <c r="A20" s="43"/>
      <c r="B20" s="44"/>
      <c r="C20" s="49" t="s">
        <v>65</v>
      </c>
      <c r="D20" s="50" t="s">
        <v>66</v>
      </c>
      <c r="I20" s="46"/>
      <c r="J20" s="28"/>
      <c r="K20" s="28"/>
    </row>
    <row r="21" spans="1:11" ht="15.75" hidden="1">
      <c r="A21" s="43"/>
      <c r="B21" s="44"/>
      <c r="C21" s="49" t="s">
        <v>67</v>
      </c>
      <c r="D21" s="50" t="s">
        <v>68</v>
      </c>
      <c r="I21" s="46"/>
      <c r="J21" s="28"/>
      <c r="K21" s="28"/>
    </row>
    <row r="22" spans="1:11" ht="15.75" hidden="1">
      <c r="A22" s="43"/>
      <c r="B22" s="44"/>
      <c r="C22" s="49" t="s">
        <v>69</v>
      </c>
      <c r="D22" s="50" t="s">
        <v>70</v>
      </c>
      <c r="I22" s="46"/>
      <c r="J22" s="28"/>
      <c r="K22" s="28"/>
    </row>
    <row r="23" spans="1:11" ht="15.75" hidden="1">
      <c r="A23" s="43"/>
      <c r="B23" s="44"/>
      <c r="C23" s="49" t="s">
        <v>71</v>
      </c>
      <c r="D23" s="50" t="s">
        <v>72</v>
      </c>
      <c r="I23" s="46"/>
      <c r="J23" s="28"/>
      <c r="K23" s="28"/>
    </row>
    <row r="24" spans="1:11" ht="15.75" hidden="1">
      <c r="A24" s="43"/>
      <c r="B24" s="44"/>
      <c r="C24" s="49" t="s">
        <v>73</v>
      </c>
      <c r="D24" s="50" t="s">
        <v>74</v>
      </c>
      <c r="I24" s="46"/>
      <c r="J24" s="28"/>
      <c r="K24" s="28"/>
    </row>
    <row r="25" spans="1:11" ht="15.75" hidden="1">
      <c r="A25" s="43"/>
      <c r="B25" s="44"/>
      <c r="C25" s="49" t="s">
        <v>75</v>
      </c>
      <c r="D25" s="50" t="s">
        <v>76</v>
      </c>
      <c r="I25" s="46"/>
      <c r="J25" s="28"/>
      <c r="K25" s="28"/>
    </row>
    <row r="26" spans="1:11" ht="15.75" hidden="1">
      <c r="A26" s="43"/>
      <c r="B26" s="44"/>
      <c r="C26" s="49" t="s">
        <v>77</v>
      </c>
      <c r="D26" s="50" t="s">
        <v>78</v>
      </c>
      <c r="I26" s="46"/>
      <c r="J26" s="28"/>
      <c r="K26" s="28"/>
    </row>
    <row r="27" spans="1:11" ht="15.75" hidden="1">
      <c r="A27" s="43"/>
      <c r="B27" s="44"/>
      <c r="C27" s="49" t="s">
        <v>79</v>
      </c>
      <c r="D27" s="50" t="s">
        <v>80</v>
      </c>
      <c r="I27" s="46"/>
      <c r="J27" s="28"/>
      <c r="K27" s="28"/>
    </row>
    <row r="28" spans="1:11" ht="15.75" hidden="1">
      <c r="A28" s="43"/>
      <c r="B28" s="44"/>
      <c r="C28" s="49" t="s">
        <v>81</v>
      </c>
      <c r="D28" s="50" t="s">
        <v>82</v>
      </c>
      <c r="I28" s="46"/>
      <c r="J28" s="28"/>
      <c r="K28" s="28"/>
    </row>
    <row r="29" spans="1:11" ht="15.75" hidden="1">
      <c r="A29" s="43"/>
      <c r="B29" s="44"/>
      <c r="C29" s="49" t="s">
        <v>83</v>
      </c>
      <c r="D29" s="50" t="s">
        <v>84</v>
      </c>
      <c r="I29" s="46"/>
      <c r="J29" s="28"/>
      <c r="K29" s="28"/>
    </row>
    <row r="30" spans="1:11" ht="15.75" hidden="1">
      <c r="A30" s="43"/>
      <c r="B30" s="44"/>
      <c r="C30" s="49" t="s">
        <v>85</v>
      </c>
      <c r="D30" s="50" t="s">
        <v>86</v>
      </c>
      <c r="I30" s="46"/>
      <c r="J30" s="28"/>
      <c r="K30" s="28"/>
    </row>
    <row r="31" spans="1:11" ht="18.75">
      <c r="A31" s="43"/>
      <c r="B31" s="44"/>
      <c r="C31" s="51" t="s">
        <v>87</v>
      </c>
      <c r="D31" s="52">
        <f>SUM(D16:D30)</f>
        <v>0</v>
      </c>
      <c r="I31" s="46"/>
      <c r="J31" s="28"/>
      <c r="K31" s="28"/>
    </row>
    <row r="32" spans="1:11" ht="14.25" customHeight="1">
      <c r="B32" s="53"/>
      <c r="C32" s="54"/>
      <c r="D32" s="53"/>
      <c r="E32" s="55"/>
      <c r="F32" s="55"/>
      <c r="G32" s="55"/>
      <c r="I32" s="46"/>
      <c r="J32" s="56"/>
      <c r="K32" s="56"/>
    </row>
    <row r="34" spans="2:6" ht="18">
      <c r="B34" s="57" t="s">
        <v>88</v>
      </c>
    </row>
    <row r="35" spans="2:6" ht="15.75">
      <c r="B35" s="39" t="s">
        <v>89</v>
      </c>
      <c r="C35" s="58"/>
      <c r="D35" s="41" t="s">
        <v>90</v>
      </c>
      <c r="E35" s="59"/>
      <c r="F35" s="59"/>
    </row>
    <row r="36" spans="2:6">
      <c r="B36" s="60" t="s">
        <v>91</v>
      </c>
      <c r="C36" s="60"/>
      <c r="D36" s="61"/>
    </row>
    <row r="37" spans="2:6" ht="31.15" hidden="1" customHeight="1">
      <c r="B37" s="60" t="s">
        <v>92</v>
      </c>
      <c r="C37" s="60"/>
      <c r="D37" s="61"/>
    </row>
    <row r="38" spans="2:6" ht="31.15" hidden="1" customHeight="1">
      <c r="B38" s="60" t="s">
        <v>93</v>
      </c>
      <c r="C38" s="60"/>
      <c r="D38" s="61"/>
    </row>
    <row r="39" spans="2:6" ht="31.15" hidden="1" customHeight="1">
      <c r="B39" s="60" t="s">
        <v>94</v>
      </c>
      <c r="C39" s="60"/>
      <c r="D39" s="61"/>
    </row>
    <row r="40" spans="2:6" ht="31.15" hidden="1" customHeight="1">
      <c r="B40" s="60" t="s">
        <v>95</v>
      </c>
      <c r="C40" s="60"/>
      <c r="D40" s="61"/>
    </row>
    <row r="41" spans="2:6" ht="31.15" hidden="1" customHeight="1">
      <c r="B41" s="62" t="s">
        <v>96</v>
      </c>
      <c r="C41" s="63"/>
      <c r="D41" s="64" t="s">
        <v>97</v>
      </c>
    </row>
    <row r="42" spans="2:6" ht="31.15" hidden="1" customHeight="1">
      <c r="B42" s="62" t="s">
        <v>96</v>
      </c>
      <c r="C42" s="63"/>
      <c r="D42" s="65" t="s">
        <v>98</v>
      </c>
    </row>
    <row r="43" spans="2:6" ht="31.15" hidden="1" customHeight="1">
      <c r="B43" s="62" t="s">
        <v>96</v>
      </c>
      <c r="C43" s="63"/>
      <c r="D43" s="65" t="s">
        <v>99</v>
      </c>
    </row>
    <row r="44" spans="2:6" ht="31.15" hidden="1" customHeight="1">
      <c r="B44" s="62" t="s">
        <v>96</v>
      </c>
      <c r="C44" s="63"/>
      <c r="D44" s="65" t="s">
        <v>100</v>
      </c>
    </row>
    <row r="45" spans="2:6" ht="31.15" hidden="1" customHeight="1">
      <c r="B45" s="62" t="s">
        <v>96</v>
      </c>
      <c r="C45" s="63"/>
      <c r="D45" s="65" t="s">
        <v>101</v>
      </c>
    </row>
    <row r="46" spans="2:6" ht="31.15" customHeight="1">
      <c r="B46" s="66" t="s">
        <v>102</v>
      </c>
      <c r="C46" s="66" t="s">
        <v>103</v>
      </c>
      <c r="D46" s="66" t="s">
        <v>104</v>
      </c>
    </row>
    <row r="47" spans="2:6" ht="31.15" customHeight="1">
      <c r="B47" s="67" t="s">
        <v>105</v>
      </c>
      <c r="C47" s="42"/>
      <c r="D47" s="42"/>
    </row>
    <row r="48" spans="2:6" ht="31.15" customHeight="1">
      <c r="B48" s="67" t="s">
        <v>106</v>
      </c>
      <c r="C48" s="42"/>
      <c r="D48" s="42"/>
    </row>
    <row r="49" spans="1:6" ht="31.15" customHeight="1">
      <c r="B49" s="67" t="s">
        <v>107</v>
      </c>
      <c r="C49" s="42"/>
      <c r="D49" s="42"/>
    </row>
    <row r="50" spans="1:6" ht="31.15" customHeight="1">
      <c r="B50" s="67" t="s">
        <v>108</v>
      </c>
      <c r="C50" s="42"/>
      <c r="D50" s="42"/>
    </row>
    <row r="51" spans="1:6" ht="15.75">
      <c r="B51" s="39" t="s">
        <v>109</v>
      </c>
      <c r="C51" s="68"/>
      <c r="D51" s="41" t="s">
        <v>90</v>
      </c>
    </row>
    <row r="52" spans="1:6" ht="31.15" customHeight="1">
      <c r="B52" s="60" t="s">
        <v>110</v>
      </c>
      <c r="C52" s="62"/>
      <c r="D52" s="61"/>
    </row>
    <row r="53" spans="1:6" ht="31.15" hidden="1" customHeight="1">
      <c r="B53" s="60" t="s">
        <v>111</v>
      </c>
      <c r="C53" s="60"/>
      <c r="D53" s="61"/>
    </row>
    <row r="54" spans="1:6" ht="31.15" hidden="1" customHeight="1">
      <c r="B54" s="69" t="s">
        <v>112</v>
      </c>
      <c r="C54" s="70"/>
      <c r="D54" s="61"/>
    </row>
    <row r="55" spans="1:6" ht="31.5" hidden="1" customHeight="1">
      <c r="B55" s="62" t="s">
        <v>96</v>
      </c>
      <c r="C55" s="63"/>
      <c r="D55" s="71" t="s">
        <v>113</v>
      </c>
    </row>
    <row r="56" spans="1:6" ht="31.5" hidden="1" customHeight="1">
      <c r="B56" s="62" t="s">
        <v>96</v>
      </c>
      <c r="C56" s="63"/>
      <c r="D56" s="71" t="s">
        <v>114</v>
      </c>
    </row>
    <row r="57" spans="1:6" ht="31.5" hidden="1" customHeight="1">
      <c r="B57" s="72" t="s">
        <v>96</v>
      </c>
      <c r="C57" s="73"/>
      <c r="D57" s="71" t="s">
        <v>115</v>
      </c>
    </row>
    <row r="58" spans="1:6" ht="31.15" hidden="1" customHeight="1">
      <c r="B58" s="72" t="s">
        <v>116</v>
      </c>
      <c r="C58" s="73"/>
      <c r="D58" s="64" t="s">
        <v>117</v>
      </c>
    </row>
    <row r="59" spans="1:6" ht="31.5">
      <c r="A59" s="74"/>
      <c r="B59" s="66" t="s">
        <v>102</v>
      </c>
      <c r="C59" s="66" t="s">
        <v>103</v>
      </c>
      <c r="D59" s="66" t="s">
        <v>104</v>
      </c>
      <c r="E59" s="75"/>
      <c r="F59" s="76"/>
    </row>
    <row r="60" spans="1:6" ht="31.15" customHeight="1">
      <c r="B60" s="12" t="s">
        <v>118</v>
      </c>
      <c r="C60" s="42"/>
      <c r="D60" s="42"/>
      <c r="E60" s="35"/>
    </row>
    <row r="61" spans="1:6" ht="31.15" customHeight="1">
      <c r="B61" s="12" t="s">
        <v>119</v>
      </c>
      <c r="C61" s="42"/>
      <c r="D61" s="42"/>
      <c r="E61" s="35"/>
    </row>
    <row r="62" spans="1:6" ht="31.15" customHeight="1">
      <c r="B62" s="12" t="s">
        <v>120</v>
      </c>
      <c r="C62" s="42"/>
      <c r="D62" s="42"/>
      <c r="E62" s="35"/>
    </row>
    <row r="63" spans="1:6" ht="31.15" customHeight="1">
      <c r="B63" s="12" t="s">
        <v>121</v>
      </c>
      <c r="C63" s="42"/>
      <c r="D63" s="42"/>
      <c r="E63" s="35"/>
    </row>
    <row r="64" spans="1:6" ht="31.15" customHeight="1">
      <c r="B64" s="12" t="s">
        <v>122</v>
      </c>
      <c r="C64" s="42"/>
      <c r="D64" s="42"/>
      <c r="E64" s="35"/>
    </row>
    <row r="65" spans="1:16" ht="31.15" customHeight="1">
      <c r="B65" s="12" t="s">
        <v>123</v>
      </c>
      <c r="C65" s="42"/>
      <c r="D65" s="42"/>
      <c r="E65" s="35"/>
    </row>
    <row r="66" spans="1:16" ht="31.15" customHeight="1">
      <c r="B66" s="12" t="s">
        <v>124</v>
      </c>
      <c r="C66" s="42"/>
      <c r="D66" s="42"/>
      <c r="E66" s="77"/>
      <c r="F66"/>
    </row>
    <row r="68" spans="1:16" ht="15.75">
      <c r="E68" s="78"/>
      <c r="F68" s="78"/>
      <c r="G68" s="78"/>
      <c r="H68"/>
    </row>
    <row r="69" spans="1:16" customFormat="1" ht="18">
      <c r="A69" s="5"/>
      <c r="B69" s="57" t="s">
        <v>125</v>
      </c>
      <c r="C69" s="35"/>
      <c r="D69" s="35"/>
      <c r="E69" s="5"/>
      <c r="K69" s="5"/>
      <c r="L69" s="5"/>
      <c r="M69" s="5"/>
      <c r="N69" s="5"/>
    </row>
    <row r="70" spans="1:16" customFormat="1" ht="18.75">
      <c r="A70" s="5"/>
      <c r="B70" s="79" t="s">
        <v>126</v>
      </c>
      <c r="C70" s="35"/>
      <c r="D70" s="35"/>
      <c r="E70" s="5"/>
      <c r="K70" s="5"/>
      <c r="L70" s="5"/>
      <c r="M70" s="5"/>
      <c r="N70" s="5"/>
    </row>
    <row r="71" spans="1:16" customFormat="1" ht="62.1" customHeight="1">
      <c r="A71" s="5"/>
      <c r="B71" s="80"/>
      <c r="C71" s="81"/>
      <c r="D71" s="82"/>
      <c r="E71" s="83" t="s">
        <v>127</v>
      </c>
      <c r="F71" s="83"/>
      <c r="G71" s="83"/>
      <c r="H71" s="83"/>
      <c r="I71" s="83"/>
      <c r="J71" s="83"/>
      <c r="K71" s="83"/>
      <c r="L71" s="84"/>
      <c r="M71" s="85" t="s">
        <v>128</v>
      </c>
      <c r="N71" s="86" t="s">
        <v>129</v>
      </c>
      <c r="O71" s="87" t="s">
        <v>130</v>
      </c>
      <c r="P71" s="88" t="s">
        <v>131</v>
      </c>
    </row>
    <row r="72" spans="1:16" customFormat="1" ht="15.75">
      <c r="B72" s="89"/>
      <c r="C72" s="90"/>
      <c r="D72" s="91"/>
      <c r="E72" s="92" t="s">
        <v>132</v>
      </c>
      <c r="F72" s="93" t="s">
        <v>133</v>
      </c>
      <c r="G72" s="93" t="s">
        <v>134</v>
      </c>
      <c r="H72" s="93" t="s">
        <v>135</v>
      </c>
      <c r="I72" s="93" t="s">
        <v>136</v>
      </c>
      <c r="J72" s="93" t="s">
        <v>137</v>
      </c>
      <c r="K72" s="93" t="s">
        <v>138</v>
      </c>
      <c r="L72" s="94" t="s">
        <v>139</v>
      </c>
      <c r="M72" s="95"/>
      <c r="N72" s="96"/>
      <c r="O72" s="97"/>
      <c r="P72" s="98"/>
    </row>
    <row r="73" spans="1:16" customFormat="1" ht="15.75">
      <c r="B73" s="99" t="s">
        <v>140</v>
      </c>
      <c r="C73" s="99"/>
      <c r="D73" s="99"/>
      <c r="E73" s="100" t="s">
        <v>27</v>
      </c>
      <c r="F73" s="101"/>
      <c r="G73" s="101"/>
      <c r="H73" s="101"/>
      <c r="I73" s="101"/>
      <c r="J73" s="101"/>
      <c r="K73" s="101"/>
      <c r="L73" s="100" t="s">
        <v>27</v>
      </c>
      <c r="M73" s="95"/>
      <c r="N73" s="96"/>
      <c r="O73" s="97"/>
      <c r="P73" s="98"/>
    </row>
    <row r="74" spans="1:16" customFormat="1" ht="15.75">
      <c r="B74" s="102" t="s">
        <v>141</v>
      </c>
      <c r="C74" s="102"/>
      <c r="D74" s="102"/>
      <c r="E74" s="100" t="s">
        <v>27</v>
      </c>
      <c r="F74" s="101"/>
      <c r="G74" s="101"/>
      <c r="H74" s="101"/>
      <c r="I74" s="101"/>
      <c r="J74" s="101"/>
      <c r="K74" s="101"/>
      <c r="L74" s="100" t="s">
        <v>27</v>
      </c>
      <c r="M74" s="95"/>
      <c r="N74" s="96"/>
      <c r="O74" s="97"/>
      <c r="P74" s="98"/>
    </row>
    <row r="75" spans="1:16" customFormat="1" ht="15.75">
      <c r="B75" s="102" t="s">
        <v>96</v>
      </c>
      <c r="C75" s="102"/>
      <c r="D75" s="102"/>
      <c r="E75" s="100" t="s">
        <v>142</v>
      </c>
      <c r="F75" s="103" t="str">
        <f>IF(F73="Yes","Design for FLEXIBILITY",IF(F74="Yes","Design for REPLACEABILITY",IF(AND(F73="No",F74="No"),"Design for ADAPTABILITY","")))</f>
        <v/>
      </c>
      <c r="G75" s="103" t="str">
        <f t="shared" ref="G75:K75" si="0">IF(G73="Yes","Design for FLEXIBILITY",IF(G74="Yes","Design for REPLACEABILITY",IF(AND(G73="No",G74="No"),"Design for ADAPTABILITY","")))</f>
        <v/>
      </c>
      <c r="H75" s="103" t="str">
        <f t="shared" si="0"/>
        <v/>
      </c>
      <c r="I75" s="103" t="str">
        <f t="shared" si="0"/>
        <v/>
      </c>
      <c r="J75" s="103" t="str">
        <f t="shared" si="0"/>
        <v/>
      </c>
      <c r="K75" s="103" t="str">
        <f t="shared" si="0"/>
        <v/>
      </c>
      <c r="L75" s="100" t="s">
        <v>142</v>
      </c>
      <c r="M75" s="95"/>
      <c r="N75" s="96"/>
      <c r="O75" s="97"/>
      <c r="P75" s="98"/>
    </row>
    <row r="76" spans="1:16" customFormat="1" ht="15.75">
      <c r="B76" s="104" t="s">
        <v>143</v>
      </c>
      <c r="C76" s="104"/>
      <c r="D76" s="104"/>
      <c r="E76" s="105" t="s">
        <v>144</v>
      </c>
      <c r="F76" s="106"/>
      <c r="G76" s="106"/>
      <c r="H76" s="106"/>
      <c r="I76" s="106"/>
      <c r="J76" s="106"/>
      <c r="K76" s="106"/>
      <c r="L76" s="107"/>
      <c r="M76" s="108"/>
      <c r="N76" s="109"/>
      <c r="O76" s="110"/>
      <c r="P76" s="111"/>
    </row>
    <row r="77" spans="1:16" customFormat="1">
      <c r="B77" s="112" t="s">
        <v>145</v>
      </c>
      <c r="C77" s="112"/>
      <c r="D77" s="113" t="s">
        <v>146</v>
      </c>
      <c r="E77" s="114"/>
      <c r="F77" s="114"/>
      <c r="G77" s="114"/>
      <c r="H77" s="114"/>
      <c r="I77" s="114"/>
      <c r="J77" s="114"/>
      <c r="K77" s="114"/>
      <c r="L77" s="115"/>
      <c r="M77" s="116"/>
      <c r="N77" s="117"/>
      <c r="O77" s="118"/>
      <c r="P77" s="118"/>
    </row>
    <row r="78" spans="1:16" customFormat="1">
      <c r="B78" s="112"/>
      <c r="C78" s="112"/>
      <c r="D78" s="113" t="s">
        <v>147</v>
      </c>
      <c r="E78" s="114"/>
      <c r="F78" s="114"/>
      <c r="G78" s="114"/>
      <c r="H78" s="114"/>
      <c r="I78" s="114"/>
      <c r="J78" s="114"/>
      <c r="K78" s="114"/>
      <c r="L78" s="115"/>
      <c r="M78" s="116"/>
      <c r="N78" s="117"/>
      <c r="O78" s="118"/>
      <c r="P78" s="118"/>
    </row>
    <row r="79" spans="1:16" customFormat="1">
      <c r="B79" s="112"/>
      <c r="C79" s="112"/>
      <c r="D79" s="113" t="s">
        <v>148</v>
      </c>
      <c r="E79" s="114"/>
      <c r="F79" s="114"/>
      <c r="G79" s="114"/>
      <c r="H79" s="114"/>
      <c r="I79" s="114"/>
      <c r="J79" s="114"/>
      <c r="K79" s="114"/>
      <c r="L79" s="115"/>
      <c r="M79" s="116"/>
      <c r="N79" s="117"/>
      <c r="O79" s="118"/>
      <c r="P79" s="118"/>
    </row>
    <row r="80" spans="1:16" customFormat="1">
      <c r="B80" s="112"/>
      <c r="C80" s="112"/>
      <c r="D80" s="113" t="s">
        <v>149</v>
      </c>
      <c r="E80" s="114"/>
      <c r="F80" s="114"/>
      <c r="G80" s="114"/>
      <c r="H80" s="114"/>
      <c r="I80" s="114"/>
      <c r="J80" s="114"/>
      <c r="K80" s="114"/>
      <c r="L80" s="115"/>
      <c r="M80" s="116"/>
      <c r="N80" s="117"/>
      <c r="O80" s="118"/>
      <c r="P80" s="118"/>
    </row>
    <row r="81" spans="1:44" customFormat="1" ht="60" customHeight="1">
      <c r="B81" s="119" t="s">
        <v>150</v>
      </c>
      <c r="C81" s="120"/>
      <c r="D81" s="121"/>
      <c r="E81" s="114"/>
      <c r="F81" s="114"/>
      <c r="G81" s="114"/>
      <c r="H81" s="114"/>
      <c r="I81" s="114"/>
      <c r="J81" s="114"/>
      <c r="K81" s="114"/>
      <c r="L81" s="115"/>
      <c r="M81" s="116"/>
      <c r="N81" s="117"/>
      <c r="O81" s="118"/>
      <c r="P81" s="118"/>
    </row>
    <row r="82" spans="1:44" customFormat="1" ht="60" customHeight="1">
      <c r="B82" s="119" t="s">
        <v>151</v>
      </c>
      <c r="C82" s="120"/>
      <c r="D82" s="121"/>
      <c r="E82" s="114"/>
      <c r="F82" s="114"/>
      <c r="G82" s="114"/>
      <c r="H82" s="114"/>
      <c r="I82" s="114"/>
      <c r="J82" s="114"/>
      <c r="K82" s="114"/>
      <c r="L82" s="115"/>
      <c r="M82" s="116"/>
      <c r="N82" s="117"/>
      <c r="O82" s="118"/>
      <c r="P82" s="118"/>
    </row>
    <row r="83" spans="1:44" customFormat="1" ht="60" customHeight="1">
      <c r="B83" s="119" t="s">
        <v>152</v>
      </c>
      <c r="C83" s="120"/>
      <c r="D83" s="121"/>
      <c r="E83" s="114"/>
      <c r="F83" s="114"/>
      <c r="G83" s="114"/>
      <c r="H83" s="114"/>
      <c r="I83" s="114"/>
      <c r="J83" s="114"/>
      <c r="K83" s="114"/>
      <c r="L83" s="115"/>
      <c r="M83" s="116"/>
      <c r="N83" s="117"/>
      <c r="O83" s="118"/>
      <c r="P83" s="118"/>
    </row>
    <row r="84" spans="1:44" customFormat="1" ht="60" customHeight="1">
      <c r="B84" s="119" t="s">
        <v>153</v>
      </c>
      <c r="C84" s="120"/>
      <c r="D84" s="121"/>
      <c r="E84" s="114"/>
      <c r="F84" s="114"/>
      <c r="G84" s="114"/>
      <c r="H84" s="114"/>
      <c r="I84" s="114"/>
      <c r="J84" s="114"/>
      <c r="K84" s="114"/>
      <c r="L84" s="115"/>
      <c r="M84" s="116"/>
      <c r="N84" s="117"/>
      <c r="O84" s="118"/>
      <c r="P84" s="118"/>
    </row>
    <row r="85" spans="1:44" s="122" customFormat="1" ht="15.75">
      <c r="A85"/>
      <c r="E85" s="123"/>
      <c r="F85" s="124"/>
      <c r="G85" s="124"/>
      <c r="H85" s="124"/>
      <c r="I85" s="124"/>
    </row>
    <row r="86" spans="1:44" s="122" customFormat="1" ht="14.25" customHeight="1">
      <c r="A86" s="5"/>
      <c r="D86" s="125"/>
      <c r="E86" s="125"/>
    </row>
    <row r="87" spans="1:44" s="122" customFormat="1" ht="18">
      <c r="B87" s="126" t="s">
        <v>154</v>
      </c>
      <c r="C87" s="127"/>
      <c r="D87" s="128"/>
      <c r="E87" s="128"/>
      <c r="F87" s="129"/>
      <c r="G87" s="129"/>
      <c r="H87" s="129"/>
      <c r="I87" s="129"/>
      <c r="J87" s="129"/>
      <c r="K87" s="129"/>
      <c r="L87" s="129"/>
      <c r="M87" s="129"/>
      <c r="N87" s="129"/>
      <c r="O87" s="129"/>
      <c r="P87" s="129"/>
      <c r="Q87" s="129"/>
      <c r="R87" s="129"/>
      <c r="S87" s="129"/>
      <c r="T87" s="129"/>
      <c r="U87" s="129"/>
      <c r="V87" s="129"/>
      <c r="W87" s="129"/>
      <c r="X87" s="129"/>
      <c r="Y87" s="129"/>
      <c r="Z87" s="129"/>
    </row>
    <row r="88" spans="1:44" s="122" customFormat="1" ht="18.75">
      <c r="B88" s="130" t="s">
        <v>155</v>
      </c>
      <c r="C88" s="127"/>
      <c r="D88" s="128"/>
      <c r="E88" s="128"/>
      <c r="F88" s="129"/>
      <c r="G88" s="129"/>
      <c r="H88" s="129"/>
      <c r="I88" s="129"/>
      <c r="J88" s="129"/>
      <c r="K88" s="129"/>
      <c r="L88" s="129"/>
      <c r="M88" s="129"/>
      <c r="N88" s="129"/>
      <c r="O88" s="129"/>
      <c r="P88" s="129"/>
      <c r="Q88" s="129"/>
      <c r="R88" s="129"/>
      <c r="S88" s="129"/>
      <c r="T88" s="129"/>
      <c r="U88" s="129"/>
      <c r="V88" s="129"/>
      <c r="W88" s="129"/>
      <c r="X88" s="129"/>
      <c r="Y88" s="129"/>
      <c r="Z88" s="129"/>
    </row>
    <row r="89" spans="1:44" s="122" customFormat="1" ht="62.65" customHeight="1" thickBot="1">
      <c r="B89" s="129"/>
      <c r="C89" s="131" t="s">
        <v>156</v>
      </c>
      <c r="D89" s="132"/>
      <c r="E89" s="133" t="s">
        <v>157</v>
      </c>
      <c r="F89" s="134"/>
      <c r="G89" s="134"/>
      <c r="H89" s="134"/>
      <c r="I89" s="134"/>
      <c r="J89" s="134"/>
      <c r="K89" s="134"/>
      <c r="L89" s="135"/>
      <c r="M89" s="133" t="s">
        <v>158</v>
      </c>
      <c r="N89" s="134"/>
      <c r="O89" s="134"/>
      <c r="P89" s="134"/>
      <c r="Q89" s="135"/>
      <c r="R89" s="133" t="s">
        <v>159</v>
      </c>
      <c r="S89" s="134"/>
      <c r="T89" s="134"/>
      <c r="U89" s="134"/>
      <c r="V89" s="136"/>
      <c r="W89" s="137" t="s">
        <v>160</v>
      </c>
      <c r="X89" s="134"/>
      <c r="Y89" s="134"/>
      <c r="Z89" s="134"/>
      <c r="AE89" s="138"/>
      <c r="AF89" s="138"/>
      <c r="AG89" s="138"/>
      <c r="AH89" s="138"/>
      <c r="AI89" s="138"/>
      <c r="AJ89" s="138"/>
      <c r="AK89" s="138"/>
      <c r="AL89" s="138"/>
      <c r="AM89" s="138"/>
      <c r="AN89" s="138"/>
      <c r="AO89" s="138"/>
      <c r="AP89" s="138"/>
      <c r="AQ89" s="138"/>
      <c r="AR89" s="138"/>
    </row>
    <row r="90" spans="1:44" s="122" customFormat="1" ht="83.1" customHeight="1" thickTop="1" thickBot="1">
      <c r="B90" s="129"/>
      <c r="C90" s="139" t="s">
        <v>161</v>
      </c>
      <c r="D90" s="140"/>
      <c r="E90" s="141" t="s">
        <v>162</v>
      </c>
      <c r="F90" s="142" t="s">
        <v>163</v>
      </c>
      <c r="G90" s="143" t="s">
        <v>164</v>
      </c>
      <c r="H90" s="143" t="s">
        <v>165</v>
      </c>
      <c r="I90" s="143" t="s">
        <v>166</v>
      </c>
      <c r="J90" s="143" t="s">
        <v>167</v>
      </c>
      <c r="K90" s="143" t="s">
        <v>168</v>
      </c>
      <c r="L90" s="143" t="s">
        <v>169</v>
      </c>
      <c r="M90" s="141" t="s">
        <v>170</v>
      </c>
      <c r="N90" s="142" t="s">
        <v>171</v>
      </c>
      <c r="O90" s="142" t="s">
        <v>172</v>
      </c>
      <c r="P90" s="143" t="s">
        <v>173</v>
      </c>
      <c r="Q90" s="144" t="s">
        <v>174</v>
      </c>
      <c r="R90" s="145" t="s">
        <v>175</v>
      </c>
      <c r="S90" s="142" t="s">
        <v>176</v>
      </c>
      <c r="T90" s="142" t="s">
        <v>177</v>
      </c>
      <c r="U90" s="142" t="s">
        <v>178</v>
      </c>
      <c r="V90" s="146" t="s">
        <v>179</v>
      </c>
      <c r="W90" s="147" t="s">
        <v>180</v>
      </c>
      <c r="X90" s="143" t="s">
        <v>181</v>
      </c>
      <c r="Y90" s="142" t="s">
        <v>182</v>
      </c>
      <c r="Z90" s="148" t="s">
        <v>183</v>
      </c>
      <c r="AB90" s="149"/>
      <c r="AC90" s="149"/>
      <c r="AD90" s="149"/>
      <c r="AE90" s="149"/>
      <c r="AF90" s="149"/>
      <c r="AG90" s="149"/>
      <c r="AH90" s="149"/>
      <c r="AI90" s="149"/>
      <c r="AJ90" s="149"/>
      <c r="AK90" s="149"/>
      <c r="AL90" s="149"/>
      <c r="AM90" s="149"/>
      <c r="AN90" s="149"/>
    </row>
    <row r="91" spans="1:44" s="122" customFormat="1" ht="15.6" customHeight="1">
      <c r="B91" s="150">
        <v>0.1</v>
      </c>
      <c r="C91" s="151" t="s">
        <v>184</v>
      </c>
      <c r="D91" s="152"/>
      <c r="E91" s="153" t="s">
        <v>142</v>
      </c>
      <c r="F91" s="154">
        <f>SUM(F92:F106)</f>
        <v>0</v>
      </c>
      <c r="G91" s="154">
        <f>IF(AND(F91&lt;&gt;0,$D$31&lt;&gt;0),F91/$D$31,0)</f>
        <v>0</v>
      </c>
      <c r="H91" s="155" t="s">
        <v>142</v>
      </c>
      <c r="I91" s="156" t="s">
        <v>142</v>
      </c>
      <c r="J91" s="157">
        <f>SUM(J92:J106)</f>
        <v>0</v>
      </c>
      <c r="K91" s="158" t="s">
        <v>142</v>
      </c>
      <c r="L91" s="159" t="s">
        <v>142</v>
      </c>
      <c r="M91" s="160" t="s">
        <v>142</v>
      </c>
      <c r="N91" s="160" t="s">
        <v>142</v>
      </c>
      <c r="O91" s="161">
        <f>SUM(O92:O106)</f>
        <v>0</v>
      </c>
      <c r="P91" s="162" t="s">
        <v>142</v>
      </c>
      <c r="Q91" s="163">
        <f>SUM(Q92:Q106)</f>
        <v>0</v>
      </c>
      <c r="R91" s="164" t="s">
        <v>142</v>
      </c>
      <c r="S91" s="165" t="s">
        <v>142</v>
      </c>
      <c r="T91" s="166">
        <f>IF(W91&lt;&gt;0,W91/($F$91+$O$91),0)</f>
        <v>0</v>
      </c>
      <c r="U91" s="166">
        <f>IF(Y91&lt;&gt;0,Y91/($F$91+$O$91),0)</f>
        <v>0</v>
      </c>
      <c r="V91" s="167">
        <f>1-T91-U91</f>
        <v>1</v>
      </c>
      <c r="W91" s="168">
        <f>SUM(W92:W106)</f>
        <v>0</v>
      </c>
      <c r="X91" s="168">
        <f>IF(AND(W91&lt;&gt;0,$D$31&lt;&gt;0),W91/$D$31,0)</f>
        <v>0</v>
      </c>
      <c r="Y91" s="168">
        <f>SUM(Y92:Y106)</f>
        <v>0</v>
      </c>
      <c r="Z91" s="168">
        <f>IF(AND(Y91&lt;&gt;0,$D$31&lt;&gt;0),Y91/$D$31,0)</f>
        <v>0</v>
      </c>
      <c r="AB91" s="169"/>
      <c r="AC91" s="169"/>
      <c r="AD91" s="170"/>
      <c r="AE91" s="169"/>
      <c r="AF91" s="170"/>
      <c r="AG91" s="171"/>
      <c r="AH91" s="172"/>
      <c r="AI91" s="172"/>
      <c r="AJ91" s="173"/>
      <c r="AK91" s="169"/>
      <c r="AL91" s="169"/>
      <c r="AM91" s="169"/>
      <c r="AN91" s="169"/>
    </row>
    <row r="92" spans="1:44" s="122" customFormat="1" ht="16.149999999999999" hidden="1" customHeight="1" outlineLevel="1">
      <c r="B92" s="174">
        <v>0.1</v>
      </c>
      <c r="C92" s="175" t="s">
        <v>184</v>
      </c>
      <c r="D92" s="176"/>
      <c r="E92" s="177"/>
      <c r="F92" s="178"/>
      <c r="G92" s="179">
        <f>IF(AND(F92&lt;&gt;0,$D$31&lt;&gt;0),F92/$D$31,0)</f>
        <v>0</v>
      </c>
      <c r="H92" s="180" t="s">
        <v>142</v>
      </c>
      <c r="I92" s="181">
        <v>0</v>
      </c>
      <c r="J92" s="182">
        <f>F92*I92</f>
        <v>0</v>
      </c>
      <c r="K92" s="183"/>
      <c r="L92" s="184"/>
      <c r="M92" s="185"/>
      <c r="N92" s="186">
        <f>IF(M92&lt;&gt;0,INT(59/M92),0)</f>
        <v>0</v>
      </c>
      <c r="O92" s="187">
        <f>F92*N92</f>
        <v>0</v>
      </c>
      <c r="P92" s="188">
        <v>0</v>
      </c>
      <c r="Q92" s="189">
        <f>O92*P92</f>
        <v>0</v>
      </c>
      <c r="R92" s="190"/>
      <c r="S92" s="191"/>
      <c r="T92" s="181">
        <v>0</v>
      </c>
      <c r="U92" s="181">
        <v>0</v>
      </c>
      <c r="V92" s="192">
        <f>1-T92-U92</f>
        <v>1</v>
      </c>
      <c r="W92" s="193">
        <f>T92*(F92+O92)</f>
        <v>0</v>
      </c>
      <c r="X92" s="193">
        <f>IF(AND(W92&lt;&gt;0,$D$31&lt;&gt;0),W92/$D$31,0)</f>
        <v>0</v>
      </c>
      <c r="Y92" s="193">
        <f>U92*(F92+O92)</f>
        <v>0</v>
      </c>
      <c r="Z92" s="193">
        <f>IF(AND(Y92&lt;&gt;0,$D$31&lt;&gt;0),Y92/$D$31,0)</f>
        <v>0</v>
      </c>
      <c r="AB92" s="169"/>
      <c r="AC92" s="169"/>
      <c r="AD92" s="170"/>
      <c r="AE92" s="169"/>
      <c r="AF92" s="170"/>
      <c r="AG92" s="171"/>
      <c r="AH92" s="172"/>
      <c r="AI92" s="172"/>
      <c r="AJ92" s="173"/>
      <c r="AK92" s="169"/>
      <c r="AL92" s="169"/>
      <c r="AM92" s="169"/>
      <c r="AN92" s="169"/>
    </row>
    <row r="93" spans="1:44" s="122" customFormat="1" ht="16.149999999999999" hidden="1" customHeight="1" outlineLevel="1">
      <c r="B93" s="194"/>
      <c r="C93" s="195"/>
      <c r="D93" s="196"/>
      <c r="E93" s="177"/>
      <c r="F93" s="178"/>
      <c r="G93" s="179">
        <f t="shared" ref="G93:G106" si="1">IF(AND(F93&lt;&gt;0,$D$31&lt;&gt;0),F93/$D$31,0)</f>
        <v>0</v>
      </c>
      <c r="H93" s="180" t="s">
        <v>142</v>
      </c>
      <c r="I93" s="181">
        <v>0</v>
      </c>
      <c r="J93" s="182">
        <f t="shared" ref="J93:J106" si="2">F93*I93</f>
        <v>0</v>
      </c>
      <c r="K93" s="183"/>
      <c r="L93" s="184"/>
      <c r="M93" s="185"/>
      <c r="N93" s="186">
        <f t="shared" ref="N93:N106" si="3">IF(M93&lt;&gt;0,INT(59/M93),0)</f>
        <v>0</v>
      </c>
      <c r="O93" s="187">
        <f t="shared" ref="O93:O106" si="4">F93*N93</f>
        <v>0</v>
      </c>
      <c r="P93" s="188">
        <v>0</v>
      </c>
      <c r="Q93" s="189">
        <f t="shared" ref="Q93:Q106" si="5">O93*P93</f>
        <v>0</v>
      </c>
      <c r="R93" s="190"/>
      <c r="S93" s="191"/>
      <c r="T93" s="181">
        <v>0</v>
      </c>
      <c r="U93" s="181">
        <v>0</v>
      </c>
      <c r="V93" s="192">
        <f t="shared" ref="V93:V156" si="6">1-T93-U93</f>
        <v>1</v>
      </c>
      <c r="W93" s="193">
        <f t="shared" ref="W93:W154" si="7">T93*(F93+O93)</f>
        <v>0</v>
      </c>
      <c r="X93" s="193">
        <f t="shared" ref="X93:Z156" si="8">IF(AND(W93&lt;&gt;0,$D$31&lt;&gt;0),W93/$D$31,0)</f>
        <v>0</v>
      </c>
      <c r="Y93" s="193">
        <f t="shared" ref="Y93:Y154" si="9">U93*(F93+O93)</f>
        <v>0</v>
      </c>
      <c r="Z93" s="193">
        <f t="shared" si="8"/>
        <v>0</v>
      </c>
      <c r="AB93" s="169"/>
      <c r="AC93" s="169"/>
      <c r="AD93" s="170"/>
      <c r="AE93" s="169"/>
      <c r="AF93" s="170"/>
      <c r="AG93" s="171"/>
      <c r="AH93" s="172"/>
      <c r="AI93" s="172"/>
      <c r="AJ93" s="173"/>
      <c r="AK93" s="169"/>
      <c r="AL93" s="169"/>
      <c r="AM93" s="169"/>
      <c r="AN93" s="169"/>
    </row>
    <row r="94" spans="1:44" s="122" customFormat="1" ht="16.149999999999999" hidden="1" customHeight="1" outlineLevel="1">
      <c r="B94" s="194"/>
      <c r="C94" s="195"/>
      <c r="D94" s="196"/>
      <c r="E94" s="177"/>
      <c r="F94" s="178"/>
      <c r="G94" s="179">
        <f t="shared" si="1"/>
        <v>0</v>
      </c>
      <c r="H94" s="180" t="s">
        <v>142</v>
      </c>
      <c r="I94" s="181">
        <v>0</v>
      </c>
      <c r="J94" s="182">
        <f t="shared" si="2"/>
        <v>0</v>
      </c>
      <c r="K94" s="197"/>
      <c r="L94" s="184"/>
      <c r="M94" s="185"/>
      <c r="N94" s="186">
        <f t="shared" si="3"/>
        <v>0</v>
      </c>
      <c r="O94" s="187">
        <f t="shared" si="4"/>
        <v>0</v>
      </c>
      <c r="P94" s="188">
        <v>0</v>
      </c>
      <c r="Q94" s="189">
        <f t="shared" si="5"/>
        <v>0</v>
      </c>
      <c r="R94" s="190"/>
      <c r="S94" s="191"/>
      <c r="T94" s="181">
        <v>0</v>
      </c>
      <c r="U94" s="181">
        <v>0</v>
      </c>
      <c r="V94" s="192">
        <f t="shared" si="6"/>
        <v>1</v>
      </c>
      <c r="W94" s="193">
        <f t="shared" si="7"/>
        <v>0</v>
      </c>
      <c r="X94" s="193">
        <f t="shared" si="8"/>
        <v>0</v>
      </c>
      <c r="Y94" s="193">
        <f t="shared" si="9"/>
        <v>0</v>
      </c>
      <c r="Z94" s="193">
        <f t="shared" si="8"/>
        <v>0</v>
      </c>
      <c r="AB94" s="169"/>
      <c r="AC94" s="169"/>
      <c r="AD94" s="170"/>
      <c r="AE94" s="169"/>
      <c r="AF94" s="170"/>
      <c r="AG94" s="171"/>
      <c r="AH94" s="172"/>
      <c r="AI94" s="172"/>
      <c r="AJ94" s="173"/>
      <c r="AK94" s="169"/>
      <c r="AL94" s="169"/>
      <c r="AM94" s="169"/>
      <c r="AN94" s="169"/>
    </row>
    <row r="95" spans="1:44" s="122" customFormat="1" ht="16.149999999999999" hidden="1" customHeight="1" outlineLevel="1">
      <c r="B95" s="194"/>
      <c r="C95" s="195"/>
      <c r="D95" s="196"/>
      <c r="E95" s="177"/>
      <c r="F95" s="178"/>
      <c r="G95" s="179">
        <f t="shared" si="1"/>
        <v>0</v>
      </c>
      <c r="H95" s="180" t="s">
        <v>142</v>
      </c>
      <c r="I95" s="181">
        <v>0</v>
      </c>
      <c r="J95" s="182">
        <f t="shared" si="2"/>
        <v>0</v>
      </c>
      <c r="K95" s="183"/>
      <c r="L95" s="184"/>
      <c r="M95" s="198"/>
      <c r="N95" s="186">
        <f t="shared" si="3"/>
        <v>0</v>
      </c>
      <c r="O95" s="187">
        <f t="shared" si="4"/>
        <v>0</v>
      </c>
      <c r="P95" s="188">
        <v>0</v>
      </c>
      <c r="Q95" s="189">
        <f t="shared" si="5"/>
        <v>0</v>
      </c>
      <c r="R95" s="190"/>
      <c r="S95" s="191"/>
      <c r="T95" s="181">
        <v>0</v>
      </c>
      <c r="U95" s="181">
        <v>0</v>
      </c>
      <c r="V95" s="192">
        <f t="shared" si="6"/>
        <v>1</v>
      </c>
      <c r="W95" s="193">
        <f t="shared" si="7"/>
        <v>0</v>
      </c>
      <c r="X95" s="193">
        <f t="shared" si="8"/>
        <v>0</v>
      </c>
      <c r="Y95" s="193">
        <f t="shared" si="9"/>
        <v>0</v>
      </c>
      <c r="Z95" s="193">
        <f t="shared" si="8"/>
        <v>0</v>
      </c>
      <c r="AB95" s="169"/>
      <c r="AC95" s="169"/>
      <c r="AD95" s="170"/>
      <c r="AE95" s="169"/>
      <c r="AF95" s="170"/>
      <c r="AG95" s="171"/>
      <c r="AH95" s="172"/>
      <c r="AI95" s="172"/>
      <c r="AJ95" s="173"/>
      <c r="AK95" s="169"/>
      <c r="AL95" s="169"/>
      <c r="AM95" s="169"/>
      <c r="AN95" s="169"/>
    </row>
    <row r="96" spans="1:44" s="122" customFormat="1" ht="16.149999999999999" hidden="1" customHeight="1" outlineLevel="1">
      <c r="B96" s="194"/>
      <c r="C96" s="195"/>
      <c r="D96" s="196"/>
      <c r="E96" s="177"/>
      <c r="F96" s="178"/>
      <c r="G96" s="179">
        <f t="shared" si="1"/>
        <v>0</v>
      </c>
      <c r="H96" s="180" t="s">
        <v>142</v>
      </c>
      <c r="I96" s="181">
        <v>0</v>
      </c>
      <c r="J96" s="182">
        <f t="shared" si="2"/>
        <v>0</v>
      </c>
      <c r="K96" s="183"/>
      <c r="L96" s="184"/>
      <c r="M96" s="185"/>
      <c r="N96" s="186">
        <f t="shared" si="3"/>
        <v>0</v>
      </c>
      <c r="O96" s="187">
        <f t="shared" si="4"/>
        <v>0</v>
      </c>
      <c r="P96" s="188">
        <v>0</v>
      </c>
      <c r="Q96" s="189">
        <f t="shared" si="5"/>
        <v>0</v>
      </c>
      <c r="R96" s="190"/>
      <c r="S96" s="191"/>
      <c r="T96" s="181">
        <v>0</v>
      </c>
      <c r="U96" s="181">
        <v>0</v>
      </c>
      <c r="V96" s="192">
        <f t="shared" si="6"/>
        <v>1</v>
      </c>
      <c r="W96" s="193">
        <f t="shared" si="7"/>
        <v>0</v>
      </c>
      <c r="X96" s="193">
        <f t="shared" si="8"/>
        <v>0</v>
      </c>
      <c r="Y96" s="193">
        <f t="shared" si="9"/>
        <v>0</v>
      </c>
      <c r="Z96" s="193">
        <f t="shared" si="8"/>
        <v>0</v>
      </c>
      <c r="AB96" s="169"/>
      <c r="AC96" s="169"/>
      <c r="AD96" s="170"/>
      <c r="AE96" s="169"/>
      <c r="AF96" s="170"/>
      <c r="AG96" s="171"/>
      <c r="AH96" s="172"/>
      <c r="AI96" s="172"/>
      <c r="AJ96" s="173"/>
      <c r="AK96" s="169"/>
      <c r="AL96" s="169"/>
      <c r="AM96" s="169"/>
      <c r="AN96" s="169"/>
    </row>
    <row r="97" spans="2:40" s="122" customFormat="1" ht="16.149999999999999" hidden="1" customHeight="1" outlineLevel="1">
      <c r="B97" s="194"/>
      <c r="C97" s="195"/>
      <c r="D97" s="196"/>
      <c r="E97" s="177"/>
      <c r="F97" s="178"/>
      <c r="G97" s="179">
        <f t="shared" si="1"/>
        <v>0</v>
      </c>
      <c r="H97" s="180" t="s">
        <v>142</v>
      </c>
      <c r="I97" s="181">
        <v>0</v>
      </c>
      <c r="J97" s="182">
        <f t="shared" si="2"/>
        <v>0</v>
      </c>
      <c r="K97" s="183"/>
      <c r="L97" s="184"/>
      <c r="M97" s="185"/>
      <c r="N97" s="186">
        <f t="shared" si="3"/>
        <v>0</v>
      </c>
      <c r="O97" s="187">
        <f t="shared" si="4"/>
        <v>0</v>
      </c>
      <c r="P97" s="188">
        <v>0</v>
      </c>
      <c r="Q97" s="189">
        <f t="shared" si="5"/>
        <v>0</v>
      </c>
      <c r="R97" s="190"/>
      <c r="S97" s="191"/>
      <c r="T97" s="181">
        <v>0</v>
      </c>
      <c r="U97" s="181">
        <v>0</v>
      </c>
      <c r="V97" s="192">
        <f t="shared" si="6"/>
        <v>1</v>
      </c>
      <c r="W97" s="193">
        <f t="shared" si="7"/>
        <v>0</v>
      </c>
      <c r="X97" s="193">
        <f t="shared" si="8"/>
        <v>0</v>
      </c>
      <c r="Y97" s="193">
        <f t="shared" si="9"/>
        <v>0</v>
      </c>
      <c r="Z97" s="193">
        <f t="shared" si="8"/>
        <v>0</v>
      </c>
      <c r="AB97" s="169"/>
      <c r="AC97" s="169"/>
      <c r="AD97" s="170"/>
      <c r="AE97" s="169"/>
      <c r="AF97" s="170"/>
      <c r="AG97" s="171"/>
      <c r="AH97" s="172"/>
      <c r="AI97" s="172"/>
      <c r="AJ97" s="173"/>
      <c r="AK97" s="169"/>
      <c r="AL97" s="169"/>
      <c r="AM97" s="169"/>
      <c r="AN97" s="169"/>
    </row>
    <row r="98" spans="2:40" s="122" customFormat="1" ht="16.149999999999999" hidden="1" customHeight="1" outlineLevel="1">
      <c r="B98" s="194"/>
      <c r="C98" s="195"/>
      <c r="D98" s="196"/>
      <c r="E98" s="177"/>
      <c r="F98" s="178"/>
      <c r="G98" s="179">
        <f t="shared" si="1"/>
        <v>0</v>
      </c>
      <c r="H98" s="180" t="s">
        <v>142</v>
      </c>
      <c r="I98" s="181">
        <v>0</v>
      </c>
      <c r="J98" s="182">
        <f t="shared" si="2"/>
        <v>0</v>
      </c>
      <c r="K98" s="183"/>
      <c r="L98" s="184"/>
      <c r="M98" s="185"/>
      <c r="N98" s="186">
        <f t="shared" si="3"/>
        <v>0</v>
      </c>
      <c r="O98" s="187">
        <f t="shared" si="4"/>
        <v>0</v>
      </c>
      <c r="P98" s="188">
        <v>0</v>
      </c>
      <c r="Q98" s="189">
        <f t="shared" si="5"/>
        <v>0</v>
      </c>
      <c r="R98" s="190"/>
      <c r="S98" s="191"/>
      <c r="T98" s="181">
        <v>0</v>
      </c>
      <c r="U98" s="181">
        <v>0</v>
      </c>
      <c r="V98" s="192">
        <f t="shared" si="6"/>
        <v>1</v>
      </c>
      <c r="W98" s="193">
        <f t="shared" si="7"/>
        <v>0</v>
      </c>
      <c r="X98" s="193">
        <f t="shared" si="8"/>
        <v>0</v>
      </c>
      <c r="Y98" s="193">
        <f t="shared" si="9"/>
        <v>0</v>
      </c>
      <c r="Z98" s="193">
        <f t="shared" si="8"/>
        <v>0</v>
      </c>
      <c r="AB98" s="169"/>
      <c r="AC98" s="169"/>
      <c r="AD98" s="170"/>
      <c r="AE98" s="169"/>
      <c r="AF98" s="170"/>
      <c r="AG98" s="171"/>
      <c r="AH98" s="172"/>
      <c r="AI98" s="172"/>
      <c r="AJ98" s="173"/>
      <c r="AK98" s="169"/>
      <c r="AL98" s="169"/>
      <c r="AM98" s="169"/>
      <c r="AN98" s="169"/>
    </row>
    <row r="99" spans="2:40" s="122" customFormat="1" ht="16.149999999999999" hidden="1" customHeight="1" outlineLevel="1">
      <c r="B99" s="194"/>
      <c r="C99" s="195"/>
      <c r="D99" s="196"/>
      <c r="E99" s="177"/>
      <c r="F99" s="178"/>
      <c r="G99" s="179">
        <f t="shared" si="1"/>
        <v>0</v>
      </c>
      <c r="H99" s="180" t="s">
        <v>142</v>
      </c>
      <c r="I99" s="181">
        <v>0</v>
      </c>
      <c r="J99" s="182">
        <f t="shared" si="2"/>
        <v>0</v>
      </c>
      <c r="K99" s="183"/>
      <c r="L99" s="184"/>
      <c r="M99" s="185"/>
      <c r="N99" s="186">
        <f t="shared" si="3"/>
        <v>0</v>
      </c>
      <c r="O99" s="187">
        <f t="shared" si="4"/>
        <v>0</v>
      </c>
      <c r="P99" s="188">
        <v>0</v>
      </c>
      <c r="Q99" s="189">
        <f t="shared" si="5"/>
        <v>0</v>
      </c>
      <c r="R99" s="190"/>
      <c r="S99" s="191"/>
      <c r="T99" s="181">
        <v>0</v>
      </c>
      <c r="U99" s="181">
        <v>0</v>
      </c>
      <c r="V99" s="192">
        <f t="shared" si="6"/>
        <v>1</v>
      </c>
      <c r="W99" s="193">
        <f t="shared" si="7"/>
        <v>0</v>
      </c>
      <c r="X99" s="193">
        <f t="shared" si="8"/>
        <v>0</v>
      </c>
      <c r="Y99" s="193">
        <f t="shared" si="9"/>
        <v>0</v>
      </c>
      <c r="Z99" s="193">
        <f t="shared" si="8"/>
        <v>0</v>
      </c>
      <c r="AB99" s="169"/>
      <c r="AC99" s="169"/>
      <c r="AD99" s="170"/>
      <c r="AE99" s="169"/>
      <c r="AF99" s="170"/>
      <c r="AG99" s="171"/>
      <c r="AH99" s="172"/>
      <c r="AI99" s="172"/>
      <c r="AJ99" s="173"/>
      <c r="AK99" s="169"/>
      <c r="AL99" s="169"/>
      <c r="AM99" s="169"/>
      <c r="AN99" s="169"/>
    </row>
    <row r="100" spans="2:40" s="122" customFormat="1" ht="16.149999999999999" hidden="1" customHeight="1" outlineLevel="1">
      <c r="B100" s="194"/>
      <c r="C100" s="195"/>
      <c r="D100" s="196"/>
      <c r="E100" s="177"/>
      <c r="F100" s="178"/>
      <c r="G100" s="179">
        <f t="shared" si="1"/>
        <v>0</v>
      </c>
      <c r="H100" s="180" t="s">
        <v>142</v>
      </c>
      <c r="I100" s="181">
        <v>0</v>
      </c>
      <c r="J100" s="182">
        <f t="shared" si="2"/>
        <v>0</v>
      </c>
      <c r="K100" s="183"/>
      <c r="L100" s="184"/>
      <c r="M100" s="185"/>
      <c r="N100" s="186">
        <f t="shared" si="3"/>
        <v>0</v>
      </c>
      <c r="O100" s="187">
        <f t="shared" si="4"/>
        <v>0</v>
      </c>
      <c r="P100" s="188">
        <v>0</v>
      </c>
      <c r="Q100" s="189">
        <f t="shared" si="5"/>
        <v>0</v>
      </c>
      <c r="R100" s="190"/>
      <c r="S100" s="191"/>
      <c r="T100" s="181">
        <v>0</v>
      </c>
      <c r="U100" s="181">
        <v>0</v>
      </c>
      <c r="V100" s="192">
        <f t="shared" si="6"/>
        <v>1</v>
      </c>
      <c r="W100" s="193">
        <f t="shared" si="7"/>
        <v>0</v>
      </c>
      <c r="X100" s="193">
        <f t="shared" si="8"/>
        <v>0</v>
      </c>
      <c r="Y100" s="193">
        <f t="shared" si="9"/>
        <v>0</v>
      </c>
      <c r="Z100" s="193">
        <f t="shared" si="8"/>
        <v>0</v>
      </c>
      <c r="AB100" s="169"/>
      <c r="AC100" s="169"/>
      <c r="AD100" s="170"/>
      <c r="AE100" s="169"/>
      <c r="AF100" s="170"/>
      <c r="AG100" s="171"/>
      <c r="AH100" s="172"/>
      <c r="AI100" s="172"/>
      <c r="AJ100" s="173"/>
      <c r="AK100" s="169"/>
      <c r="AL100" s="169"/>
      <c r="AM100" s="169"/>
      <c r="AN100" s="169"/>
    </row>
    <row r="101" spans="2:40" s="122" customFormat="1" ht="16.149999999999999" hidden="1" customHeight="1" outlineLevel="1">
      <c r="B101" s="194"/>
      <c r="C101" s="195"/>
      <c r="D101" s="196"/>
      <c r="E101" s="177"/>
      <c r="F101" s="178"/>
      <c r="G101" s="179">
        <f t="shared" si="1"/>
        <v>0</v>
      </c>
      <c r="H101" s="180" t="s">
        <v>142</v>
      </c>
      <c r="I101" s="181">
        <v>0</v>
      </c>
      <c r="J101" s="182">
        <f t="shared" si="2"/>
        <v>0</v>
      </c>
      <c r="K101" s="183"/>
      <c r="L101" s="184"/>
      <c r="M101" s="185"/>
      <c r="N101" s="186">
        <f t="shared" si="3"/>
        <v>0</v>
      </c>
      <c r="O101" s="187">
        <f t="shared" si="4"/>
        <v>0</v>
      </c>
      <c r="P101" s="188">
        <v>0</v>
      </c>
      <c r="Q101" s="189">
        <f t="shared" si="5"/>
        <v>0</v>
      </c>
      <c r="R101" s="190"/>
      <c r="S101" s="191"/>
      <c r="T101" s="181">
        <v>0</v>
      </c>
      <c r="U101" s="181">
        <v>0</v>
      </c>
      <c r="V101" s="192">
        <f t="shared" si="6"/>
        <v>1</v>
      </c>
      <c r="W101" s="193">
        <f t="shared" si="7"/>
        <v>0</v>
      </c>
      <c r="X101" s="193">
        <f t="shared" si="8"/>
        <v>0</v>
      </c>
      <c r="Y101" s="193">
        <f t="shared" si="9"/>
        <v>0</v>
      </c>
      <c r="Z101" s="193">
        <f t="shared" si="8"/>
        <v>0</v>
      </c>
      <c r="AB101" s="169"/>
      <c r="AC101" s="169"/>
      <c r="AD101" s="170"/>
      <c r="AE101" s="169"/>
      <c r="AF101" s="170"/>
      <c r="AG101" s="171"/>
      <c r="AH101" s="172"/>
      <c r="AI101" s="172"/>
      <c r="AJ101" s="173"/>
      <c r="AK101" s="169"/>
      <c r="AL101" s="169"/>
      <c r="AM101" s="169"/>
      <c r="AN101" s="169"/>
    </row>
    <row r="102" spans="2:40" s="122" customFormat="1" ht="16.149999999999999" hidden="1" customHeight="1" outlineLevel="1">
      <c r="B102" s="194"/>
      <c r="C102" s="195"/>
      <c r="D102" s="196"/>
      <c r="E102" s="177"/>
      <c r="F102" s="178"/>
      <c r="G102" s="179">
        <f t="shared" si="1"/>
        <v>0</v>
      </c>
      <c r="H102" s="180" t="s">
        <v>142</v>
      </c>
      <c r="I102" s="181">
        <v>0</v>
      </c>
      <c r="J102" s="182">
        <f t="shared" si="2"/>
        <v>0</v>
      </c>
      <c r="K102" s="183"/>
      <c r="L102" s="184"/>
      <c r="M102" s="185"/>
      <c r="N102" s="186">
        <f t="shared" si="3"/>
        <v>0</v>
      </c>
      <c r="O102" s="187">
        <f t="shared" si="4"/>
        <v>0</v>
      </c>
      <c r="P102" s="188">
        <v>0</v>
      </c>
      <c r="Q102" s="189">
        <f t="shared" si="5"/>
        <v>0</v>
      </c>
      <c r="R102" s="190"/>
      <c r="S102" s="191"/>
      <c r="T102" s="181">
        <v>0</v>
      </c>
      <c r="U102" s="181">
        <v>0</v>
      </c>
      <c r="V102" s="192">
        <f t="shared" si="6"/>
        <v>1</v>
      </c>
      <c r="W102" s="193">
        <f t="shared" si="7"/>
        <v>0</v>
      </c>
      <c r="X102" s="193">
        <f t="shared" si="8"/>
        <v>0</v>
      </c>
      <c r="Y102" s="193">
        <f t="shared" si="9"/>
        <v>0</v>
      </c>
      <c r="Z102" s="193">
        <f t="shared" si="8"/>
        <v>0</v>
      </c>
      <c r="AB102" s="169"/>
      <c r="AC102" s="169"/>
      <c r="AD102" s="170"/>
      <c r="AE102" s="169"/>
      <c r="AF102" s="170"/>
      <c r="AG102" s="171"/>
      <c r="AH102" s="172"/>
      <c r="AI102" s="172"/>
      <c r="AJ102" s="173"/>
      <c r="AK102" s="169"/>
      <c r="AL102" s="169"/>
      <c r="AM102" s="169"/>
      <c r="AN102" s="169"/>
    </row>
    <row r="103" spans="2:40" s="122" customFormat="1" ht="16.149999999999999" hidden="1" customHeight="1" outlineLevel="1">
      <c r="B103" s="194"/>
      <c r="C103" s="195"/>
      <c r="D103" s="196"/>
      <c r="E103" s="177"/>
      <c r="F103" s="178"/>
      <c r="G103" s="179">
        <f t="shared" si="1"/>
        <v>0</v>
      </c>
      <c r="H103" s="180" t="s">
        <v>142</v>
      </c>
      <c r="I103" s="181">
        <v>0</v>
      </c>
      <c r="J103" s="182">
        <f t="shared" si="2"/>
        <v>0</v>
      </c>
      <c r="K103" s="183"/>
      <c r="L103" s="184"/>
      <c r="M103" s="185"/>
      <c r="N103" s="186">
        <f t="shared" si="3"/>
        <v>0</v>
      </c>
      <c r="O103" s="187">
        <f t="shared" si="4"/>
        <v>0</v>
      </c>
      <c r="P103" s="188">
        <v>0</v>
      </c>
      <c r="Q103" s="189">
        <f t="shared" si="5"/>
        <v>0</v>
      </c>
      <c r="R103" s="190"/>
      <c r="S103" s="191"/>
      <c r="T103" s="181">
        <v>0</v>
      </c>
      <c r="U103" s="181">
        <v>0</v>
      </c>
      <c r="V103" s="192">
        <f t="shared" si="6"/>
        <v>1</v>
      </c>
      <c r="W103" s="193">
        <f t="shared" si="7"/>
        <v>0</v>
      </c>
      <c r="X103" s="193">
        <f t="shared" si="8"/>
        <v>0</v>
      </c>
      <c r="Y103" s="193">
        <f t="shared" si="9"/>
        <v>0</v>
      </c>
      <c r="Z103" s="193">
        <f t="shared" si="8"/>
        <v>0</v>
      </c>
      <c r="AB103" s="169"/>
      <c r="AC103" s="169"/>
      <c r="AD103" s="170"/>
      <c r="AE103" s="169"/>
      <c r="AF103" s="170"/>
      <c r="AG103" s="171"/>
      <c r="AH103" s="172"/>
      <c r="AI103" s="172"/>
      <c r="AJ103" s="173"/>
      <c r="AK103" s="169"/>
      <c r="AL103" s="169"/>
      <c r="AM103" s="169"/>
      <c r="AN103" s="169"/>
    </row>
    <row r="104" spans="2:40" s="122" customFormat="1" ht="16.149999999999999" hidden="1" customHeight="1" outlineLevel="1">
      <c r="B104" s="194"/>
      <c r="C104" s="195"/>
      <c r="D104" s="196"/>
      <c r="E104" s="177"/>
      <c r="F104" s="178"/>
      <c r="G104" s="179">
        <f t="shared" si="1"/>
        <v>0</v>
      </c>
      <c r="H104" s="180" t="s">
        <v>142</v>
      </c>
      <c r="I104" s="181">
        <v>0</v>
      </c>
      <c r="J104" s="182">
        <f t="shared" si="2"/>
        <v>0</v>
      </c>
      <c r="K104" s="183"/>
      <c r="L104" s="184"/>
      <c r="M104" s="185"/>
      <c r="N104" s="186">
        <f t="shared" si="3"/>
        <v>0</v>
      </c>
      <c r="O104" s="187">
        <f t="shared" si="4"/>
        <v>0</v>
      </c>
      <c r="P104" s="188">
        <v>0</v>
      </c>
      <c r="Q104" s="189">
        <f t="shared" si="5"/>
        <v>0</v>
      </c>
      <c r="R104" s="190"/>
      <c r="S104" s="191"/>
      <c r="T104" s="181">
        <v>0</v>
      </c>
      <c r="U104" s="181">
        <v>0</v>
      </c>
      <c r="V104" s="192">
        <f t="shared" si="6"/>
        <v>1</v>
      </c>
      <c r="W104" s="193">
        <f t="shared" si="7"/>
        <v>0</v>
      </c>
      <c r="X104" s="193">
        <f t="shared" si="8"/>
        <v>0</v>
      </c>
      <c r="Y104" s="193">
        <f t="shared" si="9"/>
        <v>0</v>
      </c>
      <c r="Z104" s="193">
        <f t="shared" si="8"/>
        <v>0</v>
      </c>
      <c r="AB104" s="169"/>
      <c r="AC104" s="169"/>
      <c r="AD104" s="170"/>
      <c r="AE104" s="169"/>
      <c r="AF104" s="170"/>
      <c r="AG104" s="171"/>
      <c r="AH104" s="172"/>
      <c r="AI104" s="172"/>
      <c r="AJ104" s="173"/>
      <c r="AK104" s="169"/>
      <c r="AL104" s="169"/>
      <c r="AM104" s="169"/>
      <c r="AN104" s="169"/>
    </row>
    <row r="105" spans="2:40" s="122" customFormat="1" ht="16.149999999999999" hidden="1" customHeight="1" outlineLevel="1">
      <c r="B105" s="194"/>
      <c r="C105" s="195"/>
      <c r="D105" s="196"/>
      <c r="E105" s="177"/>
      <c r="F105" s="178"/>
      <c r="G105" s="179">
        <f t="shared" si="1"/>
        <v>0</v>
      </c>
      <c r="H105" s="180" t="s">
        <v>142</v>
      </c>
      <c r="I105" s="181">
        <v>0</v>
      </c>
      <c r="J105" s="182">
        <f t="shared" si="2"/>
        <v>0</v>
      </c>
      <c r="K105" s="183"/>
      <c r="L105" s="184"/>
      <c r="M105" s="185"/>
      <c r="N105" s="186">
        <f t="shared" si="3"/>
        <v>0</v>
      </c>
      <c r="O105" s="187">
        <f t="shared" si="4"/>
        <v>0</v>
      </c>
      <c r="P105" s="188">
        <v>0</v>
      </c>
      <c r="Q105" s="189">
        <f t="shared" si="5"/>
        <v>0</v>
      </c>
      <c r="R105" s="190"/>
      <c r="S105" s="191"/>
      <c r="T105" s="181">
        <v>0</v>
      </c>
      <c r="U105" s="181">
        <v>0</v>
      </c>
      <c r="V105" s="192">
        <f t="shared" si="6"/>
        <v>1</v>
      </c>
      <c r="W105" s="193">
        <f t="shared" si="7"/>
        <v>0</v>
      </c>
      <c r="X105" s="193">
        <f t="shared" si="8"/>
        <v>0</v>
      </c>
      <c r="Y105" s="193">
        <f t="shared" si="9"/>
        <v>0</v>
      </c>
      <c r="Z105" s="193">
        <f t="shared" si="8"/>
        <v>0</v>
      </c>
      <c r="AB105" s="169"/>
      <c r="AC105" s="169"/>
      <c r="AD105" s="170"/>
      <c r="AE105" s="169"/>
      <c r="AF105" s="170"/>
      <c r="AG105" s="171"/>
      <c r="AH105" s="172"/>
      <c r="AI105" s="172"/>
      <c r="AJ105" s="173"/>
      <c r="AK105" s="169"/>
      <c r="AL105" s="169"/>
      <c r="AM105" s="169"/>
      <c r="AN105" s="169"/>
    </row>
    <row r="106" spans="2:40" s="122" customFormat="1" ht="15.6" hidden="1" customHeight="1" outlineLevel="1">
      <c r="B106" s="199"/>
      <c r="C106" s="200"/>
      <c r="D106" s="201"/>
      <c r="E106" s="177"/>
      <c r="F106" s="178"/>
      <c r="G106" s="179">
        <f t="shared" si="1"/>
        <v>0</v>
      </c>
      <c r="H106" s="180" t="s">
        <v>142</v>
      </c>
      <c r="I106" s="181">
        <v>0</v>
      </c>
      <c r="J106" s="182">
        <f t="shared" si="2"/>
        <v>0</v>
      </c>
      <c r="K106" s="183"/>
      <c r="L106" s="184"/>
      <c r="M106" s="185"/>
      <c r="N106" s="186">
        <f t="shared" si="3"/>
        <v>0</v>
      </c>
      <c r="O106" s="187">
        <f t="shared" si="4"/>
        <v>0</v>
      </c>
      <c r="P106" s="188">
        <v>0</v>
      </c>
      <c r="Q106" s="189">
        <f t="shared" si="5"/>
        <v>0</v>
      </c>
      <c r="R106" s="190"/>
      <c r="S106" s="191"/>
      <c r="T106" s="181">
        <v>0</v>
      </c>
      <c r="U106" s="181">
        <v>0</v>
      </c>
      <c r="V106" s="192">
        <f t="shared" si="6"/>
        <v>1</v>
      </c>
      <c r="W106" s="193">
        <f t="shared" si="7"/>
        <v>0</v>
      </c>
      <c r="X106" s="193">
        <f t="shared" si="8"/>
        <v>0</v>
      </c>
      <c r="Y106" s="193">
        <f t="shared" si="9"/>
        <v>0</v>
      </c>
      <c r="Z106" s="193">
        <f t="shared" si="8"/>
        <v>0</v>
      </c>
      <c r="AB106" s="169"/>
      <c r="AC106" s="169"/>
      <c r="AD106" s="170"/>
      <c r="AE106" s="169"/>
      <c r="AF106" s="170"/>
      <c r="AG106" s="171"/>
      <c r="AH106" s="172"/>
      <c r="AI106" s="172"/>
      <c r="AJ106" s="173"/>
      <c r="AK106" s="169"/>
      <c r="AL106" s="169"/>
      <c r="AM106" s="169"/>
      <c r="AN106" s="169"/>
    </row>
    <row r="107" spans="2:40" s="122" customFormat="1" ht="15.75" collapsed="1">
      <c r="B107" s="202">
        <v>0.2</v>
      </c>
      <c r="C107" s="203" t="s">
        <v>185</v>
      </c>
      <c r="D107" s="204"/>
      <c r="E107" s="205" t="s">
        <v>142</v>
      </c>
      <c r="F107" s="206">
        <f>SUM(F108:F122)</f>
        <v>0</v>
      </c>
      <c r="G107" s="206">
        <f>IF(AND(F107&lt;&gt;0,$D$31&lt;&gt;0),F107/$D$31,0)</f>
        <v>0</v>
      </c>
      <c r="H107" s="207" t="s">
        <v>142</v>
      </c>
      <c r="I107" s="208" t="s">
        <v>142</v>
      </c>
      <c r="J107" s="209">
        <f>SUM(J108:J122)</f>
        <v>0</v>
      </c>
      <c r="K107" s="210" t="s">
        <v>142</v>
      </c>
      <c r="L107" s="211" t="s">
        <v>142</v>
      </c>
      <c r="M107" s="212" t="s">
        <v>142</v>
      </c>
      <c r="N107" s="213" t="s">
        <v>142</v>
      </c>
      <c r="O107" s="214">
        <f>SUM(O108:O122)</f>
        <v>0</v>
      </c>
      <c r="P107" s="215" t="s">
        <v>142</v>
      </c>
      <c r="Q107" s="216">
        <f>SUM(Q108:Q122)</f>
        <v>0</v>
      </c>
      <c r="R107" s="217" t="s">
        <v>142</v>
      </c>
      <c r="S107" s="218" t="s">
        <v>142</v>
      </c>
      <c r="T107" s="219">
        <f>IF(W107&lt;&gt;0,W107/($F$107+$O$107),0)</f>
        <v>0</v>
      </c>
      <c r="U107" s="219">
        <f>IF(Y107&lt;&gt;0,Y107/($F$107+$O$107),0)</f>
        <v>0</v>
      </c>
      <c r="V107" s="220">
        <f>1-T107-U107</f>
        <v>1</v>
      </c>
      <c r="W107" s="221">
        <f>SUM(W108:W122)</f>
        <v>0</v>
      </c>
      <c r="X107" s="221">
        <f t="shared" si="8"/>
        <v>0</v>
      </c>
      <c r="Y107" s="221">
        <f>SUM(Y108:Y122)</f>
        <v>0</v>
      </c>
      <c r="Z107" s="221">
        <f t="shared" si="8"/>
        <v>0</v>
      </c>
      <c r="AB107" s="169"/>
      <c r="AC107" s="169"/>
      <c r="AD107" s="170"/>
      <c r="AE107" s="169"/>
      <c r="AF107" s="170"/>
      <c r="AG107" s="171"/>
      <c r="AH107" s="172"/>
      <c r="AI107" s="172"/>
      <c r="AJ107" s="173"/>
      <c r="AK107" s="169"/>
      <c r="AL107" s="169"/>
      <c r="AM107" s="169"/>
      <c r="AN107" s="169"/>
    </row>
    <row r="108" spans="2:40" s="122" customFormat="1" ht="15.6" hidden="1" customHeight="1" outlineLevel="1">
      <c r="B108" s="174">
        <v>0.2</v>
      </c>
      <c r="C108" s="175" t="s">
        <v>185</v>
      </c>
      <c r="D108" s="176"/>
      <c r="E108" s="222"/>
      <c r="F108" s="223"/>
      <c r="G108" s="179">
        <f>IF(AND(F108&lt;&gt;0,$D$31&lt;&gt;0),F108/$D$31,0)</f>
        <v>0</v>
      </c>
      <c r="H108" s="207" t="s">
        <v>142</v>
      </c>
      <c r="I108" s="181">
        <v>0</v>
      </c>
      <c r="J108" s="179">
        <f t="shared" ref="J108:J122" si="10">I108*F108</f>
        <v>0</v>
      </c>
      <c r="K108" s="224"/>
      <c r="L108" s="184"/>
      <c r="M108" s="198"/>
      <c r="N108" s="186">
        <f>IF(M108&lt;&gt;0,INT(59/M108),0)</f>
        <v>0</v>
      </c>
      <c r="O108" s="187">
        <f>F108*N108</f>
        <v>0</v>
      </c>
      <c r="P108" s="188">
        <v>0</v>
      </c>
      <c r="Q108" s="189">
        <f>O108*P108</f>
        <v>0</v>
      </c>
      <c r="R108" s="225"/>
      <c r="S108" s="226"/>
      <c r="T108" s="181">
        <v>0</v>
      </c>
      <c r="U108" s="181">
        <v>0</v>
      </c>
      <c r="V108" s="192">
        <f t="shared" si="6"/>
        <v>1</v>
      </c>
      <c r="W108" s="193">
        <f t="shared" si="7"/>
        <v>0</v>
      </c>
      <c r="X108" s="193">
        <f t="shared" si="8"/>
        <v>0</v>
      </c>
      <c r="Y108" s="193">
        <f t="shared" si="9"/>
        <v>0</v>
      </c>
      <c r="Z108" s="193">
        <f t="shared" si="8"/>
        <v>0</v>
      </c>
      <c r="AB108" s="169"/>
      <c r="AC108" s="169"/>
      <c r="AD108" s="170"/>
      <c r="AE108" s="169"/>
      <c r="AF108" s="170"/>
      <c r="AG108" s="171"/>
      <c r="AH108" s="172"/>
      <c r="AI108" s="172"/>
      <c r="AJ108" s="173"/>
      <c r="AK108" s="169"/>
      <c r="AL108" s="169"/>
      <c r="AM108" s="169"/>
      <c r="AN108" s="169"/>
    </row>
    <row r="109" spans="2:40" s="122" customFormat="1" ht="15.6" hidden="1" customHeight="1" outlineLevel="1">
      <c r="B109" s="194"/>
      <c r="C109" s="195"/>
      <c r="D109" s="196"/>
      <c r="E109" s="222"/>
      <c r="F109" s="223"/>
      <c r="G109" s="179">
        <f>IF(AND(F109&lt;&gt;0,$D$31&lt;&gt;0),F109/$D$31,0)</f>
        <v>0</v>
      </c>
      <c r="H109" s="207" t="s">
        <v>142</v>
      </c>
      <c r="I109" s="181">
        <v>0</v>
      </c>
      <c r="J109" s="179">
        <f t="shared" si="10"/>
        <v>0</v>
      </c>
      <c r="K109" s="224"/>
      <c r="L109" s="184"/>
      <c r="M109" s="198"/>
      <c r="N109" s="186">
        <f t="shared" ref="N109:N122" si="11">IF(M109&lt;&gt;0,INT(59/M109),0)</f>
        <v>0</v>
      </c>
      <c r="O109" s="187">
        <f t="shared" ref="O109:O122" si="12">F109*N109</f>
        <v>0</v>
      </c>
      <c r="P109" s="188">
        <v>0</v>
      </c>
      <c r="Q109" s="189">
        <f t="shared" ref="Q109:Q122" si="13">O109*P109</f>
        <v>0</v>
      </c>
      <c r="R109" s="225"/>
      <c r="S109" s="226"/>
      <c r="T109" s="181">
        <v>0</v>
      </c>
      <c r="U109" s="181">
        <v>0</v>
      </c>
      <c r="V109" s="192">
        <f t="shared" si="6"/>
        <v>1</v>
      </c>
      <c r="W109" s="193">
        <f t="shared" si="7"/>
        <v>0</v>
      </c>
      <c r="X109" s="193">
        <f t="shared" si="8"/>
        <v>0</v>
      </c>
      <c r="Y109" s="193">
        <f t="shared" si="9"/>
        <v>0</v>
      </c>
      <c r="Z109" s="193">
        <f t="shared" si="8"/>
        <v>0</v>
      </c>
      <c r="AB109" s="169"/>
      <c r="AC109" s="169"/>
      <c r="AD109" s="170"/>
      <c r="AE109" s="169"/>
      <c r="AF109" s="170"/>
      <c r="AG109" s="171"/>
      <c r="AH109" s="172"/>
      <c r="AI109" s="172"/>
      <c r="AJ109" s="173"/>
      <c r="AK109" s="169"/>
      <c r="AL109" s="169"/>
      <c r="AM109" s="169"/>
      <c r="AN109" s="169"/>
    </row>
    <row r="110" spans="2:40" s="122" customFormat="1" ht="15.6" hidden="1" customHeight="1" outlineLevel="1">
      <c r="B110" s="194"/>
      <c r="C110" s="195"/>
      <c r="D110" s="196"/>
      <c r="E110" s="222"/>
      <c r="F110" s="223"/>
      <c r="G110" s="179">
        <f t="shared" ref="G110:G122" si="14">IF(AND(F110&lt;&gt;0,$D$31&lt;&gt;0),F110/$D$31,0)</f>
        <v>0</v>
      </c>
      <c r="H110" s="207" t="s">
        <v>142</v>
      </c>
      <c r="I110" s="181">
        <v>0</v>
      </c>
      <c r="J110" s="179">
        <f t="shared" si="10"/>
        <v>0</v>
      </c>
      <c r="K110" s="224"/>
      <c r="L110" s="184"/>
      <c r="M110" s="198"/>
      <c r="N110" s="186">
        <f t="shared" si="11"/>
        <v>0</v>
      </c>
      <c r="O110" s="187">
        <f t="shared" si="12"/>
        <v>0</v>
      </c>
      <c r="P110" s="188">
        <v>0</v>
      </c>
      <c r="Q110" s="189">
        <f t="shared" si="13"/>
        <v>0</v>
      </c>
      <c r="R110" s="225"/>
      <c r="S110" s="226"/>
      <c r="T110" s="181">
        <v>0</v>
      </c>
      <c r="U110" s="181">
        <v>0</v>
      </c>
      <c r="V110" s="192">
        <f t="shared" si="6"/>
        <v>1</v>
      </c>
      <c r="W110" s="193">
        <f t="shared" si="7"/>
        <v>0</v>
      </c>
      <c r="X110" s="193">
        <f t="shared" si="8"/>
        <v>0</v>
      </c>
      <c r="Y110" s="193">
        <f t="shared" si="9"/>
        <v>0</v>
      </c>
      <c r="Z110" s="193">
        <f t="shared" si="8"/>
        <v>0</v>
      </c>
      <c r="AB110" s="169"/>
      <c r="AC110" s="169"/>
      <c r="AD110" s="170"/>
      <c r="AE110" s="169"/>
      <c r="AF110" s="170"/>
      <c r="AG110" s="171"/>
      <c r="AH110" s="172"/>
      <c r="AI110" s="172"/>
      <c r="AJ110" s="173"/>
      <c r="AK110" s="169"/>
      <c r="AL110" s="169"/>
      <c r="AM110" s="169"/>
      <c r="AN110" s="169"/>
    </row>
    <row r="111" spans="2:40" s="122" customFormat="1" ht="15.6" hidden="1" customHeight="1" outlineLevel="1">
      <c r="B111" s="194"/>
      <c r="C111" s="195"/>
      <c r="D111" s="196"/>
      <c r="E111" s="222"/>
      <c r="F111" s="223"/>
      <c r="G111" s="179">
        <f t="shared" si="14"/>
        <v>0</v>
      </c>
      <c r="H111" s="207" t="s">
        <v>142</v>
      </c>
      <c r="I111" s="181">
        <v>0</v>
      </c>
      <c r="J111" s="179">
        <f t="shared" si="10"/>
        <v>0</v>
      </c>
      <c r="K111" s="224"/>
      <c r="L111" s="184"/>
      <c r="M111" s="198"/>
      <c r="N111" s="186">
        <f t="shared" si="11"/>
        <v>0</v>
      </c>
      <c r="O111" s="187">
        <f t="shared" si="12"/>
        <v>0</v>
      </c>
      <c r="P111" s="188">
        <v>0</v>
      </c>
      <c r="Q111" s="189">
        <f t="shared" si="13"/>
        <v>0</v>
      </c>
      <c r="R111" s="225"/>
      <c r="S111" s="226"/>
      <c r="T111" s="181">
        <v>0</v>
      </c>
      <c r="U111" s="181">
        <v>0</v>
      </c>
      <c r="V111" s="192">
        <f t="shared" si="6"/>
        <v>1</v>
      </c>
      <c r="W111" s="193">
        <f t="shared" si="7"/>
        <v>0</v>
      </c>
      <c r="X111" s="193">
        <f t="shared" si="8"/>
        <v>0</v>
      </c>
      <c r="Y111" s="193">
        <f t="shared" si="9"/>
        <v>0</v>
      </c>
      <c r="Z111" s="193">
        <f t="shared" si="8"/>
        <v>0</v>
      </c>
      <c r="AB111" s="169"/>
      <c r="AC111" s="169"/>
      <c r="AD111" s="170"/>
      <c r="AE111" s="169"/>
      <c r="AF111" s="170"/>
      <c r="AG111" s="171"/>
      <c r="AH111" s="172"/>
      <c r="AI111" s="172"/>
      <c r="AJ111" s="173"/>
      <c r="AK111" s="169"/>
      <c r="AL111" s="169"/>
      <c r="AM111" s="169"/>
      <c r="AN111" s="169"/>
    </row>
    <row r="112" spans="2:40" s="122" customFormat="1" ht="15.6" hidden="1" customHeight="1" outlineLevel="1">
      <c r="B112" s="194"/>
      <c r="C112" s="195"/>
      <c r="D112" s="196"/>
      <c r="E112" s="222"/>
      <c r="F112" s="223"/>
      <c r="G112" s="179">
        <f t="shared" si="14"/>
        <v>0</v>
      </c>
      <c r="H112" s="207" t="s">
        <v>142</v>
      </c>
      <c r="I112" s="181">
        <v>0</v>
      </c>
      <c r="J112" s="179">
        <f t="shared" si="10"/>
        <v>0</v>
      </c>
      <c r="K112" s="224"/>
      <c r="L112" s="184"/>
      <c r="M112" s="198"/>
      <c r="N112" s="186">
        <f t="shared" si="11"/>
        <v>0</v>
      </c>
      <c r="O112" s="187">
        <f t="shared" si="12"/>
        <v>0</v>
      </c>
      <c r="P112" s="188">
        <v>0</v>
      </c>
      <c r="Q112" s="189">
        <f t="shared" si="13"/>
        <v>0</v>
      </c>
      <c r="R112" s="225"/>
      <c r="S112" s="226"/>
      <c r="T112" s="181">
        <v>0</v>
      </c>
      <c r="U112" s="181">
        <v>0</v>
      </c>
      <c r="V112" s="192">
        <f t="shared" si="6"/>
        <v>1</v>
      </c>
      <c r="W112" s="193">
        <f t="shared" si="7"/>
        <v>0</v>
      </c>
      <c r="X112" s="193">
        <f t="shared" si="8"/>
        <v>0</v>
      </c>
      <c r="Y112" s="193">
        <f t="shared" si="9"/>
        <v>0</v>
      </c>
      <c r="Z112" s="193">
        <f t="shared" si="8"/>
        <v>0</v>
      </c>
      <c r="AB112" s="169"/>
      <c r="AC112" s="169"/>
      <c r="AD112" s="170"/>
      <c r="AE112" s="169"/>
      <c r="AF112" s="170"/>
      <c r="AG112" s="171"/>
      <c r="AH112" s="172"/>
      <c r="AI112" s="172"/>
      <c r="AJ112" s="173"/>
      <c r="AK112" s="169"/>
      <c r="AL112" s="169"/>
      <c r="AM112" s="169"/>
      <c r="AN112" s="169"/>
    </row>
    <row r="113" spans="2:40" s="122" customFormat="1" ht="15.6" hidden="1" customHeight="1" outlineLevel="1">
      <c r="B113" s="194"/>
      <c r="C113" s="195"/>
      <c r="D113" s="196"/>
      <c r="E113" s="222"/>
      <c r="F113" s="223"/>
      <c r="G113" s="179">
        <f t="shared" si="14"/>
        <v>0</v>
      </c>
      <c r="H113" s="207" t="s">
        <v>142</v>
      </c>
      <c r="I113" s="181">
        <v>0</v>
      </c>
      <c r="J113" s="179">
        <f t="shared" si="10"/>
        <v>0</v>
      </c>
      <c r="K113" s="224"/>
      <c r="L113" s="184"/>
      <c r="M113" s="198"/>
      <c r="N113" s="186">
        <f t="shared" si="11"/>
        <v>0</v>
      </c>
      <c r="O113" s="187">
        <f t="shared" si="12"/>
        <v>0</v>
      </c>
      <c r="P113" s="188">
        <v>0</v>
      </c>
      <c r="Q113" s="189">
        <f t="shared" si="13"/>
        <v>0</v>
      </c>
      <c r="R113" s="225"/>
      <c r="S113" s="226"/>
      <c r="T113" s="181">
        <v>0</v>
      </c>
      <c r="U113" s="181">
        <v>0</v>
      </c>
      <c r="V113" s="192">
        <f t="shared" si="6"/>
        <v>1</v>
      </c>
      <c r="W113" s="193">
        <f t="shared" si="7"/>
        <v>0</v>
      </c>
      <c r="X113" s="193">
        <f t="shared" si="8"/>
        <v>0</v>
      </c>
      <c r="Y113" s="193">
        <f t="shared" si="9"/>
        <v>0</v>
      </c>
      <c r="Z113" s="193">
        <f t="shared" si="8"/>
        <v>0</v>
      </c>
      <c r="AB113" s="169"/>
      <c r="AC113" s="169"/>
      <c r="AD113" s="170"/>
      <c r="AE113" s="169"/>
      <c r="AF113" s="170"/>
      <c r="AG113" s="171"/>
      <c r="AH113" s="172"/>
      <c r="AI113" s="172"/>
      <c r="AJ113" s="173"/>
      <c r="AK113" s="169"/>
      <c r="AL113" s="169"/>
      <c r="AM113" s="169"/>
      <c r="AN113" s="169"/>
    </row>
    <row r="114" spans="2:40" s="122" customFormat="1" ht="15.6" hidden="1" customHeight="1" outlineLevel="1">
      <c r="B114" s="194"/>
      <c r="C114" s="195"/>
      <c r="D114" s="196"/>
      <c r="E114" s="222"/>
      <c r="F114" s="223"/>
      <c r="G114" s="179">
        <f t="shared" si="14"/>
        <v>0</v>
      </c>
      <c r="H114" s="207" t="s">
        <v>142</v>
      </c>
      <c r="I114" s="181">
        <v>0</v>
      </c>
      <c r="J114" s="179">
        <f t="shared" si="10"/>
        <v>0</v>
      </c>
      <c r="K114" s="224"/>
      <c r="L114" s="184"/>
      <c r="M114" s="198"/>
      <c r="N114" s="186">
        <f t="shared" si="11"/>
        <v>0</v>
      </c>
      <c r="O114" s="187">
        <f t="shared" si="12"/>
        <v>0</v>
      </c>
      <c r="P114" s="188">
        <v>0</v>
      </c>
      <c r="Q114" s="189">
        <f t="shared" si="13"/>
        <v>0</v>
      </c>
      <c r="R114" s="225"/>
      <c r="S114" s="226"/>
      <c r="T114" s="181">
        <v>0</v>
      </c>
      <c r="U114" s="181">
        <v>0</v>
      </c>
      <c r="V114" s="192">
        <f t="shared" si="6"/>
        <v>1</v>
      </c>
      <c r="W114" s="193">
        <f t="shared" si="7"/>
        <v>0</v>
      </c>
      <c r="X114" s="193">
        <f t="shared" si="8"/>
        <v>0</v>
      </c>
      <c r="Y114" s="193">
        <f t="shared" si="9"/>
        <v>0</v>
      </c>
      <c r="Z114" s="193">
        <f t="shared" si="8"/>
        <v>0</v>
      </c>
      <c r="AB114" s="169"/>
      <c r="AC114" s="169"/>
      <c r="AD114" s="170"/>
      <c r="AE114" s="169"/>
      <c r="AF114" s="170"/>
      <c r="AG114" s="171"/>
      <c r="AH114" s="172"/>
      <c r="AI114" s="172"/>
      <c r="AJ114" s="173"/>
      <c r="AK114" s="169"/>
      <c r="AL114" s="169"/>
      <c r="AM114" s="169"/>
      <c r="AN114" s="169"/>
    </row>
    <row r="115" spans="2:40" s="122" customFormat="1" ht="15.6" hidden="1" customHeight="1" outlineLevel="1">
      <c r="B115" s="194"/>
      <c r="C115" s="195"/>
      <c r="D115" s="196"/>
      <c r="E115" s="222"/>
      <c r="F115" s="223"/>
      <c r="G115" s="179">
        <f t="shared" si="14"/>
        <v>0</v>
      </c>
      <c r="H115" s="207" t="s">
        <v>142</v>
      </c>
      <c r="I115" s="181">
        <v>0</v>
      </c>
      <c r="J115" s="179">
        <f t="shared" si="10"/>
        <v>0</v>
      </c>
      <c r="K115" s="224"/>
      <c r="L115" s="184"/>
      <c r="M115" s="198"/>
      <c r="N115" s="186">
        <f t="shared" si="11"/>
        <v>0</v>
      </c>
      <c r="O115" s="187">
        <f t="shared" si="12"/>
        <v>0</v>
      </c>
      <c r="P115" s="188">
        <v>0</v>
      </c>
      <c r="Q115" s="189">
        <f t="shared" si="13"/>
        <v>0</v>
      </c>
      <c r="R115" s="225"/>
      <c r="S115" s="226"/>
      <c r="T115" s="181">
        <v>0</v>
      </c>
      <c r="U115" s="181">
        <v>0</v>
      </c>
      <c r="V115" s="192">
        <f t="shared" si="6"/>
        <v>1</v>
      </c>
      <c r="W115" s="193">
        <f t="shared" si="7"/>
        <v>0</v>
      </c>
      <c r="X115" s="193">
        <f t="shared" si="8"/>
        <v>0</v>
      </c>
      <c r="Y115" s="193">
        <f t="shared" si="9"/>
        <v>0</v>
      </c>
      <c r="Z115" s="193">
        <f t="shared" si="8"/>
        <v>0</v>
      </c>
      <c r="AB115" s="169"/>
      <c r="AC115" s="169"/>
      <c r="AD115" s="170"/>
      <c r="AE115" s="169"/>
      <c r="AF115" s="170"/>
      <c r="AG115" s="171"/>
      <c r="AH115" s="172"/>
      <c r="AI115" s="172"/>
      <c r="AJ115" s="173"/>
      <c r="AK115" s="169"/>
      <c r="AL115" s="169"/>
      <c r="AM115" s="169"/>
      <c r="AN115" s="169"/>
    </row>
    <row r="116" spans="2:40" s="122" customFormat="1" ht="15.6" hidden="1" customHeight="1" outlineLevel="1">
      <c r="B116" s="194"/>
      <c r="C116" s="195"/>
      <c r="D116" s="196"/>
      <c r="E116" s="222"/>
      <c r="F116" s="223"/>
      <c r="G116" s="179">
        <f t="shared" si="14"/>
        <v>0</v>
      </c>
      <c r="H116" s="207" t="s">
        <v>142</v>
      </c>
      <c r="I116" s="181">
        <v>0</v>
      </c>
      <c r="J116" s="179">
        <f t="shared" si="10"/>
        <v>0</v>
      </c>
      <c r="K116" s="224"/>
      <c r="L116" s="184"/>
      <c r="M116" s="198"/>
      <c r="N116" s="186">
        <f t="shared" si="11"/>
        <v>0</v>
      </c>
      <c r="O116" s="187">
        <f t="shared" si="12"/>
        <v>0</v>
      </c>
      <c r="P116" s="188">
        <v>0</v>
      </c>
      <c r="Q116" s="189">
        <f t="shared" si="13"/>
        <v>0</v>
      </c>
      <c r="R116" s="225"/>
      <c r="S116" s="226"/>
      <c r="T116" s="181">
        <v>0</v>
      </c>
      <c r="U116" s="181">
        <v>0</v>
      </c>
      <c r="V116" s="192">
        <f t="shared" si="6"/>
        <v>1</v>
      </c>
      <c r="W116" s="193">
        <f t="shared" si="7"/>
        <v>0</v>
      </c>
      <c r="X116" s="193">
        <f t="shared" si="8"/>
        <v>0</v>
      </c>
      <c r="Y116" s="193">
        <f t="shared" si="9"/>
        <v>0</v>
      </c>
      <c r="Z116" s="193">
        <f t="shared" si="8"/>
        <v>0</v>
      </c>
      <c r="AB116" s="169"/>
      <c r="AC116" s="169"/>
      <c r="AD116" s="170"/>
      <c r="AE116" s="169"/>
      <c r="AF116" s="170"/>
      <c r="AG116" s="171"/>
      <c r="AH116" s="172"/>
      <c r="AI116" s="172"/>
      <c r="AJ116" s="173"/>
      <c r="AK116" s="169"/>
      <c r="AL116" s="169"/>
      <c r="AM116" s="169"/>
      <c r="AN116" s="169"/>
    </row>
    <row r="117" spans="2:40" s="122" customFormat="1" ht="15.6" hidden="1" customHeight="1" outlineLevel="1">
      <c r="B117" s="194"/>
      <c r="C117" s="195"/>
      <c r="D117" s="196"/>
      <c r="E117" s="222"/>
      <c r="F117" s="223"/>
      <c r="G117" s="179">
        <f t="shared" si="14"/>
        <v>0</v>
      </c>
      <c r="H117" s="207" t="s">
        <v>142</v>
      </c>
      <c r="I117" s="181">
        <v>0</v>
      </c>
      <c r="J117" s="179">
        <f t="shared" si="10"/>
        <v>0</v>
      </c>
      <c r="K117" s="224"/>
      <c r="L117" s="184"/>
      <c r="M117" s="198"/>
      <c r="N117" s="186">
        <f t="shared" si="11"/>
        <v>0</v>
      </c>
      <c r="O117" s="187">
        <f t="shared" si="12"/>
        <v>0</v>
      </c>
      <c r="P117" s="188">
        <v>0</v>
      </c>
      <c r="Q117" s="189">
        <f t="shared" si="13"/>
        <v>0</v>
      </c>
      <c r="R117" s="225"/>
      <c r="S117" s="226"/>
      <c r="T117" s="181">
        <v>0</v>
      </c>
      <c r="U117" s="181">
        <v>0</v>
      </c>
      <c r="V117" s="192">
        <f t="shared" si="6"/>
        <v>1</v>
      </c>
      <c r="W117" s="193">
        <f t="shared" si="7"/>
        <v>0</v>
      </c>
      <c r="X117" s="193">
        <f t="shared" si="8"/>
        <v>0</v>
      </c>
      <c r="Y117" s="193">
        <f t="shared" si="9"/>
        <v>0</v>
      </c>
      <c r="Z117" s="193">
        <f t="shared" si="8"/>
        <v>0</v>
      </c>
      <c r="AB117" s="169"/>
      <c r="AC117" s="169"/>
      <c r="AD117" s="170"/>
      <c r="AE117" s="169"/>
      <c r="AF117" s="170"/>
      <c r="AG117" s="171"/>
      <c r="AH117" s="172"/>
      <c r="AI117" s="172"/>
      <c r="AJ117" s="173"/>
      <c r="AK117" s="169"/>
      <c r="AL117" s="169"/>
      <c r="AM117" s="169"/>
      <c r="AN117" s="169"/>
    </row>
    <row r="118" spans="2:40" s="122" customFormat="1" ht="15.6" hidden="1" customHeight="1" outlineLevel="1">
      <c r="B118" s="194"/>
      <c r="C118" s="195"/>
      <c r="D118" s="196"/>
      <c r="E118" s="222"/>
      <c r="F118" s="223"/>
      <c r="G118" s="179">
        <f t="shared" si="14"/>
        <v>0</v>
      </c>
      <c r="H118" s="207" t="s">
        <v>142</v>
      </c>
      <c r="I118" s="181">
        <v>0</v>
      </c>
      <c r="J118" s="179">
        <f t="shared" si="10"/>
        <v>0</v>
      </c>
      <c r="K118" s="224"/>
      <c r="L118" s="184"/>
      <c r="M118" s="198"/>
      <c r="N118" s="186">
        <f t="shared" si="11"/>
        <v>0</v>
      </c>
      <c r="O118" s="187">
        <f t="shared" si="12"/>
        <v>0</v>
      </c>
      <c r="P118" s="188">
        <v>0</v>
      </c>
      <c r="Q118" s="189">
        <f t="shared" si="13"/>
        <v>0</v>
      </c>
      <c r="R118" s="225"/>
      <c r="S118" s="226"/>
      <c r="T118" s="181">
        <v>0</v>
      </c>
      <c r="U118" s="181">
        <v>0</v>
      </c>
      <c r="V118" s="192">
        <f t="shared" si="6"/>
        <v>1</v>
      </c>
      <c r="W118" s="193">
        <f t="shared" si="7"/>
        <v>0</v>
      </c>
      <c r="X118" s="193">
        <f t="shared" si="8"/>
        <v>0</v>
      </c>
      <c r="Y118" s="193">
        <f t="shared" si="9"/>
        <v>0</v>
      </c>
      <c r="Z118" s="193">
        <f t="shared" si="8"/>
        <v>0</v>
      </c>
      <c r="AB118" s="169"/>
      <c r="AC118" s="169"/>
      <c r="AD118" s="170"/>
      <c r="AE118" s="169"/>
      <c r="AF118" s="170"/>
      <c r="AG118" s="171"/>
      <c r="AH118" s="172"/>
      <c r="AI118" s="172"/>
      <c r="AJ118" s="173"/>
      <c r="AK118" s="169"/>
      <c r="AL118" s="169"/>
      <c r="AM118" s="169"/>
      <c r="AN118" s="169"/>
    </row>
    <row r="119" spans="2:40" s="122" customFormat="1" ht="15.6" hidden="1" customHeight="1" outlineLevel="1">
      <c r="B119" s="194"/>
      <c r="C119" s="195"/>
      <c r="D119" s="196"/>
      <c r="E119" s="222"/>
      <c r="F119" s="223"/>
      <c r="G119" s="179">
        <f t="shared" si="14"/>
        <v>0</v>
      </c>
      <c r="H119" s="207" t="s">
        <v>142</v>
      </c>
      <c r="I119" s="181">
        <v>0</v>
      </c>
      <c r="J119" s="179">
        <f t="shared" si="10"/>
        <v>0</v>
      </c>
      <c r="K119" s="224"/>
      <c r="L119" s="184"/>
      <c r="M119" s="198"/>
      <c r="N119" s="186">
        <f t="shared" si="11"/>
        <v>0</v>
      </c>
      <c r="O119" s="187">
        <f t="shared" si="12"/>
        <v>0</v>
      </c>
      <c r="P119" s="188">
        <v>0</v>
      </c>
      <c r="Q119" s="189">
        <f t="shared" si="13"/>
        <v>0</v>
      </c>
      <c r="R119" s="225"/>
      <c r="S119" s="226"/>
      <c r="T119" s="181">
        <v>0</v>
      </c>
      <c r="U119" s="181">
        <v>0</v>
      </c>
      <c r="V119" s="192">
        <f t="shared" si="6"/>
        <v>1</v>
      </c>
      <c r="W119" s="193">
        <f t="shared" si="7"/>
        <v>0</v>
      </c>
      <c r="X119" s="193">
        <f t="shared" si="8"/>
        <v>0</v>
      </c>
      <c r="Y119" s="193">
        <f t="shared" si="9"/>
        <v>0</v>
      </c>
      <c r="Z119" s="193">
        <f t="shared" si="8"/>
        <v>0</v>
      </c>
      <c r="AB119" s="169"/>
      <c r="AC119" s="169"/>
      <c r="AD119" s="170"/>
      <c r="AE119" s="169"/>
      <c r="AF119" s="170"/>
      <c r="AG119" s="171"/>
      <c r="AH119" s="172"/>
      <c r="AI119" s="172"/>
      <c r="AJ119" s="173"/>
      <c r="AK119" s="169"/>
      <c r="AL119" s="169"/>
      <c r="AM119" s="169"/>
      <c r="AN119" s="169"/>
    </row>
    <row r="120" spans="2:40" s="122" customFormat="1" ht="15.6" hidden="1" customHeight="1" outlineLevel="1">
      <c r="B120" s="194"/>
      <c r="C120" s="195"/>
      <c r="D120" s="196"/>
      <c r="E120" s="222"/>
      <c r="F120" s="223"/>
      <c r="G120" s="179">
        <f t="shared" si="14"/>
        <v>0</v>
      </c>
      <c r="H120" s="207" t="s">
        <v>142</v>
      </c>
      <c r="I120" s="181">
        <v>0</v>
      </c>
      <c r="J120" s="179">
        <f t="shared" si="10"/>
        <v>0</v>
      </c>
      <c r="K120" s="224"/>
      <c r="L120" s="184"/>
      <c r="M120" s="198"/>
      <c r="N120" s="186">
        <f t="shared" si="11"/>
        <v>0</v>
      </c>
      <c r="O120" s="187">
        <f t="shared" si="12"/>
        <v>0</v>
      </c>
      <c r="P120" s="188">
        <v>0</v>
      </c>
      <c r="Q120" s="189">
        <f t="shared" si="13"/>
        <v>0</v>
      </c>
      <c r="R120" s="225"/>
      <c r="S120" s="226"/>
      <c r="T120" s="181">
        <v>0</v>
      </c>
      <c r="U120" s="181">
        <v>0</v>
      </c>
      <c r="V120" s="192">
        <f t="shared" si="6"/>
        <v>1</v>
      </c>
      <c r="W120" s="193">
        <f t="shared" si="7"/>
        <v>0</v>
      </c>
      <c r="X120" s="193">
        <f t="shared" si="8"/>
        <v>0</v>
      </c>
      <c r="Y120" s="193">
        <f t="shared" si="9"/>
        <v>0</v>
      </c>
      <c r="Z120" s="193">
        <f t="shared" si="8"/>
        <v>0</v>
      </c>
      <c r="AB120" s="169"/>
      <c r="AC120" s="169"/>
      <c r="AD120" s="170"/>
      <c r="AE120" s="169"/>
      <c r="AF120" s="170"/>
      <c r="AG120" s="171"/>
      <c r="AH120" s="172"/>
      <c r="AI120" s="172"/>
      <c r="AJ120" s="173"/>
      <c r="AK120" s="169"/>
      <c r="AL120" s="169"/>
      <c r="AM120" s="169"/>
      <c r="AN120" s="169"/>
    </row>
    <row r="121" spans="2:40" s="122" customFormat="1" ht="15.6" hidden="1" customHeight="1" outlineLevel="1">
      <c r="B121" s="194"/>
      <c r="C121" s="195"/>
      <c r="D121" s="196"/>
      <c r="E121" s="222"/>
      <c r="F121" s="223"/>
      <c r="G121" s="179">
        <f t="shared" si="14"/>
        <v>0</v>
      </c>
      <c r="H121" s="207" t="s">
        <v>142</v>
      </c>
      <c r="I121" s="181">
        <v>0</v>
      </c>
      <c r="J121" s="179">
        <f t="shared" si="10"/>
        <v>0</v>
      </c>
      <c r="K121" s="224"/>
      <c r="L121" s="184"/>
      <c r="M121" s="198"/>
      <c r="N121" s="186">
        <f t="shared" si="11"/>
        <v>0</v>
      </c>
      <c r="O121" s="187">
        <f t="shared" si="12"/>
        <v>0</v>
      </c>
      <c r="P121" s="188">
        <v>0</v>
      </c>
      <c r="Q121" s="189">
        <f t="shared" si="13"/>
        <v>0</v>
      </c>
      <c r="R121" s="225"/>
      <c r="S121" s="226"/>
      <c r="T121" s="181">
        <v>0</v>
      </c>
      <c r="U121" s="181">
        <v>0</v>
      </c>
      <c r="V121" s="192">
        <f t="shared" si="6"/>
        <v>1</v>
      </c>
      <c r="W121" s="193">
        <f t="shared" si="7"/>
        <v>0</v>
      </c>
      <c r="X121" s="193">
        <f t="shared" si="8"/>
        <v>0</v>
      </c>
      <c r="Y121" s="193">
        <f t="shared" si="9"/>
        <v>0</v>
      </c>
      <c r="Z121" s="193">
        <f t="shared" si="8"/>
        <v>0</v>
      </c>
      <c r="AB121" s="169"/>
      <c r="AC121" s="169"/>
      <c r="AD121" s="170"/>
      <c r="AE121" s="169"/>
      <c r="AF121" s="170"/>
      <c r="AG121" s="171"/>
      <c r="AH121" s="172"/>
      <c r="AI121" s="172"/>
      <c r="AJ121" s="173"/>
      <c r="AK121" s="169"/>
      <c r="AL121" s="169"/>
      <c r="AM121" s="169"/>
      <c r="AN121" s="169"/>
    </row>
    <row r="122" spans="2:40" s="122" customFormat="1" ht="15.6" hidden="1" customHeight="1" outlineLevel="1">
      <c r="B122" s="199"/>
      <c r="C122" s="200"/>
      <c r="D122" s="201"/>
      <c r="E122" s="222"/>
      <c r="F122" s="223"/>
      <c r="G122" s="179">
        <f t="shared" si="14"/>
        <v>0</v>
      </c>
      <c r="H122" s="207" t="s">
        <v>142</v>
      </c>
      <c r="I122" s="181">
        <v>0</v>
      </c>
      <c r="J122" s="179">
        <f t="shared" si="10"/>
        <v>0</v>
      </c>
      <c r="K122" s="224"/>
      <c r="L122" s="184"/>
      <c r="M122" s="198"/>
      <c r="N122" s="186">
        <f t="shared" si="11"/>
        <v>0</v>
      </c>
      <c r="O122" s="187">
        <f t="shared" si="12"/>
        <v>0</v>
      </c>
      <c r="P122" s="188">
        <v>0</v>
      </c>
      <c r="Q122" s="189">
        <f t="shared" si="13"/>
        <v>0</v>
      </c>
      <c r="R122" s="225"/>
      <c r="S122" s="226"/>
      <c r="T122" s="181">
        <v>0</v>
      </c>
      <c r="U122" s="181">
        <v>0</v>
      </c>
      <c r="V122" s="192">
        <f t="shared" si="6"/>
        <v>1</v>
      </c>
      <c r="W122" s="193">
        <f t="shared" si="7"/>
        <v>0</v>
      </c>
      <c r="X122" s="193">
        <f t="shared" si="8"/>
        <v>0</v>
      </c>
      <c r="Y122" s="193">
        <f t="shared" si="9"/>
        <v>0</v>
      </c>
      <c r="Z122" s="193">
        <f t="shared" si="8"/>
        <v>0</v>
      </c>
      <c r="AB122" s="169"/>
      <c r="AC122" s="169"/>
      <c r="AD122" s="170"/>
      <c r="AE122" s="169"/>
      <c r="AF122" s="170"/>
      <c r="AG122" s="171"/>
      <c r="AH122" s="172"/>
      <c r="AI122" s="172"/>
      <c r="AJ122" s="173"/>
      <c r="AK122" s="169"/>
      <c r="AL122" s="169"/>
      <c r="AM122" s="169"/>
      <c r="AN122" s="169"/>
    </row>
    <row r="123" spans="2:40" s="122" customFormat="1" ht="15.75" collapsed="1">
      <c r="B123" s="202">
        <v>0.3</v>
      </c>
      <c r="C123" s="203" t="s">
        <v>186</v>
      </c>
      <c r="D123" s="204"/>
      <c r="E123" s="205" t="s">
        <v>142</v>
      </c>
      <c r="F123" s="206">
        <f>SUM(F124:F138)</f>
        <v>0</v>
      </c>
      <c r="G123" s="206">
        <f>IF(AND(F123&lt;&gt;0,$D$31&lt;&gt;0),F123/$D$31,0)</f>
        <v>0</v>
      </c>
      <c r="H123" s="207" t="s">
        <v>142</v>
      </c>
      <c r="I123" s="208" t="s">
        <v>142</v>
      </c>
      <c r="J123" s="209">
        <f>SUM(J124:J138)</f>
        <v>0</v>
      </c>
      <c r="K123" s="210" t="s">
        <v>142</v>
      </c>
      <c r="L123" s="211" t="s">
        <v>142</v>
      </c>
      <c r="M123" s="212" t="s">
        <v>142</v>
      </c>
      <c r="N123" s="213" t="s">
        <v>142</v>
      </c>
      <c r="O123" s="214">
        <f>SUM(O124:O138)</f>
        <v>0</v>
      </c>
      <c r="P123" s="215" t="s">
        <v>142</v>
      </c>
      <c r="Q123" s="216">
        <f>SUM(Q124:Q138)</f>
        <v>0</v>
      </c>
      <c r="R123" s="217" t="s">
        <v>142</v>
      </c>
      <c r="S123" s="218" t="s">
        <v>142</v>
      </c>
      <c r="T123" s="219">
        <f>IF(W123&lt;&gt;0,W123/($F$123+$O$123),0)</f>
        <v>0</v>
      </c>
      <c r="U123" s="219">
        <f>IF(Y123&lt;&gt;0,Y123/($F$123+$O$123),0)</f>
        <v>0</v>
      </c>
      <c r="V123" s="220">
        <f t="shared" si="6"/>
        <v>1</v>
      </c>
      <c r="W123" s="221">
        <f>SUM(W124:W138)</f>
        <v>0</v>
      </c>
      <c r="X123" s="221">
        <f t="shared" si="8"/>
        <v>0</v>
      </c>
      <c r="Y123" s="221">
        <f>SUM(Y124:Y138)</f>
        <v>0</v>
      </c>
      <c r="Z123" s="221">
        <f t="shared" si="8"/>
        <v>0</v>
      </c>
      <c r="AB123" s="169"/>
      <c r="AC123" s="169"/>
      <c r="AD123" s="170"/>
      <c r="AE123" s="169"/>
      <c r="AF123" s="170"/>
      <c r="AG123" s="171"/>
      <c r="AH123" s="172"/>
      <c r="AI123" s="172"/>
      <c r="AJ123" s="173"/>
      <c r="AK123" s="169"/>
      <c r="AL123" s="169"/>
      <c r="AM123" s="169"/>
      <c r="AN123" s="169"/>
    </row>
    <row r="124" spans="2:40" s="122" customFormat="1" ht="15.6" hidden="1" customHeight="1" outlineLevel="1">
      <c r="B124" s="174">
        <v>0.3</v>
      </c>
      <c r="C124" s="175" t="s">
        <v>186</v>
      </c>
      <c r="D124" s="176"/>
      <c r="E124" s="222"/>
      <c r="F124" s="223"/>
      <c r="G124" s="179">
        <f>IF(AND(F124&lt;&gt;0,$D$31&lt;&gt;0),F124/$D$31,0)</f>
        <v>0</v>
      </c>
      <c r="H124" s="207" t="s">
        <v>142</v>
      </c>
      <c r="I124" s="181">
        <v>0</v>
      </c>
      <c r="J124" s="179">
        <f t="shared" ref="J124:J138" si="15">I124*F124</f>
        <v>0</v>
      </c>
      <c r="K124" s="224"/>
      <c r="L124" s="184"/>
      <c r="M124" s="198"/>
      <c r="N124" s="186">
        <f>IF(M124&lt;&gt;0,INT(59/M124),0)</f>
        <v>0</v>
      </c>
      <c r="O124" s="187">
        <f>F124*N124</f>
        <v>0</v>
      </c>
      <c r="P124" s="188">
        <v>0</v>
      </c>
      <c r="Q124" s="189">
        <f>O124*P124</f>
        <v>0</v>
      </c>
      <c r="R124" s="225"/>
      <c r="S124" s="226"/>
      <c r="T124" s="181">
        <v>0</v>
      </c>
      <c r="U124" s="181">
        <v>0</v>
      </c>
      <c r="V124" s="192">
        <f t="shared" si="6"/>
        <v>1</v>
      </c>
      <c r="W124" s="193">
        <f t="shared" si="7"/>
        <v>0</v>
      </c>
      <c r="X124" s="193">
        <f t="shared" si="8"/>
        <v>0</v>
      </c>
      <c r="Y124" s="193">
        <f t="shared" si="9"/>
        <v>0</v>
      </c>
      <c r="Z124" s="193">
        <f t="shared" si="8"/>
        <v>0</v>
      </c>
      <c r="AB124" s="169"/>
      <c r="AC124" s="169"/>
      <c r="AD124" s="170"/>
      <c r="AE124" s="169"/>
      <c r="AF124" s="170"/>
      <c r="AG124" s="171"/>
      <c r="AH124" s="172"/>
      <c r="AI124" s="172"/>
      <c r="AJ124" s="173"/>
      <c r="AK124" s="169"/>
      <c r="AL124" s="169"/>
      <c r="AM124" s="169"/>
      <c r="AN124" s="169"/>
    </row>
    <row r="125" spans="2:40" s="122" customFormat="1" ht="15.6" hidden="1" customHeight="1" outlineLevel="1">
      <c r="B125" s="194"/>
      <c r="C125" s="195"/>
      <c r="D125" s="196"/>
      <c r="E125" s="222"/>
      <c r="F125" s="223"/>
      <c r="G125" s="179">
        <f>IF(AND(F125&lt;&gt;0,$D$31&lt;&gt;0),F125/$D$31,0)</f>
        <v>0</v>
      </c>
      <c r="H125" s="207" t="s">
        <v>142</v>
      </c>
      <c r="I125" s="181">
        <v>0</v>
      </c>
      <c r="J125" s="179">
        <f t="shared" si="15"/>
        <v>0</v>
      </c>
      <c r="K125" s="224"/>
      <c r="L125" s="184"/>
      <c r="M125" s="198"/>
      <c r="N125" s="186">
        <f t="shared" ref="N125:N138" si="16">IF(M125&lt;&gt;0,INT(59/M125),0)</f>
        <v>0</v>
      </c>
      <c r="O125" s="187">
        <f t="shared" ref="O125:O138" si="17">F125*N125</f>
        <v>0</v>
      </c>
      <c r="P125" s="188">
        <v>0</v>
      </c>
      <c r="Q125" s="189">
        <f t="shared" ref="Q125:Q138" si="18">O125*P125</f>
        <v>0</v>
      </c>
      <c r="R125" s="225"/>
      <c r="S125" s="226"/>
      <c r="T125" s="181">
        <v>0</v>
      </c>
      <c r="U125" s="181">
        <v>0</v>
      </c>
      <c r="V125" s="192">
        <f t="shared" si="6"/>
        <v>1</v>
      </c>
      <c r="W125" s="193">
        <f t="shared" si="7"/>
        <v>0</v>
      </c>
      <c r="X125" s="193">
        <f t="shared" si="8"/>
        <v>0</v>
      </c>
      <c r="Y125" s="193">
        <f t="shared" si="9"/>
        <v>0</v>
      </c>
      <c r="Z125" s="193">
        <f t="shared" si="8"/>
        <v>0</v>
      </c>
      <c r="AB125" s="169"/>
      <c r="AC125" s="169"/>
      <c r="AD125" s="170"/>
      <c r="AE125" s="169"/>
      <c r="AF125" s="170"/>
      <c r="AG125" s="171"/>
      <c r="AH125" s="172"/>
      <c r="AI125" s="172"/>
      <c r="AJ125" s="173"/>
      <c r="AK125" s="169"/>
      <c r="AL125" s="169"/>
      <c r="AM125" s="169"/>
      <c r="AN125" s="169"/>
    </row>
    <row r="126" spans="2:40" s="122" customFormat="1" ht="15.6" hidden="1" customHeight="1" outlineLevel="1">
      <c r="B126" s="194"/>
      <c r="C126" s="195"/>
      <c r="D126" s="196"/>
      <c r="E126" s="222"/>
      <c r="F126" s="223"/>
      <c r="G126" s="179">
        <f t="shared" ref="G126:G138" si="19">IF(AND(F126&lt;&gt;0,$D$31&lt;&gt;0),F126/$D$31,0)</f>
        <v>0</v>
      </c>
      <c r="H126" s="207" t="s">
        <v>142</v>
      </c>
      <c r="I126" s="181">
        <v>0</v>
      </c>
      <c r="J126" s="179">
        <f t="shared" si="15"/>
        <v>0</v>
      </c>
      <c r="K126" s="224"/>
      <c r="L126" s="184"/>
      <c r="M126" s="198"/>
      <c r="N126" s="186">
        <f t="shared" si="16"/>
        <v>0</v>
      </c>
      <c r="O126" s="187">
        <f t="shared" si="17"/>
        <v>0</v>
      </c>
      <c r="P126" s="188">
        <v>0</v>
      </c>
      <c r="Q126" s="189">
        <f t="shared" si="18"/>
        <v>0</v>
      </c>
      <c r="R126" s="225"/>
      <c r="S126" s="226"/>
      <c r="T126" s="181">
        <v>0</v>
      </c>
      <c r="U126" s="181">
        <v>0</v>
      </c>
      <c r="V126" s="192">
        <f t="shared" si="6"/>
        <v>1</v>
      </c>
      <c r="W126" s="193">
        <f t="shared" si="7"/>
        <v>0</v>
      </c>
      <c r="X126" s="193">
        <f t="shared" si="8"/>
        <v>0</v>
      </c>
      <c r="Y126" s="193">
        <f t="shared" si="9"/>
        <v>0</v>
      </c>
      <c r="Z126" s="193">
        <f t="shared" si="8"/>
        <v>0</v>
      </c>
      <c r="AB126" s="169"/>
      <c r="AC126" s="169"/>
      <c r="AD126" s="170"/>
      <c r="AE126" s="169"/>
      <c r="AF126" s="170"/>
      <c r="AG126" s="171"/>
      <c r="AH126" s="172"/>
      <c r="AI126" s="172"/>
      <c r="AJ126" s="173"/>
      <c r="AK126" s="169"/>
      <c r="AL126" s="169"/>
      <c r="AM126" s="169"/>
      <c r="AN126" s="169"/>
    </row>
    <row r="127" spans="2:40" s="122" customFormat="1" ht="15.6" hidden="1" customHeight="1" outlineLevel="1">
      <c r="B127" s="194"/>
      <c r="C127" s="195"/>
      <c r="D127" s="196"/>
      <c r="E127" s="222"/>
      <c r="F127" s="223"/>
      <c r="G127" s="179">
        <f t="shared" si="19"/>
        <v>0</v>
      </c>
      <c r="H127" s="207" t="s">
        <v>142</v>
      </c>
      <c r="I127" s="181">
        <v>0</v>
      </c>
      <c r="J127" s="179">
        <f t="shared" si="15"/>
        <v>0</v>
      </c>
      <c r="K127" s="224"/>
      <c r="L127" s="184"/>
      <c r="M127" s="198"/>
      <c r="N127" s="186">
        <f t="shared" si="16"/>
        <v>0</v>
      </c>
      <c r="O127" s="187">
        <f t="shared" si="17"/>
        <v>0</v>
      </c>
      <c r="P127" s="188">
        <v>0</v>
      </c>
      <c r="Q127" s="189">
        <f t="shared" si="18"/>
        <v>0</v>
      </c>
      <c r="R127" s="225"/>
      <c r="S127" s="226"/>
      <c r="T127" s="181">
        <v>0</v>
      </c>
      <c r="U127" s="181">
        <v>0</v>
      </c>
      <c r="V127" s="192">
        <f t="shared" si="6"/>
        <v>1</v>
      </c>
      <c r="W127" s="193">
        <f t="shared" si="7"/>
        <v>0</v>
      </c>
      <c r="X127" s="193">
        <f t="shared" si="8"/>
        <v>0</v>
      </c>
      <c r="Y127" s="193">
        <f t="shared" si="9"/>
        <v>0</v>
      </c>
      <c r="Z127" s="193">
        <f t="shared" si="8"/>
        <v>0</v>
      </c>
      <c r="AB127" s="169"/>
      <c r="AC127" s="169"/>
      <c r="AD127" s="170"/>
      <c r="AE127" s="169"/>
      <c r="AF127" s="170"/>
      <c r="AG127" s="171"/>
      <c r="AH127" s="172"/>
      <c r="AI127" s="172"/>
      <c r="AJ127" s="173"/>
      <c r="AK127" s="169"/>
      <c r="AL127" s="169"/>
      <c r="AM127" s="169"/>
      <c r="AN127" s="169"/>
    </row>
    <row r="128" spans="2:40" s="122" customFormat="1" ht="15.6" hidden="1" customHeight="1" outlineLevel="1">
      <c r="B128" s="194"/>
      <c r="C128" s="195"/>
      <c r="D128" s="196"/>
      <c r="E128" s="222"/>
      <c r="F128" s="223"/>
      <c r="G128" s="179">
        <f t="shared" si="19"/>
        <v>0</v>
      </c>
      <c r="H128" s="207" t="s">
        <v>142</v>
      </c>
      <c r="I128" s="181">
        <v>0</v>
      </c>
      <c r="J128" s="179">
        <f t="shared" si="15"/>
        <v>0</v>
      </c>
      <c r="K128" s="224"/>
      <c r="L128" s="184"/>
      <c r="M128" s="198"/>
      <c r="N128" s="186">
        <f t="shared" si="16"/>
        <v>0</v>
      </c>
      <c r="O128" s="187">
        <f t="shared" si="17"/>
        <v>0</v>
      </c>
      <c r="P128" s="188">
        <v>0</v>
      </c>
      <c r="Q128" s="189">
        <f t="shared" si="18"/>
        <v>0</v>
      </c>
      <c r="R128" s="225"/>
      <c r="S128" s="226"/>
      <c r="T128" s="181">
        <v>0</v>
      </c>
      <c r="U128" s="181">
        <v>0</v>
      </c>
      <c r="V128" s="192">
        <f t="shared" si="6"/>
        <v>1</v>
      </c>
      <c r="W128" s="193">
        <f t="shared" si="7"/>
        <v>0</v>
      </c>
      <c r="X128" s="193">
        <f t="shared" si="8"/>
        <v>0</v>
      </c>
      <c r="Y128" s="193">
        <f t="shared" si="9"/>
        <v>0</v>
      </c>
      <c r="Z128" s="193">
        <f t="shared" si="8"/>
        <v>0</v>
      </c>
      <c r="AB128" s="169"/>
      <c r="AC128" s="169"/>
      <c r="AD128" s="170"/>
      <c r="AE128" s="169"/>
      <c r="AF128" s="170"/>
      <c r="AG128" s="171"/>
      <c r="AH128" s="172"/>
      <c r="AI128" s="172"/>
      <c r="AJ128" s="173"/>
      <c r="AK128" s="169"/>
      <c r="AL128" s="169"/>
      <c r="AM128" s="169"/>
      <c r="AN128" s="169"/>
    </row>
    <row r="129" spans="2:40" s="122" customFormat="1" ht="15.6" hidden="1" customHeight="1" outlineLevel="1">
      <c r="B129" s="194"/>
      <c r="C129" s="195"/>
      <c r="D129" s="196"/>
      <c r="E129" s="222"/>
      <c r="F129" s="223"/>
      <c r="G129" s="179">
        <f t="shared" si="19"/>
        <v>0</v>
      </c>
      <c r="H129" s="207" t="s">
        <v>142</v>
      </c>
      <c r="I129" s="181">
        <v>0</v>
      </c>
      <c r="J129" s="179">
        <f t="shared" si="15"/>
        <v>0</v>
      </c>
      <c r="K129" s="224"/>
      <c r="L129" s="184"/>
      <c r="M129" s="198"/>
      <c r="N129" s="186">
        <f t="shared" si="16"/>
        <v>0</v>
      </c>
      <c r="O129" s="187">
        <f t="shared" si="17"/>
        <v>0</v>
      </c>
      <c r="P129" s="188">
        <v>0</v>
      </c>
      <c r="Q129" s="189">
        <f t="shared" si="18"/>
        <v>0</v>
      </c>
      <c r="R129" s="225"/>
      <c r="S129" s="226"/>
      <c r="T129" s="181">
        <v>0</v>
      </c>
      <c r="U129" s="181">
        <v>0</v>
      </c>
      <c r="V129" s="192">
        <f t="shared" si="6"/>
        <v>1</v>
      </c>
      <c r="W129" s="193">
        <f t="shared" si="7"/>
        <v>0</v>
      </c>
      <c r="X129" s="193">
        <f t="shared" si="8"/>
        <v>0</v>
      </c>
      <c r="Y129" s="193">
        <f t="shared" si="9"/>
        <v>0</v>
      </c>
      <c r="Z129" s="193">
        <f t="shared" si="8"/>
        <v>0</v>
      </c>
      <c r="AB129" s="169"/>
      <c r="AC129" s="169"/>
      <c r="AD129" s="170"/>
      <c r="AE129" s="169"/>
      <c r="AF129" s="170"/>
      <c r="AG129" s="171"/>
      <c r="AH129" s="172"/>
      <c r="AI129" s="172"/>
      <c r="AJ129" s="173"/>
      <c r="AK129" s="169"/>
      <c r="AL129" s="169"/>
      <c r="AM129" s="169"/>
      <c r="AN129" s="169"/>
    </row>
    <row r="130" spans="2:40" s="122" customFormat="1" ht="15.6" hidden="1" customHeight="1" outlineLevel="1">
      <c r="B130" s="194"/>
      <c r="C130" s="195"/>
      <c r="D130" s="196"/>
      <c r="E130" s="222"/>
      <c r="F130" s="223"/>
      <c r="G130" s="179">
        <f t="shared" si="19"/>
        <v>0</v>
      </c>
      <c r="H130" s="207" t="s">
        <v>142</v>
      </c>
      <c r="I130" s="181">
        <v>0</v>
      </c>
      <c r="J130" s="179">
        <f t="shared" si="15"/>
        <v>0</v>
      </c>
      <c r="K130" s="224"/>
      <c r="L130" s="184"/>
      <c r="M130" s="198"/>
      <c r="N130" s="186">
        <f t="shared" si="16"/>
        <v>0</v>
      </c>
      <c r="O130" s="187">
        <f t="shared" si="17"/>
        <v>0</v>
      </c>
      <c r="P130" s="188">
        <v>0</v>
      </c>
      <c r="Q130" s="189">
        <f t="shared" si="18"/>
        <v>0</v>
      </c>
      <c r="R130" s="225"/>
      <c r="S130" s="226"/>
      <c r="T130" s="181">
        <v>0</v>
      </c>
      <c r="U130" s="181">
        <v>0</v>
      </c>
      <c r="V130" s="192">
        <f t="shared" si="6"/>
        <v>1</v>
      </c>
      <c r="W130" s="193">
        <f t="shared" si="7"/>
        <v>0</v>
      </c>
      <c r="X130" s="193">
        <f t="shared" si="8"/>
        <v>0</v>
      </c>
      <c r="Y130" s="193">
        <f t="shared" si="9"/>
        <v>0</v>
      </c>
      <c r="Z130" s="193">
        <f t="shared" si="8"/>
        <v>0</v>
      </c>
      <c r="AB130" s="169"/>
      <c r="AC130" s="169"/>
      <c r="AD130" s="170"/>
      <c r="AE130" s="169"/>
      <c r="AF130" s="170"/>
      <c r="AG130" s="171"/>
      <c r="AH130" s="172"/>
      <c r="AI130" s="172"/>
      <c r="AJ130" s="173"/>
      <c r="AK130" s="169"/>
      <c r="AL130" s="169"/>
      <c r="AM130" s="169"/>
      <c r="AN130" s="169"/>
    </row>
    <row r="131" spans="2:40" s="122" customFormat="1" ht="15.6" hidden="1" customHeight="1" outlineLevel="1">
      <c r="B131" s="194"/>
      <c r="C131" s="195"/>
      <c r="D131" s="196"/>
      <c r="E131" s="222"/>
      <c r="F131" s="223"/>
      <c r="G131" s="179">
        <f t="shared" si="19"/>
        <v>0</v>
      </c>
      <c r="H131" s="207" t="s">
        <v>142</v>
      </c>
      <c r="I131" s="181">
        <v>0</v>
      </c>
      <c r="J131" s="179">
        <f t="shared" si="15"/>
        <v>0</v>
      </c>
      <c r="K131" s="224"/>
      <c r="L131" s="184"/>
      <c r="M131" s="198"/>
      <c r="N131" s="186">
        <f t="shared" si="16"/>
        <v>0</v>
      </c>
      <c r="O131" s="187">
        <f t="shared" si="17"/>
        <v>0</v>
      </c>
      <c r="P131" s="188">
        <v>0</v>
      </c>
      <c r="Q131" s="189">
        <f t="shared" si="18"/>
        <v>0</v>
      </c>
      <c r="R131" s="225"/>
      <c r="S131" s="226"/>
      <c r="T131" s="181">
        <v>0</v>
      </c>
      <c r="U131" s="181">
        <v>0</v>
      </c>
      <c r="V131" s="192">
        <f t="shared" si="6"/>
        <v>1</v>
      </c>
      <c r="W131" s="193">
        <f t="shared" si="7"/>
        <v>0</v>
      </c>
      <c r="X131" s="193">
        <f t="shared" si="8"/>
        <v>0</v>
      </c>
      <c r="Y131" s="193">
        <f t="shared" si="9"/>
        <v>0</v>
      </c>
      <c r="Z131" s="193">
        <f t="shared" si="8"/>
        <v>0</v>
      </c>
      <c r="AB131" s="169"/>
      <c r="AC131" s="169"/>
      <c r="AD131" s="170"/>
      <c r="AE131" s="169"/>
      <c r="AF131" s="170"/>
      <c r="AG131" s="171"/>
      <c r="AH131" s="172"/>
      <c r="AI131" s="172"/>
      <c r="AJ131" s="173"/>
      <c r="AK131" s="169"/>
      <c r="AL131" s="169"/>
      <c r="AM131" s="169"/>
      <c r="AN131" s="169"/>
    </row>
    <row r="132" spans="2:40" s="122" customFormat="1" ht="15.6" hidden="1" customHeight="1" outlineLevel="1">
      <c r="B132" s="194"/>
      <c r="C132" s="195"/>
      <c r="D132" s="196"/>
      <c r="E132" s="222"/>
      <c r="F132" s="223"/>
      <c r="G132" s="179">
        <f t="shared" si="19"/>
        <v>0</v>
      </c>
      <c r="H132" s="207" t="s">
        <v>142</v>
      </c>
      <c r="I132" s="181">
        <v>0</v>
      </c>
      <c r="J132" s="179">
        <f t="shared" si="15"/>
        <v>0</v>
      </c>
      <c r="K132" s="224"/>
      <c r="L132" s="184"/>
      <c r="M132" s="198"/>
      <c r="N132" s="186">
        <f t="shared" si="16"/>
        <v>0</v>
      </c>
      <c r="O132" s="187">
        <f t="shared" si="17"/>
        <v>0</v>
      </c>
      <c r="P132" s="188">
        <v>0</v>
      </c>
      <c r="Q132" s="189">
        <f t="shared" si="18"/>
        <v>0</v>
      </c>
      <c r="R132" s="225"/>
      <c r="S132" s="226"/>
      <c r="T132" s="181">
        <v>0</v>
      </c>
      <c r="U132" s="181">
        <v>0</v>
      </c>
      <c r="V132" s="192">
        <f t="shared" si="6"/>
        <v>1</v>
      </c>
      <c r="W132" s="193">
        <f t="shared" si="7"/>
        <v>0</v>
      </c>
      <c r="X132" s="193">
        <f t="shared" si="8"/>
        <v>0</v>
      </c>
      <c r="Y132" s="193">
        <f t="shared" si="9"/>
        <v>0</v>
      </c>
      <c r="Z132" s="193">
        <f t="shared" si="8"/>
        <v>0</v>
      </c>
      <c r="AB132" s="169"/>
      <c r="AC132" s="169"/>
      <c r="AD132" s="170"/>
      <c r="AE132" s="169"/>
      <c r="AF132" s="170"/>
      <c r="AG132" s="171"/>
      <c r="AH132" s="172"/>
      <c r="AI132" s="172"/>
      <c r="AJ132" s="173"/>
      <c r="AK132" s="169"/>
      <c r="AL132" s="169"/>
      <c r="AM132" s="169"/>
      <c r="AN132" s="169"/>
    </row>
    <row r="133" spans="2:40" s="122" customFormat="1" ht="15.6" hidden="1" customHeight="1" outlineLevel="1">
      <c r="B133" s="194"/>
      <c r="C133" s="195"/>
      <c r="D133" s="196"/>
      <c r="E133" s="222"/>
      <c r="F133" s="223"/>
      <c r="G133" s="179">
        <f t="shared" si="19"/>
        <v>0</v>
      </c>
      <c r="H133" s="207" t="s">
        <v>142</v>
      </c>
      <c r="I133" s="181">
        <v>0</v>
      </c>
      <c r="J133" s="179">
        <f t="shared" si="15"/>
        <v>0</v>
      </c>
      <c r="K133" s="224"/>
      <c r="L133" s="184"/>
      <c r="M133" s="198"/>
      <c r="N133" s="186">
        <f t="shared" si="16"/>
        <v>0</v>
      </c>
      <c r="O133" s="187">
        <f t="shared" si="17"/>
        <v>0</v>
      </c>
      <c r="P133" s="188">
        <v>0</v>
      </c>
      <c r="Q133" s="189">
        <f t="shared" si="18"/>
        <v>0</v>
      </c>
      <c r="R133" s="225"/>
      <c r="S133" s="226"/>
      <c r="T133" s="181">
        <v>0</v>
      </c>
      <c r="U133" s="181">
        <v>0</v>
      </c>
      <c r="V133" s="192">
        <f t="shared" si="6"/>
        <v>1</v>
      </c>
      <c r="W133" s="193">
        <f t="shared" si="7"/>
        <v>0</v>
      </c>
      <c r="X133" s="193">
        <f t="shared" si="8"/>
        <v>0</v>
      </c>
      <c r="Y133" s="193">
        <f t="shared" si="9"/>
        <v>0</v>
      </c>
      <c r="Z133" s="193">
        <f t="shared" si="8"/>
        <v>0</v>
      </c>
      <c r="AB133" s="169"/>
      <c r="AC133" s="169"/>
      <c r="AD133" s="170"/>
      <c r="AE133" s="169"/>
      <c r="AF133" s="170"/>
      <c r="AG133" s="171"/>
      <c r="AH133" s="172"/>
      <c r="AI133" s="172"/>
      <c r="AJ133" s="173"/>
      <c r="AK133" s="169"/>
      <c r="AL133" s="169"/>
      <c r="AM133" s="169"/>
      <c r="AN133" s="169"/>
    </row>
    <row r="134" spans="2:40" s="122" customFormat="1" ht="15.6" hidden="1" customHeight="1" outlineLevel="1">
      <c r="B134" s="194"/>
      <c r="C134" s="195"/>
      <c r="D134" s="196"/>
      <c r="E134" s="222"/>
      <c r="F134" s="223"/>
      <c r="G134" s="179">
        <f t="shared" si="19"/>
        <v>0</v>
      </c>
      <c r="H134" s="207" t="s">
        <v>142</v>
      </c>
      <c r="I134" s="181">
        <v>0</v>
      </c>
      <c r="J134" s="179">
        <f t="shared" si="15"/>
        <v>0</v>
      </c>
      <c r="K134" s="224"/>
      <c r="L134" s="184"/>
      <c r="M134" s="198"/>
      <c r="N134" s="186">
        <f t="shared" si="16"/>
        <v>0</v>
      </c>
      <c r="O134" s="187">
        <f t="shared" si="17"/>
        <v>0</v>
      </c>
      <c r="P134" s="188">
        <v>0</v>
      </c>
      <c r="Q134" s="189">
        <f t="shared" si="18"/>
        <v>0</v>
      </c>
      <c r="R134" s="225"/>
      <c r="S134" s="226"/>
      <c r="T134" s="181">
        <v>0</v>
      </c>
      <c r="U134" s="181">
        <v>0</v>
      </c>
      <c r="V134" s="192">
        <f t="shared" si="6"/>
        <v>1</v>
      </c>
      <c r="W134" s="193">
        <f t="shared" si="7"/>
        <v>0</v>
      </c>
      <c r="X134" s="193">
        <f t="shared" si="8"/>
        <v>0</v>
      </c>
      <c r="Y134" s="193">
        <f t="shared" si="9"/>
        <v>0</v>
      </c>
      <c r="Z134" s="193">
        <f t="shared" si="8"/>
        <v>0</v>
      </c>
      <c r="AB134" s="169"/>
      <c r="AC134" s="169"/>
      <c r="AD134" s="170"/>
      <c r="AE134" s="169"/>
      <c r="AF134" s="170"/>
      <c r="AG134" s="171"/>
      <c r="AH134" s="172"/>
      <c r="AI134" s="172"/>
      <c r="AJ134" s="173"/>
      <c r="AK134" s="169"/>
      <c r="AL134" s="169"/>
      <c r="AM134" s="169"/>
      <c r="AN134" s="169"/>
    </row>
    <row r="135" spans="2:40" s="122" customFormat="1" ht="15.6" hidden="1" customHeight="1" outlineLevel="1">
      <c r="B135" s="194"/>
      <c r="C135" s="195"/>
      <c r="D135" s="196"/>
      <c r="E135" s="222"/>
      <c r="F135" s="223"/>
      <c r="G135" s="179">
        <f t="shared" si="19"/>
        <v>0</v>
      </c>
      <c r="H135" s="207" t="s">
        <v>142</v>
      </c>
      <c r="I135" s="181">
        <v>0</v>
      </c>
      <c r="J135" s="179">
        <f t="shared" si="15"/>
        <v>0</v>
      </c>
      <c r="K135" s="224"/>
      <c r="L135" s="184"/>
      <c r="M135" s="198"/>
      <c r="N135" s="186">
        <f t="shared" si="16"/>
        <v>0</v>
      </c>
      <c r="O135" s="187">
        <f t="shared" si="17"/>
        <v>0</v>
      </c>
      <c r="P135" s="188">
        <v>0</v>
      </c>
      <c r="Q135" s="189">
        <f t="shared" si="18"/>
        <v>0</v>
      </c>
      <c r="R135" s="225"/>
      <c r="S135" s="226"/>
      <c r="T135" s="181">
        <v>0</v>
      </c>
      <c r="U135" s="181">
        <v>0</v>
      </c>
      <c r="V135" s="192">
        <f t="shared" si="6"/>
        <v>1</v>
      </c>
      <c r="W135" s="193">
        <f t="shared" si="7"/>
        <v>0</v>
      </c>
      <c r="X135" s="193">
        <f t="shared" si="8"/>
        <v>0</v>
      </c>
      <c r="Y135" s="193">
        <f t="shared" si="9"/>
        <v>0</v>
      </c>
      <c r="Z135" s="193">
        <f t="shared" si="8"/>
        <v>0</v>
      </c>
      <c r="AB135" s="169"/>
      <c r="AC135" s="169"/>
      <c r="AD135" s="170"/>
      <c r="AE135" s="169"/>
      <c r="AF135" s="170"/>
      <c r="AG135" s="171"/>
      <c r="AH135" s="172"/>
      <c r="AI135" s="172"/>
      <c r="AJ135" s="173"/>
      <c r="AK135" s="169"/>
      <c r="AL135" s="169"/>
      <c r="AM135" s="169"/>
      <c r="AN135" s="169"/>
    </row>
    <row r="136" spans="2:40" s="122" customFormat="1" ht="15.6" hidden="1" customHeight="1" outlineLevel="1">
      <c r="B136" s="194"/>
      <c r="C136" s="195"/>
      <c r="D136" s="196"/>
      <c r="E136" s="222"/>
      <c r="F136" s="223"/>
      <c r="G136" s="179">
        <f t="shared" si="19"/>
        <v>0</v>
      </c>
      <c r="H136" s="207" t="s">
        <v>142</v>
      </c>
      <c r="I136" s="181">
        <v>0</v>
      </c>
      <c r="J136" s="179">
        <f t="shared" si="15"/>
        <v>0</v>
      </c>
      <c r="K136" s="224"/>
      <c r="L136" s="184"/>
      <c r="M136" s="198"/>
      <c r="N136" s="186">
        <f t="shared" si="16"/>
        <v>0</v>
      </c>
      <c r="O136" s="187">
        <f t="shared" si="17"/>
        <v>0</v>
      </c>
      <c r="P136" s="188">
        <v>0</v>
      </c>
      <c r="Q136" s="189">
        <f t="shared" si="18"/>
        <v>0</v>
      </c>
      <c r="R136" s="225"/>
      <c r="S136" s="226"/>
      <c r="T136" s="181">
        <v>0</v>
      </c>
      <c r="U136" s="181">
        <v>0</v>
      </c>
      <c r="V136" s="192">
        <f t="shared" si="6"/>
        <v>1</v>
      </c>
      <c r="W136" s="193">
        <f t="shared" si="7"/>
        <v>0</v>
      </c>
      <c r="X136" s="193">
        <f t="shared" si="8"/>
        <v>0</v>
      </c>
      <c r="Y136" s="193">
        <f t="shared" si="9"/>
        <v>0</v>
      </c>
      <c r="Z136" s="193">
        <f t="shared" si="8"/>
        <v>0</v>
      </c>
      <c r="AB136" s="169"/>
      <c r="AC136" s="169"/>
      <c r="AD136" s="170"/>
      <c r="AE136" s="169"/>
      <c r="AF136" s="170"/>
      <c r="AG136" s="171"/>
      <c r="AH136" s="172"/>
      <c r="AI136" s="172"/>
      <c r="AJ136" s="173"/>
      <c r="AK136" s="169"/>
      <c r="AL136" s="169"/>
      <c r="AM136" s="169"/>
      <c r="AN136" s="169"/>
    </row>
    <row r="137" spans="2:40" s="122" customFormat="1" ht="15.6" hidden="1" customHeight="1" outlineLevel="1">
      <c r="B137" s="194"/>
      <c r="C137" s="195"/>
      <c r="D137" s="196"/>
      <c r="E137" s="222"/>
      <c r="F137" s="223"/>
      <c r="G137" s="179">
        <f t="shared" si="19"/>
        <v>0</v>
      </c>
      <c r="H137" s="207" t="s">
        <v>142</v>
      </c>
      <c r="I137" s="181">
        <v>0</v>
      </c>
      <c r="J137" s="179">
        <f t="shared" si="15"/>
        <v>0</v>
      </c>
      <c r="K137" s="224"/>
      <c r="L137" s="184"/>
      <c r="M137" s="198"/>
      <c r="N137" s="186">
        <f t="shared" si="16"/>
        <v>0</v>
      </c>
      <c r="O137" s="187">
        <f t="shared" si="17"/>
        <v>0</v>
      </c>
      <c r="P137" s="188">
        <v>0</v>
      </c>
      <c r="Q137" s="189">
        <f t="shared" si="18"/>
        <v>0</v>
      </c>
      <c r="R137" s="225"/>
      <c r="S137" s="226"/>
      <c r="T137" s="181">
        <v>0</v>
      </c>
      <c r="U137" s="181">
        <v>0</v>
      </c>
      <c r="V137" s="192">
        <f t="shared" si="6"/>
        <v>1</v>
      </c>
      <c r="W137" s="193">
        <f t="shared" si="7"/>
        <v>0</v>
      </c>
      <c r="X137" s="193">
        <f t="shared" si="8"/>
        <v>0</v>
      </c>
      <c r="Y137" s="193">
        <f t="shared" si="9"/>
        <v>0</v>
      </c>
      <c r="Z137" s="193">
        <f t="shared" si="8"/>
        <v>0</v>
      </c>
      <c r="AB137" s="169"/>
      <c r="AC137" s="169"/>
      <c r="AD137" s="170"/>
      <c r="AE137" s="169"/>
      <c r="AF137" s="170"/>
      <c r="AG137" s="171"/>
      <c r="AH137" s="172"/>
      <c r="AI137" s="172"/>
      <c r="AJ137" s="173"/>
      <c r="AK137" s="169"/>
      <c r="AL137" s="169"/>
      <c r="AM137" s="169"/>
      <c r="AN137" s="169"/>
    </row>
    <row r="138" spans="2:40" s="122" customFormat="1" ht="15.6" hidden="1" customHeight="1" outlineLevel="1">
      <c r="B138" s="199"/>
      <c r="C138" s="200"/>
      <c r="D138" s="201"/>
      <c r="E138" s="222"/>
      <c r="F138" s="223"/>
      <c r="G138" s="179">
        <f t="shared" si="19"/>
        <v>0</v>
      </c>
      <c r="H138" s="207" t="s">
        <v>142</v>
      </c>
      <c r="I138" s="181">
        <v>0</v>
      </c>
      <c r="J138" s="179">
        <f t="shared" si="15"/>
        <v>0</v>
      </c>
      <c r="K138" s="224"/>
      <c r="L138" s="184"/>
      <c r="M138" s="198"/>
      <c r="N138" s="186">
        <f t="shared" si="16"/>
        <v>0</v>
      </c>
      <c r="O138" s="187">
        <f t="shared" si="17"/>
        <v>0</v>
      </c>
      <c r="P138" s="188">
        <v>0</v>
      </c>
      <c r="Q138" s="189">
        <f t="shared" si="18"/>
        <v>0</v>
      </c>
      <c r="R138" s="225"/>
      <c r="S138" s="226"/>
      <c r="T138" s="181">
        <v>0</v>
      </c>
      <c r="U138" s="181">
        <v>0</v>
      </c>
      <c r="V138" s="192">
        <f t="shared" si="6"/>
        <v>1</v>
      </c>
      <c r="W138" s="193">
        <f t="shared" si="7"/>
        <v>0</v>
      </c>
      <c r="X138" s="193">
        <f t="shared" si="8"/>
        <v>0</v>
      </c>
      <c r="Y138" s="193">
        <f t="shared" si="9"/>
        <v>0</v>
      </c>
      <c r="Z138" s="193">
        <f t="shared" si="8"/>
        <v>0</v>
      </c>
      <c r="AB138" s="169"/>
      <c r="AC138" s="169"/>
      <c r="AD138" s="170"/>
      <c r="AE138" s="169"/>
      <c r="AF138" s="170"/>
      <c r="AG138" s="171"/>
      <c r="AH138" s="172"/>
      <c r="AI138" s="172"/>
      <c r="AJ138" s="173"/>
      <c r="AK138" s="169"/>
      <c r="AL138" s="169"/>
      <c r="AM138" s="169"/>
      <c r="AN138" s="169"/>
    </row>
    <row r="139" spans="2:40" s="122" customFormat="1" ht="16.149999999999999" customHeight="1" collapsed="1">
      <c r="B139" s="202">
        <v>0.4</v>
      </c>
      <c r="C139" s="203" t="s">
        <v>187</v>
      </c>
      <c r="D139" s="204"/>
      <c r="E139" s="205" t="s">
        <v>142</v>
      </c>
      <c r="F139" s="206">
        <f>SUM(F140:F154)</f>
        <v>0</v>
      </c>
      <c r="G139" s="206">
        <f>IF(AND(F139&lt;&gt;0,$D$31&lt;&gt;0),F139/$D$31,0)</f>
        <v>0</v>
      </c>
      <c r="H139" s="207" t="s">
        <v>142</v>
      </c>
      <c r="I139" s="208" t="s">
        <v>142</v>
      </c>
      <c r="J139" s="209">
        <f>SUM(J140:J154)</f>
        <v>0</v>
      </c>
      <c r="K139" s="210" t="s">
        <v>142</v>
      </c>
      <c r="L139" s="211" t="s">
        <v>142</v>
      </c>
      <c r="M139" s="212" t="s">
        <v>142</v>
      </c>
      <c r="N139" s="213" t="s">
        <v>142</v>
      </c>
      <c r="O139" s="214">
        <f>SUM(O140:O154)</f>
        <v>0</v>
      </c>
      <c r="P139" s="215" t="s">
        <v>142</v>
      </c>
      <c r="Q139" s="216">
        <f>SUM(Q140:Q154)</f>
        <v>0</v>
      </c>
      <c r="R139" s="217" t="s">
        <v>142</v>
      </c>
      <c r="S139" s="218" t="s">
        <v>142</v>
      </c>
      <c r="T139" s="219">
        <f>IF(W139&lt;&gt;0,W139/($F$139+$O$139),0)</f>
        <v>0</v>
      </c>
      <c r="U139" s="219">
        <f>IF(Y139&lt;&gt;0,Y139/($F$139+$O$139),0)</f>
        <v>0</v>
      </c>
      <c r="V139" s="220">
        <f t="shared" si="6"/>
        <v>1</v>
      </c>
      <c r="W139" s="221">
        <f>SUM(W140:W154)</f>
        <v>0</v>
      </c>
      <c r="X139" s="221">
        <f t="shared" si="8"/>
        <v>0</v>
      </c>
      <c r="Y139" s="221">
        <f>SUM(Y140:Y154)</f>
        <v>0</v>
      </c>
      <c r="Z139" s="221">
        <f t="shared" si="8"/>
        <v>0</v>
      </c>
      <c r="AB139" s="169"/>
      <c r="AC139" s="169"/>
      <c r="AD139" s="170"/>
      <c r="AE139" s="169"/>
      <c r="AF139" s="170"/>
      <c r="AG139" s="171"/>
      <c r="AH139" s="172"/>
      <c r="AI139" s="172"/>
      <c r="AJ139" s="173"/>
      <c r="AK139" s="169"/>
      <c r="AL139" s="169"/>
      <c r="AM139" s="169"/>
      <c r="AN139" s="169"/>
    </row>
    <row r="140" spans="2:40" s="122" customFormat="1" ht="16.149999999999999" hidden="1" customHeight="1" outlineLevel="1">
      <c r="B140" s="174">
        <v>0.4</v>
      </c>
      <c r="C140" s="175" t="s">
        <v>187</v>
      </c>
      <c r="D140" s="176"/>
      <c r="E140" s="222"/>
      <c r="F140" s="223"/>
      <c r="G140" s="179">
        <f>IF(AND(F140&lt;&gt;0,$D$31&lt;&gt;0),F140/$D$31,0)</f>
        <v>0</v>
      </c>
      <c r="H140" s="207" t="s">
        <v>142</v>
      </c>
      <c r="I140" s="181">
        <v>0</v>
      </c>
      <c r="J140" s="179">
        <f t="shared" ref="J140:J154" si="20">I140*F140</f>
        <v>0</v>
      </c>
      <c r="K140" s="224"/>
      <c r="L140" s="184"/>
      <c r="M140" s="198"/>
      <c r="N140" s="186">
        <f>IF(M140&lt;&gt;0,INT(59/M140),0)</f>
        <v>0</v>
      </c>
      <c r="O140" s="187">
        <f>F140*N140</f>
        <v>0</v>
      </c>
      <c r="P140" s="188">
        <v>0</v>
      </c>
      <c r="Q140" s="189">
        <f>O140*P140</f>
        <v>0</v>
      </c>
      <c r="R140" s="225"/>
      <c r="S140" s="226"/>
      <c r="T140" s="181">
        <v>0</v>
      </c>
      <c r="U140" s="181">
        <v>0</v>
      </c>
      <c r="V140" s="192">
        <f t="shared" si="6"/>
        <v>1</v>
      </c>
      <c r="W140" s="193">
        <f t="shared" si="7"/>
        <v>0</v>
      </c>
      <c r="X140" s="193">
        <f t="shared" si="8"/>
        <v>0</v>
      </c>
      <c r="Y140" s="193">
        <f t="shared" si="9"/>
        <v>0</v>
      </c>
      <c r="Z140" s="193">
        <f t="shared" si="8"/>
        <v>0</v>
      </c>
      <c r="AB140" s="169"/>
      <c r="AC140" s="169"/>
      <c r="AD140" s="170"/>
      <c r="AE140" s="169"/>
      <c r="AF140" s="170"/>
      <c r="AG140" s="171"/>
      <c r="AH140" s="172"/>
      <c r="AI140" s="172"/>
      <c r="AJ140" s="173"/>
      <c r="AK140" s="169"/>
      <c r="AL140" s="169"/>
      <c r="AM140" s="169"/>
      <c r="AN140" s="169"/>
    </row>
    <row r="141" spans="2:40" s="122" customFormat="1" ht="16.149999999999999" hidden="1" customHeight="1" outlineLevel="1">
      <c r="B141" s="194"/>
      <c r="C141" s="195"/>
      <c r="D141" s="196"/>
      <c r="E141" s="222"/>
      <c r="F141" s="223"/>
      <c r="G141" s="179">
        <f>IF(AND(F141&lt;&gt;0,$D$31&lt;&gt;0),F141/$D$31,0)</f>
        <v>0</v>
      </c>
      <c r="H141" s="207" t="s">
        <v>142</v>
      </c>
      <c r="I141" s="181">
        <v>0</v>
      </c>
      <c r="J141" s="179">
        <f t="shared" si="20"/>
        <v>0</v>
      </c>
      <c r="K141" s="224"/>
      <c r="L141" s="184"/>
      <c r="M141" s="198"/>
      <c r="N141" s="186">
        <f t="shared" ref="N141:N154" si="21">IF(M141&lt;&gt;0,INT(59/M141),0)</f>
        <v>0</v>
      </c>
      <c r="O141" s="187">
        <f t="shared" ref="O141:O154" si="22">F141*N141</f>
        <v>0</v>
      </c>
      <c r="P141" s="188">
        <v>0</v>
      </c>
      <c r="Q141" s="189">
        <f t="shared" ref="Q141:Q154" si="23">O141*P141</f>
        <v>0</v>
      </c>
      <c r="R141" s="225"/>
      <c r="S141" s="226"/>
      <c r="T141" s="181">
        <v>0</v>
      </c>
      <c r="U141" s="181">
        <v>0</v>
      </c>
      <c r="V141" s="192">
        <f t="shared" si="6"/>
        <v>1</v>
      </c>
      <c r="W141" s="193">
        <f t="shared" si="7"/>
        <v>0</v>
      </c>
      <c r="X141" s="193">
        <f t="shared" si="8"/>
        <v>0</v>
      </c>
      <c r="Y141" s="193">
        <f t="shared" si="9"/>
        <v>0</v>
      </c>
      <c r="Z141" s="193">
        <f t="shared" si="8"/>
        <v>0</v>
      </c>
      <c r="AB141" s="169"/>
      <c r="AC141" s="169"/>
      <c r="AD141" s="170"/>
      <c r="AE141" s="169"/>
      <c r="AF141" s="170"/>
      <c r="AG141" s="171"/>
      <c r="AH141" s="172"/>
      <c r="AI141" s="172"/>
      <c r="AJ141" s="173"/>
      <c r="AK141" s="169"/>
      <c r="AL141" s="169"/>
      <c r="AM141" s="169"/>
      <c r="AN141" s="169"/>
    </row>
    <row r="142" spans="2:40" s="122" customFormat="1" ht="16.149999999999999" hidden="1" customHeight="1" outlineLevel="1">
      <c r="B142" s="194"/>
      <c r="C142" s="195"/>
      <c r="D142" s="196"/>
      <c r="E142" s="222"/>
      <c r="F142" s="223"/>
      <c r="G142" s="179">
        <f t="shared" ref="G142:G154" si="24">IF(AND(F142&lt;&gt;0,$D$31&lt;&gt;0),F142/$D$31,0)</f>
        <v>0</v>
      </c>
      <c r="H142" s="207" t="s">
        <v>142</v>
      </c>
      <c r="I142" s="181">
        <v>0</v>
      </c>
      <c r="J142" s="179">
        <f t="shared" si="20"/>
        <v>0</v>
      </c>
      <c r="K142" s="224"/>
      <c r="L142" s="184"/>
      <c r="M142" s="198"/>
      <c r="N142" s="186">
        <f t="shared" si="21"/>
        <v>0</v>
      </c>
      <c r="O142" s="187">
        <f t="shared" si="22"/>
        <v>0</v>
      </c>
      <c r="P142" s="188">
        <v>0</v>
      </c>
      <c r="Q142" s="189">
        <f t="shared" si="23"/>
        <v>0</v>
      </c>
      <c r="R142" s="225"/>
      <c r="S142" s="226"/>
      <c r="T142" s="181">
        <v>0</v>
      </c>
      <c r="U142" s="181">
        <v>0</v>
      </c>
      <c r="V142" s="192">
        <f t="shared" si="6"/>
        <v>1</v>
      </c>
      <c r="W142" s="193">
        <f t="shared" si="7"/>
        <v>0</v>
      </c>
      <c r="X142" s="193">
        <f t="shared" si="8"/>
        <v>0</v>
      </c>
      <c r="Y142" s="193">
        <f t="shared" si="9"/>
        <v>0</v>
      </c>
      <c r="Z142" s="193">
        <f t="shared" si="8"/>
        <v>0</v>
      </c>
      <c r="AB142" s="169"/>
      <c r="AC142" s="169"/>
      <c r="AD142" s="170"/>
      <c r="AE142" s="169"/>
      <c r="AF142" s="170"/>
      <c r="AG142" s="171"/>
      <c r="AH142" s="172"/>
      <c r="AI142" s="172"/>
      <c r="AJ142" s="173"/>
      <c r="AK142" s="169"/>
      <c r="AL142" s="169"/>
      <c r="AM142" s="169"/>
      <c r="AN142" s="169"/>
    </row>
    <row r="143" spans="2:40" s="122" customFormat="1" ht="16.149999999999999" hidden="1" customHeight="1" outlineLevel="1">
      <c r="B143" s="194"/>
      <c r="C143" s="195"/>
      <c r="D143" s="196"/>
      <c r="E143" s="222"/>
      <c r="F143" s="223"/>
      <c r="G143" s="179">
        <f t="shared" si="24"/>
        <v>0</v>
      </c>
      <c r="H143" s="207" t="s">
        <v>142</v>
      </c>
      <c r="I143" s="181">
        <v>0</v>
      </c>
      <c r="J143" s="179">
        <f t="shared" si="20"/>
        <v>0</v>
      </c>
      <c r="K143" s="224"/>
      <c r="L143" s="184"/>
      <c r="M143" s="198"/>
      <c r="N143" s="186">
        <f t="shared" si="21"/>
        <v>0</v>
      </c>
      <c r="O143" s="187">
        <f t="shared" si="22"/>
        <v>0</v>
      </c>
      <c r="P143" s="188">
        <v>0</v>
      </c>
      <c r="Q143" s="189">
        <f t="shared" si="23"/>
        <v>0</v>
      </c>
      <c r="R143" s="225"/>
      <c r="S143" s="226"/>
      <c r="T143" s="181">
        <v>0</v>
      </c>
      <c r="U143" s="181">
        <v>0</v>
      </c>
      <c r="V143" s="192">
        <f t="shared" si="6"/>
        <v>1</v>
      </c>
      <c r="W143" s="193">
        <f t="shared" si="7"/>
        <v>0</v>
      </c>
      <c r="X143" s="193">
        <f t="shared" si="8"/>
        <v>0</v>
      </c>
      <c r="Y143" s="193">
        <f t="shared" si="9"/>
        <v>0</v>
      </c>
      <c r="Z143" s="193">
        <f t="shared" si="8"/>
        <v>0</v>
      </c>
      <c r="AB143" s="169"/>
      <c r="AC143" s="169"/>
      <c r="AD143" s="170"/>
      <c r="AE143" s="169"/>
      <c r="AF143" s="170"/>
      <c r="AG143" s="171"/>
      <c r="AH143" s="172"/>
      <c r="AI143" s="172"/>
      <c r="AJ143" s="173"/>
      <c r="AK143" s="169"/>
      <c r="AL143" s="169"/>
      <c r="AM143" s="169"/>
      <c r="AN143" s="169"/>
    </row>
    <row r="144" spans="2:40" s="122" customFormat="1" ht="16.149999999999999" hidden="1" customHeight="1" outlineLevel="1">
      <c r="B144" s="194"/>
      <c r="C144" s="195"/>
      <c r="D144" s="196"/>
      <c r="E144" s="222"/>
      <c r="F144" s="223"/>
      <c r="G144" s="179">
        <f t="shared" si="24"/>
        <v>0</v>
      </c>
      <c r="H144" s="207" t="s">
        <v>142</v>
      </c>
      <c r="I144" s="181">
        <v>0</v>
      </c>
      <c r="J144" s="179">
        <f t="shared" si="20"/>
        <v>0</v>
      </c>
      <c r="K144" s="224"/>
      <c r="L144" s="184"/>
      <c r="M144" s="198"/>
      <c r="N144" s="186">
        <f t="shared" si="21"/>
        <v>0</v>
      </c>
      <c r="O144" s="187">
        <f t="shared" si="22"/>
        <v>0</v>
      </c>
      <c r="P144" s="188">
        <v>0</v>
      </c>
      <c r="Q144" s="189">
        <f t="shared" si="23"/>
        <v>0</v>
      </c>
      <c r="R144" s="225"/>
      <c r="S144" s="226"/>
      <c r="T144" s="181">
        <v>0</v>
      </c>
      <c r="U144" s="181">
        <v>0</v>
      </c>
      <c r="V144" s="192">
        <f t="shared" si="6"/>
        <v>1</v>
      </c>
      <c r="W144" s="193">
        <f t="shared" si="7"/>
        <v>0</v>
      </c>
      <c r="X144" s="193">
        <f t="shared" si="8"/>
        <v>0</v>
      </c>
      <c r="Y144" s="193">
        <f t="shared" si="9"/>
        <v>0</v>
      </c>
      <c r="Z144" s="193">
        <f t="shared" si="8"/>
        <v>0</v>
      </c>
      <c r="AB144" s="169"/>
      <c r="AC144" s="169"/>
      <c r="AD144" s="170"/>
      <c r="AE144" s="169"/>
      <c r="AF144" s="170"/>
      <c r="AG144" s="171"/>
      <c r="AH144" s="172"/>
      <c r="AI144" s="172"/>
      <c r="AJ144" s="173"/>
      <c r="AK144" s="169"/>
      <c r="AL144" s="169"/>
      <c r="AM144" s="169"/>
      <c r="AN144" s="169"/>
    </row>
    <row r="145" spans="2:40" s="122" customFormat="1" ht="16.149999999999999" hidden="1" customHeight="1" outlineLevel="1">
      <c r="B145" s="194"/>
      <c r="C145" s="195"/>
      <c r="D145" s="196"/>
      <c r="E145" s="222"/>
      <c r="F145" s="223"/>
      <c r="G145" s="179">
        <f t="shared" si="24"/>
        <v>0</v>
      </c>
      <c r="H145" s="207" t="s">
        <v>142</v>
      </c>
      <c r="I145" s="181">
        <v>0</v>
      </c>
      <c r="J145" s="179">
        <f t="shared" si="20"/>
        <v>0</v>
      </c>
      <c r="K145" s="224"/>
      <c r="L145" s="184"/>
      <c r="M145" s="198"/>
      <c r="N145" s="186">
        <f t="shared" si="21"/>
        <v>0</v>
      </c>
      <c r="O145" s="187">
        <f t="shared" si="22"/>
        <v>0</v>
      </c>
      <c r="P145" s="188">
        <v>0</v>
      </c>
      <c r="Q145" s="189">
        <f t="shared" si="23"/>
        <v>0</v>
      </c>
      <c r="R145" s="225"/>
      <c r="S145" s="226"/>
      <c r="T145" s="181">
        <v>0</v>
      </c>
      <c r="U145" s="181">
        <v>0</v>
      </c>
      <c r="V145" s="192">
        <f t="shared" si="6"/>
        <v>1</v>
      </c>
      <c r="W145" s="193">
        <f t="shared" si="7"/>
        <v>0</v>
      </c>
      <c r="X145" s="193">
        <f t="shared" si="8"/>
        <v>0</v>
      </c>
      <c r="Y145" s="193">
        <f t="shared" si="9"/>
        <v>0</v>
      </c>
      <c r="Z145" s="193">
        <f t="shared" si="8"/>
        <v>0</v>
      </c>
      <c r="AB145" s="169"/>
      <c r="AC145" s="169"/>
      <c r="AD145" s="170"/>
      <c r="AE145" s="169"/>
      <c r="AF145" s="170"/>
      <c r="AG145" s="171"/>
      <c r="AH145" s="172"/>
      <c r="AI145" s="172"/>
      <c r="AJ145" s="173"/>
      <c r="AK145" s="169"/>
      <c r="AL145" s="169"/>
      <c r="AM145" s="169"/>
      <c r="AN145" s="169"/>
    </row>
    <row r="146" spans="2:40" s="122" customFormat="1" ht="16.149999999999999" hidden="1" customHeight="1" outlineLevel="1">
      <c r="B146" s="194"/>
      <c r="C146" s="195"/>
      <c r="D146" s="196"/>
      <c r="E146" s="222"/>
      <c r="F146" s="223"/>
      <c r="G146" s="179">
        <f t="shared" si="24"/>
        <v>0</v>
      </c>
      <c r="H146" s="207" t="s">
        <v>142</v>
      </c>
      <c r="I146" s="181">
        <v>0</v>
      </c>
      <c r="J146" s="179">
        <f t="shared" si="20"/>
        <v>0</v>
      </c>
      <c r="K146" s="224"/>
      <c r="L146" s="184"/>
      <c r="M146" s="198"/>
      <c r="N146" s="186">
        <f t="shared" si="21"/>
        <v>0</v>
      </c>
      <c r="O146" s="187">
        <f t="shared" si="22"/>
        <v>0</v>
      </c>
      <c r="P146" s="188">
        <v>0</v>
      </c>
      <c r="Q146" s="189">
        <f t="shared" si="23"/>
        <v>0</v>
      </c>
      <c r="R146" s="225"/>
      <c r="S146" s="226"/>
      <c r="T146" s="181">
        <v>0</v>
      </c>
      <c r="U146" s="181">
        <v>0</v>
      </c>
      <c r="V146" s="192">
        <f t="shared" si="6"/>
        <v>1</v>
      </c>
      <c r="W146" s="193">
        <f t="shared" si="7"/>
        <v>0</v>
      </c>
      <c r="X146" s="193">
        <f t="shared" si="8"/>
        <v>0</v>
      </c>
      <c r="Y146" s="193">
        <f t="shared" si="9"/>
        <v>0</v>
      </c>
      <c r="Z146" s="193">
        <f t="shared" si="8"/>
        <v>0</v>
      </c>
      <c r="AB146" s="169"/>
      <c r="AC146" s="169"/>
      <c r="AD146" s="170"/>
      <c r="AE146" s="169"/>
      <c r="AF146" s="170"/>
      <c r="AG146" s="171"/>
      <c r="AH146" s="172"/>
      <c r="AI146" s="172"/>
      <c r="AJ146" s="173"/>
      <c r="AK146" s="169"/>
      <c r="AL146" s="169"/>
      <c r="AM146" s="169"/>
      <c r="AN146" s="169"/>
    </row>
    <row r="147" spans="2:40" s="122" customFormat="1" ht="16.149999999999999" hidden="1" customHeight="1" outlineLevel="1">
      <c r="B147" s="194"/>
      <c r="C147" s="195"/>
      <c r="D147" s="196"/>
      <c r="E147" s="222"/>
      <c r="F147" s="223"/>
      <c r="G147" s="179">
        <f t="shared" si="24"/>
        <v>0</v>
      </c>
      <c r="H147" s="207" t="s">
        <v>142</v>
      </c>
      <c r="I147" s="181">
        <v>0</v>
      </c>
      <c r="J147" s="179">
        <f t="shared" si="20"/>
        <v>0</v>
      </c>
      <c r="K147" s="224"/>
      <c r="L147" s="184"/>
      <c r="M147" s="198"/>
      <c r="N147" s="186">
        <f t="shared" si="21"/>
        <v>0</v>
      </c>
      <c r="O147" s="187">
        <f t="shared" si="22"/>
        <v>0</v>
      </c>
      <c r="P147" s="188">
        <v>0</v>
      </c>
      <c r="Q147" s="189">
        <f t="shared" si="23"/>
        <v>0</v>
      </c>
      <c r="R147" s="225"/>
      <c r="S147" s="226"/>
      <c r="T147" s="181">
        <v>0</v>
      </c>
      <c r="U147" s="181">
        <v>0</v>
      </c>
      <c r="V147" s="192">
        <f t="shared" si="6"/>
        <v>1</v>
      </c>
      <c r="W147" s="193">
        <f t="shared" si="7"/>
        <v>0</v>
      </c>
      <c r="X147" s="193">
        <f t="shared" si="8"/>
        <v>0</v>
      </c>
      <c r="Y147" s="193">
        <f t="shared" si="9"/>
        <v>0</v>
      </c>
      <c r="Z147" s="193">
        <f t="shared" si="8"/>
        <v>0</v>
      </c>
      <c r="AB147" s="169"/>
      <c r="AC147" s="169"/>
      <c r="AD147" s="170"/>
      <c r="AE147" s="169"/>
      <c r="AF147" s="170"/>
      <c r="AG147" s="171"/>
      <c r="AH147" s="172"/>
      <c r="AI147" s="172"/>
      <c r="AJ147" s="173"/>
      <c r="AK147" s="169"/>
      <c r="AL147" s="169"/>
      <c r="AM147" s="169"/>
      <c r="AN147" s="169"/>
    </row>
    <row r="148" spans="2:40" s="122" customFormat="1" ht="16.149999999999999" hidden="1" customHeight="1" outlineLevel="1">
      <c r="B148" s="194"/>
      <c r="C148" s="195"/>
      <c r="D148" s="196"/>
      <c r="E148" s="222"/>
      <c r="F148" s="223"/>
      <c r="G148" s="179">
        <f t="shared" si="24"/>
        <v>0</v>
      </c>
      <c r="H148" s="207" t="s">
        <v>142</v>
      </c>
      <c r="I148" s="181">
        <v>0</v>
      </c>
      <c r="J148" s="179">
        <f t="shared" si="20"/>
        <v>0</v>
      </c>
      <c r="K148" s="224"/>
      <c r="L148" s="184"/>
      <c r="M148" s="198"/>
      <c r="N148" s="186">
        <f t="shared" si="21"/>
        <v>0</v>
      </c>
      <c r="O148" s="187">
        <f t="shared" si="22"/>
        <v>0</v>
      </c>
      <c r="P148" s="188">
        <v>0</v>
      </c>
      <c r="Q148" s="189">
        <f t="shared" si="23"/>
        <v>0</v>
      </c>
      <c r="R148" s="225"/>
      <c r="S148" s="226"/>
      <c r="T148" s="181">
        <v>0</v>
      </c>
      <c r="U148" s="181">
        <v>0</v>
      </c>
      <c r="V148" s="192">
        <f t="shared" si="6"/>
        <v>1</v>
      </c>
      <c r="W148" s="193">
        <f t="shared" si="7"/>
        <v>0</v>
      </c>
      <c r="X148" s="193">
        <f t="shared" si="8"/>
        <v>0</v>
      </c>
      <c r="Y148" s="193">
        <f t="shared" si="9"/>
        <v>0</v>
      </c>
      <c r="Z148" s="193">
        <f t="shared" si="8"/>
        <v>0</v>
      </c>
      <c r="AB148" s="169"/>
      <c r="AC148" s="169"/>
      <c r="AD148" s="170"/>
      <c r="AE148" s="169"/>
      <c r="AF148" s="170"/>
      <c r="AG148" s="171"/>
      <c r="AH148" s="172"/>
      <c r="AI148" s="172"/>
      <c r="AJ148" s="173"/>
      <c r="AK148" s="169"/>
      <c r="AL148" s="169"/>
      <c r="AM148" s="169"/>
      <c r="AN148" s="169"/>
    </row>
    <row r="149" spans="2:40" s="122" customFormat="1" ht="16.149999999999999" hidden="1" customHeight="1" outlineLevel="1">
      <c r="B149" s="194"/>
      <c r="C149" s="195"/>
      <c r="D149" s="196"/>
      <c r="E149" s="222"/>
      <c r="F149" s="223"/>
      <c r="G149" s="179">
        <f t="shared" si="24"/>
        <v>0</v>
      </c>
      <c r="H149" s="207" t="s">
        <v>142</v>
      </c>
      <c r="I149" s="181">
        <v>0</v>
      </c>
      <c r="J149" s="179">
        <f t="shared" si="20"/>
        <v>0</v>
      </c>
      <c r="K149" s="224"/>
      <c r="L149" s="184"/>
      <c r="M149" s="198"/>
      <c r="N149" s="186">
        <f t="shared" si="21"/>
        <v>0</v>
      </c>
      <c r="O149" s="187">
        <f t="shared" si="22"/>
        <v>0</v>
      </c>
      <c r="P149" s="188">
        <v>0</v>
      </c>
      <c r="Q149" s="189">
        <f t="shared" si="23"/>
        <v>0</v>
      </c>
      <c r="R149" s="225"/>
      <c r="S149" s="226"/>
      <c r="T149" s="181">
        <v>0</v>
      </c>
      <c r="U149" s="181">
        <v>0</v>
      </c>
      <c r="V149" s="192">
        <f t="shared" si="6"/>
        <v>1</v>
      </c>
      <c r="W149" s="193">
        <f t="shared" si="7"/>
        <v>0</v>
      </c>
      <c r="X149" s="193">
        <f t="shared" si="8"/>
        <v>0</v>
      </c>
      <c r="Y149" s="193">
        <f t="shared" si="9"/>
        <v>0</v>
      </c>
      <c r="Z149" s="193">
        <f t="shared" si="8"/>
        <v>0</v>
      </c>
      <c r="AB149" s="169"/>
      <c r="AC149" s="169"/>
      <c r="AD149" s="170"/>
      <c r="AE149" s="169"/>
      <c r="AF149" s="170"/>
      <c r="AG149" s="171"/>
      <c r="AH149" s="172"/>
      <c r="AI149" s="172"/>
      <c r="AJ149" s="173"/>
      <c r="AK149" s="169"/>
      <c r="AL149" s="169"/>
      <c r="AM149" s="169"/>
      <c r="AN149" s="169"/>
    </row>
    <row r="150" spans="2:40" s="122" customFormat="1" ht="16.149999999999999" hidden="1" customHeight="1" outlineLevel="1">
      <c r="B150" s="194"/>
      <c r="C150" s="195"/>
      <c r="D150" s="196"/>
      <c r="E150" s="222"/>
      <c r="F150" s="223"/>
      <c r="G150" s="179">
        <f t="shared" si="24"/>
        <v>0</v>
      </c>
      <c r="H150" s="207" t="s">
        <v>142</v>
      </c>
      <c r="I150" s="181">
        <v>0</v>
      </c>
      <c r="J150" s="179">
        <f t="shared" si="20"/>
        <v>0</v>
      </c>
      <c r="K150" s="224"/>
      <c r="L150" s="184"/>
      <c r="M150" s="198"/>
      <c r="N150" s="186">
        <f t="shared" si="21"/>
        <v>0</v>
      </c>
      <c r="O150" s="187">
        <f t="shared" si="22"/>
        <v>0</v>
      </c>
      <c r="P150" s="188">
        <v>0</v>
      </c>
      <c r="Q150" s="189">
        <f t="shared" si="23"/>
        <v>0</v>
      </c>
      <c r="R150" s="225"/>
      <c r="S150" s="226"/>
      <c r="T150" s="181">
        <v>0</v>
      </c>
      <c r="U150" s="181">
        <v>0</v>
      </c>
      <c r="V150" s="192">
        <f t="shared" si="6"/>
        <v>1</v>
      </c>
      <c r="W150" s="193">
        <f t="shared" si="7"/>
        <v>0</v>
      </c>
      <c r="X150" s="193">
        <f t="shared" si="8"/>
        <v>0</v>
      </c>
      <c r="Y150" s="193">
        <f t="shared" si="9"/>
        <v>0</v>
      </c>
      <c r="Z150" s="193">
        <f t="shared" si="8"/>
        <v>0</v>
      </c>
      <c r="AB150" s="169"/>
      <c r="AC150" s="169"/>
      <c r="AD150" s="170"/>
      <c r="AE150" s="169"/>
      <c r="AF150" s="170"/>
      <c r="AG150" s="171"/>
      <c r="AH150" s="172"/>
      <c r="AI150" s="172"/>
      <c r="AJ150" s="173"/>
      <c r="AK150" s="169"/>
      <c r="AL150" s="169"/>
      <c r="AM150" s="169"/>
      <c r="AN150" s="169"/>
    </row>
    <row r="151" spans="2:40" s="122" customFormat="1" ht="16.149999999999999" hidden="1" customHeight="1" outlineLevel="1">
      <c r="B151" s="194"/>
      <c r="C151" s="195"/>
      <c r="D151" s="196"/>
      <c r="E151" s="222"/>
      <c r="F151" s="223"/>
      <c r="G151" s="179">
        <f t="shared" si="24"/>
        <v>0</v>
      </c>
      <c r="H151" s="207" t="s">
        <v>142</v>
      </c>
      <c r="I151" s="181">
        <v>0</v>
      </c>
      <c r="J151" s="179">
        <f t="shared" si="20"/>
        <v>0</v>
      </c>
      <c r="K151" s="224"/>
      <c r="L151" s="184"/>
      <c r="M151" s="198"/>
      <c r="N151" s="186">
        <f t="shared" si="21"/>
        <v>0</v>
      </c>
      <c r="O151" s="187">
        <f t="shared" si="22"/>
        <v>0</v>
      </c>
      <c r="P151" s="188">
        <v>0</v>
      </c>
      <c r="Q151" s="189">
        <f t="shared" si="23"/>
        <v>0</v>
      </c>
      <c r="R151" s="225"/>
      <c r="S151" s="226"/>
      <c r="T151" s="181">
        <v>0</v>
      </c>
      <c r="U151" s="181">
        <v>0</v>
      </c>
      <c r="V151" s="192">
        <f t="shared" si="6"/>
        <v>1</v>
      </c>
      <c r="W151" s="193">
        <f t="shared" si="7"/>
        <v>0</v>
      </c>
      <c r="X151" s="193">
        <f t="shared" si="8"/>
        <v>0</v>
      </c>
      <c r="Y151" s="193">
        <f t="shared" si="9"/>
        <v>0</v>
      </c>
      <c r="Z151" s="193">
        <f t="shared" si="8"/>
        <v>0</v>
      </c>
      <c r="AB151" s="169"/>
      <c r="AC151" s="169"/>
      <c r="AD151" s="170"/>
      <c r="AE151" s="169"/>
      <c r="AF151" s="170"/>
      <c r="AG151" s="171"/>
      <c r="AH151" s="172"/>
      <c r="AI151" s="172"/>
      <c r="AJ151" s="173"/>
      <c r="AK151" s="169"/>
      <c r="AL151" s="169"/>
      <c r="AM151" s="169"/>
      <c r="AN151" s="169"/>
    </row>
    <row r="152" spans="2:40" s="122" customFormat="1" ht="16.149999999999999" hidden="1" customHeight="1" outlineLevel="1">
      <c r="B152" s="194"/>
      <c r="C152" s="195"/>
      <c r="D152" s="196"/>
      <c r="E152" s="222"/>
      <c r="F152" s="223"/>
      <c r="G152" s="179">
        <f t="shared" si="24"/>
        <v>0</v>
      </c>
      <c r="H152" s="207" t="s">
        <v>142</v>
      </c>
      <c r="I152" s="181">
        <v>0</v>
      </c>
      <c r="J152" s="179">
        <f t="shared" si="20"/>
        <v>0</v>
      </c>
      <c r="K152" s="224"/>
      <c r="L152" s="184"/>
      <c r="M152" s="198"/>
      <c r="N152" s="186">
        <f t="shared" si="21"/>
        <v>0</v>
      </c>
      <c r="O152" s="187">
        <f t="shared" si="22"/>
        <v>0</v>
      </c>
      <c r="P152" s="188">
        <v>0</v>
      </c>
      <c r="Q152" s="189">
        <f t="shared" si="23"/>
        <v>0</v>
      </c>
      <c r="R152" s="225"/>
      <c r="S152" s="226"/>
      <c r="T152" s="181">
        <v>0</v>
      </c>
      <c r="U152" s="181">
        <v>0</v>
      </c>
      <c r="V152" s="192">
        <f t="shared" si="6"/>
        <v>1</v>
      </c>
      <c r="W152" s="193">
        <f t="shared" si="7"/>
        <v>0</v>
      </c>
      <c r="X152" s="193">
        <f t="shared" si="8"/>
        <v>0</v>
      </c>
      <c r="Y152" s="193">
        <f t="shared" si="9"/>
        <v>0</v>
      </c>
      <c r="Z152" s="193">
        <f t="shared" si="8"/>
        <v>0</v>
      </c>
      <c r="AB152" s="169"/>
      <c r="AC152" s="169"/>
      <c r="AD152" s="170"/>
      <c r="AE152" s="169"/>
      <c r="AF152" s="170"/>
      <c r="AG152" s="171"/>
      <c r="AH152" s="172"/>
      <c r="AI152" s="172"/>
      <c r="AJ152" s="173"/>
      <c r="AK152" s="169"/>
      <c r="AL152" s="169"/>
      <c r="AM152" s="169"/>
      <c r="AN152" s="169"/>
    </row>
    <row r="153" spans="2:40" s="122" customFormat="1" ht="16.149999999999999" hidden="1" customHeight="1" outlineLevel="1">
      <c r="B153" s="194"/>
      <c r="C153" s="195"/>
      <c r="D153" s="196"/>
      <c r="E153" s="222"/>
      <c r="F153" s="223"/>
      <c r="G153" s="179">
        <f t="shared" si="24"/>
        <v>0</v>
      </c>
      <c r="H153" s="207" t="s">
        <v>142</v>
      </c>
      <c r="I153" s="181">
        <v>0</v>
      </c>
      <c r="J153" s="179">
        <f t="shared" si="20"/>
        <v>0</v>
      </c>
      <c r="K153" s="224"/>
      <c r="L153" s="184"/>
      <c r="M153" s="198"/>
      <c r="N153" s="186">
        <f t="shared" si="21"/>
        <v>0</v>
      </c>
      <c r="O153" s="187">
        <f t="shared" si="22"/>
        <v>0</v>
      </c>
      <c r="P153" s="188">
        <v>0</v>
      </c>
      <c r="Q153" s="189">
        <f t="shared" si="23"/>
        <v>0</v>
      </c>
      <c r="R153" s="225"/>
      <c r="S153" s="226"/>
      <c r="T153" s="181">
        <v>0</v>
      </c>
      <c r="U153" s="181">
        <v>0</v>
      </c>
      <c r="V153" s="192">
        <f t="shared" si="6"/>
        <v>1</v>
      </c>
      <c r="W153" s="193">
        <f t="shared" si="7"/>
        <v>0</v>
      </c>
      <c r="X153" s="193">
        <f t="shared" si="8"/>
        <v>0</v>
      </c>
      <c r="Y153" s="193">
        <f t="shared" si="9"/>
        <v>0</v>
      </c>
      <c r="Z153" s="193">
        <f t="shared" si="8"/>
        <v>0</v>
      </c>
      <c r="AB153" s="169"/>
      <c r="AC153" s="169"/>
      <c r="AD153" s="170"/>
      <c r="AE153" s="169"/>
      <c r="AF153" s="170"/>
      <c r="AG153" s="171"/>
      <c r="AH153" s="172"/>
      <c r="AI153" s="172"/>
      <c r="AJ153" s="173"/>
      <c r="AK153" s="169"/>
      <c r="AL153" s="169"/>
      <c r="AM153" s="169"/>
      <c r="AN153" s="169"/>
    </row>
    <row r="154" spans="2:40" s="122" customFormat="1" ht="16.149999999999999" hidden="1" customHeight="1" outlineLevel="1">
      <c r="B154" s="199"/>
      <c r="C154" s="200"/>
      <c r="D154" s="201"/>
      <c r="E154" s="222"/>
      <c r="F154" s="223"/>
      <c r="G154" s="179">
        <f t="shared" si="24"/>
        <v>0</v>
      </c>
      <c r="H154" s="207" t="s">
        <v>142</v>
      </c>
      <c r="I154" s="181">
        <v>0</v>
      </c>
      <c r="J154" s="179">
        <f t="shared" si="20"/>
        <v>0</v>
      </c>
      <c r="K154" s="224"/>
      <c r="L154" s="184"/>
      <c r="M154" s="198"/>
      <c r="N154" s="186">
        <f t="shared" si="21"/>
        <v>0</v>
      </c>
      <c r="O154" s="187">
        <f t="shared" si="22"/>
        <v>0</v>
      </c>
      <c r="P154" s="188">
        <v>0</v>
      </c>
      <c r="Q154" s="189">
        <f t="shared" si="23"/>
        <v>0</v>
      </c>
      <c r="R154" s="225"/>
      <c r="S154" s="226"/>
      <c r="T154" s="181">
        <v>0</v>
      </c>
      <c r="U154" s="181">
        <v>0</v>
      </c>
      <c r="V154" s="192">
        <f t="shared" si="6"/>
        <v>1</v>
      </c>
      <c r="W154" s="193">
        <f t="shared" si="7"/>
        <v>0</v>
      </c>
      <c r="X154" s="193">
        <f t="shared" si="8"/>
        <v>0</v>
      </c>
      <c r="Y154" s="193">
        <f t="shared" si="9"/>
        <v>0</v>
      </c>
      <c r="Z154" s="193">
        <f t="shared" si="8"/>
        <v>0</v>
      </c>
      <c r="AB154" s="169"/>
      <c r="AC154" s="169"/>
      <c r="AD154" s="170"/>
      <c r="AE154" s="169"/>
      <c r="AF154" s="170"/>
      <c r="AG154" s="171"/>
      <c r="AH154" s="172"/>
      <c r="AI154" s="172"/>
      <c r="AJ154" s="173"/>
      <c r="AK154" s="169"/>
      <c r="AL154" s="169"/>
      <c r="AM154" s="169"/>
      <c r="AN154" s="169"/>
    </row>
    <row r="155" spans="2:40" s="122" customFormat="1" ht="15.75" collapsed="1">
      <c r="B155" s="227">
        <v>1</v>
      </c>
      <c r="C155" s="203" t="s">
        <v>133</v>
      </c>
      <c r="D155" s="204"/>
      <c r="E155" s="205" t="s">
        <v>142</v>
      </c>
      <c r="F155" s="206">
        <f>SUM(F156:F175)</f>
        <v>0</v>
      </c>
      <c r="G155" s="206">
        <f>IF(AND(F155&lt;&gt;0,$D$31&lt;&gt;0),F155/$D$31,0)</f>
        <v>0</v>
      </c>
      <c r="H155" s="228" cm="1">
        <f t="array" ref="H155">SUMPRODUCT((C91:D454="Substructure")*G91:G454)</f>
        <v>0</v>
      </c>
      <c r="I155" s="208" t="s">
        <v>142</v>
      </c>
      <c r="J155" s="209">
        <f>SUM(J156:J175)</f>
        <v>0</v>
      </c>
      <c r="K155" s="210" t="s">
        <v>142</v>
      </c>
      <c r="L155" s="211" t="s">
        <v>142</v>
      </c>
      <c r="M155" s="212" t="s">
        <v>142</v>
      </c>
      <c r="N155" s="213" t="s">
        <v>142</v>
      </c>
      <c r="O155" s="214">
        <f>SUM(O156:O175)</f>
        <v>0</v>
      </c>
      <c r="P155" s="215" t="s">
        <v>142</v>
      </c>
      <c r="Q155" s="216">
        <f>SUM(Q156:Q175)</f>
        <v>0</v>
      </c>
      <c r="R155" s="217" t="s">
        <v>142</v>
      </c>
      <c r="S155" s="218" t="s">
        <v>142</v>
      </c>
      <c r="T155" s="219">
        <f>IF(W155&lt;&gt;0,W155/($F$155+$O$155),0)</f>
        <v>0</v>
      </c>
      <c r="U155" s="219">
        <f>IF(Y155&lt;&gt;0,Y155/($F$155+$O$155),0)</f>
        <v>0</v>
      </c>
      <c r="V155" s="220">
        <f t="shared" si="6"/>
        <v>1</v>
      </c>
      <c r="W155" s="221">
        <f>SUM(W156:W175)</f>
        <v>0</v>
      </c>
      <c r="X155" s="221">
        <f t="shared" si="8"/>
        <v>0</v>
      </c>
      <c r="Y155" s="221">
        <f>SUM(Y156:Y175)</f>
        <v>0</v>
      </c>
      <c r="Z155" s="221">
        <f t="shared" si="8"/>
        <v>0</v>
      </c>
      <c r="AB155" s="169"/>
      <c r="AC155" s="169"/>
      <c r="AD155" s="170"/>
      <c r="AE155" s="169"/>
      <c r="AF155" s="170"/>
      <c r="AG155" s="171"/>
      <c r="AH155" s="172"/>
      <c r="AI155" s="172"/>
      <c r="AJ155" s="173"/>
      <c r="AK155" s="169"/>
      <c r="AL155" s="169"/>
      <c r="AM155" s="169"/>
      <c r="AN155" s="169"/>
    </row>
    <row r="156" spans="2:40" s="122" customFormat="1" outlineLevel="1">
      <c r="B156" s="229">
        <v>1</v>
      </c>
      <c r="C156" s="175" t="s">
        <v>133</v>
      </c>
      <c r="D156" s="176"/>
      <c r="E156" s="222"/>
      <c r="F156" s="223"/>
      <c r="G156" s="179">
        <f>IF(AND(F156&lt;&gt;0,$D$31&lt;&gt;0),F156/$D$31,0)</f>
        <v>0</v>
      </c>
      <c r="H156" s="207" t="s">
        <v>142</v>
      </c>
      <c r="I156" s="181">
        <v>0</v>
      </c>
      <c r="J156" s="179">
        <f t="shared" ref="J156:J175" si="25">I156*F156</f>
        <v>0</v>
      </c>
      <c r="K156" s="224"/>
      <c r="L156" s="184"/>
      <c r="M156" s="198"/>
      <c r="N156" s="186">
        <f>IF(M156&lt;&gt;0,INT(59/M156),0)</f>
        <v>0</v>
      </c>
      <c r="O156" s="187">
        <f>F156*N156</f>
        <v>0</v>
      </c>
      <c r="P156" s="188">
        <v>0</v>
      </c>
      <c r="Q156" s="189">
        <f>O156*P156</f>
        <v>0</v>
      </c>
      <c r="R156" s="225"/>
      <c r="S156" s="226"/>
      <c r="T156" s="181">
        <v>0</v>
      </c>
      <c r="U156" s="181">
        <v>0</v>
      </c>
      <c r="V156" s="192">
        <f t="shared" si="6"/>
        <v>1</v>
      </c>
      <c r="W156" s="193">
        <f t="shared" ref="W156:W175" si="26">T156*(F156+O156)</f>
        <v>0</v>
      </c>
      <c r="X156" s="193">
        <f t="shared" si="8"/>
        <v>0</v>
      </c>
      <c r="Y156" s="193">
        <f t="shared" ref="Y156:Y175" si="27">U156*(F156+O156)</f>
        <v>0</v>
      </c>
      <c r="Z156" s="193">
        <f t="shared" si="8"/>
        <v>0</v>
      </c>
      <c r="AB156" s="169"/>
      <c r="AC156" s="169"/>
      <c r="AD156" s="170"/>
      <c r="AE156" s="169"/>
      <c r="AF156" s="170"/>
      <c r="AG156" s="171"/>
      <c r="AH156" s="172"/>
      <c r="AI156" s="172"/>
      <c r="AJ156" s="173"/>
      <c r="AK156" s="169"/>
      <c r="AL156" s="169"/>
      <c r="AM156" s="169"/>
      <c r="AN156" s="169"/>
    </row>
    <row r="157" spans="2:40" s="122" customFormat="1" outlineLevel="1">
      <c r="B157" s="230"/>
      <c r="C157" s="195"/>
      <c r="D157" s="196"/>
      <c r="E157" s="222"/>
      <c r="F157" s="223"/>
      <c r="G157" s="179">
        <f>IF(AND(F157&lt;&gt;0,$D$31&lt;&gt;0),F157/$D$31,0)</f>
        <v>0</v>
      </c>
      <c r="H157" s="207" t="s">
        <v>142</v>
      </c>
      <c r="I157" s="181">
        <v>0</v>
      </c>
      <c r="J157" s="179">
        <f t="shared" si="25"/>
        <v>0</v>
      </c>
      <c r="K157" s="224"/>
      <c r="L157" s="184"/>
      <c r="M157" s="198"/>
      <c r="N157" s="186">
        <f t="shared" ref="N157:N174" si="28">IF(M157&lt;&gt;0,INT(59/M157),0)</f>
        <v>0</v>
      </c>
      <c r="O157" s="187">
        <f t="shared" ref="O157:O175" si="29">F157*N157</f>
        <v>0</v>
      </c>
      <c r="P157" s="188">
        <v>0</v>
      </c>
      <c r="Q157" s="189">
        <f t="shared" ref="Q157:Q175" si="30">O157*P157</f>
        <v>0</v>
      </c>
      <c r="R157" s="225"/>
      <c r="S157" s="226"/>
      <c r="T157" s="181">
        <v>0</v>
      </c>
      <c r="U157" s="181">
        <v>0</v>
      </c>
      <c r="V157" s="192">
        <f t="shared" ref="V157:V220" si="31">1-T157-U157</f>
        <v>1</v>
      </c>
      <c r="W157" s="193">
        <f t="shared" si="26"/>
        <v>0</v>
      </c>
      <c r="X157" s="193">
        <f t="shared" ref="X157:Z220" si="32">IF(AND(W157&lt;&gt;0,$D$31&lt;&gt;0),W157/$D$31,0)</f>
        <v>0</v>
      </c>
      <c r="Y157" s="193">
        <f t="shared" si="27"/>
        <v>0</v>
      </c>
      <c r="Z157" s="193">
        <f t="shared" si="32"/>
        <v>0</v>
      </c>
      <c r="AB157" s="169"/>
      <c r="AC157" s="169"/>
      <c r="AD157" s="170"/>
      <c r="AE157" s="169"/>
      <c r="AF157" s="170"/>
      <c r="AG157" s="171"/>
      <c r="AH157" s="172"/>
      <c r="AI157" s="172"/>
      <c r="AJ157" s="173"/>
      <c r="AK157" s="169"/>
      <c r="AL157" s="169"/>
      <c r="AM157" s="169"/>
      <c r="AN157" s="169"/>
    </row>
    <row r="158" spans="2:40" s="122" customFormat="1" outlineLevel="1">
      <c r="B158" s="230"/>
      <c r="C158" s="195"/>
      <c r="D158" s="196"/>
      <c r="E158" s="222"/>
      <c r="F158" s="223"/>
      <c r="G158" s="179">
        <f t="shared" ref="G158:G169" si="33">IF(AND(F158&lt;&gt;0,$D$31&lt;&gt;0),F158/$D$31,0)</f>
        <v>0</v>
      </c>
      <c r="H158" s="207" t="s">
        <v>142</v>
      </c>
      <c r="I158" s="181">
        <v>0</v>
      </c>
      <c r="J158" s="179">
        <f t="shared" si="25"/>
        <v>0</v>
      </c>
      <c r="K158" s="224"/>
      <c r="L158" s="184"/>
      <c r="M158" s="198"/>
      <c r="N158" s="186">
        <f t="shared" si="28"/>
        <v>0</v>
      </c>
      <c r="O158" s="187">
        <f t="shared" si="29"/>
        <v>0</v>
      </c>
      <c r="P158" s="188">
        <v>0</v>
      </c>
      <c r="Q158" s="189">
        <f t="shared" si="30"/>
        <v>0</v>
      </c>
      <c r="R158" s="225"/>
      <c r="S158" s="226"/>
      <c r="T158" s="181">
        <v>0</v>
      </c>
      <c r="U158" s="181">
        <v>0</v>
      </c>
      <c r="V158" s="192">
        <f t="shared" si="31"/>
        <v>1</v>
      </c>
      <c r="W158" s="193">
        <f t="shared" si="26"/>
        <v>0</v>
      </c>
      <c r="X158" s="193">
        <f t="shared" si="32"/>
        <v>0</v>
      </c>
      <c r="Y158" s="193">
        <f t="shared" si="27"/>
        <v>0</v>
      </c>
      <c r="Z158" s="193">
        <f t="shared" si="32"/>
        <v>0</v>
      </c>
      <c r="AB158" s="169"/>
      <c r="AC158" s="169"/>
      <c r="AD158" s="170"/>
      <c r="AE158" s="169"/>
      <c r="AF158" s="170"/>
      <c r="AG158" s="171"/>
      <c r="AH158" s="172"/>
      <c r="AI158" s="172"/>
      <c r="AJ158" s="173"/>
      <c r="AK158" s="169"/>
      <c r="AL158" s="169"/>
      <c r="AM158" s="169"/>
      <c r="AN158" s="169"/>
    </row>
    <row r="159" spans="2:40" s="122" customFormat="1" outlineLevel="1">
      <c r="B159" s="230"/>
      <c r="C159" s="195"/>
      <c r="D159" s="196"/>
      <c r="E159" s="222"/>
      <c r="F159" s="223"/>
      <c r="G159" s="179">
        <f t="shared" si="33"/>
        <v>0</v>
      </c>
      <c r="H159" s="207" t="s">
        <v>142</v>
      </c>
      <c r="I159" s="181">
        <v>0</v>
      </c>
      <c r="J159" s="179">
        <f t="shared" si="25"/>
        <v>0</v>
      </c>
      <c r="K159" s="224"/>
      <c r="L159" s="184"/>
      <c r="M159" s="198"/>
      <c r="N159" s="186">
        <f t="shared" si="28"/>
        <v>0</v>
      </c>
      <c r="O159" s="187">
        <f t="shared" si="29"/>
        <v>0</v>
      </c>
      <c r="P159" s="188">
        <v>0</v>
      </c>
      <c r="Q159" s="189">
        <f t="shared" si="30"/>
        <v>0</v>
      </c>
      <c r="R159" s="225"/>
      <c r="S159" s="226"/>
      <c r="T159" s="181">
        <v>0</v>
      </c>
      <c r="U159" s="181">
        <v>0</v>
      </c>
      <c r="V159" s="192">
        <f t="shared" si="31"/>
        <v>1</v>
      </c>
      <c r="W159" s="193">
        <f t="shared" si="26"/>
        <v>0</v>
      </c>
      <c r="X159" s="193">
        <f t="shared" si="32"/>
        <v>0</v>
      </c>
      <c r="Y159" s="193">
        <f t="shared" si="27"/>
        <v>0</v>
      </c>
      <c r="Z159" s="193">
        <f t="shared" si="32"/>
        <v>0</v>
      </c>
      <c r="AB159" s="169"/>
      <c r="AC159" s="169"/>
      <c r="AD159" s="170"/>
      <c r="AE159" s="169"/>
      <c r="AF159" s="170"/>
      <c r="AG159" s="171"/>
      <c r="AH159" s="172"/>
      <c r="AI159" s="172"/>
      <c r="AJ159" s="173"/>
      <c r="AK159" s="169"/>
      <c r="AL159" s="169"/>
      <c r="AM159" s="169"/>
      <c r="AN159" s="169"/>
    </row>
    <row r="160" spans="2:40" s="122" customFormat="1" outlineLevel="1">
      <c r="B160" s="230"/>
      <c r="C160" s="195"/>
      <c r="D160" s="196"/>
      <c r="E160" s="222"/>
      <c r="F160" s="223"/>
      <c r="G160" s="179">
        <f t="shared" si="33"/>
        <v>0</v>
      </c>
      <c r="H160" s="207" t="s">
        <v>142</v>
      </c>
      <c r="I160" s="181">
        <v>0</v>
      </c>
      <c r="J160" s="179">
        <f t="shared" si="25"/>
        <v>0</v>
      </c>
      <c r="K160" s="224"/>
      <c r="L160" s="184"/>
      <c r="M160" s="198"/>
      <c r="N160" s="186">
        <f t="shared" si="28"/>
        <v>0</v>
      </c>
      <c r="O160" s="187">
        <f t="shared" si="29"/>
        <v>0</v>
      </c>
      <c r="P160" s="188">
        <v>0</v>
      </c>
      <c r="Q160" s="189">
        <f t="shared" si="30"/>
        <v>0</v>
      </c>
      <c r="R160" s="225"/>
      <c r="S160" s="226"/>
      <c r="T160" s="181">
        <v>0</v>
      </c>
      <c r="U160" s="181">
        <v>0</v>
      </c>
      <c r="V160" s="192">
        <f t="shared" si="31"/>
        <v>1</v>
      </c>
      <c r="W160" s="193">
        <f t="shared" si="26"/>
        <v>0</v>
      </c>
      <c r="X160" s="193">
        <f t="shared" si="32"/>
        <v>0</v>
      </c>
      <c r="Y160" s="193">
        <f t="shared" si="27"/>
        <v>0</v>
      </c>
      <c r="Z160" s="193">
        <f t="shared" si="32"/>
        <v>0</v>
      </c>
      <c r="AB160" s="169"/>
      <c r="AC160" s="169"/>
      <c r="AD160" s="170"/>
      <c r="AE160" s="169"/>
      <c r="AF160" s="170"/>
      <c r="AG160" s="171"/>
      <c r="AH160" s="172"/>
      <c r="AI160" s="172"/>
      <c r="AJ160" s="173"/>
      <c r="AK160" s="169"/>
      <c r="AL160" s="169"/>
      <c r="AM160" s="169"/>
      <c r="AN160" s="169"/>
    </row>
    <row r="161" spans="2:40" s="122" customFormat="1" outlineLevel="1">
      <c r="B161" s="230"/>
      <c r="C161" s="195"/>
      <c r="D161" s="196"/>
      <c r="E161" s="222"/>
      <c r="F161" s="223"/>
      <c r="G161" s="179">
        <f t="shared" si="33"/>
        <v>0</v>
      </c>
      <c r="H161" s="207" t="s">
        <v>142</v>
      </c>
      <c r="I161" s="181">
        <v>0</v>
      </c>
      <c r="J161" s="179">
        <f t="shared" si="25"/>
        <v>0</v>
      </c>
      <c r="K161" s="224"/>
      <c r="L161" s="184"/>
      <c r="M161" s="198"/>
      <c r="N161" s="186">
        <f t="shared" si="28"/>
        <v>0</v>
      </c>
      <c r="O161" s="187">
        <f t="shared" si="29"/>
        <v>0</v>
      </c>
      <c r="P161" s="188">
        <v>0</v>
      </c>
      <c r="Q161" s="189">
        <f t="shared" si="30"/>
        <v>0</v>
      </c>
      <c r="R161" s="225"/>
      <c r="S161" s="226"/>
      <c r="T161" s="181">
        <v>0</v>
      </c>
      <c r="U161" s="181">
        <v>0</v>
      </c>
      <c r="V161" s="192">
        <f t="shared" si="31"/>
        <v>1</v>
      </c>
      <c r="W161" s="193">
        <f t="shared" si="26"/>
        <v>0</v>
      </c>
      <c r="X161" s="193">
        <f t="shared" si="32"/>
        <v>0</v>
      </c>
      <c r="Y161" s="193">
        <f t="shared" si="27"/>
        <v>0</v>
      </c>
      <c r="Z161" s="193">
        <f t="shared" si="32"/>
        <v>0</v>
      </c>
      <c r="AB161" s="169"/>
      <c r="AC161" s="169"/>
      <c r="AD161" s="170"/>
      <c r="AE161" s="169"/>
      <c r="AF161" s="170"/>
      <c r="AG161" s="171"/>
      <c r="AH161" s="172"/>
      <c r="AI161" s="172"/>
      <c r="AJ161" s="173"/>
      <c r="AK161" s="169"/>
      <c r="AL161" s="169"/>
      <c r="AM161" s="169"/>
      <c r="AN161" s="169"/>
    </row>
    <row r="162" spans="2:40" s="122" customFormat="1" outlineLevel="1">
      <c r="B162" s="230"/>
      <c r="C162" s="195"/>
      <c r="D162" s="196"/>
      <c r="E162" s="222"/>
      <c r="F162" s="223"/>
      <c r="G162" s="179">
        <f t="shared" si="33"/>
        <v>0</v>
      </c>
      <c r="H162" s="207" t="s">
        <v>142</v>
      </c>
      <c r="I162" s="181">
        <v>0</v>
      </c>
      <c r="J162" s="179">
        <f t="shared" si="25"/>
        <v>0</v>
      </c>
      <c r="K162" s="224"/>
      <c r="L162" s="184"/>
      <c r="M162" s="198"/>
      <c r="N162" s="186">
        <f t="shared" si="28"/>
        <v>0</v>
      </c>
      <c r="O162" s="187">
        <f t="shared" si="29"/>
        <v>0</v>
      </c>
      <c r="P162" s="188">
        <v>0</v>
      </c>
      <c r="Q162" s="189">
        <f t="shared" si="30"/>
        <v>0</v>
      </c>
      <c r="R162" s="225"/>
      <c r="S162" s="226"/>
      <c r="T162" s="181">
        <v>0</v>
      </c>
      <c r="U162" s="181">
        <v>0</v>
      </c>
      <c r="V162" s="192">
        <f t="shared" si="31"/>
        <v>1</v>
      </c>
      <c r="W162" s="193">
        <f t="shared" si="26"/>
        <v>0</v>
      </c>
      <c r="X162" s="193">
        <f t="shared" si="32"/>
        <v>0</v>
      </c>
      <c r="Y162" s="193">
        <f t="shared" si="27"/>
        <v>0</v>
      </c>
      <c r="Z162" s="193">
        <f t="shared" si="32"/>
        <v>0</v>
      </c>
      <c r="AB162" s="169"/>
      <c r="AC162" s="169"/>
      <c r="AD162" s="170"/>
      <c r="AE162" s="169"/>
      <c r="AF162" s="170"/>
      <c r="AG162" s="171"/>
      <c r="AH162" s="172"/>
      <c r="AI162" s="172"/>
      <c r="AJ162" s="173"/>
      <c r="AK162" s="169"/>
      <c r="AL162" s="169"/>
      <c r="AM162" s="169"/>
      <c r="AN162" s="169"/>
    </row>
    <row r="163" spans="2:40" s="122" customFormat="1" outlineLevel="1">
      <c r="B163" s="230"/>
      <c r="C163" s="195"/>
      <c r="D163" s="196"/>
      <c r="E163" s="222"/>
      <c r="F163" s="223"/>
      <c r="G163" s="179">
        <f t="shared" si="33"/>
        <v>0</v>
      </c>
      <c r="H163" s="207" t="s">
        <v>142</v>
      </c>
      <c r="I163" s="181">
        <v>0</v>
      </c>
      <c r="J163" s="179">
        <f t="shared" si="25"/>
        <v>0</v>
      </c>
      <c r="K163" s="224"/>
      <c r="L163" s="184"/>
      <c r="M163" s="198"/>
      <c r="N163" s="186">
        <f t="shared" si="28"/>
        <v>0</v>
      </c>
      <c r="O163" s="187">
        <f t="shared" si="29"/>
        <v>0</v>
      </c>
      <c r="P163" s="188">
        <v>0</v>
      </c>
      <c r="Q163" s="189">
        <f t="shared" si="30"/>
        <v>0</v>
      </c>
      <c r="R163" s="225"/>
      <c r="S163" s="226"/>
      <c r="T163" s="181">
        <v>0</v>
      </c>
      <c r="U163" s="181">
        <v>0</v>
      </c>
      <c r="V163" s="192">
        <f t="shared" si="31"/>
        <v>1</v>
      </c>
      <c r="W163" s="193">
        <f t="shared" si="26"/>
        <v>0</v>
      </c>
      <c r="X163" s="193">
        <f t="shared" si="32"/>
        <v>0</v>
      </c>
      <c r="Y163" s="193">
        <f t="shared" si="27"/>
        <v>0</v>
      </c>
      <c r="Z163" s="193">
        <f t="shared" si="32"/>
        <v>0</v>
      </c>
      <c r="AB163" s="169"/>
      <c r="AC163" s="169"/>
      <c r="AD163" s="170"/>
      <c r="AE163" s="169"/>
      <c r="AF163" s="170"/>
      <c r="AG163" s="171"/>
      <c r="AH163" s="172"/>
      <c r="AI163" s="172"/>
      <c r="AJ163" s="173"/>
      <c r="AK163" s="169"/>
      <c r="AL163" s="169"/>
      <c r="AM163" s="169"/>
      <c r="AN163" s="169"/>
    </row>
    <row r="164" spans="2:40" s="122" customFormat="1" outlineLevel="1">
      <c r="B164" s="230"/>
      <c r="C164" s="195"/>
      <c r="D164" s="196"/>
      <c r="E164" s="222"/>
      <c r="F164" s="223"/>
      <c r="G164" s="179">
        <f t="shared" si="33"/>
        <v>0</v>
      </c>
      <c r="H164" s="207" t="s">
        <v>142</v>
      </c>
      <c r="I164" s="181">
        <v>0</v>
      </c>
      <c r="J164" s="179">
        <f t="shared" si="25"/>
        <v>0</v>
      </c>
      <c r="K164" s="224"/>
      <c r="L164" s="184"/>
      <c r="M164" s="198"/>
      <c r="N164" s="186">
        <f t="shared" si="28"/>
        <v>0</v>
      </c>
      <c r="O164" s="187">
        <f t="shared" si="29"/>
        <v>0</v>
      </c>
      <c r="P164" s="188">
        <v>0</v>
      </c>
      <c r="Q164" s="189">
        <f t="shared" si="30"/>
        <v>0</v>
      </c>
      <c r="R164" s="225"/>
      <c r="S164" s="226"/>
      <c r="T164" s="181">
        <v>0</v>
      </c>
      <c r="U164" s="181">
        <v>0</v>
      </c>
      <c r="V164" s="192">
        <f t="shared" si="31"/>
        <v>1</v>
      </c>
      <c r="W164" s="193">
        <f t="shared" si="26"/>
        <v>0</v>
      </c>
      <c r="X164" s="193">
        <f t="shared" si="32"/>
        <v>0</v>
      </c>
      <c r="Y164" s="193">
        <f t="shared" si="27"/>
        <v>0</v>
      </c>
      <c r="Z164" s="193">
        <f t="shared" si="32"/>
        <v>0</v>
      </c>
      <c r="AB164" s="169"/>
      <c r="AC164" s="169"/>
      <c r="AD164" s="170"/>
      <c r="AE164" s="169"/>
      <c r="AF164" s="170"/>
      <c r="AG164" s="171"/>
      <c r="AH164" s="172"/>
      <c r="AI164" s="172"/>
      <c r="AJ164" s="173"/>
      <c r="AK164" s="169"/>
      <c r="AL164" s="169"/>
      <c r="AM164" s="169"/>
      <c r="AN164" s="169"/>
    </row>
    <row r="165" spans="2:40" s="122" customFormat="1" outlineLevel="1">
      <c r="B165" s="230"/>
      <c r="C165" s="195"/>
      <c r="D165" s="196"/>
      <c r="E165" s="222"/>
      <c r="F165" s="223"/>
      <c r="G165" s="179">
        <f t="shared" si="33"/>
        <v>0</v>
      </c>
      <c r="H165" s="207" t="s">
        <v>142</v>
      </c>
      <c r="I165" s="181">
        <v>0</v>
      </c>
      <c r="J165" s="179">
        <f t="shared" si="25"/>
        <v>0</v>
      </c>
      <c r="K165" s="224"/>
      <c r="L165" s="184"/>
      <c r="M165" s="198"/>
      <c r="N165" s="186">
        <f t="shared" si="28"/>
        <v>0</v>
      </c>
      <c r="O165" s="187">
        <f t="shared" si="29"/>
        <v>0</v>
      </c>
      <c r="P165" s="188">
        <v>0</v>
      </c>
      <c r="Q165" s="189">
        <f t="shared" si="30"/>
        <v>0</v>
      </c>
      <c r="R165" s="225"/>
      <c r="S165" s="226"/>
      <c r="T165" s="181">
        <v>0</v>
      </c>
      <c r="U165" s="181">
        <v>0</v>
      </c>
      <c r="V165" s="192">
        <f t="shared" si="31"/>
        <v>1</v>
      </c>
      <c r="W165" s="193">
        <f t="shared" si="26"/>
        <v>0</v>
      </c>
      <c r="X165" s="193">
        <f t="shared" si="32"/>
        <v>0</v>
      </c>
      <c r="Y165" s="193">
        <f t="shared" si="27"/>
        <v>0</v>
      </c>
      <c r="Z165" s="193">
        <f t="shared" si="32"/>
        <v>0</v>
      </c>
      <c r="AB165" s="169"/>
      <c r="AC165" s="169"/>
      <c r="AD165" s="170"/>
      <c r="AE165" s="169"/>
      <c r="AF165" s="170"/>
      <c r="AG165" s="171"/>
      <c r="AH165" s="172"/>
      <c r="AI165" s="172"/>
      <c r="AJ165" s="173"/>
      <c r="AK165" s="169"/>
      <c r="AL165" s="169"/>
      <c r="AM165" s="169"/>
      <c r="AN165" s="169"/>
    </row>
    <row r="166" spans="2:40" s="122" customFormat="1" outlineLevel="1">
      <c r="B166" s="230"/>
      <c r="C166" s="195"/>
      <c r="D166" s="196"/>
      <c r="E166" s="222"/>
      <c r="F166" s="223"/>
      <c r="G166" s="179">
        <f t="shared" si="33"/>
        <v>0</v>
      </c>
      <c r="H166" s="207" t="s">
        <v>142</v>
      </c>
      <c r="I166" s="181">
        <v>0</v>
      </c>
      <c r="J166" s="179">
        <f t="shared" si="25"/>
        <v>0</v>
      </c>
      <c r="K166" s="224"/>
      <c r="L166" s="184"/>
      <c r="M166" s="198"/>
      <c r="N166" s="186">
        <f t="shared" si="28"/>
        <v>0</v>
      </c>
      <c r="O166" s="187">
        <f t="shared" si="29"/>
        <v>0</v>
      </c>
      <c r="P166" s="188">
        <v>0</v>
      </c>
      <c r="Q166" s="189">
        <f t="shared" si="30"/>
        <v>0</v>
      </c>
      <c r="R166" s="225"/>
      <c r="S166" s="226"/>
      <c r="T166" s="181">
        <v>0</v>
      </c>
      <c r="U166" s="181">
        <v>0</v>
      </c>
      <c r="V166" s="192">
        <f t="shared" si="31"/>
        <v>1</v>
      </c>
      <c r="W166" s="193">
        <f t="shared" si="26"/>
        <v>0</v>
      </c>
      <c r="X166" s="193">
        <f t="shared" si="32"/>
        <v>0</v>
      </c>
      <c r="Y166" s="193">
        <f t="shared" si="27"/>
        <v>0</v>
      </c>
      <c r="Z166" s="193">
        <f t="shared" si="32"/>
        <v>0</v>
      </c>
      <c r="AB166" s="169"/>
      <c r="AC166" s="169"/>
      <c r="AD166" s="170"/>
      <c r="AE166" s="169"/>
      <c r="AF166" s="170"/>
      <c r="AG166" s="171"/>
      <c r="AH166" s="172"/>
      <c r="AI166" s="172"/>
      <c r="AJ166" s="173"/>
      <c r="AK166" s="169"/>
      <c r="AL166" s="169"/>
      <c r="AM166" s="169"/>
      <c r="AN166" s="169"/>
    </row>
    <row r="167" spans="2:40" s="122" customFormat="1" outlineLevel="1">
      <c r="B167" s="230"/>
      <c r="C167" s="195"/>
      <c r="D167" s="196"/>
      <c r="E167" s="222"/>
      <c r="F167" s="223"/>
      <c r="G167" s="179">
        <f t="shared" si="33"/>
        <v>0</v>
      </c>
      <c r="H167" s="207" t="s">
        <v>142</v>
      </c>
      <c r="I167" s="181">
        <v>0</v>
      </c>
      <c r="J167" s="179">
        <f t="shared" si="25"/>
        <v>0</v>
      </c>
      <c r="K167" s="224"/>
      <c r="L167" s="184"/>
      <c r="M167" s="198"/>
      <c r="N167" s="186">
        <f t="shared" si="28"/>
        <v>0</v>
      </c>
      <c r="O167" s="187">
        <f t="shared" si="29"/>
        <v>0</v>
      </c>
      <c r="P167" s="188">
        <v>0</v>
      </c>
      <c r="Q167" s="189">
        <f t="shared" si="30"/>
        <v>0</v>
      </c>
      <c r="R167" s="225"/>
      <c r="S167" s="226"/>
      <c r="T167" s="181">
        <v>0</v>
      </c>
      <c r="U167" s="181">
        <v>0</v>
      </c>
      <c r="V167" s="192">
        <f t="shared" si="31"/>
        <v>1</v>
      </c>
      <c r="W167" s="193">
        <f t="shared" si="26"/>
        <v>0</v>
      </c>
      <c r="X167" s="193">
        <f t="shared" si="32"/>
        <v>0</v>
      </c>
      <c r="Y167" s="193">
        <f t="shared" si="27"/>
        <v>0</v>
      </c>
      <c r="Z167" s="193">
        <f t="shared" si="32"/>
        <v>0</v>
      </c>
      <c r="AB167" s="169"/>
      <c r="AC167" s="169"/>
      <c r="AD167" s="170"/>
      <c r="AE167" s="169"/>
      <c r="AF167" s="170"/>
      <c r="AG167" s="171"/>
      <c r="AH167" s="172"/>
      <c r="AI167" s="172"/>
      <c r="AJ167" s="173"/>
      <c r="AK167" s="169"/>
      <c r="AL167" s="169"/>
      <c r="AM167" s="169"/>
      <c r="AN167" s="169"/>
    </row>
    <row r="168" spans="2:40" s="122" customFormat="1" outlineLevel="1">
      <c r="B168" s="230"/>
      <c r="C168" s="195"/>
      <c r="D168" s="196"/>
      <c r="E168" s="222"/>
      <c r="F168" s="223"/>
      <c r="G168" s="179">
        <f t="shared" si="33"/>
        <v>0</v>
      </c>
      <c r="H168" s="207" t="s">
        <v>142</v>
      </c>
      <c r="I168" s="181">
        <v>0</v>
      </c>
      <c r="J168" s="179">
        <f t="shared" si="25"/>
        <v>0</v>
      </c>
      <c r="K168" s="224"/>
      <c r="L168" s="184"/>
      <c r="M168" s="198"/>
      <c r="N168" s="186">
        <f t="shared" si="28"/>
        <v>0</v>
      </c>
      <c r="O168" s="187">
        <f t="shared" si="29"/>
        <v>0</v>
      </c>
      <c r="P168" s="188">
        <v>0</v>
      </c>
      <c r="Q168" s="189">
        <f t="shared" si="30"/>
        <v>0</v>
      </c>
      <c r="R168" s="225"/>
      <c r="S168" s="226"/>
      <c r="T168" s="181">
        <v>0</v>
      </c>
      <c r="U168" s="181">
        <v>0</v>
      </c>
      <c r="V168" s="192">
        <f t="shared" si="31"/>
        <v>1</v>
      </c>
      <c r="W168" s="193">
        <f t="shared" si="26"/>
        <v>0</v>
      </c>
      <c r="X168" s="193">
        <f t="shared" si="32"/>
        <v>0</v>
      </c>
      <c r="Y168" s="193">
        <f t="shared" si="27"/>
        <v>0</v>
      </c>
      <c r="Z168" s="193">
        <f t="shared" si="32"/>
        <v>0</v>
      </c>
      <c r="AB168" s="169"/>
      <c r="AC168" s="169"/>
      <c r="AD168" s="170"/>
      <c r="AE168" s="169"/>
      <c r="AF168" s="170"/>
      <c r="AG168" s="171"/>
      <c r="AH168" s="172"/>
      <c r="AI168" s="172"/>
      <c r="AJ168" s="173"/>
      <c r="AK168" s="169"/>
      <c r="AL168" s="169"/>
      <c r="AM168" s="169"/>
      <c r="AN168" s="169"/>
    </row>
    <row r="169" spans="2:40" s="122" customFormat="1" outlineLevel="1">
      <c r="B169" s="230"/>
      <c r="C169" s="195"/>
      <c r="D169" s="196"/>
      <c r="E169" s="222"/>
      <c r="F169" s="223"/>
      <c r="G169" s="179">
        <f t="shared" si="33"/>
        <v>0</v>
      </c>
      <c r="H169" s="207" t="s">
        <v>142</v>
      </c>
      <c r="I169" s="181">
        <v>0</v>
      </c>
      <c r="J169" s="179">
        <f t="shared" si="25"/>
        <v>0</v>
      </c>
      <c r="K169" s="224"/>
      <c r="L169" s="184"/>
      <c r="M169" s="198"/>
      <c r="N169" s="186">
        <f t="shared" si="28"/>
        <v>0</v>
      </c>
      <c r="O169" s="187">
        <f t="shared" si="29"/>
        <v>0</v>
      </c>
      <c r="P169" s="188">
        <v>0</v>
      </c>
      <c r="Q169" s="189">
        <f t="shared" si="30"/>
        <v>0</v>
      </c>
      <c r="R169" s="225"/>
      <c r="S169" s="226"/>
      <c r="T169" s="181">
        <v>0</v>
      </c>
      <c r="U169" s="181">
        <v>0</v>
      </c>
      <c r="V169" s="192">
        <f t="shared" si="31"/>
        <v>1</v>
      </c>
      <c r="W169" s="193">
        <f t="shared" si="26"/>
        <v>0</v>
      </c>
      <c r="X169" s="193">
        <f t="shared" si="32"/>
        <v>0</v>
      </c>
      <c r="Y169" s="193">
        <f t="shared" si="27"/>
        <v>0</v>
      </c>
      <c r="Z169" s="193">
        <f t="shared" si="32"/>
        <v>0</v>
      </c>
      <c r="AB169" s="169"/>
      <c r="AC169" s="169"/>
      <c r="AD169" s="170"/>
      <c r="AE169" s="169"/>
      <c r="AF169" s="170"/>
      <c r="AG169" s="171"/>
      <c r="AH169" s="172"/>
      <c r="AI169" s="172"/>
      <c r="AJ169" s="173"/>
      <c r="AK169" s="169"/>
      <c r="AL169" s="169"/>
      <c r="AM169" s="169"/>
      <c r="AN169" s="169"/>
    </row>
    <row r="170" spans="2:40" s="122" customFormat="1" outlineLevel="1">
      <c r="B170" s="230"/>
      <c r="C170" s="195"/>
      <c r="D170" s="196"/>
      <c r="E170" s="222"/>
      <c r="F170" s="223"/>
      <c r="G170" s="179">
        <f>IF(AND(F170&lt;&gt;0,$D$31&lt;&gt;0),F170/$D$31,0)</f>
        <v>0</v>
      </c>
      <c r="H170" s="207" t="s">
        <v>142</v>
      </c>
      <c r="I170" s="181">
        <v>0</v>
      </c>
      <c r="J170" s="179">
        <f t="shared" si="25"/>
        <v>0</v>
      </c>
      <c r="K170" s="224"/>
      <c r="L170" s="184"/>
      <c r="M170" s="198"/>
      <c r="N170" s="186">
        <f t="shared" si="28"/>
        <v>0</v>
      </c>
      <c r="O170" s="187">
        <f t="shared" si="29"/>
        <v>0</v>
      </c>
      <c r="P170" s="188">
        <v>0</v>
      </c>
      <c r="Q170" s="189">
        <f t="shared" si="30"/>
        <v>0</v>
      </c>
      <c r="R170" s="225"/>
      <c r="S170" s="226"/>
      <c r="T170" s="181">
        <v>0</v>
      </c>
      <c r="U170" s="181">
        <v>0</v>
      </c>
      <c r="V170" s="192">
        <f t="shared" si="31"/>
        <v>1</v>
      </c>
      <c r="W170" s="193">
        <f t="shared" si="26"/>
        <v>0</v>
      </c>
      <c r="X170" s="193">
        <f t="shared" si="32"/>
        <v>0</v>
      </c>
      <c r="Y170" s="193">
        <f t="shared" si="27"/>
        <v>0</v>
      </c>
      <c r="Z170" s="193">
        <f t="shared" si="32"/>
        <v>0</v>
      </c>
      <c r="AB170" s="169"/>
      <c r="AC170" s="169"/>
      <c r="AD170" s="170"/>
      <c r="AE170" s="169"/>
      <c r="AF170" s="170"/>
      <c r="AG170" s="171"/>
      <c r="AH170" s="172"/>
      <c r="AI170" s="172"/>
      <c r="AJ170" s="173"/>
      <c r="AK170" s="169"/>
      <c r="AL170" s="169"/>
      <c r="AM170" s="169"/>
      <c r="AN170" s="169"/>
    </row>
    <row r="171" spans="2:40" s="122" customFormat="1" outlineLevel="1">
      <c r="B171" s="230"/>
      <c r="C171" s="195"/>
      <c r="D171" s="196"/>
      <c r="E171" s="222"/>
      <c r="F171" s="223"/>
      <c r="G171" s="179">
        <f>IF(AND(F171&lt;&gt;0,$D$31&lt;&gt;0),F171/$D$31,0)</f>
        <v>0</v>
      </c>
      <c r="H171" s="207" t="s">
        <v>142</v>
      </c>
      <c r="I171" s="181">
        <v>0</v>
      </c>
      <c r="J171" s="179">
        <f t="shared" si="25"/>
        <v>0</v>
      </c>
      <c r="K171" s="224"/>
      <c r="L171" s="184"/>
      <c r="M171" s="198"/>
      <c r="N171" s="186">
        <f t="shared" si="28"/>
        <v>0</v>
      </c>
      <c r="O171" s="187">
        <f t="shared" si="29"/>
        <v>0</v>
      </c>
      <c r="P171" s="188">
        <v>0</v>
      </c>
      <c r="Q171" s="189">
        <f t="shared" si="30"/>
        <v>0</v>
      </c>
      <c r="R171" s="225"/>
      <c r="S171" s="226"/>
      <c r="T171" s="181">
        <v>0</v>
      </c>
      <c r="U171" s="181">
        <v>0</v>
      </c>
      <c r="V171" s="192">
        <f t="shared" si="31"/>
        <v>1</v>
      </c>
      <c r="W171" s="193">
        <f t="shared" si="26"/>
        <v>0</v>
      </c>
      <c r="X171" s="193">
        <f t="shared" si="32"/>
        <v>0</v>
      </c>
      <c r="Y171" s="193">
        <f t="shared" si="27"/>
        <v>0</v>
      </c>
      <c r="Z171" s="193">
        <f t="shared" si="32"/>
        <v>0</v>
      </c>
      <c r="AB171" s="169"/>
      <c r="AC171" s="169"/>
      <c r="AD171" s="170"/>
      <c r="AE171" s="169"/>
      <c r="AF171" s="170"/>
      <c r="AG171" s="171"/>
      <c r="AH171" s="172"/>
      <c r="AI171" s="172"/>
      <c r="AJ171" s="173"/>
      <c r="AK171" s="169"/>
      <c r="AL171" s="169"/>
      <c r="AM171" s="169"/>
      <c r="AN171" s="169"/>
    </row>
    <row r="172" spans="2:40" s="122" customFormat="1" outlineLevel="1">
      <c r="B172" s="230"/>
      <c r="C172" s="195"/>
      <c r="D172" s="196"/>
      <c r="E172" s="222"/>
      <c r="F172" s="223"/>
      <c r="G172" s="179">
        <f t="shared" ref="G172:G174" si="34">IF(AND(F172&lt;&gt;0,$D$31&lt;&gt;0),F172/$D$31,0)</f>
        <v>0</v>
      </c>
      <c r="H172" s="207" t="s">
        <v>142</v>
      </c>
      <c r="I172" s="181">
        <v>0</v>
      </c>
      <c r="J172" s="179">
        <f t="shared" si="25"/>
        <v>0</v>
      </c>
      <c r="K172" s="224"/>
      <c r="L172" s="184"/>
      <c r="M172" s="198"/>
      <c r="N172" s="186">
        <f t="shared" si="28"/>
        <v>0</v>
      </c>
      <c r="O172" s="187">
        <f t="shared" si="29"/>
        <v>0</v>
      </c>
      <c r="P172" s="188">
        <v>0</v>
      </c>
      <c r="Q172" s="189">
        <f t="shared" si="30"/>
        <v>0</v>
      </c>
      <c r="R172" s="225"/>
      <c r="S172" s="226"/>
      <c r="T172" s="181">
        <v>0</v>
      </c>
      <c r="U172" s="181">
        <v>0</v>
      </c>
      <c r="V172" s="192">
        <f t="shared" si="31"/>
        <v>1</v>
      </c>
      <c r="W172" s="193">
        <f t="shared" si="26"/>
        <v>0</v>
      </c>
      <c r="X172" s="193">
        <f t="shared" si="32"/>
        <v>0</v>
      </c>
      <c r="Y172" s="193">
        <f t="shared" si="27"/>
        <v>0</v>
      </c>
      <c r="Z172" s="193">
        <f t="shared" si="32"/>
        <v>0</v>
      </c>
      <c r="AB172" s="169"/>
      <c r="AC172" s="169"/>
      <c r="AD172" s="170"/>
      <c r="AE172" s="169"/>
      <c r="AF172" s="170"/>
      <c r="AG172" s="171"/>
      <c r="AH172" s="172"/>
      <c r="AI172" s="172"/>
      <c r="AJ172" s="173"/>
      <c r="AK172" s="169"/>
      <c r="AL172" s="169"/>
      <c r="AM172" s="169"/>
      <c r="AN172" s="169"/>
    </row>
    <row r="173" spans="2:40" s="122" customFormat="1" outlineLevel="1">
      <c r="B173" s="230"/>
      <c r="C173" s="195"/>
      <c r="D173" s="196"/>
      <c r="E173" s="222"/>
      <c r="F173" s="223"/>
      <c r="G173" s="179">
        <f t="shared" si="34"/>
        <v>0</v>
      </c>
      <c r="H173" s="207" t="s">
        <v>142</v>
      </c>
      <c r="I173" s="181">
        <v>0</v>
      </c>
      <c r="J173" s="179">
        <f t="shared" si="25"/>
        <v>0</v>
      </c>
      <c r="K173" s="224"/>
      <c r="L173" s="184"/>
      <c r="M173" s="198"/>
      <c r="N173" s="186">
        <f t="shared" si="28"/>
        <v>0</v>
      </c>
      <c r="O173" s="187">
        <f t="shared" si="29"/>
        <v>0</v>
      </c>
      <c r="P173" s="188">
        <v>0</v>
      </c>
      <c r="Q173" s="189">
        <f t="shared" si="30"/>
        <v>0</v>
      </c>
      <c r="R173" s="225"/>
      <c r="S173" s="226"/>
      <c r="T173" s="181">
        <v>0</v>
      </c>
      <c r="U173" s="181">
        <v>0</v>
      </c>
      <c r="V173" s="192">
        <f t="shared" si="31"/>
        <v>1</v>
      </c>
      <c r="W173" s="193">
        <f t="shared" si="26"/>
        <v>0</v>
      </c>
      <c r="X173" s="193">
        <f t="shared" si="32"/>
        <v>0</v>
      </c>
      <c r="Y173" s="193">
        <f t="shared" si="27"/>
        <v>0</v>
      </c>
      <c r="Z173" s="193">
        <f t="shared" si="32"/>
        <v>0</v>
      </c>
      <c r="AB173" s="169"/>
      <c r="AC173" s="169"/>
      <c r="AD173" s="170"/>
      <c r="AE173" s="169"/>
      <c r="AF173" s="170"/>
      <c r="AG173" s="171"/>
      <c r="AH173" s="172"/>
      <c r="AI173" s="172"/>
      <c r="AJ173" s="173"/>
      <c r="AK173" s="169"/>
      <c r="AL173" s="169"/>
      <c r="AM173" s="169"/>
      <c r="AN173" s="169"/>
    </row>
    <row r="174" spans="2:40" s="122" customFormat="1" outlineLevel="1">
      <c r="B174" s="230"/>
      <c r="C174" s="195"/>
      <c r="D174" s="196"/>
      <c r="E174" s="222"/>
      <c r="F174" s="223"/>
      <c r="G174" s="179">
        <f t="shared" si="34"/>
        <v>0</v>
      </c>
      <c r="H174" s="207" t="s">
        <v>142</v>
      </c>
      <c r="I174" s="181">
        <v>0</v>
      </c>
      <c r="J174" s="179">
        <f t="shared" si="25"/>
        <v>0</v>
      </c>
      <c r="K174" s="224"/>
      <c r="L174" s="184"/>
      <c r="M174" s="198"/>
      <c r="N174" s="186">
        <f t="shared" si="28"/>
        <v>0</v>
      </c>
      <c r="O174" s="187">
        <f t="shared" si="29"/>
        <v>0</v>
      </c>
      <c r="P174" s="188">
        <v>0</v>
      </c>
      <c r="Q174" s="189">
        <f t="shared" si="30"/>
        <v>0</v>
      </c>
      <c r="R174" s="225"/>
      <c r="S174" s="226"/>
      <c r="T174" s="181">
        <v>0</v>
      </c>
      <c r="U174" s="181">
        <v>0</v>
      </c>
      <c r="V174" s="192">
        <f t="shared" si="31"/>
        <v>1</v>
      </c>
      <c r="W174" s="193">
        <f t="shared" si="26"/>
        <v>0</v>
      </c>
      <c r="X174" s="193">
        <f t="shared" si="32"/>
        <v>0</v>
      </c>
      <c r="Y174" s="193">
        <f t="shared" si="27"/>
        <v>0</v>
      </c>
      <c r="Z174" s="193">
        <f t="shared" si="32"/>
        <v>0</v>
      </c>
      <c r="AB174" s="169"/>
      <c r="AC174" s="169"/>
      <c r="AD174" s="170"/>
      <c r="AE174" s="169"/>
      <c r="AF174" s="170"/>
      <c r="AG174" s="171"/>
      <c r="AH174" s="172"/>
      <c r="AI174" s="172"/>
      <c r="AJ174" s="173"/>
      <c r="AK174" s="169"/>
      <c r="AL174" s="169"/>
      <c r="AM174" s="169"/>
      <c r="AN174" s="169"/>
    </row>
    <row r="175" spans="2:40" s="122" customFormat="1" outlineLevel="1">
      <c r="B175" s="231"/>
      <c r="C175" s="200"/>
      <c r="D175" s="201"/>
      <c r="E175" s="222"/>
      <c r="F175" s="223"/>
      <c r="G175" s="179">
        <f>IF(AND(F175&lt;&gt;0,$D$31&lt;&gt;0),F175/$D$31,0)</f>
        <v>0</v>
      </c>
      <c r="H175" s="207" t="s">
        <v>142</v>
      </c>
      <c r="I175" s="181">
        <v>0</v>
      </c>
      <c r="J175" s="179">
        <f t="shared" si="25"/>
        <v>0</v>
      </c>
      <c r="K175" s="224"/>
      <c r="L175" s="184"/>
      <c r="M175" s="198"/>
      <c r="N175" s="186">
        <f>IF(M175&lt;&gt;0,INT(59/M175),0)</f>
        <v>0</v>
      </c>
      <c r="O175" s="187">
        <f t="shared" si="29"/>
        <v>0</v>
      </c>
      <c r="P175" s="188">
        <v>0</v>
      </c>
      <c r="Q175" s="189">
        <f t="shared" si="30"/>
        <v>0</v>
      </c>
      <c r="R175" s="225"/>
      <c r="S175" s="226"/>
      <c r="T175" s="181">
        <v>0</v>
      </c>
      <c r="U175" s="181">
        <v>0</v>
      </c>
      <c r="V175" s="192">
        <f t="shared" si="31"/>
        <v>1</v>
      </c>
      <c r="W175" s="193">
        <f t="shared" si="26"/>
        <v>0</v>
      </c>
      <c r="X175" s="193">
        <f t="shared" si="32"/>
        <v>0</v>
      </c>
      <c r="Y175" s="193">
        <f t="shared" si="27"/>
        <v>0</v>
      </c>
      <c r="Z175" s="193">
        <f t="shared" si="32"/>
        <v>0</v>
      </c>
      <c r="AB175" s="169"/>
      <c r="AC175" s="169"/>
      <c r="AD175" s="170"/>
      <c r="AE175" s="169"/>
      <c r="AF175" s="170"/>
      <c r="AG175" s="171"/>
      <c r="AH175" s="172"/>
      <c r="AI175" s="172"/>
      <c r="AJ175" s="173"/>
      <c r="AK175" s="169"/>
      <c r="AL175" s="169"/>
      <c r="AM175" s="169"/>
      <c r="AN175" s="169"/>
    </row>
    <row r="176" spans="2:40" s="122" customFormat="1" ht="15.75">
      <c r="B176" s="232">
        <v>2.1</v>
      </c>
      <c r="C176" s="203" t="s">
        <v>188</v>
      </c>
      <c r="D176" s="204"/>
      <c r="E176" s="205" t="s">
        <v>142</v>
      </c>
      <c r="F176" s="206">
        <f>SUM(F177:F196)</f>
        <v>0</v>
      </c>
      <c r="G176" s="206">
        <f>IF(AND(F176&lt;&gt;0,$D$31&lt;&gt;0),F176/$D$31,0)</f>
        <v>0</v>
      </c>
      <c r="H176" s="228" cm="1">
        <f t="array" ref="H176">SUMPRODUCT((C91:D454="Superstructure: Frame")*G91:G454)</f>
        <v>0</v>
      </c>
      <c r="I176" s="208" t="s">
        <v>142</v>
      </c>
      <c r="J176" s="209">
        <f>SUM(J177:J196)</f>
        <v>0</v>
      </c>
      <c r="K176" s="210" t="s">
        <v>142</v>
      </c>
      <c r="L176" s="211" t="s">
        <v>142</v>
      </c>
      <c r="M176" s="212" t="s">
        <v>142</v>
      </c>
      <c r="N176" s="213" t="s">
        <v>142</v>
      </c>
      <c r="O176" s="214">
        <f>SUM(O177:O196)</f>
        <v>0</v>
      </c>
      <c r="P176" s="215" t="s">
        <v>142</v>
      </c>
      <c r="Q176" s="216">
        <f>SUM(Q177:Q196)</f>
        <v>0</v>
      </c>
      <c r="R176" s="217" t="s">
        <v>142</v>
      </c>
      <c r="S176" s="218" t="s">
        <v>142</v>
      </c>
      <c r="T176" s="219">
        <f>IF(W176&lt;&gt;0,W176/($F$176+$O$176),0)</f>
        <v>0</v>
      </c>
      <c r="U176" s="219">
        <f>IF(Y176&lt;&gt;0,Y176/($F$176+$O$176),0)</f>
        <v>0</v>
      </c>
      <c r="V176" s="220">
        <f t="shared" si="31"/>
        <v>1</v>
      </c>
      <c r="W176" s="221">
        <f>SUM(W177:W196)</f>
        <v>0</v>
      </c>
      <c r="X176" s="221">
        <f t="shared" si="32"/>
        <v>0</v>
      </c>
      <c r="Y176" s="221">
        <f>SUM(Y177:Y196)</f>
        <v>0</v>
      </c>
      <c r="Z176" s="221">
        <f t="shared" si="32"/>
        <v>0</v>
      </c>
      <c r="AB176" s="169"/>
      <c r="AC176" s="169"/>
      <c r="AD176" s="170"/>
      <c r="AE176" s="169"/>
      <c r="AF176" s="170"/>
      <c r="AG176" s="171"/>
      <c r="AH176" s="172"/>
      <c r="AI176" s="172"/>
      <c r="AJ176" s="173"/>
      <c r="AK176" s="169"/>
      <c r="AL176" s="169"/>
      <c r="AM176" s="169"/>
      <c r="AN176" s="169"/>
    </row>
    <row r="177" spans="2:40" s="122" customFormat="1" outlineLevel="1">
      <c r="B177" s="174">
        <v>2.1</v>
      </c>
      <c r="C177" s="175" t="s">
        <v>188</v>
      </c>
      <c r="D177" s="176"/>
      <c r="E177" s="222"/>
      <c r="F177" s="223"/>
      <c r="G177" s="179">
        <f>IF(AND(F177&lt;&gt;0,$D$31&lt;&gt;0),F177/$D$31,0)</f>
        <v>0</v>
      </c>
      <c r="H177" s="207" t="s">
        <v>142</v>
      </c>
      <c r="I177" s="181">
        <v>0</v>
      </c>
      <c r="J177" s="179">
        <f t="shared" ref="J177:J196" si="35">I177*F177</f>
        <v>0</v>
      </c>
      <c r="K177" s="224"/>
      <c r="L177" s="184"/>
      <c r="M177" s="198"/>
      <c r="N177" s="186">
        <f>IF(M177&lt;&gt;0,INT(59/M177),0)</f>
        <v>0</v>
      </c>
      <c r="O177" s="187">
        <f>F177*N177</f>
        <v>0</v>
      </c>
      <c r="P177" s="188">
        <v>0</v>
      </c>
      <c r="Q177" s="189">
        <f>O177*P177</f>
        <v>0</v>
      </c>
      <c r="R177" s="225"/>
      <c r="S177" s="226"/>
      <c r="T177" s="181">
        <v>0</v>
      </c>
      <c r="U177" s="181">
        <v>0</v>
      </c>
      <c r="V177" s="192">
        <f t="shared" si="31"/>
        <v>1</v>
      </c>
      <c r="W177" s="193">
        <f t="shared" ref="W177:W196" si="36">T177*(F177+O177)</f>
        <v>0</v>
      </c>
      <c r="X177" s="193">
        <f t="shared" si="32"/>
        <v>0</v>
      </c>
      <c r="Y177" s="193">
        <f t="shared" ref="Y177:Y196" si="37">U177*(F177+O177)</f>
        <v>0</v>
      </c>
      <c r="Z177" s="193">
        <f t="shared" si="32"/>
        <v>0</v>
      </c>
      <c r="AB177" s="169"/>
      <c r="AC177" s="169"/>
      <c r="AD177" s="170"/>
      <c r="AE177" s="169"/>
      <c r="AF177" s="170"/>
      <c r="AG177" s="171"/>
      <c r="AH177" s="172"/>
      <c r="AI177" s="172"/>
      <c r="AJ177" s="173"/>
      <c r="AK177" s="169"/>
      <c r="AL177" s="169"/>
      <c r="AM177" s="169"/>
      <c r="AN177" s="169"/>
    </row>
    <row r="178" spans="2:40" s="122" customFormat="1" outlineLevel="1">
      <c r="B178" s="194"/>
      <c r="C178" s="195"/>
      <c r="D178" s="196"/>
      <c r="E178" s="222"/>
      <c r="F178" s="223"/>
      <c r="G178" s="179">
        <f>IF(AND(F178&lt;&gt;0,$D$31&lt;&gt;0),F178/$D$31,0)</f>
        <v>0</v>
      </c>
      <c r="H178" s="207" t="s">
        <v>142</v>
      </c>
      <c r="I178" s="181">
        <v>0</v>
      </c>
      <c r="J178" s="179">
        <f t="shared" si="35"/>
        <v>0</v>
      </c>
      <c r="K178" s="224"/>
      <c r="L178" s="184"/>
      <c r="M178" s="198"/>
      <c r="N178" s="186">
        <f t="shared" ref="N178:N196" si="38">IF(M178&lt;&gt;0,INT(59/M178),0)</f>
        <v>0</v>
      </c>
      <c r="O178" s="187">
        <f t="shared" ref="O178:O196" si="39">F178*N178</f>
        <v>0</v>
      </c>
      <c r="P178" s="188">
        <v>0</v>
      </c>
      <c r="Q178" s="189">
        <f t="shared" ref="Q178:Q196" si="40">O178*P178</f>
        <v>0</v>
      </c>
      <c r="R178" s="225"/>
      <c r="S178" s="226"/>
      <c r="T178" s="181">
        <v>0</v>
      </c>
      <c r="U178" s="181">
        <v>0</v>
      </c>
      <c r="V178" s="192">
        <f t="shared" si="31"/>
        <v>1</v>
      </c>
      <c r="W178" s="193">
        <f t="shared" si="36"/>
        <v>0</v>
      </c>
      <c r="X178" s="193">
        <f t="shared" si="32"/>
        <v>0</v>
      </c>
      <c r="Y178" s="193">
        <f t="shared" si="37"/>
        <v>0</v>
      </c>
      <c r="Z178" s="193">
        <f t="shared" si="32"/>
        <v>0</v>
      </c>
      <c r="AB178" s="169"/>
      <c r="AC178" s="169"/>
      <c r="AD178" s="170"/>
      <c r="AE178" s="169"/>
      <c r="AF178" s="170"/>
      <c r="AG178" s="171"/>
      <c r="AH178" s="172"/>
      <c r="AI178" s="172"/>
      <c r="AJ178" s="173"/>
      <c r="AK178" s="169"/>
      <c r="AL178" s="169"/>
      <c r="AM178" s="169"/>
      <c r="AN178" s="169"/>
    </row>
    <row r="179" spans="2:40" s="122" customFormat="1" outlineLevel="1">
      <c r="B179" s="194"/>
      <c r="C179" s="195"/>
      <c r="D179" s="196"/>
      <c r="E179" s="222"/>
      <c r="F179" s="223"/>
      <c r="G179" s="179">
        <f t="shared" ref="G179:G190" si="41">IF(AND(F179&lt;&gt;0,$D$31&lt;&gt;0),F179/$D$31,0)</f>
        <v>0</v>
      </c>
      <c r="H179" s="207" t="s">
        <v>142</v>
      </c>
      <c r="I179" s="181">
        <v>0</v>
      </c>
      <c r="J179" s="179">
        <f t="shared" si="35"/>
        <v>0</v>
      </c>
      <c r="K179" s="224"/>
      <c r="L179" s="184"/>
      <c r="M179" s="198"/>
      <c r="N179" s="186">
        <f t="shared" si="38"/>
        <v>0</v>
      </c>
      <c r="O179" s="187">
        <f t="shared" si="39"/>
        <v>0</v>
      </c>
      <c r="P179" s="188">
        <v>0</v>
      </c>
      <c r="Q179" s="189">
        <f t="shared" si="40"/>
        <v>0</v>
      </c>
      <c r="R179" s="225"/>
      <c r="S179" s="226"/>
      <c r="T179" s="181">
        <v>0</v>
      </c>
      <c r="U179" s="181">
        <v>0</v>
      </c>
      <c r="V179" s="192">
        <f t="shared" si="31"/>
        <v>1</v>
      </c>
      <c r="W179" s="193">
        <f t="shared" si="36"/>
        <v>0</v>
      </c>
      <c r="X179" s="193">
        <f t="shared" si="32"/>
        <v>0</v>
      </c>
      <c r="Y179" s="193">
        <f t="shared" si="37"/>
        <v>0</v>
      </c>
      <c r="Z179" s="193">
        <f t="shared" si="32"/>
        <v>0</v>
      </c>
      <c r="AB179" s="169"/>
      <c r="AC179" s="169"/>
      <c r="AD179" s="170"/>
      <c r="AE179" s="169"/>
      <c r="AF179" s="170"/>
      <c r="AG179" s="171"/>
      <c r="AH179" s="172"/>
      <c r="AI179" s="172"/>
      <c r="AJ179" s="173"/>
      <c r="AK179" s="169"/>
      <c r="AL179" s="169"/>
      <c r="AM179" s="169"/>
      <c r="AN179" s="169"/>
    </row>
    <row r="180" spans="2:40" s="122" customFormat="1" outlineLevel="1">
      <c r="B180" s="194"/>
      <c r="C180" s="195"/>
      <c r="D180" s="196"/>
      <c r="E180" s="222"/>
      <c r="F180" s="223"/>
      <c r="G180" s="179">
        <f t="shared" si="41"/>
        <v>0</v>
      </c>
      <c r="H180" s="207" t="s">
        <v>142</v>
      </c>
      <c r="I180" s="181">
        <v>0</v>
      </c>
      <c r="J180" s="179">
        <f t="shared" si="35"/>
        <v>0</v>
      </c>
      <c r="K180" s="224"/>
      <c r="L180" s="184"/>
      <c r="M180" s="198"/>
      <c r="N180" s="186">
        <f t="shared" si="38"/>
        <v>0</v>
      </c>
      <c r="O180" s="187">
        <f t="shared" si="39"/>
        <v>0</v>
      </c>
      <c r="P180" s="188">
        <v>0</v>
      </c>
      <c r="Q180" s="189">
        <f t="shared" si="40"/>
        <v>0</v>
      </c>
      <c r="R180" s="225"/>
      <c r="S180" s="226"/>
      <c r="T180" s="181">
        <v>0</v>
      </c>
      <c r="U180" s="181">
        <v>0</v>
      </c>
      <c r="V180" s="192">
        <f t="shared" si="31"/>
        <v>1</v>
      </c>
      <c r="W180" s="193">
        <f t="shared" si="36"/>
        <v>0</v>
      </c>
      <c r="X180" s="193">
        <f t="shared" si="32"/>
        <v>0</v>
      </c>
      <c r="Y180" s="193">
        <f t="shared" si="37"/>
        <v>0</v>
      </c>
      <c r="Z180" s="193">
        <f t="shared" si="32"/>
        <v>0</v>
      </c>
      <c r="AB180" s="169"/>
      <c r="AC180" s="169"/>
      <c r="AD180" s="170"/>
      <c r="AE180" s="169"/>
      <c r="AF180" s="170"/>
      <c r="AG180" s="171"/>
      <c r="AH180" s="172"/>
      <c r="AI180" s="172"/>
      <c r="AJ180" s="173"/>
      <c r="AK180" s="169"/>
      <c r="AL180" s="169"/>
      <c r="AM180" s="169"/>
      <c r="AN180" s="169"/>
    </row>
    <row r="181" spans="2:40" s="122" customFormat="1" outlineLevel="1">
      <c r="B181" s="194"/>
      <c r="C181" s="195"/>
      <c r="D181" s="196"/>
      <c r="E181" s="222"/>
      <c r="F181" s="223"/>
      <c r="G181" s="179">
        <f t="shared" si="41"/>
        <v>0</v>
      </c>
      <c r="H181" s="207" t="s">
        <v>142</v>
      </c>
      <c r="I181" s="181">
        <v>0</v>
      </c>
      <c r="J181" s="179">
        <f t="shared" si="35"/>
        <v>0</v>
      </c>
      <c r="K181" s="224"/>
      <c r="L181" s="184"/>
      <c r="M181" s="198"/>
      <c r="N181" s="186">
        <f t="shared" si="38"/>
        <v>0</v>
      </c>
      <c r="O181" s="187">
        <f t="shared" si="39"/>
        <v>0</v>
      </c>
      <c r="P181" s="188">
        <v>0</v>
      </c>
      <c r="Q181" s="189">
        <f t="shared" si="40"/>
        <v>0</v>
      </c>
      <c r="R181" s="225"/>
      <c r="S181" s="226"/>
      <c r="T181" s="181">
        <v>0</v>
      </c>
      <c r="U181" s="181">
        <v>0</v>
      </c>
      <c r="V181" s="192">
        <f t="shared" si="31"/>
        <v>1</v>
      </c>
      <c r="W181" s="193">
        <f t="shared" si="36"/>
        <v>0</v>
      </c>
      <c r="X181" s="193">
        <f t="shared" si="32"/>
        <v>0</v>
      </c>
      <c r="Y181" s="193">
        <f t="shared" si="37"/>
        <v>0</v>
      </c>
      <c r="Z181" s="193">
        <f t="shared" si="32"/>
        <v>0</v>
      </c>
      <c r="AB181" s="169"/>
      <c r="AC181" s="169"/>
      <c r="AD181" s="170"/>
      <c r="AE181" s="169"/>
      <c r="AF181" s="170"/>
      <c r="AG181" s="171"/>
      <c r="AH181" s="172"/>
      <c r="AI181" s="172"/>
      <c r="AJ181" s="173"/>
      <c r="AK181" s="169"/>
      <c r="AL181" s="169"/>
      <c r="AM181" s="169"/>
      <c r="AN181" s="169"/>
    </row>
    <row r="182" spans="2:40" s="122" customFormat="1" outlineLevel="1">
      <c r="B182" s="194"/>
      <c r="C182" s="195"/>
      <c r="D182" s="196"/>
      <c r="E182" s="222"/>
      <c r="F182" s="223"/>
      <c r="G182" s="179">
        <f t="shared" si="41"/>
        <v>0</v>
      </c>
      <c r="H182" s="207" t="s">
        <v>142</v>
      </c>
      <c r="I182" s="181">
        <v>0</v>
      </c>
      <c r="J182" s="179">
        <f t="shared" si="35"/>
        <v>0</v>
      </c>
      <c r="K182" s="224"/>
      <c r="L182" s="184"/>
      <c r="M182" s="198"/>
      <c r="N182" s="186">
        <f t="shared" si="38"/>
        <v>0</v>
      </c>
      <c r="O182" s="187">
        <f t="shared" si="39"/>
        <v>0</v>
      </c>
      <c r="P182" s="188">
        <v>0</v>
      </c>
      <c r="Q182" s="189">
        <f t="shared" si="40"/>
        <v>0</v>
      </c>
      <c r="R182" s="225"/>
      <c r="S182" s="226"/>
      <c r="T182" s="181">
        <v>0</v>
      </c>
      <c r="U182" s="181">
        <v>0</v>
      </c>
      <c r="V182" s="192">
        <f t="shared" si="31"/>
        <v>1</v>
      </c>
      <c r="W182" s="193">
        <f t="shared" si="36"/>
        <v>0</v>
      </c>
      <c r="X182" s="193">
        <f t="shared" si="32"/>
        <v>0</v>
      </c>
      <c r="Y182" s="193">
        <f t="shared" si="37"/>
        <v>0</v>
      </c>
      <c r="Z182" s="193">
        <f t="shared" si="32"/>
        <v>0</v>
      </c>
      <c r="AB182" s="169"/>
      <c r="AC182" s="169"/>
      <c r="AD182" s="170"/>
      <c r="AE182" s="169"/>
      <c r="AF182" s="170"/>
      <c r="AG182" s="171"/>
      <c r="AH182" s="172"/>
      <c r="AI182" s="172"/>
      <c r="AJ182" s="173"/>
      <c r="AK182" s="169"/>
      <c r="AL182" s="169"/>
      <c r="AM182" s="169"/>
      <c r="AN182" s="169"/>
    </row>
    <row r="183" spans="2:40" s="122" customFormat="1" outlineLevel="1">
      <c r="B183" s="194"/>
      <c r="C183" s="195"/>
      <c r="D183" s="196"/>
      <c r="E183" s="222"/>
      <c r="F183" s="223"/>
      <c r="G183" s="179">
        <f t="shared" si="41"/>
        <v>0</v>
      </c>
      <c r="H183" s="207" t="s">
        <v>142</v>
      </c>
      <c r="I183" s="181">
        <v>0</v>
      </c>
      <c r="J183" s="179">
        <f t="shared" si="35"/>
        <v>0</v>
      </c>
      <c r="K183" s="224"/>
      <c r="L183" s="184"/>
      <c r="M183" s="198"/>
      <c r="N183" s="186">
        <f t="shared" si="38"/>
        <v>0</v>
      </c>
      <c r="O183" s="187">
        <f t="shared" si="39"/>
        <v>0</v>
      </c>
      <c r="P183" s="188">
        <v>0</v>
      </c>
      <c r="Q183" s="189">
        <f t="shared" si="40"/>
        <v>0</v>
      </c>
      <c r="R183" s="225"/>
      <c r="S183" s="226"/>
      <c r="T183" s="181">
        <v>0</v>
      </c>
      <c r="U183" s="181">
        <v>0</v>
      </c>
      <c r="V183" s="192">
        <f t="shared" si="31"/>
        <v>1</v>
      </c>
      <c r="W183" s="193">
        <f t="shared" si="36"/>
        <v>0</v>
      </c>
      <c r="X183" s="193">
        <f t="shared" si="32"/>
        <v>0</v>
      </c>
      <c r="Y183" s="193">
        <f t="shared" si="37"/>
        <v>0</v>
      </c>
      <c r="Z183" s="193">
        <f t="shared" si="32"/>
        <v>0</v>
      </c>
      <c r="AB183" s="169"/>
      <c r="AC183" s="169"/>
      <c r="AD183" s="170"/>
      <c r="AE183" s="169"/>
      <c r="AF183" s="170"/>
      <c r="AG183" s="171"/>
      <c r="AH183" s="172"/>
      <c r="AI183" s="172"/>
      <c r="AJ183" s="173"/>
      <c r="AK183" s="169"/>
      <c r="AL183" s="169"/>
      <c r="AM183" s="169"/>
      <c r="AN183" s="169"/>
    </row>
    <row r="184" spans="2:40" s="122" customFormat="1" outlineLevel="1">
      <c r="B184" s="194"/>
      <c r="C184" s="195"/>
      <c r="D184" s="196"/>
      <c r="E184" s="222"/>
      <c r="F184" s="223"/>
      <c r="G184" s="179">
        <f t="shared" si="41"/>
        <v>0</v>
      </c>
      <c r="H184" s="207" t="s">
        <v>142</v>
      </c>
      <c r="I184" s="181">
        <v>0</v>
      </c>
      <c r="J184" s="179">
        <f t="shared" si="35"/>
        <v>0</v>
      </c>
      <c r="K184" s="224"/>
      <c r="L184" s="184"/>
      <c r="M184" s="198"/>
      <c r="N184" s="186">
        <f t="shared" si="38"/>
        <v>0</v>
      </c>
      <c r="O184" s="187">
        <f t="shared" si="39"/>
        <v>0</v>
      </c>
      <c r="P184" s="188">
        <v>0</v>
      </c>
      <c r="Q184" s="189">
        <f t="shared" si="40"/>
        <v>0</v>
      </c>
      <c r="R184" s="225"/>
      <c r="S184" s="226"/>
      <c r="T184" s="181">
        <v>0</v>
      </c>
      <c r="U184" s="181">
        <v>0</v>
      </c>
      <c r="V184" s="192">
        <f t="shared" si="31"/>
        <v>1</v>
      </c>
      <c r="W184" s="193">
        <f t="shared" si="36"/>
        <v>0</v>
      </c>
      <c r="X184" s="193">
        <f t="shared" si="32"/>
        <v>0</v>
      </c>
      <c r="Y184" s="193">
        <f t="shared" si="37"/>
        <v>0</v>
      </c>
      <c r="Z184" s="193">
        <f t="shared" si="32"/>
        <v>0</v>
      </c>
      <c r="AB184" s="169"/>
      <c r="AC184" s="169"/>
      <c r="AD184" s="170"/>
      <c r="AE184" s="169"/>
      <c r="AF184" s="170"/>
      <c r="AG184" s="171"/>
      <c r="AH184" s="172"/>
      <c r="AI184" s="172"/>
      <c r="AJ184" s="173"/>
      <c r="AK184" s="169"/>
      <c r="AL184" s="169"/>
      <c r="AM184" s="169"/>
      <c r="AN184" s="169"/>
    </row>
    <row r="185" spans="2:40" s="122" customFormat="1" outlineLevel="1">
      <c r="B185" s="194"/>
      <c r="C185" s="195"/>
      <c r="D185" s="196"/>
      <c r="E185" s="222"/>
      <c r="F185" s="223"/>
      <c r="G185" s="179">
        <f t="shared" si="41"/>
        <v>0</v>
      </c>
      <c r="H185" s="207" t="s">
        <v>142</v>
      </c>
      <c r="I185" s="181">
        <v>0</v>
      </c>
      <c r="J185" s="179">
        <f t="shared" si="35"/>
        <v>0</v>
      </c>
      <c r="K185" s="224"/>
      <c r="L185" s="184"/>
      <c r="M185" s="198"/>
      <c r="N185" s="186">
        <f t="shared" si="38"/>
        <v>0</v>
      </c>
      <c r="O185" s="187">
        <f t="shared" si="39"/>
        <v>0</v>
      </c>
      <c r="P185" s="188">
        <v>0</v>
      </c>
      <c r="Q185" s="189">
        <f t="shared" si="40"/>
        <v>0</v>
      </c>
      <c r="R185" s="225"/>
      <c r="S185" s="226"/>
      <c r="T185" s="181">
        <v>0</v>
      </c>
      <c r="U185" s="181">
        <v>0</v>
      </c>
      <c r="V185" s="192">
        <f t="shared" si="31"/>
        <v>1</v>
      </c>
      <c r="W185" s="193">
        <f t="shared" si="36"/>
        <v>0</v>
      </c>
      <c r="X185" s="193">
        <f t="shared" si="32"/>
        <v>0</v>
      </c>
      <c r="Y185" s="193">
        <f t="shared" si="37"/>
        <v>0</v>
      </c>
      <c r="Z185" s="193">
        <f t="shared" si="32"/>
        <v>0</v>
      </c>
      <c r="AB185" s="169"/>
      <c r="AC185" s="169"/>
      <c r="AD185" s="170"/>
      <c r="AE185" s="169"/>
      <c r="AF185" s="170"/>
      <c r="AG185" s="171"/>
      <c r="AH185" s="172"/>
      <c r="AI185" s="172"/>
      <c r="AJ185" s="173"/>
      <c r="AK185" s="169"/>
      <c r="AL185" s="169"/>
      <c r="AM185" s="169"/>
      <c r="AN185" s="169"/>
    </row>
    <row r="186" spans="2:40" s="122" customFormat="1" outlineLevel="1">
      <c r="B186" s="194"/>
      <c r="C186" s="195"/>
      <c r="D186" s="196"/>
      <c r="E186" s="222"/>
      <c r="F186" s="223"/>
      <c r="G186" s="179">
        <f t="shared" si="41"/>
        <v>0</v>
      </c>
      <c r="H186" s="207" t="s">
        <v>142</v>
      </c>
      <c r="I186" s="181">
        <v>0</v>
      </c>
      <c r="J186" s="179">
        <f t="shared" si="35"/>
        <v>0</v>
      </c>
      <c r="K186" s="224"/>
      <c r="L186" s="184"/>
      <c r="M186" s="198"/>
      <c r="N186" s="186">
        <f t="shared" si="38"/>
        <v>0</v>
      </c>
      <c r="O186" s="187">
        <f t="shared" si="39"/>
        <v>0</v>
      </c>
      <c r="P186" s="188">
        <v>0</v>
      </c>
      <c r="Q186" s="189">
        <f t="shared" si="40"/>
        <v>0</v>
      </c>
      <c r="R186" s="225"/>
      <c r="S186" s="226"/>
      <c r="T186" s="181">
        <v>0</v>
      </c>
      <c r="U186" s="181">
        <v>0</v>
      </c>
      <c r="V186" s="192">
        <f t="shared" si="31"/>
        <v>1</v>
      </c>
      <c r="W186" s="193">
        <f t="shared" si="36"/>
        <v>0</v>
      </c>
      <c r="X186" s="193">
        <f t="shared" si="32"/>
        <v>0</v>
      </c>
      <c r="Y186" s="193">
        <f t="shared" si="37"/>
        <v>0</v>
      </c>
      <c r="Z186" s="193">
        <f t="shared" si="32"/>
        <v>0</v>
      </c>
      <c r="AB186" s="169"/>
      <c r="AC186" s="169"/>
      <c r="AD186" s="170"/>
      <c r="AE186" s="169"/>
      <c r="AF186" s="170"/>
      <c r="AG186" s="171"/>
      <c r="AH186" s="172"/>
      <c r="AI186" s="172"/>
      <c r="AJ186" s="173"/>
      <c r="AK186" s="169"/>
      <c r="AL186" s="169"/>
      <c r="AM186" s="169"/>
      <c r="AN186" s="169"/>
    </row>
    <row r="187" spans="2:40" s="122" customFormat="1" outlineLevel="1">
      <c r="B187" s="194"/>
      <c r="C187" s="195"/>
      <c r="D187" s="196"/>
      <c r="E187" s="222"/>
      <c r="F187" s="223"/>
      <c r="G187" s="179">
        <f t="shared" si="41"/>
        <v>0</v>
      </c>
      <c r="H187" s="207" t="s">
        <v>142</v>
      </c>
      <c r="I187" s="181">
        <v>0</v>
      </c>
      <c r="J187" s="179">
        <f t="shared" si="35"/>
        <v>0</v>
      </c>
      <c r="K187" s="224"/>
      <c r="L187" s="184"/>
      <c r="M187" s="198"/>
      <c r="N187" s="186">
        <f t="shared" si="38"/>
        <v>0</v>
      </c>
      <c r="O187" s="187">
        <f t="shared" si="39"/>
        <v>0</v>
      </c>
      <c r="P187" s="188">
        <v>0</v>
      </c>
      <c r="Q187" s="189">
        <f t="shared" si="40"/>
        <v>0</v>
      </c>
      <c r="R187" s="225"/>
      <c r="S187" s="226"/>
      <c r="T187" s="181">
        <v>0</v>
      </c>
      <c r="U187" s="181">
        <v>0</v>
      </c>
      <c r="V187" s="192">
        <f t="shared" si="31"/>
        <v>1</v>
      </c>
      <c r="W187" s="193">
        <f t="shared" si="36"/>
        <v>0</v>
      </c>
      <c r="X187" s="193">
        <f t="shared" si="32"/>
        <v>0</v>
      </c>
      <c r="Y187" s="193">
        <f t="shared" si="37"/>
        <v>0</v>
      </c>
      <c r="Z187" s="193">
        <f t="shared" si="32"/>
        <v>0</v>
      </c>
      <c r="AB187" s="169"/>
      <c r="AC187" s="169"/>
      <c r="AD187" s="170"/>
      <c r="AE187" s="169"/>
      <c r="AF187" s="170"/>
      <c r="AG187" s="171"/>
      <c r="AH187" s="172"/>
      <c r="AI187" s="172"/>
      <c r="AJ187" s="173"/>
      <c r="AK187" s="169"/>
      <c r="AL187" s="169"/>
      <c r="AM187" s="169"/>
      <c r="AN187" s="169"/>
    </row>
    <row r="188" spans="2:40" s="122" customFormat="1" outlineLevel="1">
      <c r="B188" s="194"/>
      <c r="C188" s="195"/>
      <c r="D188" s="196"/>
      <c r="E188" s="222"/>
      <c r="F188" s="223"/>
      <c r="G188" s="179">
        <f t="shared" si="41"/>
        <v>0</v>
      </c>
      <c r="H188" s="207" t="s">
        <v>142</v>
      </c>
      <c r="I188" s="181">
        <v>0</v>
      </c>
      <c r="J188" s="179">
        <f t="shared" si="35"/>
        <v>0</v>
      </c>
      <c r="K188" s="224"/>
      <c r="L188" s="184"/>
      <c r="M188" s="198"/>
      <c r="N188" s="186">
        <f t="shared" si="38"/>
        <v>0</v>
      </c>
      <c r="O188" s="187">
        <f t="shared" si="39"/>
        <v>0</v>
      </c>
      <c r="P188" s="188">
        <v>0</v>
      </c>
      <c r="Q188" s="189">
        <f t="shared" si="40"/>
        <v>0</v>
      </c>
      <c r="R188" s="225"/>
      <c r="S188" s="226"/>
      <c r="T188" s="181">
        <v>0</v>
      </c>
      <c r="U188" s="181">
        <v>0</v>
      </c>
      <c r="V188" s="192">
        <f t="shared" si="31"/>
        <v>1</v>
      </c>
      <c r="W188" s="193">
        <f t="shared" si="36"/>
        <v>0</v>
      </c>
      <c r="X188" s="193">
        <f t="shared" si="32"/>
        <v>0</v>
      </c>
      <c r="Y188" s="193">
        <f t="shared" si="37"/>
        <v>0</v>
      </c>
      <c r="Z188" s="193">
        <f t="shared" si="32"/>
        <v>0</v>
      </c>
      <c r="AB188" s="169"/>
      <c r="AC188" s="169"/>
      <c r="AD188" s="170"/>
      <c r="AE188" s="169"/>
      <c r="AF188" s="170"/>
      <c r="AG188" s="171"/>
      <c r="AH188" s="172"/>
      <c r="AI188" s="172"/>
      <c r="AJ188" s="173"/>
      <c r="AK188" s="169"/>
      <c r="AL188" s="169"/>
      <c r="AM188" s="169"/>
      <c r="AN188" s="169"/>
    </row>
    <row r="189" spans="2:40" s="122" customFormat="1" outlineLevel="1">
      <c r="B189" s="194"/>
      <c r="C189" s="195"/>
      <c r="D189" s="196"/>
      <c r="E189" s="222"/>
      <c r="F189" s="223"/>
      <c r="G189" s="179">
        <f t="shared" si="41"/>
        <v>0</v>
      </c>
      <c r="H189" s="207" t="s">
        <v>142</v>
      </c>
      <c r="I189" s="181">
        <v>0</v>
      </c>
      <c r="J189" s="179">
        <f t="shared" si="35"/>
        <v>0</v>
      </c>
      <c r="K189" s="224"/>
      <c r="L189" s="184"/>
      <c r="M189" s="198"/>
      <c r="N189" s="186">
        <f t="shared" si="38"/>
        <v>0</v>
      </c>
      <c r="O189" s="187">
        <f t="shared" si="39"/>
        <v>0</v>
      </c>
      <c r="P189" s="188">
        <v>0</v>
      </c>
      <c r="Q189" s="189">
        <f t="shared" si="40"/>
        <v>0</v>
      </c>
      <c r="R189" s="225"/>
      <c r="S189" s="226"/>
      <c r="T189" s="181">
        <v>0</v>
      </c>
      <c r="U189" s="181">
        <v>0</v>
      </c>
      <c r="V189" s="192">
        <f t="shared" si="31"/>
        <v>1</v>
      </c>
      <c r="W189" s="193">
        <f t="shared" si="36"/>
        <v>0</v>
      </c>
      <c r="X189" s="193">
        <f t="shared" si="32"/>
        <v>0</v>
      </c>
      <c r="Y189" s="193">
        <f t="shared" si="37"/>
        <v>0</v>
      </c>
      <c r="Z189" s="193">
        <f t="shared" si="32"/>
        <v>0</v>
      </c>
      <c r="AB189" s="169"/>
      <c r="AC189" s="169"/>
      <c r="AD189" s="170"/>
      <c r="AE189" s="169"/>
      <c r="AF189" s="170"/>
      <c r="AG189" s="171"/>
      <c r="AH189" s="172"/>
      <c r="AI189" s="172"/>
      <c r="AJ189" s="173"/>
      <c r="AK189" s="169"/>
      <c r="AL189" s="169"/>
      <c r="AM189" s="169"/>
      <c r="AN189" s="169"/>
    </row>
    <row r="190" spans="2:40" s="122" customFormat="1" outlineLevel="1">
      <c r="B190" s="194"/>
      <c r="C190" s="195"/>
      <c r="D190" s="196"/>
      <c r="E190" s="222"/>
      <c r="F190" s="223"/>
      <c r="G190" s="179">
        <f t="shared" si="41"/>
        <v>0</v>
      </c>
      <c r="H190" s="207" t="s">
        <v>142</v>
      </c>
      <c r="I190" s="181">
        <v>0</v>
      </c>
      <c r="J190" s="179">
        <f t="shared" si="35"/>
        <v>0</v>
      </c>
      <c r="K190" s="224"/>
      <c r="L190" s="184"/>
      <c r="M190" s="198"/>
      <c r="N190" s="186">
        <f t="shared" si="38"/>
        <v>0</v>
      </c>
      <c r="O190" s="187">
        <f t="shared" si="39"/>
        <v>0</v>
      </c>
      <c r="P190" s="188">
        <v>0</v>
      </c>
      <c r="Q190" s="189">
        <f t="shared" si="40"/>
        <v>0</v>
      </c>
      <c r="R190" s="225"/>
      <c r="S190" s="226"/>
      <c r="T190" s="181">
        <v>0</v>
      </c>
      <c r="U190" s="181">
        <v>0</v>
      </c>
      <c r="V190" s="192">
        <f t="shared" si="31"/>
        <v>1</v>
      </c>
      <c r="W190" s="193">
        <f t="shared" si="36"/>
        <v>0</v>
      </c>
      <c r="X190" s="193">
        <f t="shared" si="32"/>
        <v>0</v>
      </c>
      <c r="Y190" s="193">
        <f t="shared" si="37"/>
        <v>0</v>
      </c>
      <c r="Z190" s="193">
        <f t="shared" si="32"/>
        <v>0</v>
      </c>
      <c r="AB190" s="169"/>
      <c r="AC190" s="169"/>
      <c r="AD190" s="170"/>
      <c r="AE190" s="169"/>
      <c r="AF190" s="170"/>
      <c r="AG190" s="171"/>
      <c r="AH190" s="172"/>
      <c r="AI190" s="172"/>
      <c r="AJ190" s="173"/>
      <c r="AK190" s="169"/>
      <c r="AL190" s="169"/>
      <c r="AM190" s="169"/>
      <c r="AN190" s="169"/>
    </row>
    <row r="191" spans="2:40" s="122" customFormat="1" outlineLevel="1">
      <c r="B191" s="194"/>
      <c r="C191" s="195"/>
      <c r="D191" s="196"/>
      <c r="E191" s="222"/>
      <c r="F191" s="223"/>
      <c r="G191" s="179">
        <f>IF(AND(F191&lt;&gt;0,$D$31&lt;&gt;0),F191/$D$31,0)</f>
        <v>0</v>
      </c>
      <c r="H191" s="207" t="s">
        <v>142</v>
      </c>
      <c r="I191" s="181">
        <v>0</v>
      </c>
      <c r="J191" s="179">
        <f t="shared" si="35"/>
        <v>0</v>
      </c>
      <c r="K191" s="224"/>
      <c r="L191" s="184"/>
      <c r="M191" s="198"/>
      <c r="N191" s="186">
        <f t="shared" si="38"/>
        <v>0</v>
      </c>
      <c r="O191" s="187">
        <f t="shared" si="39"/>
        <v>0</v>
      </c>
      <c r="P191" s="188">
        <v>0</v>
      </c>
      <c r="Q191" s="189">
        <f t="shared" si="40"/>
        <v>0</v>
      </c>
      <c r="R191" s="225"/>
      <c r="S191" s="226"/>
      <c r="T191" s="181">
        <v>0</v>
      </c>
      <c r="U191" s="181">
        <v>0</v>
      </c>
      <c r="V191" s="192">
        <f t="shared" si="31"/>
        <v>1</v>
      </c>
      <c r="W191" s="193">
        <f t="shared" si="36"/>
        <v>0</v>
      </c>
      <c r="X191" s="193">
        <f t="shared" si="32"/>
        <v>0</v>
      </c>
      <c r="Y191" s="193">
        <f t="shared" si="37"/>
        <v>0</v>
      </c>
      <c r="Z191" s="193">
        <f t="shared" si="32"/>
        <v>0</v>
      </c>
      <c r="AB191" s="169"/>
      <c r="AC191" s="169"/>
      <c r="AD191" s="170"/>
      <c r="AE191" s="169"/>
      <c r="AF191" s="170"/>
      <c r="AG191" s="171"/>
      <c r="AH191" s="172"/>
      <c r="AI191" s="172"/>
      <c r="AJ191" s="173"/>
      <c r="AK191" s="169"/>
      <c r="AL191" s="169"/>
      <c r="AM191" s="169"/>
      <c r="AN191" s="169"/>
    </row>
    <row r="192" spans="2:40" s="122" customFormat="1" outlineLevel="1">
      <c r="B192" s="194"/>
      <c r="C192" s="195"/>
      <c r="D192" s="196"/>
      <c r="E192" s="222"/>
      <c r="F192" s="223"/>
      <c r="G192" s="179">
        <f>IF(AND(F192&lt;&gt;0,$D$31&lt;&gt;0),F192/$D$31,0)</f>
        <v>0</v>
      </c>
      <c r="H192" s="207" t="s">
        <v>142</v>
      </c>
      <c r="I192" s="181">
        <v>0</v>
      </c>
      <c r="J192" s="179">
        <f t="shared" si="35"/>
        <v>0</v>
      </c>
      <c r="K192" s="224"/>
      <c r="L192" s="184"/>
      <c r="M192" s="198"/>
      <c r="N192" s="186">
        <f t="shared" si="38"/>
        <v>0</v>
      </c>
      <c r="O192" s="187">
        <f t="shared" si="39"/>
        <v>0</v>
      </c>
      <c r="P192" s="188">
        <v>0</v>
      </c>
      <c r="Q192" s="189">
        <f t="shared" si="40"/>
        <v>0</v>
      </c>
      <c r="R192" s="225"/>
      <c r="S192" s="226"/>
      <c r="T192" s="181">
        <v>0</v>
      </c>
      <c r="U192" s="181">
        <v>0</v>
      </c>
      <c r="V192" s="192">
        <f t="shared" si="31"/>
        <v>1</v>
      </c>
      <c r="W192" s="193">
        <f t="shared" si="36"/>
        <v>0</v>
      </c>
      <c r="X192" s="193">
        <f t="shared" si="32"/>
        <v>0</v>
      </c>
      <c r="Y192" s="193">
        <f t="shared" si="37"/>
        <v>0</v>
      </c>
      <c r="Z192" s="193">
        <f t="shared" si="32"/>
        <v>0</v>
      </c>
      <c r="AB192" s="169"/>
      <c r="AC192" s="169"/>
      <c r="AD192" s="170"/>
      <c r="AE192" s="169"/>
      <c r="AF192" s="170"/>
      <c r="AG192" s="171"/>
      <c r="AH192" s="172"/>
      <c r="AI192" s="172"/>
      <c r="AJ192" s="173"/>
      <c r="AK192" s="169"/>
      <c r="AL192" s="169"/>
      <c r="AM192" s="169"/>
      <c r="AN192" s="169"/>
    </row>
    <row r="193" spans="2:40" s="122" customFormat="1" outlineLevel="1">
      <c r="B193" s="194"/>
      <c r="C193" s="195"/>
      <c r="D193" s="196"/>
      <c r="E193" s="222"/>
      <c r="F193" s="223"/>
      <c r="G193" s="179">
        <f>IF(AND(F193&lt;&gt;0,$D$31&lt;&gt;0),F193/$D$31,0)</f>
        <v>0</v>
      </c>
      <c r="H193" s="207" t="s">
        <v>142</v>
      </c>
      <c r="I193" s="181">
        <v>0</v>
      </c>
      <c r="J193" s="179">
        <f t="shared" si="35"/>
        <v>0</v>
      </c>
      <c r="K193" s="224"/>
      <c r="L193" s="184"/>
      <c r="M193" s="198"/>
      <c r="N193" s="186">
        <f t="shared" si="38"/>
        <v>0</v>
      </c>
      <c r="O193" s="187">
        <f t="shared" si="39"/>
        <v>0</v>
      </c>
      <c r="P193" s="188">
        <v>0</v>
      </c>
      <c r="Q193" s="189">
        <f t="shared" si="40"/>
        <v>0</v>
      </c>
      <c r="R193" s="225"/>
      <c r="S193" s="226"/>
      <c r="T193" s="181">
        <v>0</v>
      </c>
      <c r="U193" s="181">
        <v>0</v>
      </c>
      <c r="V193" s="192">
        <f t="shared" si="31"/>
        <v>1</v>
      </c>
      <c r="W193" s="193">
        <f t="shared" si="36"/>
        <v>0</v>
      </c>
      <c r="X193" s="193">
        <f t="shared" si="32"/>
        <v>0</v>
      </c>
      <c r="Y193" s="193">
        <f t="shared" si="37"/>
        <v>0</v>
      </c>
      <c r="Z193" s="193">
        <f t="shared" si="32"/>
        <v>0</v>
      </c>
      <c r="AB193" s="169"/>
      <c r="AC193" s="169"/>
      <c r="AD193" s="170"/>
      <c r="AE193" s="169"/>
      <c r="AF193" s="170"/>
      <c r="AG193" s="171"/>
      <c r="AH193" s="172"/>
      <c r="AI193" s="172"/>
      <c r="AJ193" s="173"/>
      <c r="AK193" s="169"/>
      <c r="AL193" s="169"/>
      <c r="AM193" s="169"/>
      <c r="AN193" s="169"/>
    </row>
    <row r="194" spans="2:40" s="122" customFormat="1" outlineLevel="1">
      <c r="B194" s="194"/>
      <c r="C194" s="195"/>
      <c r="D194" s="196"/>
      <c r="E194" s="222"/>
      <c r="F194" s="223"/>
      <c r="G194" s="179">
        <f t="shared" ref="G194:G196" si="42">IF(AND(F194&lt;&gt;0,$D$31&lt;&gt;0),F194/$D$31,0)</f>
        <v>0</v>
      </c>
      <c r="H194" s="207" t="s">
        <v>142</v>
      </c>
      <c r="I194" s="181">
        <v>0</v>
      </c>
      <c r="J194" s="179">
        <f t="shared" si="35"/>
        <v>0</v>
      </c>
      <c r="K194" s="224"/>
      <c r="L194" s="184"/>
      <c r="M194" s="198"/>
      <c r="N194" s="186">
        <f t="shared" si="38"/>
        <v>0</v>
      </c>
      <c r="O194" s="187">
        <f t="shared" si="39"/>
        <v>0</v>
      </c>
      <c r="P194" s="188">
        <v>0</v>
      </c>
      <c r="Q194" s="189">
        <f t="shared" si="40"/>
        <v>0</v>
      </c>
      <c r="R194" s="225"/>
      <c r="S194" s="226"/>
      <c r="T194" s="181">
        <v>0</v>
      </c>
      <c r="U194" s="181">
        <v>0</v>
      </c>
      <c r="V194" s="192">
        <f t="shared" si="31"/>
        <v>1</v>
      </c>
      <c r="W194" s="193">
        <f t="shared" si="36"/>
        <v>0</v>
      </c>
      <c r="X194" s="193">
        <f t="shared" si="32"/>
        <v>0</v>
      </c>
      <c r="Y194" s="193">
        <f t="shared" si="37"/>
        <v>0</v>
      </c>
      <c r="Z194" s="193">
        <f t="shared" si="32"/>
        <v>0</v>
      </c>
      <c r="AB194" s="169"/>
      <c r="AC194" s="169"/>
      <c r="AD194" s="170"/>
      <c r="AE194" s="169"/>
      <c r="AF194" s="170"/>
      <c r="AG194" s="171"/>
      <c r="AH194" s="172"/>
      <c r="AI194" s="172"/>
      <c r="AJ194" s="173"/>
      <c r="AK194" s="169"/>
      <c r="AL194" s="169"/>
      <c r="AM194" s="169"/>
      <c r="AN194" s="169"/>
    </row>
    <row r="195" spans="2:40" s="122" customFormat="1" outlineLevel="1">
      <c r="B195" s="194"/>
      <c r="C195" s="195"/>
      <c r="D195" s="196"/>
      <c r="E195" s="222"/>
      <c r="F195" s="223"/>
      <c r="G195" s="179">
        <f t="shared" si="42"/>
        <v>0</v>
      </c>
      <c r="H195" s="207" t="s">
        <v>142</v>
      </c>
      <c r="I195" s="181">
        <v>0</v>
      </c>
      <c r="J195" s="179">
        <f t="shared" si="35"/>
        <v>0</v>
      </c>
      <c r="K195" s="224"/>
      <c r="L195" s="184"/>
      <c r="M195" s="198"/>
      <c r="N195" s="186">
        <f t="shared" si="38"/>
        <v>0</v>
      </c>
      <c r="O195" s="187">
        <f t="shared" si="39"/>
        <v>0</v>
      </c>
      <c r="P195" s="188">
        <v>0</v>
      </c>
      <c r="Q195" s="189">
        <f t="shared" si="40"/>
        <v>0</v>
      </c>
      <c r="R195" s="225"/>
      <c r="S195" s="226"/>
      <c r="T195" s="181">
        <v>0</v>
      </c>
      <c r="U195" s="181">
        <v>0</v>
      </c>
      <c r="V195" s="192">
        <f t="shared" si="31"/>
        <v>1</v>
      </c>
      <c r="W195" s="193">
        <f t="shared" si="36"/>
        <v>0</v>
      </c>
      <c r="X195" s="193">
        <f t="shared" si="32"/>
        <v>0</v>
      </c>
      <c r="Y195" s="193">
        <f t="shared" si="37"/>
        <v>0</v>
      </c>
      <c r="Z195" s="193">
        <f t="shared" si="32"/>
        <v>0</v>
      </c>
      <c r="AB195" s="169"/>
      <c r="AC195" s="169"/>
      <c r="AD195" s="170"/>
      <c r="AE195" s="169"/>
      <c r="AF195" s="170"/>
      <c r="AG195" s="171"/>
      <c r="AH195" s="172"/>
      <c r="AI195" s="172"/>
      <c r="AJ195" s="173"/>
      <c r="AK195" s="169"/>
      <c r="AL195" s="169"/>
      <c r="AM195" s="169"/>
      <c r="AN195" s="169"/>
    </row>
    <row r="196" spans="2:40" s="122" customFormat="1" outlineLevel="1">
      <c r="B196" s="199"/>
      <c r="C196" s="200"/>
      <c r="D196" s="201"/>
      <c r="E196" s="222"/>
      <c r="F196" s="223"/>
      <c r="G196" s="179">
        <f t="shared" si="42"/>
        <v>0</v>
      </c>
      <c r="H196" s="207" t="s">
        <v>142</v>
      </c>
      <c r="I196" s="181">
        <v>0</v>
      </c>
      <c r="J196" s="179">
        <f t="shared" si="35"/>
        <v>0</v>
      </c>
      <c r="K196" s="224"/>
      <c r="L196" s="184"/>
      <c r="M196" s="198"/>
      <c r="N196" s="186">
        <f t="shared" si="38"/>
        <v>0</v>
      </c>
      <c r="O196" s="187">
        <f t="shared" si="39"/>
        <v>0</v>
      </c>
      <c r="P196" s="188">
        <v>0</v>
      </c>
      <c r="Q196" s="189">
        <f t="shared" si="40"/>
        <v>0</v>
      </c>
      <c r="R196" s="225"/>
      <c r="S196" s="226"/>
      <c r="T196" s="181">
        <v>0</v>
      </c>
      <c r="U196" s="181">
        <v>0</v>
      </c>
      <c r="V196" s="192">
        <f t="shared" si="31"/>
        <v>1</v>
      </c>
      <c r="W196" s="193">
        <f t="shared" si="36"/>
        <v>0</v>
      </c>
      <c r="X196" s="193">
        <f t="shared" si="32"/>
        <v>0</v>
      </c>
      <c r="Y196" s="193">
        <f t="shared" si="37"/>
        <v>0</v>
      </c>
      <c r="Z196" s="193">
        <f t="shared" si="32"/>
        <v>0</v>
      </c>
      <c r="AB196" s="169"/>
      <c r="AC196" s="169"/>
      <c r="AD196" s="170"/>
      <c r="AE196" s="169"/>
      <c r="AF196" s="170"/>
      <c r="AG196" s="171"/>
      <c r="AH196" s="172"/>
      <c r="AI196" s="172"/>
      <c r="AJ196" s="173"/>
      <c r="AK196" s="169"/>
      <c r="AL196" s="169"/>
      <c r="AM196" s="169"/>
      <c r="AN196" s="169"/>
    </row>
    <row r="197" spans="2:40" s="122" customFormat="1" ht="15.75">
      <c r="B197" s="232">
        <v>2.2000000000000002</v>
      </c>
      <c r="C197" s="203" t="s">
        <v>189</v>
      </c>
      <c r="D197" s="204"/>
      <c r="E197" s="205" t="s">
        <v>142</v>
      </c>
      <c r="F197" s="206">
        <f>SUM(F198:F217)</f>
        <v>0</v>
      </c>
      <c r="G197" s="206">
        <f>IF(AND(F197&lt;&gt;0,$D$31&lt;&gt;0),F197/$D$31,0)</f>
        <v>0</v>
      </c>
      <c r="H197" s="228" cm="1">
        <f t="array" ref="H197">SUMPRODUCT((C176:D459="Superstructure: Upper Floors")*G176:G459)</f>
        <v>0</v>
      </c>
      <c r="I197" s="208" t="s">
        <v>142</v>
      </c>
      <c r="J197" s="209">
        <f>SUM(J198:J217)</f>
        <v>0</v>
      </c>
      <c r="K197" s="210" t="s">
        <v>142</v>
      </c>
      <c r="L197" s="211" t="s">
        <v>142</v>
      </c>
      <c r="M197" s="212" t="s">
        <v>142</v>
      </c>
      <c r="N197" s="213" t="s">
        <v>142</v>
      </c>
      <c r="O197" s="214">
        <f>SUM(O198:O217)</f>
        <v>0</v>
      </c>
      <c r="P197" s="215" t="s">
        <v>142</v>
      </c>
      <c r="Q197" s="216">
        <f>SUM(Q198:Q217)</f>
        <v>0</v>
      </c>
      <c r="R197" s="217" t="s">
        <v>142</v>
      </c>
      <c r="S197" s="218" t="s">
        <v>142</v>
      </c>
      <c r="T197" s="219">
        <f>IF(W197&lt;&gt;0,W197/($F$197+$O$197),0)</f>
        <v>0</v>
      </c>
      <c r="U197" s="219">
        <f>IF(Y197&lt;&gt;0,Y197/($F$197+$O$197),0)</f>
        <v>0</v>
      </c>
      <c r="V197" s="220">
        <f t="shared" si="31"/>
        <v>1</v>
      </c>
      <c r="W197" s="221">
        <f>SUM(W198:W217)</f>
        <v>0</v>
      </c>
      <c r="X197" s="221">
        <f t="shared" si="32"/>
        <v>0</v>
      </c>
      <c r="Y197" s="221">
        <f>SUM(Y198:Y217)</f>
        <v>0</v>
      </c>
      <c r="Z197" s="221">
        <f t="shared" si="32"/>
        <v>0</v>
      </c>
      <c r="AB197" s="169"/>
      <c r="AC197" s="169"/>
      <c r="AD197" s="170"/>
      <c r="AE197" s="169"/>
      <c r="AF197" s="170"/>
      <c r="AG197" s="171"/>
      <c r="AH197" s="172"/>
      <c r="AI197" s="172"/>
      <c r="AJ197" s="173"/>
      <c r="AK197" s="169"/>
      <c r="AL197" s="169"/>
      <c r="AM197" s="169"/>
      <c r="AN197" s="169"/>
    </row>
    <row r="198" spans="2:40" s="122" customFormat="1" ht="15.6" hidden="1" customHeight="1" outlineLevel="1">
      <c r="B198" s="174">
        <v>2.2000000000000002</v>
      </c>
      <c r="C198" s="175" t="s">
        <v>189</v>
      </c>
      <c r="D198" s="176"/>
      <c r="E198" s="222"/>
      <c r="F198" s="223"/>
      <c r="G198" s="179">
        <f>IF(AND(F198&lt;&gt;0,$D$31&lt;&gt;0),F198/$D$31,0)</f>
        <v>0</v>
      </c>
      <c r="H198" s="207" t="s">
        <v>142</v>
      </c>
      <c r="I198" s="181">
        <v>0</v>
      </c>
      <c r="J198" s="179">
        <f t="shared" ref="J198:J216" si="43">I198*F198</f>
        <v>0</v>
      </c>
      <c r="K198" s="224"/>
      <c r="L198" s="184"/>
      <c r="M198" s="198"/>
      <c r="N198" s="186">
        <f>IF(M198&lt;&gt;0,INT(59/M198),0)</f>
        <v>0</v>
      </c>
      <c r="O198" s="187">
        <f>F198*N198</f>
        <v>0</v>
      </c>
      <c r="P198" s="188">
        <v>0</v>
      </c>
      <c r="Q198" s="189">
        <f>O198*P198</f>
        <v>0</v>
      </c>
      <c r="R198" s="225"/>
      <c r="S198" s="226"/>
      <c r="T198" s="181">
        <v>0</v>
      </c>
      <c r="U198" s="181">
        <v>0</v>
      </c>
      <c r="V198" s="192">
        <f t="shared" si="31"/>
        <v>1</v>
      </c>
      <c r="W198" s="193">
        <f t="shared" ref="W198:W217" si="44">T198*(F198+O198)</f>
        <v>0</v>
      </c>
      <c r="X198" s="193">
        <f t="shared" si="32"/>
        <v>0</v>
      </c>
      <c r="Y198" s="193">
        <f t="shared" ref="Y198:Y217" si="45">U198*(F198+O198)</f>
        <v>0</v>
      </c>
      <c r="Z198" s="193">
        <f t="shared" si="32"/>
        <v>0</v>
      </c>
      <c r="AB198" s="169"/>
      <c r="AC198" s="169"/>
      <c r="AD198" s="170"/>
      <c r="AE198" s="169"/>
      <c r="AF198" s="170"/>
      <c r="AG198" s="171"/>
      <c r="AH198" s="172"/>
      <c r="AI198" s="172"/>
      <c r="AJ198" s="173"/>
      <c r="AK198" s="169"/>
      <c r="AL198" s="169"/>
      <c r="AM198" s="169"/>
      <c r="AN198" s="169"/>
    </row>
    <row r="199" spans="2:40" s="122" customFormat="1" ht="15.6" hidden="1" customHeight="1" outlineLevel="1">
      <c r="B199" s="194"/>
      <c r="C199" s="195"/>
      <c r="D199" s="196"/>
      <c r="E199" s="222"/>
      <c r="F199" s="223"/>
      <c r="G199" s="179">
        <f>IF(AND(F199&lt;&gt;0,$D$31&lt;&gt;0),F199/$D$31,0)</f>
        <v>0</v>
      </c>
      <c r="H199" s="207" t="s">
        <v>142</v>
      </c>
      <c r="I199" s="181">
        <v>0</v>
      </c>
      <c r="J199" s="179">
        <f t="shared" si="43"/>
        <v>0</v>
      </c>
      <c r="K199" s="224"/>
      <c r="L199" s="184"/>
      <c r="M199" s="198"/>
      <c r="N199" s="186">
        <f t="shared" ref="N199:N217" si="46">IF(M199&lt;&gt;0,INT(59/M199),0)</f>
        <v>0</v>
      </c>
      <c r="O199" s="187">
        <f t="shared" ref="O199:O217" si="47">F199*N199</f>
        <v>0</v>
      </c>
      <c r="P199" s="188">
        <v>0</v>
      </c>
      <c r="Q199" s="189">
        <f t="shared" ref="Q199:Q217" si="48">O199*P199</f>
        <v>0</v>
      </c>
      <c r="R199" s="225"/>
      <c r="S199" s="226"/>
      <c r="T199" s="181">
        <v>0</v>
      </c>
      <c r="U199" s="181">
        <v>0</v>
      </c>
      <c r="V199" s="192">
        <f t="shared" si="31"/>
        <v>1</v>
      </c>
      <c r="W199" s="193">
        <f t="shared" si="44"/>
        <v>0</v>
      </c>
      <c r="X199" s="193">
        <f t="shared" si="32"/>
        <v>0</v>
      </c>
      <c r="Y199" s="193">
        <f t="shared" si="45"/>
        <v>0</v>
      </c>
      <c r="Z199" s="193">
        <f t="shared" si="32"/>
        <v>0</v>
      </c>
      <c r="AB199" s="169"/>
      <c r="AC199" s="169"/>
      <c r="AD199" s="170"/>
      <c r="AE199" s="169"/>
      <c r="AF199" s="170"/>
      <c r="AG199" s="171"/>
      <c r="AH199" s="172"/>
      <c r="AI199" s="172"/>
      <c r="AJ199" s="173"/>
      <c r="AK199" s="169"/>
      <c r="AL199" s="169"/>
      <c r="AM199" s="169"/>
      <c r="AN199" s="169"/>
    </row>
    <row r="200" spans="2:40" s="122" customFormat="1" ht="15.6" hidden="1" customHeight="1" outlineLevel="1">
      <c r="B200" s="194"/>
      <c r="C200" s="195"/>
      <c r="D200" s="196"/>
      <c r="E200" s="222"/>
      <c r="F200" s="223"/>
      <c r="G200" s="179">
        <f t="shared" ref="G200:G211" si="49">IF(AND(F200&lt;&gt;0,$D$31&lt;&gt;0),F200/$D$31,0)</f>
        <v>0</v>
      </c>
      <c r="H200" s="207" t="s">
        <v>142</v>
      </c>
      <c r="I200" s="181">
        <v>0</v>
      </c>
      <c r="J200" s="179">
        <f t="shared" si="43"/>
        <v>0</v>
      </c>
      <c r="K200" s="224"/>
      <c r="L200" s="184"/>
      <c r="M200" s="198"/>
      <c r="N200" s="186">
        <f t="shared" si="46"/>
        <v>0</v>
      </c>
      <c r="O200" s="187">
        <f t="shared" si="47"/>
        <v>0</v>
      </c>
      <c r="P200" s="188">
        <v>0</v>
      </c>
      <c r="Q200" s="189">
        <f t="shared" si="48"/>
        <v>0</v>
      </c>
      <c r="R200" s="225"/>
      <c r="S200" s="226"/>
      <c r="T200" s="181">
        <v>0</v>
      </c>
      <c r="U200" s="181">
        <v>0</v>
      </c>
      <c r="V200" s="192">
        <f t="shared" si="31"/>
        <v>1</v>
      </c>
      <c r="W200" s="193">
        <f t="shared" si="44"/>
        <v>0</v>
      </c>
      <c r="X200" s="193">
        <f t="shared" si="32"/>
        <v>0</v>
      </c>
      <c r="Y200" s="193">
        <f t="shared" si="45"/>
        <v>0</v>
      </c>
      <c r="Z200" s="193">
        <f t="shared" si="32"/>
        <v>0</v>
      </c>
      <c r="AB200" s="169"/>
      <c r="AC200" s="169"/>
      <c r="AD200" s="170"/>
      <c r="AE200" s="169"/>
      <c r="AF200" s="170"/>
      <c r="AG200" s="171"/>
      <c r="AH200" s="172"/>
      <c r="AI200" s="172"/>
      <c r="AJ200" s="173"/>
      <c r="AK200" s="169"/>
      <c r="AL200" s="169"/>
      <c r="AM200" s="169"/>
      <c r="AN200" s="169"/>
    </row>
    <row r="201" spans="2:40" s="122" customFormat="1" ht="15.6" hidden="1" customHeight="1" outlineLevel="1">
      <c r="B201" s="194"/>
      <c r="C201" s="195"/>
      <c r="D201" s="196"/>
      <c r="E201" s="222"/>
      <c r="F201" s="223"/>
      <c r="G201" s="179">
        <f t="shared" si="49"/>
        <v>0</v>
      </c>
      <c r="H201" s="207" t="s">
        <v>142</v>
      </c>
      <c r="I201" s="181">
        <v>0</v>
      </c>
      <c r="J201" s="179">
        <f t="shared" si="43"/>
        <v>0</v>
      </c>
      <c r="K201" s="224"/>
      <c r="L201" s="184"/>
      <c r="M201" s="198"/>
      <c r="N201" s="186">
        <f t="shared" si="46"/>
        <v>0</v>
      </c>
      <c r="O201" s="187">
        <f t="shared" si="47"/>
        <v>0</v>
      </c>
      <c r="P201" s="188">
        <v>0</v>
      </c>
      <c r="Q201" s="189">
        <f t="shared" si="48"/>
        <v>0</v>
      </c>
      <c r="R201" s="225"/>
      <c r="S201" s="226"/>
      <c r="T201" s="181">
        <v>0</v>
      </c>
      <c r="U201" s="181">
        <v>0</v>
      </c>
      <c r="V201" s="192">
        <f t="shared" si="31"/>
        <v>1</v>
      </c>
      <c r="W201" s="193">
        <f t="shared" si="44"/>
        <v>0</v>
      </c>
      <c r="X201" s="193">
        <f t="shared" si="32"/>
        <v>0</v>
      </c>
      <c r="Y201" s="193">
        <f t="shared" si="45"/>
        <v>0</v>
      </c>
      <c r="Z201" s="193">
        <f t="shared" si="32"/>
        <v>0</v>
      </c>
      <c r="AB201" s="169"/>
      <c r="AC201" s="169"/>
      <c r="AD201" s="170"/>
      <c r="AE201" s="169"/>
      <c r="AF201" s="170"/>
      <c r="AG201" s="171"/>
      <c r="AH201" s="172"/>
      <c r="AI201" s="172"/>
      <c r="AJ201" s="173"/>
      <c r="AK201" s="169"/>
      <c r="AL201" s="169"/>
      <c r="AM201" s="169"/>
      <c r="AN201" s="169"/>
    </row>
    <row r="202" spans="2:40" s="122" customFormat="1" ht="15.6" hidden="1" customHeight="1" outlineLevel="1">
      <c r="B202" s="194"/>
      <c r="C202" s="195"/>
      <c r="D202" s="196"/>
      <c r="E202" s="222"/>
      <c r="F202" s="223"/>
      <c r="G202" s="179">
        <f t="shared" si="49"/>
        <v>0</v>
      </c>
      <c r="H202" s="207" t="s">
        <v>142</v>
      </c>
      <c r="I202" s="181">
        <v>0</v>
      </c>
      <c r="J202" s="179">
        <f t="shared" si="43"/>
        <v>0</v>
      </c>
      <c r="K202" s="224"/>
      <c r="L202" s="184"/>
      <c r="M202" s="198"/>
      <c r="N202" s="186">
        <f t="shared" si="46"/>
        <v>0</v>
      </c>
      <c r="O202" s="187">
        <f t="shared" si="47"/>
        <v>0</v>
      </c>
      <c r="P202" s="188">
        <v>0</v>
      </c>
      <c r="Q202" s="189">
        <f t="shared" si="48"/>
        <v>0</v>
      </c>
      <c r="R202" s="225"/>
      <c r="S202" s="226"/>
      <c r="T202" s="181">
        <v>0</v>
      </c>
      <c r="U202" s="181">
        <v>0</v>
      </c>
      <c r="V202" s="192">
        <f t="shared" si="31"/>
        <v>1</v>
      </c>
      <c r="W202" s="193">
        <f t="shared" si="44"/>
        <v>0</v>
      </c>
      <c r="X202" s="193">
        <f t="shared" si="32"/>
        <v>0</v>
      </c>
      <c r="Y202" s="193">
        <f t="shared" si="45"/>
        <v>0</v>
      </c>
      <c r="Z202" s="193">
        <f t="shared" si="32"/>
        <v>0</v>
      </c>
      <c r="AB202" s="169"/>
      <c r="AC202" s="169"/>
      <c r="AD202" s="170"/>
      <c r="AE202" s="169"/>
      <c r="AF202" s="170"/>
      <c r="AG202" s="171"/>
      <c r="AH202" s="172"/>
      <c r="AI202" s="172"/>
      <c r="AJ202" s="173"/>
      <c r="AK202" s="169"/>
      <c r="AL202" s="169"/>
      <c r="AM202" s="169"/>
      <c r="AN202" s="169"/>
    </row>
    <row r="203" spans="2:40" s="122" customFormat="1" ht="15.6" hidden="1" customHeight="1" outlineLevel="1">
      <c r="B203" s="194"/>
      <c r="C203" s="195"/>
      <c r="D203" s="196"/>
      <c r="E203" s="222"/>
      <c r="F203" s="223"/>
      <c r="G203" s="179">
        <f t="shared" si="49"/>
        <v>0</v>
      </c>
      <c r="H203" s="207" t="s">
        <v>142</v>
      </c>
      <c r="I203" s="181">
        <v>0</v>
      </c>
      <c r="J203" s="179">
        <f t="shared" si="43"/>
        <v>0</v>
      </c>
      <c r="K203" s="224"/>
      <c r="L203" s="184"/>
      <c r="M203" s="198"/>
      <c r="N203" s="186">
        <f t="shared" si="46"/>
        <v>0</v>
      </c>
      <c r="O203" s="187">
        <f t="shared" si="47"/>
        <v>0</v>
      </c>
      <c r="P203" s="188">
        <v>0</v>
      </c>
      <c r="Q203" s="189">
        <f t="shared" si="48"/>
        <v>0</v>
      </c>
      <c r="R203" s="225"/>
      <c r="S203" s="226"/>
      <c r="T203" s="181">
        <v>0</v>
      </c>
      <c r="U203" s="181">
        <v>0</v>
      </c>
      <c r="V203" s="192">
        <f t="shared" si="31"/>
        <v>1</v>
      </c>
      <c r="W203" s="193">
        <f t="shared" si="44"/>
        <v>0</v>
      </c>
      <c r="X203" s="193">
        <f t="shared" si="32"/>
        <v>0</v>
      </c>
      <c r="Y203" s="193">
        <f t="shared" si="45"/>
        <v>0</v>
      </c>
      <c r="Z203" s="193">
        <f t="shared" si="32"/>
        <v>0</v>
      </c>
      <c r="AB203" s="169"/>
      <c r="AC203" s="169"/>
      <c r="AD203" s="170"/>
      <c r="AE203" s="169"/>
      <c r="AF203" s="170"/>
      <c r="AG203" s="171"/>
      <c r="AH203" s="172"/>
      <c r="AI203" s="172"/>
      <c r="AJ203" s="173"/>
      <c r="AK203" s="169"/>
      <c r="AL203" s="169"/>
      <c r="AM203" s="169"/>
      <c r="AN203" s="169"/>
    </row>
    <row r="204" spans="2:40" s="122" customFormat="1" ht="15.6" hidden="1" customHeight="1" outlineLevel="1">
      <c r="B204" s="194"/>
      <c r="C204" s="195"/>
      <c r="D204" s="196"/>
      <c r="E204" s="222"/>
      <c r="F204" s="223"/>
      <c r="G204" s="179">
        <f t="shared" si="49"/>
        <v>0</v>
      </c>
      <c r="H204" s="207" t="s">
        <v>142</v>
      </c>
      <c r="I204" s="181">
        <v>0</v>
      </c>
      <c r="J204" s="179">
        <f t="shared" si="43"/>
        <v>0</v>
      </c>
      <c r="K204" s="224"/>
      <c r="L204" s="184"/>
      <c r="M204" s="198"/>
      <c r="N204" s="186">
        <f t="shared" si="46"/>
        <v>0</v>
      </c>
      <c r="O204" s="187">
        <f t="shared" si="47"/>
        <v>0</v>
      </c>
      <c r="P204" s="188">
        <v>0</v>
      </c>
      <c r="Q204" s="189">
        <f t="shared" si="48"/>
        <v>0</v>
      </c>
      <c r="R204" s="225"/>
      <c r="S204" s="226"/>
      <c r="T204" s="181">
        <v>0</v>
      </c>
      <c r="U204" s="181">
        <v>0</v>
      </c>
      <c r="V204" s="192">
        <f t="shared" si="31"/>
        <v>1</v>
      </c>
      <c r="W204" s="193">
        <f t="shared" si="44"/>
        <v>0</v>
      </c>
      <c r="X204" s="193">
        <f t="shared" si="32"/>
        <v>0</v>
      </c>
      <c r="Y204" s="193">
        <f t="shared" si="45"/>
        <v>0</v>
      </c>
      <c r="Z204" s="193">
        <f t="shared" si="32"/>
        <v>0</v>
      </c>
      <c r="AB204" s="169"/>
      <c r="AC204" s="169"/>
      <c r="AD204" s="170"/>
      <c r="AE204" s="169"/>
      <c r="AF204" s="170"/>
      <c r="AG204" s="171"/>
      <c r="AH204" s="172"/>
      <c r="AI204" s="172"/>
      <c r="AJ204" s="173"/>
      <c r="AK204" s="169"/>
      <c r="AL204" s="169"/>
      <c r="AM204" s="169"/>
      <c r="AN204" s="169"/>
    </row>
    <row r="205" spans="2:40" s="122" customFormat="1" ht="15.6" hidden="1" customHeight="1" outlineLevel="1">
      <c r="B205" s="194"/>
      <c r="C205" s="195"/>
      <c r="D205" s="196"/>
      <c r="E205" s="222"/>
      <c r="F205" s="223"/>
      <c r="G205" s="179">
        <f t="shared" si="49"/>
        <v>0</v>
      </c>
      <c r="H205" s="207" t="s">
        <v>142</v>
      </c>
      <c r="I205" s="181">
        <v>0</v>
      </c>
      <c r="J205" s="179">
        <f t="shared" si="43"/>
        <v>0</v>
      </c>
      <c r="K205" s="224"/>
      <c r="L205" s="184"/>
      <c r="M205" s="198"/>
      <c r="N205" s="186">
        <f t="shared" si="46"/>
        <v>0</v>
      </c>
      <c r="O205" s="187">
        <f t="shared" si="47"/>
        <v>0</v>
      </c>
      <c r="P205" s="188">
        <v>0</v>
      </c>
      <c r="Q205" s="189">
        <f t="shared" si="48"/>
        <v>0</v>
      </c>
      <c r="R205" s="225"/>
      <c r="S205" s="226"/>
      <c r="T205" s="181">
        <v>0</v>
      </c>
      <c r="U205" s="181">
        <v>0</v>
      </c>
      <c r="V205" s="192">
        <f t="shared" si="31"/>
        <v>1</v>
      </c>
      <c r="W205" s="193">
        <f t="shared" si="44"/>
        <v>0</v>
      </c>
      <c r="X205" s="193">
        <f t="shared" si="32"/>
        <v>0</v>
      </c>
      <c r="Y205" s="193">
        <f t="shared" si="45"/>
        <v>0</v>
      </c>
      <c r="Z205" s="193">
        <f t="shared" si="32"/>
        <v>0</v>
      </c>
      <c r="AB205" s="169"/>
      <c r="AC205" s="169"/>
      <c r="AD205" s="170"/>
      <c r="AE205" s="169"/>
      <c r="AF205" s="170"/>
      <c r="AG205" s="171"/>
      <c r="AH205" s="172"/>
      <c r="AI205" s="172"/>
      <c r="AJ205" s="173"/>
      <c r="AK205" s="169"/>
      <c r="AL205" s="169"/>
      <c r="AM205" s="169"/>
      <c r="AN205" s="169"/>
    </row>
    <row r="206" spans="2:40" s="122" customFormat="1" ht="15.6" hidden="1" customHeight="1" outlineLevel="1">
      <c r="B206" s="194"/>
      <c r="C206" s="195"/>
      <c r="D206" s="196"/>
      <c r="E206" s="222"/>
      <c r="F206" s="223"/>
      <c r="G206" s="179">
        <f t="shared" si="49"/>
        <v>0</v>
      </c>
      <c r="H206" s="207" t="s">
        <v>142</v>
      </c>
      <c r="I206" s="181">
        <v>0</v>
      </c>
      <c r="J206" s="179">
        <f t="shared" si="43"/>
        <v>0</v>
      </c>
      <c r="K206" s="224"/>
      <c r="L206" s="184"/>
      <c r="M206" s="198"/>
      <c r="N206" s="186">
        <f t="shared" si="46"/>
        <v>0</v>
      </c>
      <c r="O206" s="187">
        <f t="shared" si="47"/>
        <v>0</v>
      </c>
      <c r="P206" s="188">
        <v>0</v>
      </c>
      <c r="Q206" s="189">
        <f t="shared" si="48"/>
        <v>0</v>
      </c>
      <c r="R206" s="225"/>
      <c r="S206" s="226"/>
      <c r="T206" s="181">
        <v>0</v>
      </c>
      <c r="U206" s="181">
        <v>0</v>
      </c>
      <c r="V206" s="192">
        <f t="shared" si="31"/>
        <v>1</v>
      </c>
      <c r="W206" s="193">
        <f t="shared" si="44"/>
        <v>0</v>
      </c>
      <c r="X206" s="193">
        <f t="shared" si="32"/>
        <v>0</v>
      </c>
      <c r="Y206" s="193">
        <f t="shared" si="45"/>
        <v>0</v>
      </c>
      <c r="Z206" s="193">
        <f t="shared" si="32"/>
        <v>0</v>
      </c>
      <c r="AB206" s="169"/>
      <c r="AC206" s="169"/>
      <c r="AD206" s="170"/>
      <c r="AE206" s="169"/>
      <c r="AF206" s="170"/>
      <c r="AG206" s="171"/>
      <c r="AH206" s="172"/>
      <c r="AI206" s="172"/>
      <c r="AJ206" s="173"/>
      <c r="AK206" s="169"/>
      <c r="AL206" s="169"/>
      <c r="AM206" s="169"/>
      <c r="AN206" s="169"/>
    </row>
    <row r="207" spans="2:40" s="122" customFormat="1" ht="15.6" hidden="1" customHeight="1" outlineLevel="1">
      <c r="B207" s="194"/>
      <c r="C207" s="195"/>
      <c r="D207" s="196"/>
      <c r="E207" s="222"/>
      <c r="F207" s="223"/>
      <c r="G207" s="179">
        <f t="shared" si="49"/>
        <v>0</v>
      </c>
      <c r="H207" s="207" t="s">
        <v>142</v>
      </c>
      <c r="I207" s="181">
        <v>0</v>
      </c>
      <c r="J207" s="179">
        <f t="shared" si="43"/>
        <v>0</v>
      </c>
      <c r="K207" s="224"/>
      <c r="L207" s="184"/>
      <c r="M207" s="198"/>
      <c r="N207" s="186">
        <f t="shared" si="46"/>
        <v>0</v>
      </c>
      <c r="O207" s="187">
        <f t="shared" si="47"/>
        <v>0</v>
      </c>
      <c r="P207" s="188">
        <v>0</v>
      </c>
      <c r="Q207" s="189">
        <f t="shared" si="48"/>
        <v>0</v>
      </c>
      <c r="R207" s="225"/>
      <c r="S207" s="226"/>
      <c r="T207" s="181">
        <v>0</v>
      </c>
      <c r="U207" s="181">
        <v>0</v>
      </c>
      <c r="V207" s="192">
        <f t="shared" si="31"/>
        <v>1</v>
      </c>
      <c r="W207" s="193">
        <f t="shared" si="44"/>
        <v>0</v>
      </c>
      <c r="X207" s="193">
        <f t="shared" si="32"/>
        <v>0</v>
      </c>
      <c r="Y207" s="193">
        <f t="shared" si="45"/>
        <v>0</v>
      </c>
      <c r="Z207" s="193">
        <f t="shared" si="32"/>
        <v>0</v>
      </c>
      <c r="AB207" s="169"/>
      <c r="AC207" s="169"/>
      <c r="AD207" s="170"/>
      <c r="AE207" s="169"/>
      <c r="AF207" s="170"/>
      <c r="AG207" s="171"/>
      <c r="AH207" s="172"/>
      <c r="AI207" s="172"/>
      <c r="AJ207" s="173"/>
      <c r="AK207" s="169"/>
      <c r="AL207" s="169"/>
      <c r="AM207" s="169"/>
      <c r="AN207" s="169"/>
    </row>
    <row r="208" spans="2:40" s="122" customFormat="1" ht="15.6" hidden="1" customHeight="1" outlineLevel="1">
      <c r="B208" s="194"/>
      <c r="C208" s="195"/>
      <c r="D208" s="196"/>
      <c r="E208" s="222"/>
      <c r="F208" s="223"/>
      <c r="G208" s="179">
        <f t="shared" si="49"/>
        <v>0</v>
      </c>
      <c r="H208" s="207" t="s">
        <v>142</v>
      </c>
      <c r="I208" s="181">
        <v>0</v>
      </c>
      <c r="J208" s="179">
        <f t="shared" si="43"/>
        <v>0</v>
      </c>
      <c r="K208" s="224"/>
      <c r="L208" s="184"/>
      <c r="M208" s="198"/>
      <c r="N208" s="186">
        <f t="shared" si="46"/>
        <v>0</v>
      </c>
      <c r="O208" s="187">
        <f t="shared" si="47"/>
        <v>0</v>
      </c>
      <c r="P208" s="188">
        <v>0</v>
      </c>
      <c r="Q208" s="189">
        <f t="shared" si="48"/>
        <v>0</v>
      </c>
      <c r="R208" s="225"/>
      <c r="S208" s="226"/>
      <c r="T208" s="181">
        <v>0</v>
      </c>
      <c r="U208" s="181">
        <v>0</v>
      </c>
      <c r="V208" s="192">
        <f t="shared" si="31"/>
        <v>1</v>
      </c>
      <c r="W208" s="193">
        <f t="shared" si="44"/>
        <v>0</v>
      </c>
      <c r="X208" s="193">
        <f t="shared" si="32"/>
        <v>0</v>
      </c>
      <c r="Y208" s="193">
        <f t="shared" si="45"/>
        <v>0</v>
      </c>
      <c r="Z208" s="193">
        <f t="shared" si="32"/>
        <v>0</v>
      </c>
      <c r="AB208" s="169"/>
      <c r="AC208" s="169"/>
      <c r="AD208" s="170"/>
      <c r="AE208" s="169"/>
      <c r="AF208" s="170"/>
      <c r="AG208" s="171"/>
      <c r="AH208" s="172"/>
      <c r="AI208" s="172"/>
      <c r="AJ208" s="173"/>
      <c r="AK208" s="169"/>
      <c r="AL208" s="169"/>
      <c r="AM208" s="169"/>
      <c r="AN208" s="169"/>
    </row>
    <row r="209" spans="2:40" s="122" customFormat="1" ht="15.6" hidden="1" customHeight="1" outlineLevel="1">
      <c r="B209" s="194"/>
      <c r="C209" s="195"/>
      <c r="D209" s="196"/>
      <c r="E209" s="222"/>
      <c r="F209" s="223"/>
      <c r="G209" s="179">
        <f t="shared" si="49"/>
        <v>0</v>
      </c>
      <c r="H209" s="207" t="s">
        <v>142</v>
      </c>
      <c r="I209" s="181">
        <v>0</v>
      </c>
      <c r="J209" s="179">
        <f t="shared" si="43"/>
        <v>0</v>
      </c>
      <c r="K209" s="224"/>
      <c r="L209" s="184"/>
      <c r="M209" s="198"/>
      <c r="N209" s="186">
        <f t="shared" si="46"/>
        <v>0</v>
      </c>
      <c r="O209" s="187">
        <f t="shared" si="47"/>
        <v>0</v>
      </c>
      <c r="P209" s="188">
        <v>0</v>
      </c>
      <c r="Q209" s="189">
        <f t="shared" si="48"/>
        <v>0</v>
      </c>
      <c r="R209" s="225"/>
      <c r="S209" s="226"/>
      <c r="T209" s="181">
        <v>0</v>
      </c>
      <c r="U209" s="181">
        <v>0</v>
      </c>
      <c r="V209" s="192">
        <f t="shared" si="31"/>
        <v>1</v>
      </c>
      <c r="W209" s="193">
        <f t="shared" si="44"/>
        <v>0</v>
      </c>
      <c r="X209" s="193">
        <f t="shared" si="32"/>
        <v>0</v>
      </c>
      <c r="Y209" s="193">
        <f t="shared" si="45"/>
        <v>0</v>
      </c>
      <c r="Z209" s="193">
        <f t="shared" si="32"/>
        <v>0</v>
      </c>
      <c r="AB209" s="169"/>
      <c r="AC209" s="169"/>
      <c r="AD209" s="170"/>
      <c r="AE209" s="169"/>
      <c r="AF209" s="170"/>
      <c r="AG209" s="171"/>
      <c r="AH209" s="172"/>
      <c r="AI209" s="172"/>
      <c r="AJ209" s="173"/>
      <c r="AK209" s="169"/>
      <c r="AL209" s="169"/>
      <c r="AM209" s="169"/>
      <c r="AN209" s="169"/>
    </row>
    <row r="210" spans="2:40" s="122" customFormat="1" ht="15.6" hidden="1" customHeight="1" outlineLevel="1">
      <c r="B210" s="194"/>
      <c r="C210" s="195"/>
      <c r="D210" s="196"/>
      <c r="E210" s="222"/>
      <c r="F210" s="223"/>
      <c r="G210" s="179">
        <f t="shared" si="49"/>
        <v>0</v>
      </c>
      <c r="H210" s="207" t="s">
        <v>142</v>
      </c>
      <c r="I210" s="181">
        <v>0</v>
      </c>
      <c r="J210" s="179">
        <f t="shared" si="43"/>
        <v>0</v>
      </c>
      <c r="K210" s="224"/>
      <c r="L210" s="184"/>
      <c r="M210" s="198"/>
      <c r="N210" s="186">
        <f t="shared" si="46"/>
        <v>0</v>
      </c>
      <c r="O210" s="187">
        <f t="shared" si="47"/>
        <v>0</v>
      </c>
      <c r="P210" s="188">
        <v>0</v>
      </c>
      <c r="Q210" s="189">
        <f t="shared" si="48"/>
        <v>0</v>
      </c>
      <c r="R210" s="225"/>
      <c r="S210" s="226"/>
      <c r="T210" s="181">
        <v>0</v>
      </c>
      <c r="U210" s="181">
        <v>0</v>
      </c>
      <c r="V210" s="192">
        <f t="shared" si="31"/>
        <v>1</v>
      </c>
      <c r="W210" s="193">
        <f t="shared" si="44"/>
        <v>0</v>
      </c>
      <c r="X210" s="193">
        <f t="shared" si="32"/>
        <v>0</v>
      </c>
      <c r="Y210" s="193">
        <f t="shared" si="45"/>
        <v>0</v>
      </c>
      <c r="Z210" s="193">
        <f t="shared" si="32"/>
        <v>0</v>
      </c>
      <c r="AB210" s="169"/>
      <c r="AC210" s="169"/>
      <c r="AD210" s="170"/>
      <c r="AE210" s="169"/>
      <c r="AF210" s="170"/>
      <c r="AG210" s="171"/>
      <c r="AH210" s="172"/>
      <c r="AI210" s="172"/>
      <c r="AJ210" s="173"/>
      <c r="AK210" s="169"/>
      <c r="AL210" s="169"/>
      <c r="AM210" s="169"/>
      <c r="AN210" s="169"/>
    </row>
    <row r="211" spans="2:40" s="122" customFormat="1" ht="15.6" hidden="1" customHeight="1" outlineLevel="1">
      <c r="B211" s="194"/>
      <c r="C211" s="195"/>
      <c r="D211" s="196"/>
      <c r="E211" s="222"/>
      <c r="F211" s="223"/>
      <c r="G211" s="179">
        <f t="shared" si="49"/>
        <v>0</v>
      </c>
      <c r="H211" s="207" t="s">
        <v>142</v>
      </c>
      <c r="I211" s="181">
        <v>0</v>
      </c>
      <c r="J211" s="179">
        <f t="shared" si="43"/>
        <v>0</v>
      </c>
      <c r="K211" s="224"/>
      <c r="L211" s="184"/>
      <c r="M211" s="198"/>
      <c r="N211" s="186">
        <f t="shared" si="46"/>
        <v>0</v>
      </c>
      <c r="O211" s="187">
        <f t="shared" si="47"/>
        <v>0</v>
      </c>
      <c r="P211" s="188">
        <v>0</v>
      </c>
      <c r="Q211" s="189">
        <f t="shared" si="48"/>
        <v>0</v>
      </c>
      <c r="R211" s="225"/>
      <c r="S211" s="226"/>
      <c r="T211" s="181">
        <v>0</v>
      </c>
      <c r="U211" s="181">
        <v>0</v>
      </c>
      <c r="V211" s="192">
        <f t="shared" si="31"/>
        <v>1</v>
      </c>
      <c r="W211" s="193">
        <f t="shared" si="44"/>
        <v>0</v>
      </c>
      <c r="X211" s="193">
        <f t="shared" si="32"/>
        <v>0</v>
      </c>
      <c r="Y211" s="193">
        <f t="shared" si="45"/>
        <v>0</v>
      </c>
      <c r="Z211" s="193">
        <f t="shared" si="32"/>
        <v>0</v>
      </c>
      <c r="AB211" s="169"/>
      <c r="AC211" s="169"/>
      <c r="AD211" s="170"/>
      <c r="AE211" s="169"/>
      <c r="AF211" s="170"/>
      <c r="AG211" s="171"/>
      <c r="AH211" s="172"/>
      <c r="AI211" s="172"/>
      <c r="AJ211" s="173"/>
      <c r="AK211" s="169"/>
      <c r="AL211" s="169"/>
      <c r="AM211" s="169"/>
      <c r="AN211" s="169"/>
    </row>
    <row r="212" spans="2:40" s="122" customFormat="1" ht="15.6" hidden="1" customHeight="1" outlineLevel="1">
      <c r="B212" s="194"/>
      <c r="C212" s="195"/>
      <c r="D212" s="196"/>
      <c r="E212" s="222"/>
      <c r="F212" s="223"/>
      <c r="G212" s="179">
        <f>IF(AND(F212&lt;&gt;0,$D$31&lt;&gt;0),F212/$D$31,0)</f>
        <v>0</v>
      </c>
      <c r="H212" s="207" t="s">
        <v>142</v>
      </c>
      <c r="I212" s="181">
        <v>0</v>
      </c>
      <c r="J212" s="179">
        <f t="shared" si="43"/>
        <v>0</v>
      </c>
      <c r="K212" s="224"/>
      <c r="L212" s="184"/>
      <c r="M212" s="198"/>
      <c r="N212" s="186">
        <f t="shared" si="46"/>
        <v>0</v>
      </c>
      <c r="O212" s="187">
        <f t="shared" si="47"/>
        <v>0</v>
      </c>
      <c r="P212" s="188">
        <v>0</v>
      </c>
      <c r="Q212" s="189">
        <f t="shared" si="48"/>
        <v>0</v>
      </c>
      <c r="R212" s="225"/>
      <c r="S212" s="226"/>
      <c r="T212" s="181">
        <v>0</v>
      </c>
      <c r="U212" s="181">
        <v>0</v>
      </c>
      <c r="V212" s="192">
        <f t="shared" si="31"/>
        <v>1</v>
      </c>
      <c r="W212" s="193">
        <f t="shared" si="44"/>
        <v>0</v>
      </c>
      <c r="X212" s="193">
        <f t="shared" si="32"/>
        <v>0</v>
      </c>
      <c r="Y212" s="193">
        <f t="shared" si="45"/>
        <v>0</v>
      </c>
      <c r="Z212" s="193">
        <f t="shared" si="32"/>
        <v>0</v>
      </c>
      <c r="AB212" s="169"/>
      <c r="AC212" s="169"/>
      <c r="AD212" s="170"/>
      <c r="AE212" s="169"/>
      <c r="AF212" s="170"/>
      <c r="AG212" s="171"/>
      <c r="AH212" s="172"/>
      <c r="AI212" s="172"/>
      <c r="AJ212" s="173"/>
      <c r="AK212" s="169"/>
      <c r="AL212" s="169"/>
      <c r="AM212" s="169"/>
      <c r="AN212" s="169"/>
    </row>
    <row r="213" spans="2:40" s="122" customFormat="1" ht="15.6" hidden="1" customHeight="1" outlineLevel="1">
      <c r="B213" s="194"/>
      <c r="C213" s="195"/>
      <c r="D213" s="196"/>
      <c r="E213" s="222"/>
      <c r="F213" s="223"/>
      <c r="G213" s="179">
        <f>IF(AND(F213&lt;&gt;0,$D$31&lt;&gt;0),F213/$D$31,0)</f>
        <v>0</v>
      </c>
      <c r="H213" s="207" t="s">
        <v>142</v>
      </c>
      <c r="I213" s="181">
        <v>0</v>
      </c>
      <c r="J213" s="179">
        <f t="shared" si="43"/>
        <v>0</v>
      </c>
      <c r="K213" s="224"/>
      <c r="L213" s="184"/>
      <c r="M213" s="198"/>
      <c r="N213" s="186">
        <f t="shared" si="46"/>
        <v>0</v>
      </c>
      <c r="O213" s="187">
        <f t="shared" si="47"/>
        <v>0</v>
      </c>
      <c r="P213" s="188">
        <v>0</v>
      </c>
      <c r="Q213" s="189">
        <f t="shared" si="48"/>
        <v>0</v>
      </c>
      <c r="R213" s="225"/>
      <c r="S213" s="226"/>
      <c r="T213" s="181">
        <v>0</v>
      </c>
      <c r="U213" s="181">
        <v>0</v>
      </c>
      <c r="V213" s="192">
        <f t="shared" si="31"/>
        <v>1</v>
      </c>
      <c r="W213" s="193">
        <f t="shared" si="44"/>
        <v>0</v>
      </c>
      <c r="X213" s="193">
        <f t="shared" si="32"/>
        <v>0</v>
      </c>
      <c r="Y213" s="193">
        <f t="shared" si="45"/>
        <v>0</v>
      </c>
      <c r="Z213" s="193">
        <f t="shared" si="32"/>
        <v>0</v>
      </c>
      <c r="AB213" s="169"/>
      <c r="AC213" s="169"/>
      <c r="AD213" s="170"/>
      <c r="AE213" s="169"/>
      <c r="AF213" s="170"/>
      <c r="AG213" s="171"/>
      <c r="AH213" s="172"/>
      <c r="AI213" s="172"/>
      <c r="AJ213" s="173"/>
      <c r="AK213" s="169"/>
      <c r="AL213" s="169"/>
      <c r="AM213" s="169"/>
      <c r="AN213" s="169"/>
    </row>
    <row r="214" spans="2:40" s="122" customFormat="1" ht="15.6" hidden="1" customHeight="1" outlineLevel="1">
      <c r="B214" s="194"/>
      <c r="C214" s="195"/>
      <c r="D214" s="196"/>
      <c r="E214" s="222"/>
      <c r="F214" s="223"/>
      <c r="G214" s="179">
        <f>IF(AND(F214&lt;&gt;0,$D$31&lt;&gt;0),F214/$D$31,0)</f>
        <v>0</v>
      </c>
      <c r="H214" s="207" t="s">
        <v>142</v>
      </c>
      <c r="I214" s="181">
        <v>0</v>
      </c>
      <c r="J214" s="179">
        <f t="shared" si="43"/>
        <v>0</v>
      </c>
      <c r="K214" s="224"/>
      <c r="L214" s="184"/>
      <c r="M214" s="198"/>
      <c r="N214" s="186">
        <f t="shared" si="46"/>
        <v>0</v>
      </c>
      <c r="O214" s="187">
        <f t="shared" si="47"/>
        <v>0</v>
      </c>
      <c r="P214" s="188">
        <v>0</v>
      </c>
      <c r="Q214" s="189">
        <f t="shared" si="48"/>
        <v>0</v>
      </c>
      <c r="R214" s="225"/>
      <c r="S214" s="226"/>
      <c r="T214" s="181">
        <v>0</v>
      </c>
      <c r="U214" s="181">
        <v>0</v>
      </c>
      <c r="V214" s="192">
        <f t="shared" si="31"/>
        <v>1</v>
      </c>
      <c r="W214" s="193">
        <f t="shared" si="44"/>
        <v>0</v>
      </c>
      <c r="X214" s="193">
        <f t="shared" si="32"/>
        <v>0</v>
      </c>
      <c r="Y214" s="193">
        <f t="shared" si="45"/>
        <v>0</v>
      </c>
      <c r="Z214" s="193">
        <f t="shared" si="32"/>
        <v>0</v>
      </c>
      <c r="AB214" s="169"/>
      <c r="AC214" s="169"/>
      <c r="AD214" s="170"/>
      <c r="AE214" s="169"/>
      <c r="AF214" s="170"/>
      <c r="AG214" s="171"/>
      <c r="AH214" s="172"/>
      <c r="AI214" s="172"/>
      <c r="AJ214" s="173"/>
      <c r="AK214" s="169"/>
      <c r="AL214" s="169"/>
      <c r="AM214" s="169"/>
      <c r="AN214" s="169"/>
    </row>
    <row r="215" spans="2:40" s="122" customFormat="1" ht="15.6" hidden="1" customHeight="1" outlineLevel="1">
      <c r="B215" s="194"/>
      <c r="C215" s="195"/>
      <c r="D215" s="196"/>
      <c r="E215" s="222"/>
      <c r="F215" s="223"/>
      <c r="G215" s="179">
        <f t="shared" ref="G215:G217" si="50">IF(AND(F215&lt;&gt;0,$D$31&lt;&gt;0),F215/$D$31,0)</f>
        <v>0</v>
      </c>
      <c r="H215" s="207" t="s">
        <v>142</v>
      </c>
      <c r="I215" s="181">
        <v>0</v>
      </c>
      <c r="J215" s="179">
        <f t="shared" si="43"/>
        <v>0</v>
      </c>
      <c r="K215" s="224"/>
      <c r="L215" s="184"/>
      <c r="M215" s="198"/>
      <c r="N215" s="186">
        <f t="shared" si="46"/>
        <v>0</v>
      </c>
      <c r="O215" s="187">
        <f t="shared" si="47"/>
        <v>0</v>
      </c>
      <c r="P215" s="188">
        <v>0</v>
      </c>
      <c r="Q215" s="189">
        <f t="shared" si="48"/>
        <v>0</v>
      </c>
      <c r="R215" s="225"/>
      <c r="S215" s="226"/>
      <c r="T215" s="181">
        <v>0</v>
      </c>
      <c r="U215" s="181">
        <v>0</v>
      </c>
      <c r="V215" s="192">
        <f t="shared" si="31"/>
        <v>1</v>
      </c>
      <c r="W215" s="193">
        <f t="shared" si="44"/>
        <v>0</v>
      </c>
      <c r="X215" s="193">
        <f t="shared" si="32"/>
        <v>0</v>
      </c>
      <c r="Y215" s="193">
        <f t="shared" si="45"/>
        <v>0</v>
      </c>
      <c r="Z215" s="193">
        <f t="shared" si="32"/>
        <v>0</v>
      </c>
      <c r="AB215" s="169"/>
      <c r="AC215" s="169"/>
      <c r="AD215" s="170"/>
      <c r="AE215" s="169"/>
      <c r="AF215" s="170"/>
      <c r="AG215" s="171"/>
      <c r="AH215" s="172"/>
      <c r="AI215" s="172"/>
      <c r="AJ215" s="173"/>
      <c r="AK215" s="169"/>
      <c r="AL215" s="169"/>
      <c r="AM215" s="169"/>
      <c r="AN215" s="169"/>
    </row>
    <row r="216" spans="2:40" s="122" customFormat="1" ht="15.6" hidden="1" customHeight="1" outlineLevel="1">
      <c r="B216" s="194"/>
      <c r="C216" s="195"/>
      <c r="D216" s="196"/>
      <c r="E216" s="222"/>
      <c r="F216" s="223"/>
      <c r="G216" s="179">
        <f t="shared" si="50"/>
        <v>0</v>
      </c>
      <c r="H216" s="207" t="s">
        <v>142</v>
      </c>
      <c r="I216" s="181">
        <v>0</v>
      </c>
      <c r="J216" s="179">
        <f t="shared" si="43"/>
        <v>0</v>
      </c>
      <c r="K216" s="224"/>
      <c r="L216" s="184"/>
      <c r="M216" s="198"/>
      <c r="N216" s="186">
        <f t="shared" si="46"/>
        <v>0</v>
      </c>
      <c r="O216" s="187">
        <f t="shared" si="47"/>
        <v>0</v>
      </c>
      <c r="P216" s="188">
        <v>0</v>
      </c>
      <c r="Q216" s="189">
        <f t="shared" si="48"/>
        <v>0</v>
      </c>
      <c r="R216" s="225"/>
      <c r="S216" s="226"/>
      <c r="T216" s="181">
        <v>0</v>
      </c>
      <c r="U216" s="181">
        <v>0</v>
      </c>
      <c r="V216" s="192">
        <f t="shared" si="31"/>
        <v>1</v>
      </c>
      <c r="W216" s="193">
        <f t="shared" si="44"/>
        <v>0</v>
      </c>
      <c r="X216" s="193">
        <f t="shared" si="32"/>
        <v>0</v>
      </c>
      <c r="Y216" s="193">
        <f t="shared" si="45"/>
        <v>0</v>
      </c>
      <c r="Z216" s="193">
        <f t="shared" si="32"/>
        <v>0</v>
      </c>
      <c r="AB216" s="169"/>
      <c r="AC216" s="169"/>
      <c r="AD216" s="170"/>
      <c r="AE216" s="169"/>
      <c r="AF216" s="170"/>
      <c r="AG216" s="171"/>
      <c r="AH216" s="172"/>
      <c r="AI216" s="172"/>
      <c r="AJ216" s="173"/>
      <c r="AK216" s="169"/>
      <c r="AL216" s="169"/>
      <c r="AM216" s="169"/>
      <c r="AN216" s="169"/>
    </row>
    <row r="217" spans="2:40" s="122" customFormat="1" ht="15.6" hidden="1" customHeight="1" outlineLevel="1">
      <c r="B217" s="199"/>
      <c r="C217" s="200"/>
      <c r="D217" s="201"/>
      <c r="E217" s="222"/>
      <c r="F217" s="223"/>
      <c r="G217" s="179">
        <f t="shared" si="50"/>
        <v>0</v>
      </c>
      <c r="H217" s="207" t="s">
        <v>142</v>
      </c>
      <c r="I217" s="181">
        <v>0</v>
      </c>
      <c r="J217" s="179">
        <f>I217*F217</f>
        <v>0</v>
      </c>
      <c r="K217" s="224"/>
      <c r="L217" s="184"/>
      <c r="M217" s="198"/>
      <c r="N217" s="186">
        <f t="shared" si="46"/>
        <v>0</v>
      </c>
      <c r="O217" s="187">
        <f t="shared" si="47"/>
        <v>0</v>
      </c>
      <c r="P217" s="188">
        <v>0</v>
      </c>
      <c r="Q217" s="189">
        <f t="shared" si="48"/>
        <v>0</v>
      </c>
      <c r="R217" s="225"/>
      <c r="S217" s="226"/>
      <c r="T217" s="181">
        <v>0</v>
      </c>
      <c r="U217" s="181">
        <v>0</v>
      </c>
      <c r="V217" s="192">
        <f t="shared" si="31"/>
        <v>1</v>
      </c>
      <c r="W217" s="193">
        <f t="shared" si="44"/>
        <v>0</v>
      </c>
      <c r="X217" s="193">
        <f t="shared" si="32"/>
        <v>0</v>
      </c>
      <c r="Y217" s="193">
        <f t="shared" si="45"/>
        <v>0</v>
      </c>
      <c r="Z217" s="193">
        <f t="shared" si="32"/>
        <v>0</v>
      </c>
      <c r="AB217" s="169"/>
      <c r="AC217" s="169"/>
      <c r="AD217" s="170"/>
      <c r="AE217" s="169"/>
      <c r="AF217" s="170"/>
      <c r="AG217" s="171"/>
      <c r="AH217" s="172"/>
      <c r="AI217" s="172"/>
      <c r="AJ217" s="173"/>
      <c r="AK217" s="169"/>
      <c r="AL217" s="169"/>
      <c r="AM217" s="169"/>
      <c r="AN217" s="169"/>
    </row>
    <row r="218" spans="2:40" s="122" customFormat="1" ht="15.75" collapsed="1">
      <c r="B218" s="232">
        <v>2.2999999999999998</v>
      </c>
      <c r="C218" s="203" t="s">
        <v>190</v>
      </c>
      <c r="D218" s="204"/>
      <c r="E218" s="205" t="s">
        <v>142</v>
      </c>
      <c r="F218" s="206">
        <f>SUM(F219:F238)</f>
        <v>0</v>
      </c>
      <c r="G218" s="206">
        <f>IF(AND(F218&lt;&gt;0,$D$31&lt;&gt;0),F218/$D$31,0)</f>
        <v>0</v>
      </c>
      <c r="H218" s="208" cm="1">
        <f t="array" ref="H218">SUMPRODUCT((C91:D454="Superstructure: Roof")*G91:G454)</f>
        <v>0</v>
      </c>
      <c r="I218" s="208" t="s">
        <v>142</v>
      </c>
      <c r="J218" s="209">
        <f>SUM(J219:J238)</f>
        <v>0</v>
      </c>
      <c r="K218" s="210" t="s">
        <v>142</v>
      </c>
      <c r="L218" s="233" t="s">
        <v>142</v>
      </c>
      <c r="M218" s="234" t="s">
        <v>142</v>
      </c>
      <c r="N218" s="213" t="s">
        <v>142</v>
      </c>
      <c r="O218" s="214">
        <f>SUM(O219:O238)</f>
        <v>0</v>
      </c>
      <c r="P218" s="215" t="s">
        <v>142</v>
      </c>
      <c r="Q218" s="216">
        <f>SUM(Q219:Q238)</f>
        <v>0</v>
      </c>
      <c r="R218" s="217" t="s">
        <v>142</v>
      </c>
      <c r="S218" s="218" t="s">
        <v>142</v>
      </c>
      <c r="T218" s="219">
        <f>IF(W218&lt;&gt;0,W218/($F$218+$O$218),0)</f>
        <v>0</v>
      </c>
      <c r="U218" s="219">
        <f>IF(Y218&lt;&gt;0,Y218/($F$218+$O$218),0)</f>
        <v>0</v>
      </c>
      <c r="V218" s="220">
        <f t="shared" si="31"/>
        <v>1</v>
      </c>
      <c r="W218" s="221">
        <f>SUM(W219:W238)</f>
        <v>0</v>
      </c>
      <c r="X218" s="221">
        <f t="shared" si="32"/>
        <v>0</v>
      </c>
      <c r="Y218" s="221">
        <f>SUM(Y219:Y238)</f>
        <v>0</v>
      </c>
      <c r="Z218" s="221">
        <f t="shared" si="32"/>
        <v>0</v>
      </c>
      <c r="AB218" s="169"/>
      <c r="AC218" s="169"/>
      <c r="AD218" s="170"/>
      <c r="AE218" s="169"/>
      <c r="AF218" s="170"/>
      <c r="AG218" s="171"/>
      <c r="AH218" s="172"/>
      <c r="AI218" s="172"/>
      <c r="AJ218" s="173"/>
      <c r="AK218" s="169"/>
      <c r="AL218" s="169"/>
      <c r="AM218" s="169"/>
      <c r="AN218" s="169"/>
    </row>
    <row r="219" spans="2:40" s="122" customFormat="1" ht="15.6" hidden="1" customHeight="1" outlineLevel="1">
      <c r="B219" s="174">
        <v>2.2999999999999998</v>
      </c>
      <c r="C219" s="175" t="s">
        <v>190</v>
      </c>
      <c r="D219" s="176"/>
      <c r="E219" s="222"/>
      <c r="F219" s="223"/>
      <c r="G219" s="179">
        <f>IF(AND(F219&lt;&gt;0,$D$31&lt;&gt;0),F219/$D$31,0)</f>
        <v>0</v>
      </c>
      <c r="H219" s="207" t="s">
        <v>142</v>
      </c>
      <c r="I219" s="181">
        <v>0</v>
      </c>
      <c r="J219" s="179">
        <f t="shared" ref="J219:J238" si="51">I219*F219</f>
        <v>0</v>
      </c>
      <c r="K219" s="224"/>
      <c r="L219" s="235"/>
      <c r="M219" s="236"/>
      <c r="N219" s="186">
        <f>IF(M219&lt;&gt;0,INT(59/M219),0)</f>
        <v>0</v>
      </c>
      <c r="O219" s="187">
        <f>F219*N219</f>
        <v>0</v>
      </c>
      <c r="P219" s="188">
        <v>0</v>
      </c>
      <c r="Q219" s="189">
        <f>O219*P219</f>
        <v>0</v>
      </c>
      <c r="R219" s="225"/>
      <c r="S219" s="226"/>
      <c r="T219" s="181">
        <v>0</v>
      </c>
      <c r="U219" s="181">
        <v>0</v>
      </c>
      <c r="V219" s="192">
        <f t="shared" si="31"/>
        <v>1</v>
      </c>
      <c r="W219" s="193">
        <f t="shared" ref="W219:W254" si="52">T219*(F219+O219)</f>
        <v>0</v>
      </c>
      <c r="X219" s="193">
        <f t="shared" si="32"/>
        <v>0</v>
      </c>
      <c r="Y219" s="193">
        <f t="shared" ref="Y219:Y254" si="53">U219*(F219+O219)</f>
        <v>0</v>
      </c>
      <c r="Z219" s="193">
        <f t="shared" si="32"/>
        <v>0</v>
      </c>
      <c r="AB219" s="169"/>
      <c r="AC219" s="169"/>
      <c r="AD219" s="170"/>
      <c r="AE219" s="169"/>
      <c r="AF219" s="170"/>
      <c r="AG219" s="171"/>
      <c r="AH219" s="172"/>
      <c r="AI219" s="172"/>
      <c r="AJ219" s="173"/>
      <c r="AK219" s="169"/>
      <c r="AL219" s="169"/>
      <c r="AM219" s="169"/>
      <c r="AN219" s="169"/>
    </row>
    <row r="220" spans="2:40" s="122" customFormat="1" ht="15.6" hidden="1" customHeight="1" outlineLevel="1">
      <c r="B220" s="194"/>
      <c r="C220" s="195"/>
      <c r="D220" s="196"/>
      <c r="E220" s="222"/>
      <c r="F220" s="223"/>
      <c r="G220" s="179">
        <f>IF(AND(F220&lt;&gt;0,$D$31&lt;&gt;0),F220/$D$31,0)</f>
        <v>0</v>
      </c>
      <c r="H220" s="207" t="s">
        <v>142</v>
      </c>
      <c r="I220" s="181">
        <v>0</v>
      </c>
      <c r="J220" s="179">
        <f t="shared" si="51"/>
        <v>0</v>
      </c>
      <c r="K220" s="224"/>
      <c r="L220" s="235"/>
      <c r="M220" s="236"/>
      <c r="N220" s="186">
        <f t="shared" ref="N220:N238" si="54">IF(M220&lt;&gt;0,INT(59/M220),0)</f>
        <v>0</v>
      </c>
      <c r="O220" s="187">
        <f t="shared" ref="O220:O238" si="55">F220*N220</f>
        <v>0</v>
      </c>
      <c r="P220" s="188">
        <v>0</v>
      </c>
      <c r="Q220" s="189">
        <f t="shared" ref="Q220:Q238" si="56">O220*P220</f>
        <v>0</v>
      </c>
      <c r="R220" s="225"/>
      <c r="S220" s="226"/>
      <c r="T220" s="181">
        <v>0</v>
      </c>
      <c r="U220" s="181">
        <v>0</v>
      </c>
      <c r="V220" s="192">
        <f t="shared" si="31"/>
        <v>1</v>
      </c>
      <c r="W220" s="193">
        <f t="shared" si="52"/>
        <v>0</v>
      </c>
      <c r="X220" s="193">
        <f t="shared" si="32"/>
        <v>0</v>
      </c>
      <c r="Y220" s="193">
        <f t="shared" si="53"/>
        <v>0</v>
      </c>
      <c r="Z220" s="193">
        <f t="shared" si="32"/>
        <v>0</v>
      </c>
      <c r="AB220" s="169"/>
      <c r="AC220" s="169"/>
      <c r="AD220" s="170"/>
      <c r="AE220" s="169"/>
      <c r="AF220" s="170"/>
      <c r="AG220" s="171"/>
      <c r="AH220" s="172"/>
      <c r="AI220" s="172"/>
      <c r="AJ220" s="173"/>
      <c r="AK220" s="169"/>
      <c r="AL220" s="169"/>
      <c r="AM220" s="169"/>
      <c r="AN220" s="169"/>
    </row>
    <row r="221" spans="2:40" s="122" customFormat="1" ht="15.6" hidden="1" customHeight="1" outlineLevel="1">
      <c r="B221" s="194"/>
      <c r="C221" s="195"/>
      <c r="D221" s="196"/>
      <c r="E221" s="222"/>
      <c r="F221" s="223"/>
      <c r="G221" s="179">
        <f t="shared" ref="G221:G232" si="57">IF(AND(F221&lt;&gt;0,$D$31&lt;&gt;0),F221/$D$31,0)</f>
        <v>0</v>
      </c>
      <c r="H221" s="207" t="s">
        <v>142</v>
      </c>
      <c r="I221" s="181">
        <v>0</v>
      </c>
      <c r="J221" s="179">
        <f t="shared" si="51"/>
        <v>0</v>
      </c>
      <c r="K221" s="224"/>
      <c r="L221" s="235"/>
      <c r="M221" s="236"/>
      <c r="N221" s="186">
        <f t="shared" si="54"/>
        <v>0</v>
      </c>
      <c r="O221" s="187">
        <f t="shared" si="55"/>
        <v>0</v>
      </c>
      <c r="P221" s="188">
        <v>0</v>
      </c>
      <c r="Q221" s="189">
        <f t="shared" si="56"/>
        <v>0</v>
      </c>
      <c r="R221" s="225"/>
      <c r="S221" s="226"/>
      <c r="T221" s="181">
        <v>0</v>
      </c>
      <c r="U221" s="181">
        <v>0</v>
      </c>
      <c r="V221" s="192">
        <f t="shared" ref="V221:V284" si="58">1-T221-U221</f>
        <v>1</v>
      </c>
      <c r="W221" s="193">
        <f t="shared" si="52"/>
        <v>0</v>
      </c>
      <c r="X221" s="193">
        <f t="shared" ref="X221:Z284" si="59">IF(AND(W221&lt;&gt;0,$D$31&lt;&gt;0),W221/$D$31,0)</f>
        <v>0</v>
      </c>
      <c r="Y221" s="193">
        <f t="shared" si="53"/>
        <v>0</v>
      </c>
      <c r="Z221" s="193">
        <f t="shared" si="59"/>
        <v>0</v>
      </c>
      <c r="AB221" s="169"/>
      <c r="AC221" s="169"/>
      <c r="AD221" s="170"/>
      <c r="AE221" s="169"/>
      <c r="AF221" s="170"/>
      <c r="AG221" s="171"/>
      <c r="AH221" s="172"/>
      <c r="AI221" s="172"/>
      <c r="AJ221" s="173"/>
      <c r="AK221" s="169"/>
      <c r="AL221" s="169"/>
      <c r="AM221" s="169"/>
      <c r="AN221" s="169"/>
    </row>
    <row r="222" spans="2:40" s="122" customFormat="1" ht="15.6" hidden="1" customHeight="1" outlineLevel="1">
      <c r="B222" s="194"/>
      <c r="C222" s="195"/>
      <c r="D222" s="196"/>
      <c r="E222" s="222"/>
      <c r="F222" s="223"/>
      <c r="G222" s="179">
        <f t="shared" si="57"/>
        <v>0</v>
      </c>
      <c r="H222" s="207" t="s">
        <v>142</v>
      </c>
      <c r="I222" s="181">
        <v>0</v>
      </c>
      <c r="J222" s="179">
        <f t="shared" si="51"/>
        <v>0</v>
      </c>
      <c r="K222" s="224"/>
      <c r="L222" s="235"/>
      <c r="M222" s="236"/>
      <c r="N222" s="186">
        <f t="shared" si="54"/>
        <v>0</v>
      </c>
      <c r="O222" s="187">
        <f t="shared" si="55"/>
        <v>0</v>
      </c>
      <c r="P222" s="188">
        <v>0</v>
      </c>
      <c r="Q222" s="189">
        <f t="shared" si="56"/>
        <v>0</v>
      </c>
      <c r="R222" s="225"/>
      <c r="S222" s="226"/>
      <c r="T222" s="181">
        <v>0</v>
      </c>
      <c r="U222" s="181">
        <v>0</v>
      </c>
      <c r="V222" s="192">
        <f t="shared" si="58"/>
        <v>1</v>
      </c>
      <c r="W222" s="193">
        <f t="shared" si="52"/>
        <v>0</v>
      </c>
      <c r="X222" s="193">
        <f t="shared" si="59"/>
        <v>0</v>
      </c>
      <c r="Y222" s="193">
        <f t="shared" si="53"/>
        <v>0</v>
      </c>
      <c r="Z222" s="193">
        <f t="shared" si="59"/>
        <v>0</v>
      </c>
      <c r="AB222" s="169"/>
      <c r="AC222" s="169"/>
      <c r="AD222" s="170"/>
      <c r="AE222" s="169"/>
      <c r="AF222" s="170"/>
      <c r="AG222" s="171"/>
      <c r="AH222" s="172"/>
      <c r="AI222" s="172"/>
      <c r="AJ222" s="173"/>
      <c r="AK222" s="169"/>
      <c r="AL222" s="169"/>
      <c r="AM222" s="169"/>
      <c r="AN222" s="169"/>
    </row>
    <row r="223" spans="2:40" s="122" customFormat="1" ht="15.6" hidden="1" customHeight="1" outlineLevel="1">
      <c r="B223" s="194"/>
      <c r="C223" s="195"/>
      <c r="D223" s="196"/>
      <c r="E223" s="222"/>
      <c r="F223" s="223"/>
      <c r="G223" s="179">
        <f t="shared" si="57"/>
        <v>0</v>
      </c>
      <c r="H223" s="207" t="s">
        <v>142</v>
      </c>
      <c r="I223" s="181">
        <v>0</v>
      </c>
      <c r="J223" s="179">
        <f t="shared" si="51"/>
        <v>0</v>
      </c>
      <c r="K223" s="224"/>
      <c r="L223" s="235"/>
      <c r="M223" s="236"/>
      <c r="N223" s="186">
        <f t="shared" si="54"/>
        <v>0</v>
      </c>
      <c r="O223" s="187">
        <f t="shared" si="55"/>
        <v>0</v>
      </c>
      <c r="P223" s="188">
        <v>0</v>
      </c>
      <c r="Q223" s="189">
        <f t="shared" si="56"/>
        <v>0</v>
      </c>
      <c r="R223" s="225"/>
      <c r="S223" s="226"/>
      <c r="T223" s="181">
        <v>0</v>
      </c>
      <c r="U223" s="181">
        <v>0</v>
      </c>
      <c r="V223" s="192">
        <f t="shared" si="58"/>
        <v>1</v>
      </c>
      <c r="W223" s="193">
        <f t="shared" si="52"/>
        <v>0</v>
      </c>
      <c r="X223" s="193">
        <f t="shared" si="59"/>
        <v>0</v>
      </c>
      <c r="Y223" s="193">
        <f t="shared" si="53"/>
        <v>0</v>
      </c>
      <c r="Z223" s="193">
        <f t="shared" si="59"/>
        <v>0</v>
      </c>
      <c r="AB223" s="169"/>
      <c r="AC223" s="169"/>
      <c r="AD223" s="170"/>
      <c r="AE223" s="169"/>
      <c r="AF223" s="170"/>
      <c r="AG223" s="171"/>
      <c r="AH223" s="172"/>
      <c r="AI223" s="172"/>
      <c r="AJ223" s="173"/>
      <c r="AK223" s="169"/>
      <c r="AL223" s="169"/>
      <c r="AM223" s="169"/>
      <c r="AN223" s="169"/>
    </row>
    <row r="224" spans="2:40" s="122" customFormat="1" ht="15.6" hidden="1" customHeight="1" outlineLevel="1">
      <c r="B224" s="194"/>
      <c r="C224" s="195"/>
      <c r="D224" s="196"/>
      <c r="E224" s="222"/>
      <c r="F224" s="223"/>
      <c r="G224" s="179">
        <f t="shared" si="57"/>
        <v>0</v>
      </c>
      <c r="H224" s="207" t="s">
        <v>142</v>
      </c>
      <c r="I224" s="181">
        <v>0</v>
      </c>
      <c r="J224" s="179">
        <f t="shared" si="51"/>
        <v>0</v>
      </c>
      <c r="K224" s="224"/>
      <c r="L224" s="235"/>
      <c r="M224" s="236"/>
      <c r="N224" s="186">
        <f t="shared" si="54"/>
        <v>0</v>
      </c>
      <c r="O224" s="187">
        <f t="shared" si="55"/>
        <v>0</v>
      </c>
      <c r="P224" s="188">
        <v>0</v>
      </c>
      <c r="Q224" s="189">
        <f t="shared" si="56"/>
        <v>0</v>
      </c>
      <c r="R224" s="225"/>
      <c r="S224" s="226"/>
      <c r="T224" s="181">
        <v>0</v>
      </c>
      <c r="U224" s="181">
        <v>0</v>
      </c>
      <c r="V224" s="192">
        <f t="shared" si="58"/>
        <v>1</v>
      </c>
      <c r="W224" s="193">
        <f t="shared" si="52"/>
        <v>0</v>
      </c>
      <c r="X224" s="193">
        <f t="shared" si="59"/>
        <v>0</v>
      </c>
      <c r="Y224" s="193">
        <f t="shared" si="53"/>
        <v>0</v>
      </c>
      <c r="Z224" s="193">
        <f t="shared" si="59"/>
        <v>0</v>
      </c>
      <c r="AB224" s="169"/>
      <c r="AC224" s="169"/>
      <c r="AD224" s="170"/>
      <c r="AE224" s="169"/>
      <c r="AF224" s="170"/>
      <c r="AG224" s="171"/>
      <c r="AH224" s="172"/>
      <c r="AI224" s="172"/>
      <c r="AJ224" s="173"/>
      <c r="AK224" s="169"/>
      <c r="AL224" s="169"/>
      <c r="AM224" s="169"/>
      <c r="AN224" s="169"/>
    </row>
    <row r="225" spans="2:40" s="122" customFormat="1" ht="15.6" hidden="1" customHeight="1" outlineLevel="1">
      <c r="B225" s="194"/>
      <c r="C225" s="195"/>
      <c r="D225" s="196"/>
      <c r="E225" s="222"/>
      <c r="F225" s="223"/>
      <c r="G225" s="179">
        <f t="shared" si="57"/>
        <v>0</v>
      </c>
      <c r="H225" s="207" t="s">
        <v>142</v>
      </c>
      <c r="I225" s="181">
        <v>0</v>
      </c>
      <c r="J225" s="179">
        <f t="shared" si="51"/>
        <v>0</v>
      </c>
      <c r="K225" s="224"/>
      <c r="L225" s="235"/>
      <c r="M225" s="236"/>
      <c r="N225" s="186">
        <f t="shared" si="54"/>
        <v>0</v>
      </c>
      <c r="O225" s="187">
        <f t="shared" si="55"/>
        <v>0</v>
      </c>
      <c r="P225" s="188">
        <v>0</v>
      </c>
      <c r="Q225" s="189">
        <f t="shared" si="56"/>
        <v>0</v>
      </c>
      <c r="R225" s="225"/>
      <c r="S225" s="226"/>
      <c r="T225" s="181">
        <v>0</v>
      </c>
      <c r="U225" s="181">
        <v>0</v>
      </c>
      <c r="V225" s="192">
        <f t="shared" si="58"/>
        <v>1</v>
      </c>
      <c r="W225" s="193">
        <f t="shared" si="52"/>
        <v>0</v>
      </c>
      <c r="X225" s="193">
        <f t="shared" si="59"/>
        <v>0</v>
      </c>
      <c r="Y225" s="193">
        <f t="shared" si="53"/>
        <v>0</v>
      </c>
      <c r="Z225" s="193">
        <f t="shared" si="59"/>
        <v>0</v>
      </c>
      <c r="AB225" s="169"/>
      <c r="AC225" s="169"/>
      <c r="AD225" s="170"/>
      <c r="AE225" s="169"/>
      <c r="AF225" s="170"/>
      <c r="AG225" s="171"/>
      <c r="AH225" s="172"/>
      <c r="AI225" s="172"/>
      <c r="AJ225" s="173"/>
      <c r="AK225" s="169"/>
      <c r="AL225" s="169"/>
      <c r="AM225" s="169"/>
      <c r="AN225" s="169"/>
    </row>
    <row r="226" spans="2:40" s="122" customFormat="1" ht="15.6" hidden="1" customHeight="1" outlineLevel="1">
      <c r="B226" s="194"/>
      <c r="C226" s="195"/>
      <c r="D226" s="196"/>
      <c r="E226" s="222"/>
      <c r="F226" s="223"/>
      <c r="G226" s="179">
        <f t="shared" si="57"/>
        <v>0</v>
      </c>
      <c r="H226" s="207" t="s">
        <v>142</v>
      </c>
      <c r="I226" s="181">
        <v>0</v>
      </c>
      <c r="J226" s="179">
        <f t="shared" si="51"/>
        <v>0</v>
      </c>
      <c r="K226" s="224"/>
      <c r="L226" s="235"/>
      <c r="M226" s="236"/>
      <c r="N226" s="186">
        <f t="shared" si="54"/>
        <v>0</v>
      </c>
      <c r="O226" s="187">
        <f t="shared" si="55"/>
        <v>0</v>
      </c>
      <c r="P226" s="188">
        <v>0</v>
      </c>
      <c r="Q226" s="189">
        <f t="shared" si="56"/>
        <v>0</v>
      </c>
      <c r="R226" s="225"/>
      <c r="S226" s="226"/>
      <c r="T226" s="181">
        <v>0</v>
      </c>
      <c r="U226" s="181">
        <v>0</v>
      </c>
      <c r="V226" s="192">
        <f t="shared" si="58"/>
        <v>1</v>
      </c>
      <c r="W226" s="193">
        <f t="shared" si="52"/>
        <v>0</v>
      </c>
      <c r="X226" s="193">
        <f t="shared" si="59"/>
        <v>0</v>
      </c>
      <c r="Y226" s="193">
        <f t="shared" si="53"/>
        <v>0</v>
      </c>
      <c r="Z226" s="193">
        <f t="shared" si="59"/>
        <v>0</v>
      </c>
      <c r="AB226" s="169"/>
      <c r="AC226" s="169"/>
      <c r="AD226" s="170"/>
      <c r="AE226" s="169"/>
      <c r="AF226" s="170"/>
      <c r="AG226" s="171"/>
      <c r="AH226" s="172"/>
      <c r="AI226" s="172"/>
      <c r="AJ226" s="173"/>
      <c r="AK226" s="169"/>
      <c r="AL226" s="169"/>
      <c r="AM226" s="169"/>
      <c r="AN226" s="169"/>
    </row>
    <row r="227" spans="2:40" s="122" customFormat="1" ht="15.6" hidden="1" customHeight="1" outlineLevel="1">
      <c r="B227" s="194"/>
      <c r="C227" s="195"/>
      <c r="D227" s="196"/>
      <c r="E227" s="222"/>
      <c r="F227" s="223"/>
      <c r="G227" s="179">
        <f t="shared" si="57"/>
        <v>0</v>
      </c>
      <c r="H227" s="207" t="s">
        <v>142</v>
      </c>
      <c r="I227" s="181">
        <v>0</v>
      </c>
      <c r="J227" s="179">
        <f t="shared" si="51"/>
        <v>0</v>
      </c>
      <c r="K227" s="224"/>
      <c r="L227" s="235"/>
      <c r="M227" s="236"/>
      <c r="N227" s="186">
        <f t="shared" si="54"/>
        <v>0</v>
      </c>
      <c r="O227" s="187">
        <f t="shared" si="55"/>
        <v>0</v>
      </c>
      <c r="P227" s="188">
        <v>0</v>
      </c>
      <c r="Q227" s="189">
        <f t="shared" si="56"/>
        <v>0</v>
      </c>
      <c r="R227" s="225"/>
      <c r="S227" s="226"/>
      <c r="T227" s="181">
        <v>0</v>
      </c>
      <c r="U227" s="181">
        <v>0</v>
      </c>
      <c r="V227" s="192">
        <f t="shared" si="58"/>
        <v>1</v>
      </c>
      <c r="W227" s="193">
        <f t="shared" si="52"/>
        <v>0</v>
      </c>
      <c r="X227" s="193">
        <f t="shared" si="59"/>
        <v>0</v>
      </c>
      <c r="Y227" s="193">
        <f t="shared" si="53"/>
        <v>0</v>
      </c>
      <c r="Z227" s="193">
        <f t="shared" si="59"/>
        <v>0</v>
      </c>
      <c r="AB227" s="169"/>
      <c r="AC227" s="169"/>
      <c r="AD227" s="170"/>
      <c r="AE227" s="169"/>
      <c r="AF227" s="170"/>
      <c r="AG227" s="171"/>
      <c r="AH227" s="172"/>
      <c r="AI227" s="172"/>
      <c r="AJ227" s="173"/>
      <c r="AK227" s="169"/>
      <c r="AL227" s="169"/>
      <c r="AM227" s="169"/>
      <c r="AN227" s="169"/>
    </row>
    <row r="228" spans="2:40" s="122" customFormat="1" ht="15.6" hidden="1" customHeight="1" outlineLevel="1">
      <c r="B228" s="194"/>
      <c r="C228" s="195"/>
      <c r="D228" s="196"/>
      <c r="E228" s="222"/>
      <c r="F228" s="223"/>
      <c r="G228" s="179">
        <f t="shared" si="57"/>
        <v>0</v>
      </c>
      <c r="H228" s="207" t="s">
        <v>142</v>
      </c>
      <c r="I228" s="181">
        <v>0</v>
      </c>
      <c r="J228" s="179">
        <f t="shared" si="51"/>
        <v>0</v>
      </c>
      <c r="K228" s="224"/>
      <c r="L228" s="235"/>
      <c r="M228" s="236"/>
      <c r="N228" s="186">
        <f t="shared" si="54"/>
        <v>0</v>
      </c>
      <c r="O228" s="187">
        <f t="shared" si="55"/>
        <v>0</v>
      </c>
      <c r="P228" s="188">
        <v>0</v>
      </c>
      <c r="Q228" s="189">
        <f t="shared" si="56"/>
        <v>0</v>
      </c>
      <c r="R228" s="225"/>
      <c r="S228" s="226"/>
      <c r="T228" s="181">
        <v>0</v>
      </c>
      <c r="U228" s="181">
        <v>0</v>
      </c>
      <c r="V228" s="192">
        <f t="shared" si="58"/>
        <v>1</v>
      </c>
      <c r="W228" s="193">
        <f t="shared" si="52"/>
        <v>0</v>
      </c>
      <c r="X228" s="193">
        <f t="shared" si="59"/>
        <v>0</v>
      </c>
      <c r="Y228" s="193">
        <f t="shared" si="53"/>
        <v>0</v>
      </c>
      <c r="Z228" s="193">
        <f t="shared" si="59"/>
        <v>0</v>
      </c>
      <c r="AB228" s="169"/>
      <c r="AC228" s="169"/>
      <c r="AD228" s="170"/>
      <c r="AE228" s="169"/>
      <c r="AF228" s="170"/>
      <c r="AG228" s="171"/>
      <c r="AH228" s="172"/>
      <c r="AI228" s="172"/>
      <c r="AJ228" s="173"/>
      <c r="AK228" s="169"/>
      <c r="AL228" s="169"/>
      <c r="AM228" s="169"/>
      <c r="AN228" s="169"/>
    </row>
    <row r="229" spans="2:40" s="122" customFormat="1" ht="15.6" hidden="1" customHeight="1" outlineLevel="1">
      <c r="B229" s="194"/>
      <c r="C229" s="195"/>
      <c r="D229" s="196"/>
      <c r="E229" s="222"/>
      <c r="F229" s="223"/>
      <c r="G229" s="179">
        <f t="shared" si="57"/>
        <v>0</v>
      </c>
      <c r="H229" s="207" t="s">
        <v>142</v>
      </c>
      <c r="I229" s="181">
        <v>0</v>
      </c>
      <c r="J229" s="179">
        <f t="shared" si="51"/>
        <v>0</v>
      </c>
      <c r="K229" s="224"/>
      <c r="L229" s="235"/>
      <c r="M229" s="236"/>
      <c r="N229" s="186">
        <f t="shared" si="54"/>
        <v>0</v>
      </c>
      <c r="O229" s="187">
        <f t="shared" si="55"/>
        <v>0</v>
      </c>
      <c r="P229" s="188">
        <v>0</v>
      </c>
      <c r="Q229" s="189">
        <f t="shared" si="56"/>
        <v>0</v>
      </c>
      <c r="R229" s="225"/>
      <c r="S229" s="226"/>
      <c r="T229" s="181">
        <v>0</v>
      </c>
      <c r="U229" s="181">
        <v>0</v>
      </c>
      <c r="V229" s="192">
        <f t="shared" si="58"/>
        <v>1</v>
      </c>
      <c r="W229" s="193">
        <f t="shared" si="52"/>
        <v>0</v>
      </c>
      <c r="X229" s="193">
        <f t="shared" si="59"/>
        <v>0</v>
      </c>
      <c r="Y229" s="193">
        <f t="shared" si="53"/>
        <v>0</v>
      </c>
      <c r="Z229" s="193">
        <f t="shared" si="59"/>
        <v>0</v>
      </c>
      <c r="AB229" s="169"/>
      <c r="AC229" s="169"/>
      <c r="AD229" s="170"/>
      <c r="AE229" s="169"/>
      <c r="AF229" s="170"/>
      <c r="AG229" s="171"/>
      <c r="AH229" s="172"/>
      <c r="AI229" s="172"/>
      <c r="AJ229" s="173"/>
      <c r="AK229" s="169"/>
      <c r="AL229" s="169"/>
      <c r="AM229" s="169"/>
      <c r="AN229" s="169"/>
    </row>
    <row r="230" spans="2:40" s="122" customFormat="1" ht="15.6" hidden="1" customHeight="1" outlineLevel="1">
      <c r="B230" s="194"/>
      <c r="C230" s="195"/>
      <c r="D230" s="196"/>
      <c r="E230" s="222"/>
      <c r="F230" s="223"/>
      <c r="G230" s="179">
        <f t="shared" si="57"/>
        <v>0</v>
      </c>
      <c r="H230" s="207" t="s">
        <v>142</v>
      </c>
      <c r="I230" s="181">
        <v>0</v>
      </c>
      <c r="J230" s="179">
        <f t="shared" si="51"/>
        <v>0</v>
      </c>
      <c r="K230" s="224"/>
      <c r="L230" s="235"/>
      <c r="M230" s="236"/>
      <c r="N230" s="186">
        <f t="shared" si="54"/>
        <v>0</v>
      </c>
      <c r="O230" s="187">
        <f t="shared" si="55"/>
        <v>0</v>
      </c>
      <c r="P230" s="188">
        <v>0</v>
      </c>
      <c r="Q230" s="189">
        <f t="shared" si="56"/>
        <v>0</v>
      </c>
      <c r="R230" s="225"/>
      <c r="S230" s="226"/>
      <c r="T230" s="181">
        <v>0</v>
      </c>
      <c r="U230" s="181">
        <v>0</v>
      </c>
      <c r="V230" s="192">
        <f t="shared" si="58"/>
        <v>1</v>
      </c>
      <c r="W230" s="193">
        <f t="shared" si="52"/>
        <v>0</v>
      </c>
      <c r="X230" s="193">
        <f t="shared" si="59"/>
        <v>0</v>
      </c>
      <c r="Y230" s="193">
        <f t="shared" si="53"/>
        <v>0</v>
      </c>
      <c r="Z230" s="193">
        <f t="shared" si="59"/>
        <v>0</v>
      </c>
      <c r="AB230" s="169"/>
      <c r="AC230" s="169"/>
      <c r="AD230" s="170"/>
      <c r="AE230" s="169"/>
      <c r="AF230" s="170"/>
      <c r="AG230" s="171"/>
      <c r="AH230" s="172"/>
      <c r="AI230" s="172"/>
      <c r="AJ230" s="173"/>
      <c r="AK230" s="169"/>
      <c r="AL230" s="169"/>
      <c r="AM230" s="169"/>
      <c r="AN230" s="169"/>
    </row>
    <row r="231" spans="2:40" s="122" customFormat="1" ht="15.6" hidden="1" customHeight="1" outlineLevel="1">
      <c r="B231" s="194"/>
      <c r="C231" s="195"/>
      <c r="D231" s="196"/>
      <c r="E231" s="222"/>
      <c r="F231" s="223"/>
      <c r="G231" s="179">
        <f t="shared" si="57"/>
        <v>0</v>
      </c>
      <c r="H231" s="207" t="s">
        <v>142</v>
      </c>
      <c r="I231" s="181">
        <v>0</v>
      </c>
      <c r="J231" s="179">
        <f t="shared" si="51"/>
        <v>0</v>
      </c>
      <c r="K231" s="224"/>
      <c r="L231" s="235"/>
      <c r="M231" s="236"/>
      <c r="N231" s="186">
        <f t="shared" si="54"/>
        <v>0</v>
      </c>
      <c r="O231" s="187">
        <f t="shared" si="55"/>
        <v>0</v>
      </c>
      <c r="P231" s="188">
        <v>0</v>
      </c>
      <c r="Q231" s="189">
        <f t="shared" si="56"/>
        <v>0</v>
      </c>
      <c r="R231" s="225"/>
      <c r="S231" s="226"/>
      <c r="T231" s="181">
        <v>0</v>
      </c>
      <c r="U231" s="181">
        <v>0</v>
      </c>
      <c r="V231" s="192">
        <f t="shared" si="58"/>
        <v>1</v>
      </c>
      <c r="W231" s="193">
        <f t="shared" si="52"/>
        <v>0</v>
      </c>
      <c r="X231" s="193">
        <f t="shared" si="59"/>
        <v>0</v>
      </c>
      <c r="Y231" s="193">
        <f t="shared" si="53"/>
        <v>0</v>
      </c>
      <c r="Z231" s="193">
        <f t="shared" si="59"/>
        <v>0</v>
      </c>
      <c r="AB231" s="169"/>
      <c r="AC231" s="169"/>
      <c r="AD231" s="170"/>
      <c r="AE231" s="169"/>
      <c r="AF231" s="170"/>
      <c r="AG231" s="171"/>
      <c r="AH231" s="172"/>
      <c r="AI231" s="172"/>
      <c r="AJ231" s="173"/>
      <c r="AK231" s="169"/>
      <c r="AL231" s="169"/>
      <c r="AM231" s="169"/>
      <c r="AN231" s="169"/>
    </row>
    <row r="232" spans="2:40" s="122" customFormat="1" ht="15.6" hidden="1" customHeight="1" outlineLevel="1">
      <c r="B232" s="194"/>
      <c r="C232" s="195"/>
      <c r="D232" s="196"/>
      <c r="E232" s="222"/>
      <c r="F232" s="223"/>
      <c r="G232" s="179">
        <f t="shared" si="57"/>
        <v>0</v>
      </c>
      <c r="H232" s="207" t="s">
        <v>142</v>
      </c>
      <c r="I232" s="181">
        <v>0</v>
      </c>
      <c r="J232" s="179">
        <f t="shared" si="51"/>
        <v>0</v>
      </c>
      <c r="K232" s="224"/>
      <c r="L232" s="235"/>
      <c r="M232" s="236"/>
      <c r="N232" s="186">
        <f t="shared" si="54"/>
        <v>0</v>
      </c>
      <c r="O232" s="187">
        <f t="shared" si="55"/>
        <v>0</v>
      </c>
      <c r="P232" s="188">
        <v>0</v>
      </c>
      <c r="Q232" s="189">
        <f t="shared" si="56"/>
        <v>0</v>
      </c>
      <c r="R232" s="225"/>
      <c r="S232" s="226"/>
      <c r="T232" s="181">
        <v>0</v>
      </c>
      <c r="U232" s="181">
        <v>0</v>
      </c>
      <c r="V232" s="192">
        <f t="shared" si="58"/>
        <v>1</v>
      </c>
      <c r="W232" s="193">
        <f t="shared" si="52"/>
        <v>0</v>
      </c>
      <c r="X232" s="193">
        <f t="shared" si="59"/>
        <v>0</v>
      </c>
      <c r="Y232" s="193">
        <f t="shared" si="53"/>
        <v>0</v>
      </c>
      <c r="Z232" s="193">
        <f t="shared" si="59"/>
        <v>0</v>
      </c>
      <c r="AB232" s="169"/>
      <c r="AC232" s="169"/>
      <c r="AD232" s="170"/>
      <c r="AE232" s="169"/>
      <c r="AF232" s="170"/>
      <c r="AG232" s="171"/>
      <c r="AH232" s="172"/>
      <c r="AI232" s="172"/>
      <c r="AJ232" s="173"/>
      <c r="AK232" s="169"/>
      <c r="AL232" s="169"/>
      <c r="AM232" s="169"/>
      <c r="AN232" s="169"/>
    </row>
    <row r="233" spans="2:40" s="122" customFormat="1" ht="15.6" hidden="1" customHeight="1" outlineLevel="1">
      <c r="B233" s="194"/>
      <c r="C233" s="195"/>
      <c r="D233" s="196"/>
      <c r="E233" s="222"/>
      <c r="F233" s="223"/>
      <c r="G233" s="179">
        <f>IF(AND(F233&lt;&gt;0,$D$31&lt;&gt;0),F233/$D$31,0)</f>
        <v>0</v>
      </c>
      <c r="H233" s="207" t="s">
        <v>142</v>
      </c>
      <c r="I233" s="181">
        <v>0</v>
      </c>
      <c r="J233" s="179">
        <f t="shared" si="51"/>
        <v>0</v>
      </c>
      <c r="K233" s="224"/>
      <c r="L233" s="235"/>
      <c r="M233" s="236"/>
      <c r="N233" s="186">
        <f t="shared" si="54"/>
        <v>0</v>
      </c>
      <c r="O233" s="187">
        <f t="shared" si="55"/>
        <v>0</v>
      </c>
      <c r="P233" s="188">
        <v>0</v>
      </c>
      <c r="Q233" s="189">
        <f t="shared" si="56"/>
        <v>0</v>
      </c>
      <c r="R233" s="225"/>
      <c r="S233" s="226"/>
      <c r="T233" s="181">
        <v>0</v>
      </c>
      <c r="U233" s="181">
        <v>0</v>
      </c>
      <c r="V233" s="192">
        <f t="shared" si="58"/>
        <v>1</v>
      </c>
      <c r="W233" s="193">
        <f t="shared" si="52"/>
        <v>0</v>
      </c>
      <c r="X233" s="193">
        <f t="shared" si="59"/>
        <v>0</v>
      </c>
      <c r="Y233" s="193">
        <f t="shared" si="53"/>
        <v>0</v>
      </c>
      <c r="Z233" s="193">
        <f t="shared" si="59"/>
        <v>0</v>
      </c>
      <c r="AB233" s="169"/>
      <c r="AC233" s="169"/>
      <c r="AD233" s="170"/>
      <c r="AE233" s="169"/>
      <c r="AF233" s="170"/>
      <c r="AG233" s="171"/>
      <c r="AH233" s="172"/>
      <c r="AI233" s="172"/>
      <c r="AJ233" s="173"/>
      <c r="AK233" s="169"/>
      <c r="AL233" s="169"/>
      <c r="AM233" s="169"/>
      <c r="AN233" s="169"/>
    </row>
    <row r="234" spans="2:40" s="122" customFormat="1" ht="15.6" hidden="1" customHeight="1" outlineLevel="1">
      <c r="B234" s="194"/>
      <c r="C234" s="195"/>
      <c r="D234" s="196"/>
      <c r="E234" s="222"/>
      <c r="F234" s="223"/>
      <c r="G234" s="179">
        <f>IF(AND(F234&lt;&gt;0,$D$31&lt;&gt;0),F234/$D$31,0)</f>
        <v>0</v>
      </c>
      <c r="H234" s="207" t="s">
        <v>142</v>
      </c>
      <c r="I234" s="181">
        <v>0</v>
      </c>
      <c r="J234" s="179">
        <f t="shared" si="51"/>
        <v>0</v>
      </c>
      <c r="K234" s="224"/>
      <c r="L234" s="235"/>
      <c r="M234" s="236"/>
      <c r="N234" s="186">
        <f t="shared" si="54"/>
        <v>0</v>
      </c>
      <c r="O234" s="187">
        <f t="shared" si="55"/>
        <v>0</v>
      </c>
      <c r="P234" s="188">
        <v>0</v>
      </c>
      <c r="Q234" s="189">
        <f t="shared" si="56"/>
        <v>0</v>
      </c>
      <c r="R234" s="225"/>
      <c r="S234" s="226"/>
      <c r="T234" s="181">
        <v>0</v>
      </c>
      <c r="U234" s="181">
        <v>0</v>
      </c>
      <c r="V234" s="192">
        <f t="shared" si="58"/>
        <v>1</v>
      </c>
      <c r="W234" s="193">
        <f t="shared" si="52"/>
        <v>0</v>
      </c>
      <c r="X234" s="193">
        <f t="shared" si="59"/>
        <v>0</v>
      </c>
      <c r="Y234" s="193">
        <f t="shared" si="53"/>
        <v>0</v>
      </c>
      <c r="Z234" s="193">
        <f t="shared" si="59"/>
        <v>0</v>
      </c>
      <c r="AB234" s="169"/>
      <c r="AC234" s="169"/>
      <c r="AD234" s="170"/>
      <c r="AE234" s="169"/>
      <c r="AF234" s="170"/>
      <c r="AG234" s="171"/>
      <c r="AH234" s="172"/>
      <c r="AI234" s="172"/>
      <c r="AJ234" s="173"/>
      <c r="AK234" s="169"/>
      <c r="AL234" s="169"/>
      <c r="AM234" s="169"/>
      <c r="AN234" s="169"/>
    </row>
    <row r="235" spans="2:40" s="122" customFormat="1" ht="15.6" hidden="1" customHeight="1" outlineLevel="1">
      <c r="B235" s="194"/>
      <c r="C235" s="195"/>
      <c r="D235" s="196"/>
      <c r="E235" s="222"/>
      <c r="F235" s="223"/>
      <c r="G235" s="179">
        <f>IF(AND(F235&lt;&gt;0,$D$31&lt;&gt;0),F235/$D$31,0)</f>
        <v>0</v>
      </c>
      <c r="H235" s="207" t="s">
        <v>142</v>
      </c>
      <c r="I235" s="181">
        <v>0</v>
      </c>
      <c r="J235" s="179">
        <f t="shared" si="51"/>
        <v>0</v>
      </c>
      <c r="K235" s="224"/>
      <c r="L235" s="235"/>
      <c r="M235" s="236"/>
      <c r="N235" s="186">
        <f t="shared" si="54"/>
        <v>0</v>
      </c>
      <c r="O235" s="187">
        <f t="shared" si="55"/>
        <v>0</v>
      </c>
      <c r="P235" s="188">
        <v>0</v>
      </c>
      <c r="Q235" s="189">
        <f t="shared" si="56"/>
        <v>0</v>
      </c>
      <c r="R235" s="225"/>
      <c r="S235" s="226"/>
      <c r="T235" s="181">
        <v>0</v>
      </c>
      <c r="U235" s="181">
        <v>0</v>
      </c>
      <c r="V235" s="192">
        <f t="shared" si="58"/>
        <v>1</v>
      </c>
      <c r="W235" s="193">
        <f t="shared" si="52"/>
        <v>0</v>
      </c>
      <c r="X235" s="193">
        <f t="shared" si="59"/>
        <v>0</v>
      </c>
      <c r="Y235" s="193">
        <f t="shared" si="53"/>
        <v>0</v>
      </c>
      <c r="Z235" s="193">
        <f t="shared" si="59"/>
        <v>0</v>
      </c>
      <c r="AB235" s="169"/>
      <c r="AC235" s="169"/>
      <c r="AD235" s="170"/>
      <c r="AE235" s="169"/>
      <c r="AF235" s="170"/>
      <c r="AG235" s="171"/>
      <c r="AH235" s="172"/>
      <c r="AI235" s="172"/>
      <c r="AJ235" s="173"/>
      <c r="AK235" s="169"/>
      <c r="AL235" s="169"/>
      <c r="AM235" s="169"/>
      <c r="AN235" s="169"/>
    </row>
    <row r="236" spans="2:40" s="122" customFormat="1" ht="15.6" hidden="1" customHeight="1" outlineLevel="1">
      <c r="B236" s="194"/>
      <c r="C236" s="195"/>
      <c r="D236" s="196"/>
      <c r="E236" s="222"/>
      <c r="F236" s="223"/>
      <c r="G236" s="179">
        <f t="shared" ref="G236:G238" si="60">IF(AND(F236&lt;&gt;0,$D$31&lt;&gt;0),F236/$D$31,0)</f>
        <v>0</v>
      </c>
      <c r="H236" s="207" t="s">
        <v>142</v>
      </c>
      <c r="I236" s="181">
        <v>0</v>
      </c>
      <c r="J236" s="179">
        <f t="shared" si="51"/>
        <v>0</v>
      </c>
      <c r="K236" s="224"/>
      <c r="L236" s="235"/>
      <c r="M236" s="236"/>
      <c r="N236" s="186">
        <f t="shared" si="54"/>
        <v>0</v>
      </c>
      <c r="O236" s="187">
        <f t="shared" si="55"/>
        <v>0</v>
      </c>
      <c r="P236" s="188">
        <v>0</v>
      </c>
      <c r="Q236" s="189">
        <f t="shared" si="56"/>
        <v>0</v>
      </c>
      <c r="R236" s="225"/>
      <c r="S236" s="226"/>
      <c r="T236" s="181">
        <v>0</v>
      </c>
      <c r="U236" s="181">
        <v>0</v>
      </c>
      <c r="V236" s="192">
        <f t="shared" si="58"/>
        <v>1</v>
      </c>
      <c r="W236" s="193">
        <f t="shared" si="52"/>
        <v>0</v>
      </c>
      <c r="X236" s="193">
        <f t="shared" si="59"/>
        <v>0</v>
      </c>
      <c r="Y236" s="193">
        <f t="shared" si="53"/>
        <v>0</v>
      </c>
      <c r="Z236" s="193">
        <f t="shared" si="59"/>
        <v>0</v>
      </c>
      <c r="AB236" s="169"/>
      <c r="AC236" s="169"/>
      <c r="AD236" s="170"/>
      <c r="AE236" s="169"/>
      <c r="AF236" s="170"/>
      <c r="AG236" s="171"/>
      <c r="AH236" s="172"/>
      <c r="AI236" s="172"/>
      <c r="AJ236" s="173"/>
      <c r="AK236" s="169"/>
      <c r="AL236" s="169"/>
      <c r="AM236" s="169"/>
      <c r="AN236" s="169"/>
    </row>
    <row r="237" spans="2:40" s="122" customFormat="1" ht="15.6" hidden="1" customHeight="1" outlineLevel="1">
      <c r="B237" s="194"/>
      <c r="C237" s="195"/>
      <c r="D237" s="196"/>
      <c r="E237" s="222"/>
      <c r="F237" s="223"/>
      <c r="G237" s="179">
        <f t="shared" si="60"/>
        <v>0</v>
      </c>
      <c r="H237" s="207" t="s">
        <v>142</v>
      </c>
      <c r="I237" s="181">
        <v>0</v>
      </c>
      <c r="J237" s="179">
        <f t="shared" si="51"/>
        <v>0</v>
      </c>
      <c r="K237" s="224"/>
      <c r="L237" s="235"/>
      <c r="M237" s="236"/>
      <c r="N237" s="186">
        <f t="shared" si="54"/>
        <v>0</v>
      </c>
      <c r="O237" s="187">
        <f t="shared" si="55"/>
        <v>0</v>
      </c>
      <c r="P237" s="188">
        <v>0</v>
      </c>
      <c r="Q237" s="189">
        <f t="shared" si="56"/>
        <v>0</v>
      </c>
      <c r="R237" s="225"/>
      <c r="S237" s="226"/>
      <c r="T237" s="181">
        <v>0</v>
      </c>
      <c r="U237" s="181">
        <v>0</v>
      </c>
      <c r="V237" s="192">
        <f t="shared" si="58"/>
        <v>1</v>
      </c>
      <c r="W237" s="193">
        <f t="shared" si="52"/>
        <v>0</v>
      </c>
      <c r="X237" s="193">
        <f t="shared" si="59"/>
        <v>0</v>
      </c>
      <c r="Y237" s="193">
        <f t="shared" si="53"/>
        <v>0</v>
      </c>
      <c r="Z237" s="193">
        <f t="shared" si="59"/>
        <v>0</v>
      </c>
      <c r="AB237" s="169"/>
      <c r="AC237" s="169"/>
      <c r="AD237" s="170"/>
      <c r="AE237" s="169"/>
      <c r="AF237" s="170"/>
      <c r="AG237" s="171"/>
      <c r="AH237" s="172"/>
      <c r="AI237" s="172"/>
      <c r="AJ237" s="173"/>
      <c r="AK237" s="169"/>
      <c r="AL237" s="169"/>
      <c r="AM237" s="169"/>
      <c r="AN237" s="169"/>
    </row>
    <row r="238" spans="2:40" s="122" customFormat="1" ht="15.6" hidden="1" customHeight="1" outlineLevel="1">
      <c r="B238" s="199"/>
      <c r="C238" s="200"/>
      <c r="D238" s="201"/>
      <c r="E238" s="222"/>
      <c r="F238" s="223"/>
      <c r="G238" s="179">
        <f t="shared" si="60"/>
        <v>0</v>
      </c>
      <c r="H238" s="207" t="s">
        <v>142</v>
      </c>
      <c r="I238" s="181">
        <v>0</v>
      </c>
      <c r="J238" s="179">
        <f t="shared" si="51"/>
        <v>0</v>
      </c>
      <c r="K238" s="224"/>
      <c r="L238" s="235"/>
      <c r="M238" s="236"/>
      <c r="N238" s="186">
        <f t="shared" si="54"/>
        <v>0</v>
      </c>
      <c r="O238" s="187">
        <f t="shared" si="55"/>
        <v>0</v>
      </c>
      <c r="P238" s="188">
        <v>0</v>
      </c>
      <c r="Q238" s="189">
        <f t="shared" si="56"/>
        <v>0</v>
      </c>
      <c r="R238" s="225"/>
      <c r="S238" s="226"/>
      <c r="T238" s="181">
        <v>0</v>
      </c>
      <c r="U238" s="181">
        <v>0</v>
      </c>
      <c r="V238" s="192">
        <f t="shared" si="58"/>
        <v>1</v>
      </c>
      <c r="W238" s="193">
        <f t="shared" si="52"/>
        <v>0</v>
      </c>
      <c r="X238" s="193">
        <f t="shared" si="59"/>
        <v>0</v>
      </c>
      <c r="Y238" s="193">
        <f t="shared" si="53"/>
        <v>0</v>
      </c>
      <c r="Z238" s="193">
        <f t="shared" si="59"/>
        <v>0</v>
      </c>
      <c r="AB238" s="169"/>
      <c r="AC238" s="169"/>
      <c r="AD238" s="170"/>
      <c r="AE238" s="169"/>
      <c r="AF238" s="170"/>
      <c r="AG238" s="171"/>
      <c r="AH238" s="172"/>
      <c r="AI238" s="172"/>
      <c r="AJ238" s="173"/>
      <c r="AK238" s="169"/>
      <c r="AL238" s="169"/>
      <c r="AM238" s="169"/>
      <c r="AN238" s="169"/>
    </row>
    <row r="239" spans="2:40" s="122" customFormat="1" ht="15.75" collapsed="1">
      <c r="B239" s="232">
        <v>2.4</v>
      </c>
      <c r="C239" s="203" t="s">
        <v>191</v>
      </c>
      <c r="D239" s="204"/>
      <c r="E239" s="205" t="s">
        <v>142</v>
      </c>
      <c r="F239" s="206">
        <f>SUM(F240:F254)</f>
        <v>0</v>
      </c>
      <c r="G239" s="206">
        <f>IF(AND(F239&lt;&gt;0,$D$31&lt;&gt;0),F239/$D$31,0)</f>
        <v>0</v>
      </c>
      <c r="H239" s="207" t="s">
        <v>142</v>
      </c>
      <c r="I239" s="208" t="s">
        <v>142</v>
      </c>
      <c r="J239" s="209">
        <f>SUM(J240:J254)</f>
        <v>0</v>
      </c>
      <c r="K239" s="210" t="s">
        <v>142</v>
      </c>
      <c r="L239" s="233" t="s">
        <v>142</v>
      </c>
      <c r="M239" s="234" t="s">
        <v>142</v>
      </c>
      <c r="N239" s="213" t="s">
        <v>142</v>
      </c>
      <c r="O239" s="214">
        <f>SUM(O240:O254)</f>
        <v>0</v>
      </c>
      <c r="P239" s="215" t="s">
        <v>142</v>
      </c>
      <c r="Q239" s="216">
        <f>SUM(Q240:Q254)</f>
        <v>0</v>
      </c>
      <c r="R239" s="217" t="s">
        <v>142</v>
      </c>
      <c r="S239" s="218" t="s">
        <v>142</v>
      </c>
      <c r="T239" s="219">
        <f>IF(W239&lt;&gt;0,W239/($F$239+$O$239),0)</f>
        <v>0</v>
      </c>
      <c r="U239" s="219">
        <f>IF(Y239&lt;&gt;0,Y239/($F$239+$O$239),0)</f>
        <v>0</v>
      </c>
      <c r="V239" s="220">
        <f t="shared" si="58"/>
        <v>1</v>
      </c>
      <c r="W239" s="221">
        <f>SUM(W240:W254)</f>
        <v>0</v>
      </c>
      <c r="X239" s="221">
        <f t="shared" si="59"/>
        <v>0</v>
      </c>
      <c r="Y239" s="221">
        <f>SUM(Y240:Y254)</f>
        <v>0</v>
      </c>
      <c r="Z239" s="221">
        <f t="shared" si="59"/>
        <v>0</v>
      </c>
      <c r="AB239" s="169"/>
      <c r="AC239" s="169"/>
      <c r="AD239" s="170"/>
      <c r="AE239" s="169"/>
      <c r="AF239" s="170"/>
      <c r="AG239" s="171"/>
      <c r="AH239" s="172"/>
      <c r="AI239" s="172"/>
      <c r="AJ239" s="173"/>
      <c r="AK239" s="169"/>
      <c r="AL239" s="169"/>
      <c r="AM239" s="169"/>
      <c r="AN239" s="169"/>
    </row>
    <row r="240" spans="2:40" s="122" customFormat="1" ht="15.6" hidden="1" customHeight="1" outlineLevel="1">
      <c r="B240" s="174">
        <v>2.4</v>
      </c>
      <c r="C240" s="175" t="s">
        <v>191</v>
      </c>
      <c r="D240" s="176"/>
      <c r="E240" s="222"/>
      <c r="F240" s="223"/>
      <c r="G240" s="179">
        <f>IF(AND(F240&lt;&gt;0,$D$31&lt;&gt;0),F240/$D$31,0)</f>
        <v>0</v>
      </c>
      <c r="H240" s="207" t="s">
        <v>142</v>
      </c>
      <c r="I240" s="181">
        <v>0</v>
      </c>
      <c r="J240" s="179">
        <f t="shared" ref="J240:J254" si="61">I240*F240</f>
        <v>0</v>
      </c>
      <c r="K240" s="224"/>
      <c r="L240" s="235"/>
      <c r="M240" s="236"/>
      <c r="N240" s="186">
        <f>IF(M240&lt;&gt;0,INT(59/M240),0)</f>
        <v>0</v>
      </c>
      <c r="O240" s="187">
        <f>F240*N240</f>
        <v>0</v>
      </c>
      <c r="P240" s="188">
        <v>0</v>
      </c>
      <c r="Q240" s="189">
        <f>O240*P240</f>
        <v>0</v>
      </c>
      <c r="R240" s="225"/>
      <c r="S240" s="226"/>
      <c r="T240" s="181">
        <v>0</v>
      </c>
      <c r="U240" s="181">
        <v>0</v>
      </c>
      <c r="V240" s="192">
        <f t="shared" si="58"/>
        <v>1</v>
      </c>
      <c r="W240" s="193">
        <f t="shared" si="52"/>
        <v>0</v>
      </c>
      <c r="X240" s="193">
        <f t="shared" si="59"/>
        <v>0</v>
      </c>
      <c r="Y240" s="193">
        <f t="shared" si="53"/>
        <v>0</v>
      </c>
      <c r="Z240" s="193">
        <f t="shared" si="59"/>
        <v>0</v>
      </c>
      <c r="AB240" s="169"/>
      <c r="AC240" s="169"/>
      <c r="AD240" s="170"/>
      <c r="AE240" s="169"/>
      <c r="AF240" s="170"/>
      <c r="AG240" s="171"/>
      <c r="AH240" s="172"/>
      <c r="AI240" s="172"/>
      <c r="AJ240" s="173"/>
      <c r="AK240" s="169"/>
      <c r="AL240" s="169"/>
      <c r="AM240" s="169"/>
      <c r="AN240" s="169"/>
    </row>
    <row r="241" spans="2:40" s="122" customFormat="1" ht="15.6" hidden="1" customHeight="1" outlineLevel="1">
      <c r="B241" s="194"/>
      <c r="C241" s="195"/>
      <c r="D241" s="196"/>
      <c r="E241" s="222"/>
      <c r="F241" s="223"/>
      <c r="G241" s="179">
        <f>IF(AND(F241&lt;&gt;0,$D$31&lt;&gt;0),F241/$D$31,0)</f>
        <v>0</v>
      </c>
      <c r="H241" s="207" t="s">
        <v>142</v>
      </c>
      <c r="I241" s="181">
        <v>0</v>
      </c>
      <c r="J241" s="179">
        <f t="shared" si="61"/>
        <v>0</v>
      </c>
      <c r="K241" s="224"/>
      <c r="L241" s="235"/>
      <c r="M241" s="236"/>
      <c r="N241" s="186">
        <f t="shared" ref="N241:N254" si="62">IF(M241&lt;&gt;0,INT(59/M241),0)</f>
        <v>0</v>
      </c>
      <c r="O241" s="187">
        <f t="shared" ref="O241:O254" si="63">F241*N241</f>
        <v>0</v>
      </c>
      <c r="P241" s="188">
        <v>0</v>
      </c>
      <c r="Q241" s="189">
        <f t="shared" ref="Q241:Q254" si="64">O241*P241</f>
        <v>0</v>
      </c>
      <c r="R241" s="225"/>
      <c r="S241" s="226"/>
      <c r="T241" s="181">
        <v>0</v>
      </c>
      <c r="U241" s="181">
        <v>0</v>
      </c>
      <c r="V241" s="192">
        <f t="shared" si="58"/>
        <v>1</v>
      </c>
      <c r="W241" s="193">
        <f t="shared" si="52"/>
        <v>0</v>
      </c>
      <c r="X241" s="193">
        <f t="shared" si="59"/>
        <v>0</v>
      </c>
      <c r="Y241" s="193">
        <f t="shared" si="53"/>
        <v>0</v>
      </c>
      <c r="Z241" s="193">
        <f t="shared" si="59"/>
        <v>0</v>
      </c>
      <c r="AB241" s="169"/>
      <c r="AC241" s="169"/>
      <c r="AD241" s="170"/>
      <c r="AE241" s="169"/>
      <c r="AF241" s="170"/>
      <c r="AG241" s="171"/>
      <c r="AH241" s="172"/>
      <c r="AI241" s="172"/>
      <c r="AJ241" s="173"/>
      <c r="AK241" s="169"/>
      <c r="AL241" s="169"/>
      <c r="AM241" s="169"/>
      <c r="AN241" s="169"/>
    </row>
    <row r="242" spans="2:40" s="122" customFormat="1" ht="15.6" hidden="1" customHeight="1" outlineLevel="1">
      <c r="B242" s="194"/>
      <c r="C242" s="195"/>
      <c r="D242" s="196"/>
      <c r="E242" s="222"/>
      <c r="F242" s="223"/>
      <c r="G242" s="179">
        <f t="shared" ref="G242:G253" si="65">IF(AND(F242&lt;&gt;0,$D$31&lt;&gt;0),F242/$D$31,0)</f>
        <v>0</v>
      </c>
      <c r="H242" s="207" t="s">
        <v>142</v>
      </c>
      <c r="I242" s="181">
        <v>0</v>
      </c>
      <c r="J242" s="179">
        <f t="shared" si="61"/>
        <v>0</v>
      </c>
      <c r="K242" s="224"/>
      <c r="L242" s="235"/>
      <c r="M242" s="236"/>
      <c r="N242" s="186">
        <f t="shared" si="62"/>
        <v>0</v>
      </c>
      <c r="O242" s="187">
        <f t="shared" si="63"/>
        <v>0</v>
      </c>
      <c r="P242" s="188">
        <v>0</v>
      </c>
      <c r="Q242" s="189">
        <f t="shared" si="64"/>
        <v>0</v>
      </c>
      <c r="R242" s="225"/>
      <c r="S242" s="226"/>
      <c r="T242" s="181">
        <v>0</v>
      </c>
      <c r="U242" s="181">
        <v>0</v>
      </c>
      <c r="V242" s="192">
        <f t="shared" si="58"/>
        <v>1</v>
      </c>
      <c r="W242" s="193">
        <f t="shared" si="52"/>
        <v>0</v>
      </c>
      <c r="X242" s="193">
        <f t="shared" si="59"/>
        <v>0</v>
      </c>
      <c r="Y242" s="193">
        <f t="shared" si="53"/>
        <v>0</v>
      </c>
      <c r="Z242" s="193">
        <f t="shared" si="59"/>
        <v>0</v>
      </c>
      <c r="AB242" s="169"/>
      <c r="AC242" s="169"/>
      <c r="AD242" s="170"/>
      <c r="AE242" s="169"/>
      <c r="AF242" s="170"/>
      <c r="AG242" s="171"/>
      <c r="AH242" s="172"/>
      <c r="AI242" s="172"/>
      <c r="AJ242" s="173"/>
      <c r="AK242" s="169"/>
      <c r="AL242" s="169"/>
      <c r="AM242" s="169"/>
      <c r="AN242" s="169"/>
    </row>
    <row r="243" spans="2:40" s="122" customFormat="1" ht="15.6" hidden="1" customHeight="1" outlineLevel="1">
      <c r="B243" s="194"/>
      <c r="C243" s="195"/>
      <c r="D243" s="196"/>
      <c r="E243" s="222"/>
      <c r="F243" s="223"/>
      <c r="G243" s="179">
        <f t="shared" si="65"/>
        <v>0</v>
      </c>
      <c r="H243" s="207" t="s">
        <v>142</v>
      </c>
      <c r="I243" s="181">
        <v>0</v>
      </c>
      <c r="J243" s="179">
        <f t="shared" si="61"/>
        <v>0</v>
      </c>
      <c r="K243" s="224"/>
      <c r="L243" s="235"/>
      <c r="M243" s="236"/>
      <c r="N243" s="186">
        <f t="shared" si="62"/>
        <v>0</v>
      </c>
      <c r="O243" s="187">
        <f t="shared" si="63"/>
        <v>0</v>
      </c>
      <c r="P243" s="188">
        <v>0</v>
      </c>
      <c r="Q243" s="189">
        <f t="shared" si="64"/>
        <v>0</v>
      </c>
      <c r="R243" s="225"/>
      <c r="S243" s="226"/>
      <c r="T243" s="181">
        <v>0</v>
      </c>
      <c r="U243" s="181">
        <v>0</v>
      </c>
      <c r="V243" s="192">
        <f t="shared" si="58"/>
        <v>1</v>
      </c>
      <c r="W243" s="193">
        <f t="shared" si="52"/>
        <v>0</v>
      </c>
      <c r="X243" s="193">
        <f t="shared" si="59"/>
        <v>0</v>
      </c>
      <c r="Y243" s="193">
        <f t="shared" si="53"/>
        <v>0</v>
      </c>
      <c r="Z243" s="193">
        <f t="shared" si="59"/>
        <v>0</v>
      </c>
      <c r="AB243" s="169"/>
      <c r="AC243" s="169"/>
      <c r="AD243" s="170"/>
      <c r="AE243" s="169"/>
      <c r="AF243" s="170"/>
      <c r="AG243" s="171"/>
      <c r="AH243" s="172"/>
      <c r="AI243" s="172"/>
      <c r="AJ243" s="173"/>
      <c r="AK243" s="169"/>
      <c r="AL243" s="169"/>
      <c r="AM243" s="169"/>
      <c r="AN243" s="169"/>
    </row>
    <row r="244" spans="2:40" s="122" customFormat="1" ht="15.6" hidden="1" customHeight="1" outlineLevel="1">
      <c r="B244" s="194"/>
      <c r="C244" s="195"/>
      <c r="D244" s="196"/>
      <c r="E244" s="222"/>
      <c r="F244" s="223"/>
      <c r="G244" s="179">
        <f t="shared" si="65"/>
        <v>0</v>
      </c>
      <c r="H244" s="207" t="s">
        <v>142</v>
      </c>
      <c r="I244" s="181">
        <v>0</v>
      </c>
      <c r="J244" s="179">
        <f t="shared" si="61"/>
        <v>0</v>
      </c>
      <c r="K244" s="224"/>
      <c r="L244" s="235"/>
      <c r="M244" s="236"/>
      <c r="N244" s="186">
        <f t="shared" si="62"/>
        <v>0</v>
      </c>
      <c r="O244" s="187">
        <f t="shared" si="63"/>
        <v>0</v>
      </c>
      <c r="P244" s="188">
        <v>0</v>
      </c>
      <c r="Q244" s="189">
        <f t="shared" si="64"/>
        <v>0</v>
      </c>
      <c r="R244" s="225"/>
      <c r="S244" s="226"/>
      <c r="T244" s="181">
        <v>0</v>
      </c>
      <c r="U244" s="181">
        <v>0</v>
      </c>
      <c r="V244" s="192">
        <f t="shared" si="58"/>
        <v>1</v>
      </c>
      <c r="W244" s="193">
        <f t="shared" si="52"/>
        <v>0</v>
      </c>
      <c r="X244" s="193">
        <f t="shared" si="59"/>
        <v>0</v>
      </c>
      <c r="Y244" s="193">
        <f t="shared" si="53"/>
        <v>0</v>
      </c>
      <c r="Z244" s="193">
        <f t="shared" si="59"/>
        <v>0</v>
      </c>
      <c r="AB244" s="169"/>
      <c r="AC244" s="169"/>
      <c r="AD244" s="170"/>
      <c r="AE244" s="169"/>
      <c r="AF244" s="170"/>
      <c r="AG244" s="171"/>
      <c r="AH244" s="172"/>
      <c r="AI244" s="172"/>
      <c r="AJ244" s="173"/>
      <c r="AK244" s="169"/>
      <c r="AL244" s="169"/>
      <c r="AM244" s="169"/>
      <c r="AN244" s="169"/>
    </row>
    <row r="245" spans="2:40" s="122" customFormat="1" ht="15.6" hidden="1" customHeight="1" outlineLevel="1">
      <c r="B245" s="194"/>
      <c r="C245" s="195"/>
      <c r="D245" s="196"/>
      <c r="E245" s="222"/>
      <c r="F245" s="223"/>
      <c r="G245" s="179">
        <f t="shared" si="65"/>
        <v>0</v>
      </c>
      <c r="H245" s="207" t="s">
        <v>142</v>
      </c>
      <c r="I245" s="181">
        <v>0</v>
      </c>
      <c r="J245" s="179">
        <f t="shared" si="61"/>
        <v>0</v>
      </c>
      <c r="K245" s="224"/>
      <c r="L245" s="235"/>
      <c r="M245" s="236"/>
      <c r="N245" s="186">
        <f t="shared" si="62"/>
        <v>0</v>
      </c>
      <c r="O245" s="187">
        <f t="shared" si="63"/>
        <v>0</v>
      </c>
      <c r="P245" s="188">
        <v>0</v>
      </c>
      <c r="Q245" s="189">
        <f t="shared" si="64"/>
        <v>0</v>
      </c>
      <c r="R245" s="225"/>
      <c r="S245" s="226"/>
      <c r="T245" s="181">
        <v>0</v>
      </c>
      <c r="U245" s="181">
        <v>0</v>
      </c>
      <c r="V245" s="192">
        <f t="shared" si="58"/>
        <v>1</v>
      </c>
      <c r="W245" s="193">
        <f t="shared" si="52"/>
        <v>0</v>
      </c>
      <c r="X245" s="193">
        <f t="shared" si="59"/>
        <v>0</v>
      </c>
      <c r="Y245" s="193">
        <f t="shared" si="53"/>
        <v>0</v>
      </c>
      <c r="Z245" s="193">
        <f t="shared" si="59"/>
        <v>0</v>
      </c>
      <c r="AB245" s="169"/>
      <c r="AC245" s="169"/>
      <c r="AD245" s="170"/>
      <c r="AE245" s="169"/>
      <c r="AF245" s="170"/>
      <c r="AG245" s="171"/>
      <c r="AH245" s="172"/>
      <c r="AI245" s="172"/>
      <c r="AJ245" s="173"/>
      <c r="AK245" s="169"/>
      <c r="AL245" s="169"/>
      <c r="AM245" s="169"/>
      <c r="AN245" s="169"/>
    </row>
    <row r="246" spans="2:40" s="122" customFormat="1" ht="15.6" hidden="1" customHeight="1" outlineLevel="1">
      <c r="B246" s="194"/>
      <c r="C246" s="195"/>
      <c r="D246" s="196"/>
      <c r="E246" s="222"/>
      <c r="F246" s="223"/>
      <c r="G246" s="179">
        <f t="shared" si="65"/>
        <v>0</v>
      </c>
      <c r="H246" s="207" t="s">
        <v>142</v>
      </c>
      <c r="I246" s="181">
        <v>0</v>
      </c>
      <c r="J246" s="179">
        <f t="shared" si="61"/>
        <v>0</v>
      </c>
      <c r="K246" s="224"/>
      <c r="L246" s="235"/>
      <c r="M246" s="236"/>
      <c r="N246" s="186">
        <f t="shared" si="62"/>
        <v>0</v>
      </c>
      <c r="O246" s="187">
        <f t="shared" si="63"/>
        <v>0</v>
      </c>
      <c r="P246" s="188">
        <v>0</v>
      </c>
      <c r="Q246" s="189">
        <f t="shared" si="64"/>
        <v>0</v>
      </c>
      <c r="R246" s="225"/>
      <c r="S246" s="226"/>
      <c r="T246" s="181">
        <v>0</v>
      </c>
      <c r="U246" s="181">
        <v>0</v>
      </c>
      <c r="V246" s="192">
        <f t="shared" si="58"/>
        <v>1</v>
      </c>
      <c r="W246" s="193">
        <f t="shared" si="52"/>
        <v>0</v>
      </c>
      <c r="X246" s="193">
        <f t="shared" si="59"/>
        <v>0</v>
      </c>
      <c r="Y246" s="193">
        <f t="shared" si="53"/>
        <v>0</v>
      </c>
      <c r="Z246" s="193">
        <f t="shared" si="59"/>
        <v>0</v>
      </c>
      <c r="AB246" s="169"/>
      <c r="AC246" s="169"/>
      <c r="AD246" s="170"/>
      <c r="AE246" s="169"/>
      <c r="AF246" s="170"/>
      <c r="AG246" s="171"/>
      <c r="AH246" s="172"/>
      <c r="AI246" s="172"/>
      <c r="AJ246" s="173"/>
      <c r="AK246" s="169"/>
      <c r="AL246" s="169"/>
      <c r="AM246" s="169"/>
      <c r="AN246" s="169"/>
    </row>
    <row r="247" spans="2:40" s="122" customFormat="1" ht="15.6" hidden="1" customHeight="1" outlineLevel="1">
      <c r="B247" s="194"/>
      <c r="C247" s="195"/>
      <c r="D247" s="196"/>
      <c r="E247" s="222"/>
      <c r="F247" s="223"/>
      <c r="G247" s="179">
        <f t="shared" si="65"/>
        <v>0</v>
      </c>
      <c r="H247" s="207" t="s">
        <v>142</v>
      </c>
      <c r="I247" s="181">
        <v>0</v>
      </c>
      <c r="J247" s="179">
        <f t="shared" si="61"/>
        <v>0</v>
      </c>
      <c r="K247" s="224"/>
      <c r="L247" s="235"/>
      <c r="M247" s="236"/>
      <c r="N247" s="186">
        <f t="shared" si="62"/>
        <v>0</v>
      </c>
      <c r="O247" s="187">
        <f t="shared" si="63"/>
        <v>0</v>
      </c>
      <c r="P247" s="188">
        <v>0</v>
      </c>
      <c r="Q247" s="189">
        <f t="shared" si="64"/>
        <v>0</v>
      </c>
      <c r="R247" s="225"/>
      <c r="S247" s="226"/>
      <c r="T247" s="181">
        <v>0</v>
      </c>
      <c r="U247" s="181">
        <v>0</v>
      </c>
      <c r="V247" s="192">
        <f t="shared" si="58"/>
        <v>1</v>
      </c>
      <c r="W247" s="193">
        <f t="shared" si="52"/>
        <v>0</v>
      </c>
      <c r="X247" s="193">
        <f t="shared" si="59"/>
        <v>0</v>
      </c>
      <c r="Y247" s="193">
        <f t="shared" si="53"/>
        <v>0</v>
      </c>
      <c r="Z247" s="193">
        <f t="shared" si="59"/>
        <v>0</v>
      </c>
      <c r="AB247" s="169"/>
      <c r="AC247" s="169"/>
      <c r="AD247" s="170"/>
      <c r="AE247" s="169"/>
      <c r="AF247" s="170"/>
      <c r="AG247" s="171"/>
      <c r="AH247" s="172"/>
      <c r="AI247" s="172"/>
      <c r="AJ247" s="173"/>
      <c r="AK247" s="169"/>
      <c r="AL247" s="169"/>
      <c r="AM247" s="169"/>
      <c r="AN247" s="169"/>
    </row>
    <row r="248" spans="2:40" s="122" customFormat="1" ht="15.6" hidden="1" customHeight="1" outlineLevel="1">
      <c r="B248" s="194"/>
      <c r="C248" s="195"/>
      <c r="D248" s="196"/>
      <c r="E248" s="222"/>
      <c r="F248" s="223"/>
      <c r="G248" s="179">
        <f t="shared" si="65"/>
        <v>0</v>
      </c>
      <c r="H248" s="207" t="s">
        <v>142</v>
      </c>
      <c r="I248" s="181">
        <v>0</v>
      </c>
      <c r="J248" s="179">
        <f t="shared" si="61"/>
        <v>0</v>
      </c>
      <c r="K248" s="224"/>
      <c r="L248" s="235"/>
      <c r="M248" s="236"/>
      <c r="N248" s="186">
        <f t="shared" si="62"/>
        <v>0</v>
      </c>
      <c r="O248" s="187">
        <f t="shared" si="63"/>
        <v>0</v>
      </c>
      <c r="P248" s="188">
        <v>0</v>
      </c>
      <c r="Q248" s="189">
        <f t="shared" si="64"/>
        <v>0</v>
      </c>
      <c r="R248" s="225"/>
      <c r="S248" s="226"/>
      <c r="T248" s="181">
        <v>0</v>
      </c>
      <c r="U248" s="181">
        <v>0</v>
      </c>
      <c r="V248" s="192">
        <f t="shared" si="58"/>
        <v>1</v>
      </c>
      <c r="W248" s="193">
        <f t="shared" si="52"/>
        <v>0</v>
      </c>
      <c r="X248" s="193">
        <f t="shared" si="59"/>
        <v>0</v>
      </c>
      <c r="Y248" s="193">
        <f t="shared" si="53"/>
        <v>0</v>
      </c>
      <c r="Z248" s="193">
        <f t="shared" si="59"/>
        <v>0</v>
      </c>
      <c r="AB248" s="169"/>
      <c r="AC248" s="169"/>
      <c r="AD248" s="170"/>
      <c r="AE248" s="169"/>
      <c r="AF248" s="170"/>
      <c r="AG248" s="171"/>
      <c r="AH248" s="172"/>
      <c r="AI248" s="172"/>
      <c r="AJ248" s="173"/>
      <c r="AK248" s="169"/>
      <c r="AL248" s="169"/>
      <c r="AM248" s="169"/>
      <c r="AN248" s="169"/>
    </row>
    <row r="249" spans="2:40" s="122" customFormat="1" ht="15.6" hidden="1" customHeight="1" outlineLevel="1">
      <c r="B249" s="194"/>
      <c r="C249" s="195"/>
      <c r="D249" s="196"/>
      <c r="E249" s="222"/>
      <c r="F249" s="223"/>
      <c r="G249" s="179">
        <f t="shared" si="65"/>
        <v>0</v>
      </c>
      <c r="H249" s="207" t="s">
        <v>142</v>
      </c>
      <c r="I249" s="181">
        <v>0</v>
      </c>
      <c r="J249" s="179">
        <f t="shared" si="61"/>
        <v>0</v>
      </c>
      <c r="K249" s="224"/>
      <c r="L249" s="235"/>
      <c r="M249" s="236"/>
      <c r="N249" s="186">
        <f t="shared" si="62"/>
        <v>0</v>
      </c>
      <c r="O249" s="187">
        <f t="shared" si="63"/>
        <v>0</v>
      </c>
      <c r="P249" s="188">
        <v>0</v>
      </c>
      <c r="Q249" s="189">
        <f t="shared" si="64"/>
        <v>0</v>
      </c>
      <c r="R249" s="225"/>
      <c r="S249" s="226"/>
      <c r="T249" s="181">
        <v>0</v>
      </c>
      <c r="U249" s="181">
        <v>0</v>
      </c>
      <c r="V249" s="192">
        <f t="shared" si="58"/>
        <v>1</v>
      </c>
      <c r="W249" s="193">
        <f t="shared" si="52"/>
        <v>0</v>
      </c>
      <c r="X249" s="193">
        <f t="shared" si="59"/>
        <v>0</v>
      </c>
      <c r="Y249" s="193">
        <f t="shared" si="53"/>
        <v>0</v>
      </c>
      <c r="Z249" s="193">
        <f t="shared" si="59"/>
        <v>0</v>
      </c>
      <c r="AB249" s="169"/>
      <c r="AC249" s="169"/>
      <c r="AD249" s="170"/>
      <c r="AE249" s="169"/>
      <c r="AF249" s="170"/>
      <c r="AG249" s="171"/>
      <c r="AH249" s="172"/>
      <c r="AI249" s="172"/>
      <c r="AJ249" s="173"/>
      <c r="AK249" s="169"/>
      <c r="AL249" s="169"/>
      <c r="AM249" s="169"/>
      <c r="AN249" s="169"/>
    </row>
    <row r="250" spans="2:40" s="122" customFormat="1" ht="15.6" hidden="1" customHeight="1" outlineLevel="1">
      <c r="B250" s="194"/>
      <c r="C250" s="195"/>
      <c r="D250" s="196"/>
      <c r="E250" s="222"/>
      <c r="F250" s="223"/>
      <c r="G250" s="179">
        <f t="shared" si="65"/>
        <v>0</v>
      </c>
      <c r="H250" s="207" t="s">
        <v>142</v>
      </c>
      <c r="I250" s="181">
        <v>0</v>
      </c>
      <c r="J250" s="179">
        <f t="shared" si="61"/>
        <v>0</v>
      </c>
      <c r="K250" s="224"/>
      <c r="L250" s="235"/>
      <c r="M250" s="236"/>
      <c r="N250" s="186">
        <f t="shared" si="62"/>
        <v>0</v>
      </c>
      <c r="O250" s="187">
        <f t="shared" si="63"/>
        <v>0</v>
      </c>
      <c r="P250" s="188">
        <v>0</v>
      </c>
      <c r="Q250" s="189">
        <f t="shared" si="64"/>
        <v>0</v>
      </c>
      <c r="R250" s="225"/>
      <c r="S250" s="226"/>
      <c r="T250" s="181">
        <v>0</v>
      </c>
      <c r="U250" s="181">
        <v>0</v>
      </c>
      <c r="V250" s="192">
        <f t="shared" si="58"/>
        <v>1</v>
      </c>
      <c r="W250" s="193">
        <f t="shared" si="52"/>
        <v>0</v>
      </c>
      <c r="X250" s="193">
        <f t="shared" si="59"/>
        <v>0</v>
      </c>
      <c r="Y250" s="193">
        <f t="shared" si="53"/>
        <v>0</v>
      </c>
      <c r="Z250" s="193">
        <f t="shared" si="59"/>
        <v>0</v>
      </c>
      <c r="AB250" s="169"/>
      <c r="AC250" s="169"/>
      <c r="AD250" s="170"/>
      <c r="AE250" s="169"/>
      <c r="AF250" s="170"/>
      <c r="AG250" s="171"/>
      <c r="AH250" s="172"/>
      <c r="AI250" s="172"/>
      <c r="AJ250" s="173"/>
      <c r="AK250" s="169"/>
      <c r="AL250" s="169"/>
      <c r="AM250" s="169"/>
      <c r="AN250" s="169"/>
    </row>
    <row r="251" spans="2:40" s="122" customFormat="1" ht="15.6" hidden="1" customHeight="1" outlineLevel="1">
      <c r="B251" s="194"/>
      <c r="C251" s="195"/>
      <c r="D251" s="196"/>
      <c r="E251" s="222"/>
      <c r="F251" s="223"/>
      <c r="G251" s="179">
        <f t="shared" si="65"/>
        <v>0</v>
      </c>
      <c r="H251" s="207" t="s">
        <v>142</v>
      </c>
      <c r="I251" s="181">
        <v>0</v>
      </c>
      <c r="J251" s="179">
        <f t="shared" si="61"/>
        <v>0</v>
      </c>
      <c r="K251" s="224"/>
      <c r="L251" s="235"/>
      <c r="M251" s="236"/>
      <c r="N251" s="186">
        <f t="shared" si="62"/>
        <v>0</v>
      </c>
      <c r="O251" s="187">
        <f t="shared" si="63"/>
        <v>0</v>
      </c>
      <c r="P251" s="188">
        <v>0</v>
      </c>
      <c r="Q251" s="189">
        <f t="shared" si="64"/>
        <v>0</v>
      </c>
      <c r="R251" s="225"/>
      <c r="S251" s="226"/>
      <c r="T251" s="181">
        <v>0</v>
      </c>
      <c r="U251" s="181">
        <v>0</v>
      </c>
      <c r="V251" s="192">
        <f t="shared" si="58"/>
        <v>1</v>
      </c>
      <c r="W251" s="193">
        <f t="shared" si="52"/>
        <v>0</v>
      </c>
      <c r="X251" s="193">
        <f t="shared" si="59"/>
        <v>0</v>
      </c>
      <c r="Y251" s="193">
        <f t="shared" si="53"/>
        <v>0</v>
      </c>
      <c r="Z251" s="193">
        <f t="shared" si="59"/>
        <v>0</v>
      </c>
      <c r="AB251" s="169"/>
      <c r="AC251" s="169"/>
      <c r="AD251" s="170"/>
      <c r="AE251" s="169"/>
      <c r="AF251" s="170"/>
      <c r="AG251" s="171"/>
      <c r="AH251" s="172"/>
      <c r="AI251" s="172"/>
      <c r="AJ251" s="173"/>
      <c r="AK251" s="169"/>
      <c r="AL251" s="169"/>
      <c r="AM251" s="169"/>
      <c r="AN251" s="169"/>
    </row>
    <row r="252" spans="2:40" s="122" customFormat="1" ht="15.6" hidden="1" customHeight="1" outlineLevel="1">
      <c r="B252" s="194"/>
      <c r="C252" s="195"/>
      <c r="D252" s="196"/>
      <c r="E252" s="222"/>
      <c r="F252" s="223"/>
      <c r="G252" s="179">
        <f t="shared" si="65"/>
        <v>0</v>
      </c>
      <c r="H252" s="207" t="s">
        <v>142</v>
      </c>
      <c r="I252" s="181">
        <v>0</v>
      </c>
      <c r="J252" s="179">
        <f t="shared" si="61"/>
        <v>0</v>
      </c>
      <c r="K252" s="224"/>
      <c r="L252" s="235"/>
      <c r="M252" s="236"/>
      <c r="N252" s="186">
        <f t="shared" si="62"/>
        <v>0</v>
      </c>
      <c r="O252" s="187">
        <f t="shared" si="63"/>
        <v>0</v>
      </c>
      <c r="P252" s="188">
        <v>0</v>
      </c>
      <c r="Q252" s="189">
        <f t="shared" si="64"/>
        <v>0</v>
      </c>
      <c r="R252" s="225"/>
      <c r="S252" s="226"/>
      <c r="T252" s="181">
        <v>0</v>
      </c>
      <c r="U252" s="181">
        <v>0</v>
      </c>
      <c r="V252" s="192">
        <f t="shared" si="58"/>
        <v>1</v>
      </c>
      <c r="W252" s="193">
        <f t="shared" si="52"/>
        <v>0</v>
      </c>
      <c r="X252" s="193">
        <f t="shared" si="59"/>
        <v>0</v>
      </c>
      <c r="Y252" s="193">
        <f t="shared" si="53"/>
        <v>0</v>
      </c>
      <c r="Z252" s="193">
        <f t="shared" si="59"/>
        <v>0</v>
      </c>
      <c r="AB252" s="169"/>
      <c r="AC252" s="169"/>
      <c r="AD252" s="170"/>
      <c r="AE252" s="169"/>
      <c r="AF252" s="170"/>
      <c r="AG252" s="171"/>
      <c r="AH252" s="172"/>
      <c r="AI252" s="172"/>
      <c r="AJ252" s="173"/>
      <c r="AK252" s="169"/>
      <c r="AL252" s="169"/>
      <c r="AM252" s="169"/>
      <c r="AN252" s="169"/>
    </row>
    <row r="253" spans="2:40" s="122" customFormat="1" ht="15.6" hidden="1" customHeight="1" outlineLevel="1">
      <c r="B253" s="194"/>
      <c r="C253" s="195"/>
      <c r="D253" s="196"/>
      <c r="E253" s="222"/>
      <c r="F253" s="223"/>
      <c r="G253" s="179">
        <f t="shared" si="65"/>
        <v>0</v>
      </c>
      <c r="H253" s="207" t="s">
        <v>142</v>
      </c>
      <c r="I253" s="181">
        <v>0</v>
      </c>
      <c r="J253" s="179">
        <f t="shared" si="61"/>
        <v>0</v>
      </c>
      <c r="K253" s="224"/>
      <c r="L253" s="235"/>
      <c r="M253" s="236"/>
      <c r="N253" s="186">
        <f t="shared" si="62"/>
        <v>0</v>
      </c>
      <c r="O253" s="187">
        <f t="shared" si="63"/>
        <v>0</v>
      </c>
      <c r="P253" s="188">
        <v>0</v>
      </c>
      <c r="Q253" s="189">
        <f t="shared" si="64"/>
        <v>0</v>
      </c>
      <c r="R253" s="225"/>
      <c r="S253" s="226"/>
      <c r="T253" s="181">
        <v>0</v>
      </c>
      <c r="U253" s="181">
        <v>0</v>
      </c>
      <c r="V253" s="192">
        <f t="shared" si="58"/>
        <v>1</v>
      </c>
      <c r="W253" s="193">
        <f t="shared" si="52"/>
        <v>0</v>
      </c>
      <c r="X253" s="193">
        <f t="shared" si="59"/>
        <v>0</v>
      </c>
      <c r="Y253" s="193">
        <f t="shared" si="53"/>
        <v>0</v>
      </c>
      <c r="Z253" s="193">
        <f t="shared" si="59"/>
        <v>0</v>
      </c>
      <c r="AB253" s="169"/>
      <c r="AC253" s="169"/>
      <c r="AD253" s="170"/>
      <c r="AE253" s="169"/>
      <c r="AF253" s="170"/>
      <c r="AG253" s="171"/>
      <c r="AH253" s="172"/>
      <c r="AI253" s="172"/>
      <c r="AJ253" s="173"/>
      <c r="AK253" s="169"/>
      <c r="AL253" s="169"/>
      <c r="AM253" s="169"/>
      <c r="AN253" s="169"/>
    </row>
    <row r="254" spans="2:40" s="122" customFormat="1" ht="15.6" hidden="1" customHeight="1" outlineLevel="1">
      <c r="B254" s="199"/>
      <c r="C254" s="200"/>
      <c r="D254" s="201"/>
      <c r="E254" s="222"/>
      <c r="F254" s="223"/>
      <c r="G254" s="179">
        <f>IF(AND(F254&lt;&gt;0,$D$31&lt;&gt;0),F254/$D$31,0)</f>
        <v>0</v>
      </c>
      <c r="H254" s="207" t="s">
        <v>142</v>
      </c>
      <c r="I254" s="181">
        <v>0</v>
      </c>
      <c r="J254" s="179">
        <f t="shared" si="61"/>
        <v>0</v>
      </c>
      <c r="K254" s="224"/>
      <c r="L254" s="235"/>
      <c r="M254" s="236"/>
      <c r="N254" s="186">
        <f t="shared" si="62"/>
        <v>0</v>
      </c>
      <c r="O254" s="187">
        <f t="shared" si="63"/>
        <v>0</v>
      </c>
      <c r="P254" s="188">
        <v>0</v>
      </c>
      <c r="Q254" s="189">
        <f t="shared" si="64"/>
        <v>0</v>
      </c>
      <c r="R254" s="225"/>
      <c r="S254" s="226"/>
      <c r="T254" s="181">
        <v>0</v>
      </c>
      <c r="U254" s="181">
        <v>0</v>
      </c>
      <c r="V254" s="192">
        <f t="shared" si="58"/>
        <v>1</v>
      </c>
      <c r="W254" s="193">
        <f t="shared" si="52"/>
        <v>0</v>
      </c>
      <c r="X254" s="193">
        <f t="shared" si="59"/>
        <v>0</v>
      </c>
      <c r="Y254" s="193">
        <f t="shared" si="53"/>
        <v>0</v>
      </c>
      <c r="Z254" s="193">
        <f t="shared" si="59"/>
        <v>0</v>
      </c>
      <c r="AB254" s="169"/>
      <c r="AC254" s="169"/>
      <c r="AD254" s="170"/>
      <c r="AE254" s="169"/>
      <c r="AF254" s="170"/>
      <c r="AG254" s="171"/>
      <c r="AH254" s="172"/>
      <c r="AI254" s="172"/>
      <c r="AJ254" s="173"/>
      <c r="AK254" s="169"/>
      <c r="AL254" s="169"/>
      <c r="AM254" s="169"/>
      <c r="AN254" s="169"/>
    </row>
    <row r="255" spans="2:40" s="122" customFormat="1" ht="15.75" collapsed="1">
      <c r="B255" s="232">
        <v>2.5</v>
      </c>
      <c r="C255" s="203" t="s">
        <v>192</v>
      </c>
      <c r="D255" s="204"/>
      <c r="E255" s="205" t="s">
        <v>142</v>
      </c>
      <c r="F255" s="206">
        <f>SUM(F256:F275)</f>
        <v>0</v>
      </c>
      <c r="G255" s="206">
        <f>IF(AND(F255&lt;&gt;0,$D$31&lt;&gt;0),F255/$D$31,0)</f>
        <v>0</v>
      </c>
      <c r="H255" s="228" cm="1">
        <f t="array" ref="H255">SUMPRODUCT((C91:D454="Superstructure: External Walls")*G91:G454)+SUMPRODUCT((C91:D454="Superstructure: Windows and External Doors")*G91:G454)</f>
        <v>0</v>
      </c>
      <c r="I255" s="208" t="s">
        <v>142</v>
      </c>
      <c r="J255" s="209">
        <f>SUM(J256:J275)</f>
        <v>0</v>
      </c>
      <c r="K255" s="210" t="s">
        <v>142</v>
      </c>
      <c r="L255" s="233" t="s">
        <v>142</v>
      </c>
      <c r="M255" s="234" t="s">
        <v>142</v>
      </c>
      <c r="N255" s="213" t="s">
        <v>142</v>
      </c>
      <c r="O255" s="214">
        <f>SUM(O256:O275)</f>
        <v>0</v>
      </c>
      <c r="P255" s="215" t="s">
        <v>142</v>
      </c>
      <c r="Q255" s="216">
        <f>SUM(Q256:Q275)</f>
        <v>0</v>
      </c>
      <c r="R255" s="217" t="s">
        <v>142</v>
      </c>
      <c r="S255" s="218" t="s">
        <v>142</v>
      </c>
      <c r="T255" s="219">
        <f>IF(W255&lt;&gt;0,W255/($F$255+$O$255),0)</f>
        <v>0</v>
      </c>
      <c r="U255" s="219">
        <f>IF(Y255&lt;&gt;0,Y255/($F$255+$O$255),0)</f>
        <v>0</v>
      </c>
      <c r="V255" s="220">
        <f t="shared" si="58"/>
        <v>1</v>
      </c>
      <c r="W255" s="221">
        <f>SUM(W256:W275)</f>
        <v>0</v>
      </c>
      <c r="X255" s="221">
        <f t="shared" si="59"/>
        <v>0</v>
      </c>
      <c r="Y255" s="221">
        <f>SUM(Y256:Y275)</f>
        <v>0</v>
      </c>
      <c r="Z255" s="221">
        <f t="shared" si="59"/>
        <v>0</v>
      </c>
      <c r="AB255" s="169"/>
      <c r="AC255" s="169"/>
      <c r="AD255" s="170"/>
      <c r="AE255" s="169"/>
      <c r="AF255" s="170"/>
      <c r="AG255" s="171"/>
      <c r="AH255" s="172"/>
      <c r="AI255" s="172"/>
      <c r="AJ255" s="173"/>
      <c r="AK255" s="169"/>
      <c r="AL255" s="169"/>
      <c r="AM255" s="169"/>
      <c r="AN255" s="169"/>
    </row>
    <row r="256" spans="2:40" s="122" customFormat="1" ht="15.6" hidden="1" customHeight="1" outlineLevel="1">
      <c r="B256" s="174">
        <v>2.5</v>
      </c>
      <c r="C256" s="175" t="s">
        <v>192</v>
      </c>
      <c r="D256" s="176"/>
      <c r="E256" s="222"/>
      <c r="F256" s="223"/>
      <c r="G256" s="179">
        <f>IF(AND(F256&lt;&gt;0,$D$31&lt;&gt;0),F256/$D$31,0)</f>
        <v>0</v>
      </c>
      <c r="H256" s="207" t="s">
        <v>142</v>
      </c>
      <c r="I256" s="181">
        <v>0</v>
      </c>
      <c r="J256" s="179">
        <f t="shared" ref="J256:J275" si="66">I256*F256</f>
        <v>0</v>
      </c>
      <c r="K256" s="224"/>
      <c r="L256" s="235"/>
      <c r="M256" s="236"/>
      <c r="N256" s="186">
        <f>IF(M256&lt;&gt;0,INT(59/M256),0)</f>
        <v>0</v>
      </c>
      <c r="O256" s="187">
        <f>F256*N256</f>
        <v>0</v>
      </c>
      <c r="P256" s="188">
        <v>0</v>
      </c>
      <c r="Q256" s="189">
        <f>O256*P256</f>
        <v>0</v>
      </c>
      <c r="R256" s="225"/>
      <c r="S256" s="226"/>
      <c r="T256" s="181">
        <v>0</v>
      </c>
      <c r="U256" s="181">
        <v>0</v>
      </c>
      <c r="V256" s="192">
        <f t="shared" si="58"/>
        <v>1</v>
      </c>
      <c r="W256" s="193">
        <f t="shared" ref="W256:W275" si="67">T256*(F256+O256)</f>
        <v>0</v>
      </c>
      <c r="X256" s="193">
        <f t="shared" si="59"/>
        <v>0</v>
      </c>
      <c r="Y256" s="193">
        <f t="shared" ref="Y256:Y275" si="68">U256*(F256+O256)</f>
        <v>0</v>
      </c>
      <c r="Z256" s="193">
        <f t="shared" si="59"/>
        <v>0</v>
      </c>
      <c r="AB256" s="169"/>
      <c r="AC256" s="169"/>
      <c r="AD256" s="170"/>
      <c r="AE256" s="169"/>
      <c r="AF256" s="170"/>
      <c r="AG256" s="171"/>
      <c r="AH256" s="172"/>
      <c r="AI256" s="172"/>
      <c r="AJ256" s="173"/>
      <c r="AK256" s="169"/>
      <c r="AL256" s="169"/>
      <c r="AM256" s="169"/>
      <c r="AN256" s="169"/>
    </row>
    <row r="257" spans="2:40" s="122" customFormat="1" ht="15.6" hidden="1" customHeight="1" outlineLevel="1">
      <c r="B257" s="194"/>
      <c r="C257" s="195"/>
      <c r="D257" s="196"/>
      <c r="E257" s="222"/>
      <c r="F257" s="223"/>
      <c r="G257" s="179">
        <f>IF(AND(F257&lt;&gt;0,$D$31&lt;&gt;0),F257/$D$31,0)</f>
        <v>0</v>
      </c>
      <c r="H257" s="207" t="s">
        <v>142</v>
      </c>
      <c r="I257" s="181">
        <v>0</v>
      </c>
      <c r="J257" s="179">
        <f t="shared" si="66"/>
        <v>0</v>
      </c>
      <c r="K257" s="224"/>
      <c r="L257" s="235"/>
      <c r="M257" s="236"/>
      <c r="N257" s="186">
        <f t="shared" ref="N257:N275" si="69">IF(M257&lt;&gt;0,INT(59/M257),0)</f>
        <v>0</v>
      </c>
      <c r="O257" s="187">
        <f t="shared" ref="O257:O275" si="70">F257*N257</f>
        <v>0</v>
      </c>
      <c r="P257" s="188">
        <v>0</v>
      </c>
      <c r="Q257" s="189">
        <f t="shared" ref="Q257:Q275" si="71">O257*P257</f>
        <v>0</v>
      </c>
      <c r="R257" s="225"/>
      <c r="S257" s="226"/>
      <c r="T257" s="181">
        <v>0</v>
      </c>
      <c r="U257" s="181">
        <v>0</v>
      </c>
      <c r="V257" s="192">
        <f t="shared" si="58"/>
        <v>1</v>
      </c>
      <c r="W257" s="193">
        <f t="shared" si="67"/>
        <v>0</v>
      </c>
      <c r="X257" s="193">
        <f t="shared" si="59"/>
        <v>0</v>
      </c>
      <c r="Y257" s="193">
        <f t="shared" si="68"/>
        <v>0</v>
      </c>
      <c r="Z257" s="193">
        <f t="shared" si="59"/>
        <v>0</v>
      </c>
      <c r="AB257" s="169"/>
      <c r="AC257" s="169"/>
      <c r="AD257" s="170"/>
      <c r="AE257" s="169"/>
      <c r="AF257" s="170"/>
      <c r="AG257" s="171"/>
      <c r="AH257" s="172"/>
      <c r="AI257" s="172"/>
      <c r="AJ257" s="173"/>
      <c r="AK257" s="169"/>
      <c r="AL257" s="169"/>
      <c r="AM257" s="169"/>
      <c r="AN257" s="169"/>
    </row>
    <row r="258" spans="2:40" s="122" customFormat="1" ht="15.6" hidden="1" customHeight="1" outlineLevel="1">
      <c r="B258" s="194"/>
      <c r="C258" s="195"/>
      <c r="D258" s="196"/>
      <c r="E258" s="222"/>
      <c r="F258" s="223"/>
      <c r="G258" s="179">
        <f t="shared" ref="G258:G269" si="72">IF(AND(F258&lt;&gt;0,$D$31&lt;&gt;0),F258/$D$31,0)</f>
        <v>0</v>
      </c>
      <c r="H258" s="207" t="s">
        <v>142</v>
      </c>
      <c r="I258" s="181">
        <v>0</v>
      </c>
      <c r="J258" s="179">
        <f t="shared" si="66"/>
        <v>0</v>
      </c>
      <c r="K258" s="224"/>
      <c r="L258" s="235"/>
      <c r="M258" s="236"/>
      <c r="N258" s="186">
        <f t="shared" si="69"/>
        <v>0</v>
      </c>
      <c r="O258" s="187">
        <f t="shared" si="70"/>
        <v>0</v>
      </c>
      <c r="P258" s="188">
        <v>0</v>
      </c>
      <c r="Q258" s="189">
        <f t="shared" si="71"/>
        <v>0</v>
      </c>
      <c r="R258" s="225"/>
      <c r="S258" s="226"/>
      <c r="T258" s="181">
        <v>0</v>
      </c>
      <c r="U258" s="181">
        <v>0</v>
      </c>
      <c r="V258" s="192">
        <f t="shared" si="58"/>
        <v>1</v>
      </c>
      <c r="W258" s="193">
        <f t="shared" si="67"/>
        <v>0</v>
      </c>
      <c r="X258" s="193">
        <f t="shared" si="59"/>
        <v>0</v>
      </c>
      <c r="Y258" s="193">
        <f t="shared" si="68"/>
        <v>0</v>
      </c>
      <c r="Z258" s="193">
        <f t="shared" si="59"/>
        <v>0</v>
      </c>
      <c r="AB258" s="169"/>
      <c r="AC258" s="169"/>
      <c r="AD258" s="170"/>
      <c r="AE258" s="169"/>
      <c r="AF258" s="170"/>
      <c r="AG258" s="171"/>
      <c r="AH258" s="172"/>
      <c r="AI258" s="172"/>
      <c r="AJ258" s="173"/>
      <c r="AK258" s="169"/>
      <c r="AL258" s="169"/>
      <c r="AM258" s="169"/>
      <c r="AN258" s="169"/>
    </row>
    <row r="259" spans="2:40" s="122" customFormat="1" ht="15.6" hidden="1" customHeight="1" outlineLevel="1">
      <c r="B259" s="194"/>
      <c r="C259" s="195"/>
      <c r="D259" s="196"/>
      <c r="E259" s="222"/>
      <c r="F259" s="223"/>
      <c r="G259" s="179">
        <f t="shared" si="72"/>
        <v>0</v>
      </c>
      <c r="H259" s="207" t="s">
        <v>142</v>
      </c>
      <c r="I259" s="181">
        <v>0</v>
      </c>
      <c r="J259" s="179">
        <f t="shared" si="66"/>
        <v>0</v>
      </c>
      <c r="K259" s="224"/>
      <c r="L259" s="235"/>
      <c r="M259" s="236"/>
      <c r="N259" s="186">
        <f t="shared" si="69"/>
        <v>0</v>
      </c>
      <c r="O259" s="187">
        <f t="shared" si="70"/>
        <v>0</v>
      </c>
      <c r="P259" s="188">
        <v>0</v>
      </c>
      <c r="Q259" s="189">
        <f t="shared" si="71"/>
        <v>0</v>
      </c>
      <c r="R259" s="225"/>
      <c r="S259" s="226"/>
      <c r="T259" s="181">
        <v>0</v>
      </c>
      <c r="U259" s="181">
        <v>0</v>
      </c>
      <c r="V259" s="192">
        <f t="shared" si="58"/>
        <v>1</v>
      </c>
      <c r="W259" s="193">
        <f t="shared" si="67"/>
        <v>0</v>
      </c>
      <c r="X259" s="193">
        <f t="shared" si="59"/>
        <v>0</v>
      </c>
      <c r="Y259" s="193">
        <f t="shared" si="68"/>
        <v>0</v>
      </c>
      <c r="Z259" s="193">
        <f t="shared" si="59"/>
        <v>0</v>
      </c>
      <c r="AB259" s="169"/>
      <c r="AC259" s="169"/>
      <c r="AD259" s="170"/>
      <c r="AE259" s="169"/>
      <c r="AF259" s="170"/>
      <c r="AG259" s="171"/>
      <c r="AH259" s="172"/>
      <c r="AI259" s="172"/>
      <c r="AJ259" s="173"/>
      <c r="AK259" s="169"/>
      <c r="AL259" s="169"/>
      <c r="AM259" s="169"/>
      <c r="AN259" s="169"/>
    </row>
    <row r="260" spans="2:40" s="122" customFormat="1" ht="15.6" hidden="1" customHeight="1" outlineLevel="1">
      <c r="B260" s="194"/>
      <c r="C260" s="195"/>
      <c r="D260" s="196"/>
      <c r="E260" s="222"/>
      <c r="F260" s="223"/>
      <c r="G260" s="179">
        <f t="shared" si="72"/>
        <v>0</v>
      </c>
      <c r="H260" s="207" t="s">
        <v>142</v>
      </c>
      <c r="I260" s="181">
        <v>0</v>
      </c>
      <c r="J260" s="179">
        <f t="shared" si="66"/>
        <v>0</v>
      </c>
      <c r="K260" s="224"/>
      <c r="L260" s="235"/>
      <c r="M260" s="236"/>
      <c r="N260" s="186">
        <f t="shared" si="69"/>
        <v>0</v>
      </c>
      <c r="O260" s="187">
        <f t="shared" si="70"/>
        <v>0</v>
      </c>
      <c r="P260" s="188">
        <v>0</v>
      </c>
      <c r="Q260" s="189">
        <f t="shared" si="71"/>
        <v>0</v>
      </c>
      <c r="R260" s="225"/>
      <c r="S260" s="226"/>
      <c r="T260" s="181">
        <v>0</v>
      </c>
      <c r="U260" s="181">
        <v>0</v>
      </c>
      <c r="V260" s="192">
        <f t="shared" si="58"/>
        <v>1</v>
      </c>
      <c r="W260" s="193">
        <f t="shared" si="67"/>
        <v>0</v>
      </c>
      <c r="X260" s="193">
        <f t="shared" si="59"/>
        <v>0</v>
      </c>
      <c r="Y260" s="193">
        <f t="shared" si="68"/>
        <v>0</v>
      </c>
      <c r="Z260" s="193">
        <f t="shared" si="59"/>
        <v>0</v>
      </c>
      <c r="AB260" s="169"/>
      <c r="AC260" s="169"/>
      <c r="AD260" s="170"/>
      <c r="AE260" s="169"/>
      <c r="AF260" s="170"/>
      <c r="AG260" s="171"/>
      <c r="AH260" s="172"/>
      <c r="AI260" s="172"/>
      <c r="AJ260" s="173"/>
      <c r="AK260" s="169"/>
      <c r="AL260" s="169"/>
      <c r="AM260" s="169"/>
      <c r="AN260" s="169"/>
    </row>
    <row r="261" spans="2:40" s="122" customFormat="1" ht="15.6" hidden="1" customHeight="1" outlineLevel="1">
      <c r="B261" s="194"/>
      <c r="C261" s="195"/>
      <c r="D261" s="196"/>
      <c r="E261" s="222"/>
      <c r="F261" s="223"/>
      <c r="G261" s="179">
        <f t="shared" si="72"/>
        <v>0</v>
      </c>
      <c r="H261" s="207" t="s">
        <v>142</v>
      </c>
      <c r="I261" s="181">
        <v>0</v>
      </c>
      <c r="J261" s="179">
        <f t="shared" si="66"/>
        <v>0</v>
      </c>
      <c r="K261" s="224"/>
      <c r="L261" s="235"/>
      <c r="M261" s="236"/>
      <c r="N261" s="186">
        <f t="shared" si="69"/>
        <v>0</v>
      </c>
      <c r="O261" s="187">
        <f t="shared" si="70"/>
        <v>0</v>
      </c>
      <c r="P261" s="188">
        <v>0</v>
      </c>
      <c r="Q261" s="189">
        <f t="shared" si="71"/>
        <v>0</v>
      </c>
      <c r="R261" s="225"/>
      <c r="S261" s="226"/>
      <c r="T261" s="181">
        <v>0</v>
      </c>
      <c r="U261" s="181">
        <v>0</v>
      </c>
      <c r="V261" s="192">
        <f t="shared" si="58"/>
        <v>1</v>
      </c>
      <c r="W261" s="193">
        <f t="shared" si="67"/>
        <v>0</v>
      </c>
      <c r="X261" s="193">
        <f t="shared" si="59"/>
        <v>0</v>
      </c>
      <c r="Y261" s="193">
        <f t="shared" si="68"/>
        <v>0</v>
      </c>
      <c r="Z261" s="193">
        <f t="shared" si="59"/>
        <v>0</v>
      </c>
      <c r="AB261" s="169"/>
      <c r="AC261" s="169"/>
      <c r="AD261" s="170"/>
      <c r="AE261" s="169"/>
      <c r="AF261" s="170"/>
      <c r="AG261" s="171"/>
      <c r="AH261" s="172"/>
      <c r="AI261" s="172"/>
      <c r="AJ261" s="173"/>
      <c r="AK261" s="169"/>
      <c r="AL261" s="169"/>
      <c r="AM261" s="169"/>
      <c r="AN261" s="169"/>
    </row>
    <row r="262" spans="2:40" s="122" customFormat="1" ht="15.6" hidden="1" customHeight="1" outlineLevel="1">
      <c r="B262" s="194"/>
      <c r="C262" s="195"/>
      <c r="D262" s="196"/>
      <c r="E262" s="222"/>
      <c r="F262" s="223"/>
      <c r="G262" s="179">
        <f t="shared" si="72"/>
        <v>0</v>
      </c>
      <c r="H262" s="207" t="s">
        <v>142</v>
      </c>
      <c r="I262" s="181">
        <v>0</v>
      </c>
      <c r="J262" s="179">
        <f t="shared" si="66"/>
        <v>0</v>
      </c>
      <c r="K262" s="224"/>
      <c r="L262" s="235"/>
      <c r="M262" s="236"/>
      <c r="N262" s="186">
        <f t="shared" si="69"/>
        <v>0</v>
      </c>
      <c r="O262" s="187">
        <f t="shared" si="70"/>
        <v>0</v>
      </c>
      <c r="P262" s="188">
        <v>0</v>
      </c>
      <c r="Q262" s="189">
        <f t="shared" si="71"/>
        <v>0</v>
      </c>
      <c r="R262" s="225"/>
      <c r="S262" s="226"/>
      <c r="T262" s="181">
        <v>0</v>
      </c>
      <c r="U262" s="181">
        <v>0</v>
      </c>
      <c r="V262" s="192">
        <f t="shared" si="58"/>
        <v>1</v>
      </c>
      <c r="W262" s="193">
        <f t="shared" si="67"/>
        <v>0</v>
      </c>
      <c r="X262" s="193">
        <f t="shared" si="59"/>
        <v>0</v>
      </c>
      <c r="Y262" s="193">
        <f t="shared" si="68"/>
        <v>0</v>
      </c>
      <c r="Z262" s="193">
        <f t="shared" si="59"/>
        <v>0</v>
      </c>
      <c r="AB262" s="169"/>
      <c r="AC262" s="169"/>
      <c r="AD262" s="170"/>
      <c r="AE262" s="169"/>
      <c r="AF262" s="170"/>
      <c r="AG262" s="171"/>
      <c r="AH262" s="172"/>
      <c r="AI262" s="172"/>
      <c r="AJ262" s="173"/>
      <c r="AK262" s="169"/>
      <c r="AL262" s="169"/>
      <c r="AM262" s="169"/>
      <c r="AN262" s="169"/>
    </row>
    <row r="263" spans="2:40" s="122" customFormat="1" ht="15.6" hidden="1" customHeight="1" outlineLevel="1">
      <c r="B263" s="194"/>
      <c r="C263" s="195"/>
      <c r="D263" s="196"/>
      <c r="E263" s="222"/>
      <c r="F263" s="223"/>
      <c r="G263" s="179">
        <f t="shared" si="72"/>
        <v>0</v>
      </c>
      <c r="H263" s="207" t="s">
        <v>142</v>
      </c>
      <c r="I263" s="181">
        <v>0</v>
      </c>
      <c r="J263" s="179">
        <f t="shared" si="66"/>
        <v>0</v>
      </c>
      <c r="K263" s="224"/>
      <c r="L263" s="235"/>
      <c r="M263" s="236"/>
      <c r="N263" s="186">
        <f t="shared" si="69"/>
        <v>0</v>
      </c>
      <c r="O263" s="187">
        <f t="shared" si="70"/>
        <v>0</v>
      </c>
      <c r="P263" s="188">
        <v>0</v>
      </c>
      <c r="Q263" s="189">
        <f t="shared" si="71"/>
        <v>0</v>
      </c>
      <c r="R263" s="225"/>
      <c r="S263" s="226"/>
      <c r="T263" s="181">
        <v>0</v>
      </c>
      <c r="U263" s="181">
        <v>0</v>
      </c>
      <c r="V263" s="192">
        <f t="shared" si="58"/>
        <v>1</v>
      </c>
      <c r="W263" s="193">
        <f t="shared" si="67"/>
        <v>0</v>
      </c>
      <c r="X263" s="193">
        <f t="shared" si="59"/>
        <v>0</v>
      </c>
      <c r="Y263" s="193">
        <f t="shared" si="68"/>
        <v>0</v>
      </c>
      <c r="Z263" s="193">
        <f t="shared" si="59"/>
        <v>0</v>
      </c>
      <c r="AB263" s="169"/>
      <c r="AC263" s="169"/>
      <c r="AD263" s="170"/>
      <c r="AE263" s="169"/>
      <c r="AF263" s="170"/>
      <c r="AG263" s="171"/>
      <c r="AH263" s="172"/>
      <c r="AI263" s="172"/>
      <c r="AJ263" s="173"/>
      <c r="AK263" s="169"/>
      <c r="AL263" s="169"/>
      <c r="AM263" s="169"/>
      <c r="AN263" s="169"/>
    </row>
    <row r="264" spans="2:40" s="122" customFormat="1" ht="15.6" hidden="1" customHeight="1" outlineLevel="1">
      <c r="B264" s="194"/>
      <c r="C264" s="195"/>
      <c r="D264" s="196"/>
      <c r="E264" s="222"/>
      <c r="F264" s="223"/>
      <c r="G264" s="179">
        <f t="shared" si="72"/>
        <v>0</v>
      </c>
      <c r="H264" s="207" t="s">
        <v>142</v>
      </c>
      <c r="I264" s="181">
        <v>0</v>
      </c>
      <c r="J264" s="179">
        <f t="shared" si="66"/>
        <v>0</v>
      </c>
      <c r="K264" s="224"/>
      <c r="L264" s="235"/>
      <c r="M264" s="236"/>
      <c r="N264" s="186">
        <f t="shared" si="69"/>
        <v>0</v>
      </c>
      <c r="O264" s="187">
        <f t="shared" si="70"/>
        <v>0</v>
      </c>
      <c r="P264" s="188">
        <v>0</v>
      </c>
      <c r="Q264" s="189">
        <f t="shared" si="71"/>
        <v>0</v>
      </c>
      <c r="R264" s="225"/>
      <c r="S264" s="226"/>
      <c r="T264" s="181">
        <v>0</v>
      </c>
      <c r="U264" s="181">
        <v>0</v>
      </c>
      <c r="V264" s="192">
        <f t="shared" si="58"/>
        <v>1</v>
      </c>
      <c r="W264" s="193">
        <f t="shared" si="67"/>
        <v>0</v>
      </c>
      <c r="X264" s="193">
        <f t="shared" si="59"/>
        <v>0</v>
      </c>
      <c r="Y264" s="193">
        <f t="shared" si="68"/>
        <v>0</v>
      </c>
      <c r="Z264" s="193">
        <f t="shared" si="59"/>
        <v>0</v>
      </c>
      <c r="AB264" s="169"/>
      <c r="AC264" s="169"/>
      <c r="AD264" s="170"/>
      <c r="AE264" s="169"/>
      <c r="AF264" s="170"/>
      <c r="AG264" s="171"/>
      <c r="AH264" s="172"/>
      <c r="AI264" s="172"/>
      <c r="AJ264" s="173"/>
      <c r="AK264" s="169"/>
      <c r="AL264" s="169"/>
      <c r="AM264" s="169"/>
      <c r="AN264" s="169"/>
    </row>
    <row r="265" spans="2:40" s="122" customFormat="1" ht="15.6" hidden="1" customHeight="1" outlineLevel="1">
      <c r="B265" s="194"/>
      <c r="C265" s="195"/>
      <c r="D265" s="196"/>
      <c r="E265" s="222"/>
      <c r="F265" s="223"/>
      <c r="G265" s="179">
        <f t="shared" si="72"/>
        <v>0</v>
      </c>
      <c r="H265" s="207" t="s">
        <v>142</v>
      </c>
      <c r="I265" s="181">
        <v>0</v>
      </c>
      <c r="J265" s="179">
        <f t="shared" si="66"/>
        <v>0</v>
      </c>
      <c r="K265" s="224"/>
      <c r="L265" s="235"/>
      <c r="M265" s="236"/>
      <c r="N265" s="186">
        <f t="shared" si="69"/>
        <v>0</v>
      </c>
      <c r="O265" s="187">
        <f t="shared" si="70"/>
        <v>0</v>
      </c>
      <c r="P265" s="188">
        <v>0</v>
      </c>
      <c r="Q265" s="189">
        <f t="shared" si="71"/>
        <v>0</v>
      </c>
      <c r="R265" s="225"/>
      <c r="S265" s="226"/>
      <c r="T265" s="181">
        <v>0</v>
      </c>
      <c r="U265" s="181">
        <v>0</v>
      </c>
      <c r="V265" s="192">
        <f t="shared" si="58"/>
        <v>1</v>
      </c>
      <c r="W265" s="193">
        <f t="shared" si="67"/>
        <v>0</v>
      </c>
      <c r="X265" s="193">
        <f t="shared" si="59"/>
        <v>0</v>
      </c>
      <c r="Y265" s="193">
        <f t="shared" si="68"/>
        <v>0</v>
      </c>
      <c r="Z265" s="193">
        <f t="shared" si="59"/>
        <v>0</v>
      </c>
      <c r="AB265" s="169"/>
      <c r="AC265" s="169"/>
      <c r="AD265" s="170"/>
      <c r="AE265" s="169"/>
      <c r="AF265" s="170"/>
      <c r="AG265" s="171"/>
      <c r="AH265" s="172"/>
      <c r="AI265" s="172"/>
      <c r="AJ265" s="173"/>
      <c r="AK265" s="169"/>
      <c r="AL265" s="169"/>
      <c r="AM265" s="169"/>
      <c r="AN265" s="169"/>
    </row>
    <row r="266" spans="2:40" s="122" customFormat="1" ht="15.6" hidden="1" customHeight="1" outlineLevel="1">
      <c r="B266" s="194"/>
      <c r="C266" s="195"/>
      <c r="D266" s="196"/>
      <c r="E266" s="222"/>
      <c r="F266" s="223"/>
      <c r="G266" s="179">
        <f t="shared" si="72"/>
        <v>0</v>
      </c>
      <c r="H266" s="207" t="s">
        <v>142</v>
      </c>
      <c r="I266" s="181">
        <v>0</v>
      </c>
      <c r="J266" s="179">
        <f t="shared" si="66"/>
        <v>0</v>
      </c>
      <c r="K266" s="224"/>
      <c r="L266" s="235"/>
      <c r="M266" s="236"/>
      <c r="N266" s="186">
        <f t="shared" si="69"/>
        <v>0</v>
      </c>
      <c r="O266" s="187">
        <f t="shared" si="70"/>
        <v>0</v>
      </c>
      <c r="P266" s="188">
        <v>0</v>
      </c>
      <c r="Q266" s="189">
        <f t="shared" si="71"/>
        <v>0</v>
      </c>
      <c r="R266" s="225"/>
      <c r="S266" s="226"/>
      <c r="T266" s="181">
        <v>0</v>
      </c>
      <c r="U266" s="181">
        <v>0</v>
      </c>
      <c r="V266" s="192">
        <f t="shared" si="58"/>
        <v>1</v>
      </c>
      <c r="W266" s="193">
        <f t="shared" si="67"/>
        <v>0</v>
      </c>
      <c r="X266" s="193">
        <f t="shared" si="59"/>
        <v>0</v>
      </c>
      <c r="Y266" s="193">
        <f t="shared" si="68"/>
        <v>0</v>
      </c>
      <c r="Z266" s="193">
        <f t="shared" si="59"/>
        <v>0</v>
      </c>
      <c r="AB266" s="169"/>
      <c r="AC266" s="169"/>
      <c r="AD266" s="170"/>
      <c r="AE266" s="169"/>
      <c r="AF266" s="170"/>
      <c r="AG266" s="171"/>
      <c r="AH266" s="172"/>
      <c r="AI266" s="172"/>
      <c r="AJ266" s="173"/>
      <c r="AK266" s="169"/>
      <c r="AL266" s="169"/>
      <c r="AM266" s="169"/>
      <c r="AN266" s="169"/>
    </row>
    <row r="267" spans="2:40" s="122" customFormat="1" ht="15.6" hidden="1" customHeight="1" outlineLevel="1">
      <c r="B267" s="194"/>
      <c r="C267" s="195"/>
      <c r="D267" s="196"/>
      <c r="E267" s="222"/>
      <c r="F267" s="223"/>
      <c r="G267" s="179">
        <f t="shared" si="72"/>
        <v>0</v>
      </c>
      <c r="H267" s="207" t="s">
        <v>142</v>
      </c>
      <c r="I267" s="181">
        <v>0</v>
      </c>
      <c r="J267" s="179">
        <f t="shared" si="66"/>
        <v>0</v>
      </c>
      <c r="K267" s="224"/>
      <c r="L267" s="235"/>
      <c r="M267" s="236"/>
      <c r="N267" s="186">
        <f t="shared" si="69"/>
        <v>0</v>
      </c>
      <c r="O267" s="187">
        <f t="shared" si="70"/>
        <v>0</v>
      </c>
      <c r="P267" s="188">
        <v>0</v>
      </c>
      <c r="Q267" s="189">
        <f t="shared" si="71"/>
        <v>0</v>
      </c>
      <c r="R267" s="225"/>
      <c r="S267" s="226"/>
      <c r="T267" s="181">
        <v>0</v>
      </c>
      <c r="U267" s="181">
        <v>0</v>
      </c>
      <c r="V267" s="192">
        <f t="shared" si="58"/>
        <v>1</v>
      </c>
      <c r="W267" s="193">
        <f t="shared" si="67"/>
        <v>0</v>
      </c>
      <c r="X267" s="193">
        <f t="shared" si="59"/>
        <v>0</v>
      </c>
      <c r="Y267" s="193">
        <f t="shared" si="68"/>
        <v>0</v>
      </c>
      <c r="Z267" s="193">
        <f t="shared" si="59"/>
        <v>0</v>
      </c>
      <c r="AB267" s="169"/>
      <c r="AC267" s="169"/>
      <c r="AD267" s="170"/>
      <c r="AE267" s="169"/>
      <c r="AF267" s="170"/>
      <c r="AG267" s="171"/>
      <c r="AH267" s="172"/>
      <c r="AI267" s="172"/>
      <c r="AJ267" s="173"/>
      <c r="AK267" s="169"/>
      <c r="AL267" s="169"/>
      <c r="AM267" s="169"/>
      <c r="AN267" s="169"/>
    </row>
    <row r="268" spans="2:40" s="122" customFormat="1" ht="15.6" hidden="1" customHeight="1" outlineLevel="1">
      <c r="B268" s="194"/>
      <c r="C268" s="195"/>
      <c r="D268" s="196"/>
      <c r="E268" s="222"/>
      <c r="F268" s="223"/>
      <c r="G268" s="179">
        <f t="shared" si="72"/>
        <v>0</v>
      </c>
      <c r="H268" s="207" t="s">
        <v>142</v>
      </c>
      <c r="I268" s="181">
        <v>0</v>
      </c>
      <c r="J268" s="179">
        <f t="shared" si="66"/>
        <v>0</v>
      </c>
      <c r="K268" s="224"/>
      <c r="L268" s="235"/>
      <c r="M268" s="236"/>
      <c r="N268" s="186">
        <f t="shared" si="69"/>
        <v>0</v>
      </c>
      <c r="O268" s="187">
        <f t="shared" si="70"/>
        <v>0</v>
      </c>
      <c r="P268" s="188">
        <v>0</v>
      </c>
      <c r="Q268" s="189">
        <f t="shared" si="71"/>
        <v>0</v>
      </c>
      <c r="R268" s="225"/>
      <c r="S268" s="226"/>
      <c r="T268" s="181">
        <v>0</v>
      </c>
      <c r="U268" s="181">
        <v>0</v>
      </c>
      <c r="V268" s="192">
        <f t="shared" si="58"/>
        <v>1</v>
      </c>
      <c r="W268" s="193">
        <f t="shared" si="67"/>
        <v>0</v>
      </c>
      <c r="X268" s="193">
        <f t="shared" si="59"/>
        <v>0</v>
      </c>
      <c r="Y268" s="193">
        <f t="shared" si="68"/>
        <v>0</v>
      </c>
      <c r="Z268" s="193">
        <f t="shared" si="59"/>
        <v>0</v>
      </c>
      <c r="AB268" s="169"/>
      <c r="AC268" s="169"/>
      <c r="AD268" s="170"/>
      <c r="AE268" s="169"/>
      <c r="AF268" s="170"/>
      <c r="AG268" s="171"/>
      <c r="AH268" s="172"/>
      <c r="AI268" s="172"/>
      <c r="AJ268" s="173"/>
      <c r="AK268" s="169"/>
      <c r="AL268" s="169"/>
      <c r="AM268" s="169"/>
      <c r="AN268" s="169"/>
    </row>
    <row r="269" spans="2:40" s="122" customFormat="1" ht="15.6" hidden="1" customHeight="1" outlineLevel="1">
      <c r="B269" s="194"/>
      <c r="C269" s="195"/>
      <c r="D269" s="196"/>
      <c r="E269" s="222"/>
      <c r="F269" s="223"/>
      <c r="G269" s="179">
        <f t="shared" si="72"/>
        <v>0</v>
      </c>
      <c r="H269" s="207" t="s">
        <v>142</v>
      </c>
      <c r="I269" s="181">
        <v>0</v>
      </c>
      <c r="J269" s="179">
        <f t="shared" si="66"/>
        <v>0</v>
      </c>
      <c r="K269" s="224"/>
      <c r="L269" s="235"/>
      <c r="M269" s="236"/>
      <c r="N269" s="186">
        <f t="shared" si="69"/>
        <v>0</v>
      </c>
      <c r="O269" s="187">
        <f t="shared" si="70"/>
        <v>0</v>
      </c>
      <c r="P269" s="188">
        <v>0</v>
      </c>
      <c r="Q269" s="189">
        <f t="shared" si="71"/>
        <v>0</v>
      </c>
      <c r="R269" s="225"/>
      <c r="S269" s="226"/>
      <c r="T269" s="181">
        <v>0</v>
      </c>
      <c r="U269" s="181">
        <v>0</v>
      </c>
      <c r="V269" s="192">
        <f t="shared" si="58"/>
        <v>1</v>
      </c>
      <c r="W269" s="193">
        <f t="shared" si="67"/>
        <v>0</v>
      </c>
      <c r="X269" s="193">
        <f t="shared" si="59"/>
        <v>0</v>
      </c>
      <c r="Y269" s="193">
        <f t="shared" si="68"/>
        <v>0</v>
      </c>
      <c r="Z269" s="193">
        <f t="shared" si="59"/>
        <v>0</v>
      </c>
      <c r="AB269" s="169"/>
      <c r="AC269" s="169"/>
      <c r="AD269" s="170"/>
      <c r="AE269" s="169"/>
      <c r="AF269" s="170"/>
      <c r="AG269" s="171"/>
      <c r="AH269" s="172"/>
      <c r="AI269" s="172"/>
      <c r="AJ269" s="173"/>
      <c r="AK269" s="169"/>
      <c r="AL269" s="169"/>
      <c r="AM269" s="169"/>
      <c r="AN269" s="169"/>
    </row>
    <row r="270" spans="2:40" s="122" customFormat="1" ht="15.6" hidden="1" customHeight="1" outlineLevel="1">
      <c r="B270" s="194"/>
      <c r="C270" s="195"/>
      <c r="D270" s="196"/>
      <c r="E270" s="222"/>
      <c r="F270" s="223"/>
      <c r="G270" s="179">
        <f>IF(AND(F270&lt;&gt;0,$D$31&lt;&gt;0),F270/$D$31,0)</f>
        <v>0</v>
      </c>
      <c r="H270" s="207" t="s">
        <v>142</v>
      </c>
      <c r="I270" s="181">
        <v>0</v>
      </c>
      <c r="J270" s="179">
        <f t="shared" si="66"/>
        <v>0</v>
      </c>
      <c r="K270" s="224"/>
      <c r="L270" s="235"/>
      <c r="M270" s="236"/>
      <c r="N270" s="186">
        <f t="shared" si="69"/>
        <v>0</v>
      </c>
      <c r="O270" s="187">
        <f t="shared" si="70"/>
        <v>0</v>
      </c>
      <c r="P270" s="188">
        <v>0</v>
      </c>
      <c r="Q270" s="189">
        <f t="shared" si="71"/>
        <v>0</v>
      </c>
      <c r="R270" s="225"/>
      <c r="S270" s="226"/>
      <c r="T270" s="181">
        <v>0</v>
      </c>
      <c r="U270" s="181">
        <v>0</v>
      </c>
      <c r="V270" s="192">
        <f t="shared" si="58"/>
        <v>1</v>
      </c>
      <c r="W270" s="193">
        <f t="shared" si="67"/>
        <v>0</v>
      </c>
      <c r="X270" s="193">
        <f t="shared" si="59"/>
        <v>0</v>
      </c>
      <c r="Y270" s="193">
        <f t="shared" si="68"/>
        <v>0</v>
      </c>
      <c r="Z270" s="193">
        <f t="shared" si="59"/>
        <v>0</v>
      </c>
      <c r="AB270" s="169"/>
      <c r="AC270" s="169"/>
      <c r="AD270" s="170"/>
      <c r="AE270" s="169"/>
      <c r="AF270" s="170"/>
      <c r="AG270" s="171"/>
      <c r="AH270" s="172"/>
      <c r="AI270" s="172"/>
      <c r="AJ270" s="173"/>
      <c r="AK270" s="169"/>
      <c r="AL270" s="169"/>
      <c r="AM270" s="169"/>
      <c r="AN270" s="169"/>
    </row>
    <row r="271" spans="2:40" s="122" customFormat="1" ht="15.6" hidden="1" customHeight="1" outlineLevel="1">
      <c r="B271" s="194"/>
      <c r="C271" s="195"/>
      <c r="D271" s="196"/>
      <c r="E271" s="222"/>
      <c r="F271" s="223"/>
      <c r="G271" s="179">
        <f>IF(AND(F271&lt;&gt;0,$D$31&lt;&gt;0),F271/$D$31,0)</f>
        <v>0</v>
      </c>
      <c r="H271" s="207" t="s">
        <v>142</v>
      </c>
      <c r="I271" s="181">
        <v>0</v>
      </c>
      <c r="J271" s="179">
        <f t="shared" si="66"/>
        <v>0</v>
      </c>
      <c r="K271" s="224"/>
      <c r="L271" s="235"/>
      <c r="M271" s="236"/>
      <c r="N271" s="186">
        <f t="shared" si="69"/>
        <v>0</v>
      </c>
      <c r="O271" s="187">
        <f t="shared" si="70"/>
        <v>0</v>
      </c>
      <c r="P271" s="188">
        <v>0</v>
      </c>
      <c r="Q271" s="189">
        <f t="shared" si="71"/>
        <v>0</v>
      </c>
      <c r="R271" s="225"/>
      <c r="S271" s="226"/>
      <c r="T271" s="181">
        <v>0</v>
      </c>
      <c r="U271" s="181">
        <v>0</v>
      </c>
      <c r="V271" s="192">
        <f t="shared" si="58"/>
        <v>1</v>
      </c>
      <c r="W271" s="193">
        <f t="shared" si="67"/>
        <v>0</v>
      </c>
      <c r="X271" s="193">
        <f t="shared" si="59"/>
        <v>0</v>
      </c>
      <c r="Y271" s="193">
        <f t="shared" si="68"/>
        <v>0</v>
      </c>
      <c r="Z271" s="193">
        <f t="shared" si="59"/>
        <v>0</v>
      </c>
      <c r="AB271" s="169"/>
      <c r="AC271" s="169"/>
      <c r="AD271" s="170"/>
      <c r="AE271" s="169"/>
      <c r="AF271" s="170"/>
      <c r="AG271" s="171"/>
      <c r="AH271" s="172"/>
      <c r="AI271" s="172"/>
      <c r="AJ271" s="173"/>
      <c r="AK271" s="169"/>
      <c r="AL271" s="169"/>
      <c r="AM271" s="169"/>
      <c r="AN271" s="169"/>
    </row>
    <row r="272" spans="2:40" s="122" customFormat="1" ht="15.6" hidden="1" customHeight="1" outlineLevel="1">
      <c r="B272" s="194"/>
      <c r="C272" s="195"/>
      <c r="D272" s="196"/>
      <c r="E272" s="222"/>
      <c r="F272" s="223"/>
      <c r="G272" s="179">
        <f>IF(AND(F272&lt;&gt;0,$D$31&lt;&gt;0),F272/$D$31,0)</f>
        <v>0</v>
      </c>
      <c r="H272" s="207" t="s">
        <v>142</v>
      </c>
      <c r="I272" s="181">
        <v>0</v>
      </c>
      <c r="J272" s="179">
        <f t="shared" si="66"/>
        <v>0</v>
      </c>
      <c r="K272" s="224"/>
      <c r="L272" s="235"/>
      <c r="M272" s="236"/>
      <c r="N272" s="186">
        <f t="shared" si="69"/>
        <v>0</v>
      </c>
      <c r="O272" s="187">
        <f t="shared" si="70"/>
        <v>0</v>
      </c>
      <c r="P272" s="188">
        <v>0</v>
      </c>
      <c r="Q272" s="189">
        <f t="shared" si="71"/>
        <v>0</v>
      </c>
      <c r="R272" s="225"/>
      <c r="S272" s="226"/>
      <c r="T272" s="181">
        <v>0</v>
      </c>
      <c r="U272" s="181">
        <v>0</v>
      </c>
      <c r="V272" s="192">
        <f t="shared" si="58"/>
        <v>1</v>
      </c>
      <c r="W272" s="193">
        <f t="shared" si="67"/>
        <v>0</v>
      </c>
      <c r="X272" s="193">
        <f t="shared" si="59"/>
        <v>0</v>
      </c>
      <c r="Y272" s="193">
        <f t="shared" si="68"/>
        <v>0</v>
      </c>
      <c r="Z272" s="193">
        <f t="shared" si="59"/>
        <v>0</v>
      </c>
      <c r="AB272" s="169"/>
      <c r="AC272" s="169"/>
      <c r="AD272" s="170"/>
      <c r="AE272" s="169"/>
      <c r="AF272" s="170"/>
      <c r="AG272" s="171"/>
      <c r="AH272" s="172"/>
      <c r="AI272" s="172"/>
      <c r="AJ272" s="173"/>
      <c r="AK272" s="169"/>
      <c r="AL272" s="169"/>
      <c r="AM272" s="169"/>
      <c r="AN272" s="169"/>
    </row>
    <row r="273" spans="2:40" s="122" customFormat="1" ht="15.6" hidden="1" customHeight="1" outlineLevel="1">
      <c r="B273" s="194"/>
      <c r="C273" s="195"/>
      <c r="D273" s="196"/>
      <c r="E273" s="222"/>
      <c r="F273" s="223"/>
      <c r="G273" s="179">
        <f t="shared" ref="G273:G275" si="73">IF(AND(F273&lt;&gt;0,$D$31&lt;&gt;0),F273/$D$31,0)</f>
        <v>0</v>
      </c>
      <c r="H273" s="207" t="s">
        <v>142</v>
      </c>
      <c r="I273" s="181">
        <v>0</v>
      </c>
      <c r="J273" s="179">
        <f t="shared" si="66"/>
        <v>0</v>
      </c>
      <c r="K273" s="224"/>
      <c r="L273" s="235"/>
      <c r="M273" s="236"/>
      <c r="N273" s="186">
        <f t="shared" si="69"/>
        <v>0</v>
      </c>
      <c r="O273" s="187">
        <f t="shared" si="70"/>
        <v>0</v>
      </c>
      <c r="P273" s="188">
        <v>0</v>
      </c>
      <c r="Q273" s="189">
        <f t="shared" si="71"/>
        <v>0</v>
      </c>
      <c r="R273" s="225"/>
      <c r="S273" s="226"/>
      <c r="T273" s="181">
        <v>0</v>
      </c>
      <c r="U273" s="181">
        <v>0</v>
      </c>
      <c r="V273" s="192">
        <f t="shared" si="58"/>
        <v>1</v>
      </c>
      <c r="W273" s="193">
        <f t="shared" si="67"/>
        <v>0</v>
      </c>
      <c r="X273" s="193">
        <f t="shared" si="59"/>
        <v>0</v>
      </c>
      <c r="Y273" s="193">
        <f t="shared" si="68"/>
        <v>0</v>
      </c>
      <c r="Z273" s="193">
        <f t="shared" si="59"/>
        <v>0</v>
      </c>
      <c r="AB273" s="169"/>
      <c r="AC273" s="169"/>
      <c r="AD273" s="170"/>
      <c r="AE273" s="169"/>
      <c r="AF273" s="170"/>
      <c r="AG273" s="171"/>
      <c r="AH273" s="172"/>
      <c r="AI273" s="172"/>
      <c r="AJ273" s="173"/>
      <c r="AK273" s="169"/>
      <c r="AL273" s="169"/>
      <c r="AM273" s="169"/>
      <c r="AN273" s="169"/>
    </row>
    <row r="274" spans="2:40" s="122" customFormat="1" ht="15.6" hidden="1" customHeight="1" outlineLevel="1">
      <c r="B274" s="194"/>
      <c r="C274" s="195"/>
      <c r="D274" s="196"/>
      <c r="E274" s="222"/>
      <c r="F274" s="223"/>
      <c r="G274" s="179">
        <f t="shared" si="73"/>
        <v>0</v>
      </c>
      <c r="H274" s="207" t="s">
        <v>142</v>
      </c>
      <c r="I274" s="181">
        <v>0</v>
      </c>
      <c r="J274" s="179">
        <f t="shared" si="66"/>
        <v>0</v>
      </c>
      <c r="K274" s="224"/>
      <c r="L274" s="235"/>
      <c r="M274" s="236"/>
      <c r="N274" s="186">
        <f t="shared" si="69"/>
        <v>0</v>
      </c>
      <c r="O274" s="187">
        <f t="shared" si="70"/>
        <v>0</v>
      </c>
      <c r="P274" s="188">
        <v>0</v>
      </c>
      <c r="Q274" s="189">
        <f t="shared" si="71"/>
        <v>0</v>
      </c>
      <c r="R274" s="225"/>
      <c r="S274" s="226"/>
      <c r="T274" s="181">
        <v>0</v>
      </c>
      <c r="U274" s="181">
        <v>0</v>
      </c>
      <c r="V274" s="192">
        <f t="shared" si="58"/>
        <v>1</v>
      </c>
      <c r="W274" s="193">
        <f t="shared" si="67"/>
        <v>0</v>
      </c>
      <c r="X274" s="193">
        <f t="shared" si="59"/>
        <v>0</v>
      </c>
      <c r="Y274" s="193">
        <f t="shared" si="68"/>
        <v>0</v>
      </c>
      <c r="Z274" s="193">
        <f t="shared" si="59"/>
        <v>0</v>
      </c>
      <c r="AB274" s="169"/>
      <c r="AC274" s="169"/>
      <c r="AD274" s="170"/>
      <c r="AE274" s="169"/>
      <c r="AF274" s="170"/>
      <c r="AG274" s="171"/>
      <c r="AH274" s="172"/>
      <c r="AI274" s="172"/>
      <c r="AJ274" s="173"/>
      <c r="AK274" s="169"/>
      <c r="AL274" s="169"/>
      <c r="AM274" s="169"/>
      <c r="AN274" s="169"/>
    </row>
    <row r="275" spans="2:40" s="122" customFormat="1" ht="15.6" hidden="1" customHeight="1" outlineLevel="1">
      <c r="B275" s="199"/>
      <c r="C275" s="200"/>
      <c r="D275" s="201"/>
      <c r="E275" s="222"/>
      <c r="F275" s="223"/>
      <c r="G275" s="179">
        <f t="shared" si="73"/>
        <v>0</v>
      </c>
      <c r="H275" s="207" t="s">
        <v>142</v>
      </c>
      <c r="I275" s="181">
        <v>0</v>
      </c>
      <c r="J275" s="179">
        <f t="shared" si="66"/>
        <v>0</v>
      </c>
      <c r="K275" s="224"/>
      <c r="L275" s="235"/>
      <c r="M275" s="236"/>
      <c r="N275" s="186">
        <f t="shared" si="69"/>
        <v>0</v>
      </c>
      <c r="O275" s="187">
        <f t="shared" si="70"/>
        <v>0</v>
      </c>
      <c r="P275" s="188">
        <v>0</v>
      </c>
      <c r="Q275" s="189">
        <f t="shared" si="71"/>
        <v>0</v>
      </c>
      <c r="R275" s="225"/>
      <c r="S275" s="226"/>
      <c r="T275" s="181">
        <v>0</v>
      </c>
      <c r="U275" s="181">
        <v>0</v>
      </c>
      <c r="V275" s="192">
        <f t="shared" si="58"/>
        <v>1</v>
      </c>
      <c r="W275" s="193">
        <f t="shared" si="67"/>
        <v>0</v>
      </c>
      <c r="X275" s="193">
        <f t="shared" si="59"/>
        <v>0</v>
      </c>
      <c r="Y275" s="193">
        <f t="shared" si="68"/>
        <v>0</v>
      </c>
      <c r="Z275" s="193">
        <f t="shared" si="59"/>
        <v>0</v>
      </c>
      <c r="AB275" s="169"/>
      <c r="AC275" s="169"/>
      <c r="AD275" s="170"/>
      <c r="AE275" s="169"/>
      <c r="AF275" s="170"/>
      <c r="AG275" s="171"/>
      <c r="AH275" s="172"/>
      <c r="AI275" s="172"/>
      <c r="AJ275" s="173"/>
      <c r="AK275" s="169"/>
      <c r="AL275" s="169"/>
      <c r="AM275" s="169"/>
      <c r="AN275" s="169"/>
    </row>
    <row r="276" spans="2:40" s="122" customFormat="1" ht="15.75" collapsed="1">
      <c r="B276" s="232">
        <v>2.6</v>
      </c>
      <c r="C276" s="203" t="s">
        <v>193</v>
      </c>
      <c r="D276" s="204"/>
      <c r="E276" s="205" t="s">
        <v>142</v>
      </c>
      <c r="F276" s="206">
        <f>SUM(F277:F291)</f>
        <v>0</v>
      </c>
      <c r="G276" s="206">
        <f>IF(AND(F276&lt;&gt;0,$D$31&lt;&gt;0),F276/$D$31,0)</f>
        <v>0</v>
      </c>
      <c r="H276" s="228" cm="1">
        <f t="array" ref="H276">SUMPRODUCT((C91:D454="Superstructure: External Walls")*G91:G454)+SUMPRODUCT((C91:D454="Superstructure: Windows and External Doors")*G91:G454)</f>
        <v>0</v>
      </c>
      <c r="I276" s="208" t="s">
        <v>142</v>
      </c>
      <c r="J276" s="209">
        <f>SUM(J277:J291)</f>
        <v>0</v>
      </c>
      <c r="K276" s="210" t="s">
        <v>142</v>
      </c>
      <c r="L276" s="233" t="s">
        <v>142</v>
      </c>
      <c r="M276" s="234" t="s">
        <v>142</v>
      </c>
      <c r="N276" s="213" t="s">
        <v>142</v>
      </c>
      <c r="O276" s="214">
        <f>SUM(O277:O291)</f>
        <v>0</v>
      </c>
      <c r="P276" s="215" t="s">
        <v>142</v>
      </c>
      <c r="Q276" s="216">
        <f>SUM(Q277:Q291)</f>
        <v>0</v>
      </c>
      <c r="R276" s="217" t="s">
        <v>142</v>
      </c>
      <c r="S276" s="218" t="s">
        <v>142</v>
      </c>
      <c r="T276" s="219">
        <f>IF(W276&lt;&gt;0,W276/($F$276+$O$276),0)</f>
        <v>0</v>
      </c>
      <c r="U276" s="219">
        <f>IF(Y276&lt;&gt;0,Y276/($F$276+$O$276),0)</f>
        <v>0</v>
      </c>
      <c r="V276" s="220">
        <f t="shared" si="58"/>
        <v>1</v>
      </c>
      <c r="W276" s="221">
        <f>SUM(W277:W291)</f>
        <v>0</v>
      </c>
      <c r="X276" s="221">
        <f t="shared" si="59"/>
        <v>0</v>
      </c>
      <c r="Y276" s="221">
        <f>SUM(Y277:Y291)</f>
        <v>0</v>
      </c>
      <c r="Z276" s="221">
        <f t="shared" si="59"/>
        <v>0</v>
      </c>
      <c r="AB276" s="169"/>
      <c r="AC276" s="169"/>
      <c r="AD276" s="170"/>
      <c r="AE276" s="169"/>
      <c r="AF276" s="170"/>
      <c r="AG276" s="171"/>
      <c r="AH276" s="172"/>
      <c r="AI276" s="172"/>
      <c r="AJ276" s="173"/>
      <c r="AK276" s="169"/>
      <c r="AL276" s="169"/>
      <c r="AM276" s="169"/>
      <c r="AN276" s="169"/>
    </row>
    <row r="277" spans="2:40" s="122" customFormat="1" ht="15.6" hidden="1" customHeight="1" outlineLevel="1">
      <c r="B277" s="174">
        <v>2.6</v>
      </c>
      <c r="C277" s="175" t="s">
        <v>193</v>
      </c>
      <c r="D277" s="176"/>
      <c r="E277" s="222"/>
      <c r="F277" s="223"/>
      <c r="G277" s="179">
        <f>IF(AND(F277&lt;&gt;0,$D$31&lt;&gt;0),F277/$D$31,0)</f>
        <v>0</v>
      </c>
      <c r="H277" s="207" t="s">
        <v>142</v>
      </c>
      <c r="I277" s="181">
        <v>0</v>
      </c>
      <c r="J277" s="179">
        <f t="shared" ref="J277:J291" si="74">I277*F277</f>
        <v>0</v>
      </c>
      <c r="K277" s="224"/>
      <c r="L277" s="235"/>
      <c r="M277" s="236"/>
      <c r="N277" s="186">
        <f>IF(M277&lt;&gt;0,INT(59/M277),0)</f>
        <v>0</v>
      </c>
      <c r="O277" s="187">
        <f>F277*N277</f>
        <v>0</v>
      </c>
      <c r="P277" s="188">
        <v>0</v>
      </c>
      <c r="Q277" s="189">
        <f>O277*P277</f>
        <v>0</v>
      </c>
      <c r="R277" s="225"/>
      <c r="S277" s="226"/>
      <c r="T277" s="181">
        <v>0</v>
      </c>
      <c r="U277" s="181">
        <v>0</v>
      </c>
      <c r="V277" s="192">
        <f t="shared" si="58"/>
        <v>1</v>
      </c>
      <c r="W277" s="193">
        <f t="shared" ref="W277:W291" si="75">T277*(F277+O277)</f>
        <v>0</v>
      </c>
      <c r="X277" s="193">
        <f t="shared" si="59"/>
        <v>0</v>
      </c>
      <c r="Y277" s="193">
        <f t="shared" ref="Y277:Y291" si="76">U277*(F277+O277)</f>
        <v>0</v>
      </c>
      <c r="Z277" s="193">
        <f t="shared" si="59"/>
        <v>0</v>
      </c>
      <c r="AB277" s="169"/>
      <c r="AC277" s="169"/>
      <c r="AD277" s="170"/>
      <c r="AE277" s="169"/>
      <c r="AF277" s="170"/>
      <c r="AG277" s="171"/>
      <c r="AH277" s="172"/>
      <c r="AI277" s="172"/>
      <c r="AJ277" s="173"/>
      <c r="AK277" s="169"/>
      <c r="AL277" s="169"/>
      <c r="AM277" s="169"/>
      <c r="AN277" s="169"/>
    </row>
    <row r="278" spans="2:40" s="122" customFormat="1" ht="15.6" hidden="1" customHeight="1" outlineLevel="1">
      <c r="B278" s="194"/>
      <c r="C278" s="195"/>
      <c r="D278" s="196"/>
      <c r="E278" s="222"/>
      <c r="F278" s="223"/>
      <c r="G278" s="179">
        <f>IF(AND(F278&lt;&gt;0,$D$31&lt;&gt;0),F278/$D$31,0)</f>
        <v>0</v>
      </c>
      <c r="H278" s="207" t="s">
        <v>142</v>
      </c>
      <c r="I278" s="181">
        <v>0</v>
      </c>
      <c r="J278" s="179">
        <f t="shared" si="74"/>
        <v>0</v>
      </c>
      <c r="K278" s="224"/>
      <c r="L278" s="235"/>
      <c r="M278" s="236"/>
      <c r="N278" s="186">
        <f t="shared" ref="N278:N291" si="77">IF(M278&lt;&gt;0,INT(59/M278),0)</f>
        <v>0</v>
      </c>
      <c r="O278" s="187">
        <f t="shared" ref="O278:O291" si="78">F278*N278</f>
        <v>0</v>
      </c>
      <c r="P278" s="188">
        <v>0</v>
      </c>
      <c r="Q278" s="189">
        <f t="shared" ref="Q278:Q291" si="79">O278*P278</f>
        <v>0</v>
      </c>
      <c r="R278" s="225"/>
      <c r="S278" s="226"/>
      <c r="T278" s="181">
        <v>0</v>
      </c>
      <c r="U278" s="181">
        <v>0</v>
      </c>
      <c r="V278" s="192">
        <f t="shared" si="58"/>
        <v>1</v>
      </c>
      <c r="W278" s="193">
        <f t="shared" si="75"/>
        <v>0</v>
      </c>
      <c r="X278" s="193">
        <f t="shared" si="59"/>
        <v>0</v>
      </c>
      <c r="Y278" s="193">
        <f t="shared" si="76"/>
        <v>0</v>
      </c>
      <c r="Z278" s="193">
        <f t="shared" si="59"/>
        <v>0</v>
      </c>
      <c r="AB278" s="169"/>
      <c r="AC278" s="169"/>
      <c r="AD278" s="170"/>
      <c r="AE278" s="169"/>
      <c r="AF278" s="170"/>
      <c r="AG278" s="171"/>
      <c r="AH278" s="172"/>
      <c r="AI278" s="172"/>
      <c r="AJ278" s="173"/>
      <c r="AK278" s="169"/>
      <c r="AL278" s="169"/>
      <c r="AM278" s="169"/>
      <c r="AN278" s="169"/>
    </row>
    <row r="279" spans="2:40" s="122" customFormat="1" ht="15.6" hidden="1" customHeight="1" outlineLevel="1">
      <c r="B279" s="194"/>
      <c r="C279" s="195"/>
      <c r="D279" s="196"/>
      <c r="E279" s="222"/>
      <c r="F279" s="223"/>
      <c r="G279" s="179">
        <f t="shared" ref="G279:G290" si="80">IF(AND(F279&lt;&gt;0,$D$31&lt;&gt;0),F279/$D$31,0)</f>
        <v>0</v>
      </c>
      <c r="H279" s="207" t="s">
        <v>142</v>
      </c>
      <c r="I279" s="181">
        <v>0</v>
      </c>
      <c r="J279" s="179">
        <f t="shared" si="74"/>
        <v>0</v>
      </c>
      <c r="K279" s="224"/>
      <c r="L279" s="235"/>
      <c r="M279" s="236"/>
      <c r="N279" s="186">
        <f t="shared" si="77"/>
        <v>0</v>
      </c>
      <c r="O279" s="187">
        <f t="shared" si="78"/>
        <v>0</v>
      </c>
      <c r="P279" s="188">
        <v>0</v>
      </c>
      <c r="Q279" s="189">
        <f t="shared" si="79"/>
        <v>0</v>
      </c>
      <c r="R279" s="225"/>
      <c r="S279" s="226"/>
      <c r="T279" s="181">
        <v>0</v>
      </c>
      <c r="U279" s="181">
        <v>0</v>
      </c>
      <c r="V279" s="192">
        <f t="shared" si="58"/>
        <v>1</v>
      </c>
      <c r="W279" s="193">
        <f t="shared" si="75"/>
        <v>0</v>
      </c>
      <c r="X279" s="193">
        <f t="shared" si="59"/>
        <v>0</v>
      </c>
      <c r="Y279" s="193">
        <f t="shared" si="76"/>
        <v>0</v>
      </c>
      <c r="Z279" s="193">
        <f t="shared" si="59"/>
        <v>0</v>
      </c>
      <c r="AB279" s="169"/>
      <c r="AC279" s="169"/>
      <c r="AD279" s="170"/>
      <c r="AE279" s="169"/>
      <c r="AF279" s="170"/>
      <c r="AG279" s="171"/>
      <c r="AH279" s="172"/>
      <c r="AI279" s="172"/>
      <c r="AJ279" s="173"/>
      <c r="AK279" s="169"/>
      <c r="AL279" s="169"/>
      <c r="AM279" s="169"/>
      <c r="AN279" s="169"/>
    </row>
    <row r="280" spans="2:40" s="122" customFormat="1" ht="15.6" hidden="1" customHeight="1" outlineLevel="1">
      <c r="B280" s="194"/>
      <c r="C280" s="195"/>
      <c r="D280" s="196"/>
      <c r="E280" s="222"/>
      <c r="F280" s="223"/>
      <c r="G280" s="179">
        <f t="shared" si="80"/>
        <v>0</v>
      </c>
      <c r="H280" s="207" t="s">
        <v>142</v>
      </c>
      <c r="I280" s="181">
        <v>0</v>
      </c>
      <c r="J280" s="179">
        <f t="shared" si="74"/>
        <v>0</v>
      </c>
      <c r="K280" s="224"/>
      <c r="L280" s="235"/>
      <c r="M280" s="236"/>
      <c r="N280" s="186">
        <f t="shared" si="77"/>
        <v>0</v>
      </c>
      <c r="O280" s="187">
        <f t="shared" si="78"/>
        <v>0</v>
      </c>
      <c r="P280" s="188">
        <v>0</v>
      </c>
      <c r="Q280" s="189">
        <f t="shared" si="79"/>
        <v>0</v>
      </c>
      <c r="R280" s="225"/>
      <c r="S280" s="226"/>
      <c r="T280" s="181">
        <v>0</v>
      </c>
      <c r="U280" s="181">
        <v>0</v>
      </c>
      <c r="V280" s="192">
        <f t="shared" si="58"/>
        <v>1</v>
      </c>
      <c r="W280" s="193">
        <f t="shared" si="75"/>
        <v>0</v>
      </c>
      <c r="X280" s="193">
        <f t="shared" si="59"/>
        <v>0</v>
      </c>
      <c r="Y280" s="193">
        <f t="shared" si="76"/>
        <v>0</v>
      </c>
      <c r="Z280" s="193">
        <f t="shared" si="59"/>
        <v>0</v>
      </c>
      <c r="AB280" s="169"/>
      <c r="AC280" s="169"/>
      <c r="AD280" s="170"/>
      <c r="AE280" s="169"/>
      <c r="AF280" s="170"/>
      <c r="AG280" s="171"/>
      <c r="AH280" s="172"/>
      <c r="AI280" s="172"/>
      <c r="AJ280" s="173"/>
      <c r="AK280" s="169"/>
      <c r="AL280" s="169"/>
      <c r="AM280" s="169"/>
      <c r="AN280" s="169"/>
    </row>
    <row r="281" spans="2:40" s="122" customFormat="1" ht="15.6" hidden="1" customHeight="1" outlineLevel="1">
      <c r="B281" s="194"/>
      <c r="C281" s="195"/>
      <c r="D281" s="196"/>
      <c r="E281" s="222"/>
      <c r="F281" s="223"/>
      <c r="G281" s="179">
        <f t="shared" si="80"/>
        <v>0</v>
      </c>
      <c r="H281" s="207" t="s">
        <v>142</v>
      </c>
      <c r="I281" s="181">
        <v>0</v>
      </c>
      <c r="J281" s="179">
        <f t="shared" si="74"/>
        <v>0</v>
      </c>
      <c r="K281" s="224"/>
      <c r="L281" s="235"/>
      <c r="M281" s="236"/>
      <c r="N281" s="186">
        <f t="shared" si="77"/>
        <v>0</v>
      </c>
      <c r="O281" s="187">
        <f t="shared" si="78"/>
        <v>0</v>
      </c>
      <c r="P281" s="188">
        <v>0</v>
      </c>
      <c r="Q281" s="189">
        <f t="shared" si="79"/>
        <v>0</v>
      </c>
      <c r="R281" s="225"/>
      <c r="S281" s="226"/>
      <c r="T281" s="181">
        <v>0</v>
      </c>
      <c r="U281" s="181">
        <v>0</v>
      </c>
      <c r="V281" s="192">
        <f t="shared" si="58"/>
        <v>1</v>
      </c>
      <c r="W281" s="193">
        <f t="shared" si="75"/>
        <v>0</v>
      </c>
      <c r="X281" s="193">
        <f t="shared" si="59"/>
        <v>0</v>
      </c>
      <c r="Y281" s="193">
        <f t="shared" si="76"/>
        <v>0</v>
      </c>
      <c r="Z281" s="193">
        <f t="shared" si="59"/>
        <v>0</v>
      </c>
      <c r="AB281" s="169"/>
      <c r="AC281" s="169"/>
      <c r="AD281" s="170"/>
      <c r="AE281" s="169"/>
      <c r="AF281" s="170"/>
      <c r="AG281" s="171"/>
      <c r="AH281" s="172"/>
      <c r="AI281" s="172"/>
      <c r="AJ281" s="173"/>
      <c r="AK281" s="169"/>
      <c r="AL281" s="169"/>
      <c r="AM281" s="169"/>
      <c r="AN281" s="169"/>
    </row>
    <row r="282" spans="2:40" s="122" customFormat="1" ht="15.6" hidden="1" customHeight="1" outlineLevel="1">
      <c r="B282" s="194"/>
      <c r="C282" s="195"/>
      <c r="D282" s="196"/>
      <c r="E282" s="222"/>
      <c r="F282" s="223"/>
      <c r="G282" s="179">
        <f t="shared" si="80"/>
        <v>0</v>
      </c>
      <c r="H282" s="207" t="s">
        <v>142</v>
      </c>
      <c r="I282" s="181">
        <v>0</v>
      </c>
      <c r="J282" s="179">
        <f t="shared" si="74"/>
        <v>0</v>
      </c>
      <c r="K282" s="224"/>
      <c r="L282" s="235"/>
      <c r="M282" s="236"/>
      <c r="N282" s="186">
        <f t="shared" si="77"/>
        <v>0</v>
      </c>
      <c r="O282" s="187">
        <f t="shared" si="78"/>
        <v>0</v>
      </c>
      <c r="P282" s="188">
        <v>0</v>
      </c>
      <c r="Q282" s="189">
        <f t="shared" si="79"/>
        <v>0</v>
      </c>
      <c r="R282" s="225"/>
      <c r="S282" s="226"/>
      <c r="T282" s="181">
        <v>0</v>
      </c>
      <c r="U282" s="181">
        <v>0</v>
      </c>
      <c r="V282" s="192">
        <f t="shared" si="58"/>
        <v>1</v>
      </c>
      <c r="W282" s="193">
        <f t="shared" si="75"/>
        <v>0</v>
      </c>
      <c r="X282" s="193">
        <f t="shared" si="59"/>
        <v>0</v>
      </c>
      <c r="Y282" s="193">
        <f t="shared" si="76"/>
        <v>0</v>
      </c>
      <c r="Z282" s="193">
        <f t="shared" si="59"/>
        <v>0</v>
      </c>
      <c r="AB282" s="169"/>
      <c r="AC282" s="169"/>
      <c r="AD282" s="170"/>
      <c r="AE282" s="169"/>
      <c r="AF282" s="170"/>
      <c r="AG282" s="171"/>
      <c r="AH282" s="172"/>
      <c r="AI282" s="172"/>
      <c r="AJ282" s="173"/>
      <c r="AK282" s="169"/>
      <c r="AL282" s="169"/>
      <c r="AM282" s="169"/>
      <c r="AN282" s="169"/>
    </row>
    <row r="283" spans="2:40" s="122" customFormat="1" ht="15.6" hidden="1" customHeight="1" outlineLevel="1">
      <c r="B283" s="194"/>
      <c r="C283" s="195"/>
      <c r="D283" s="196"/>
      <c r="E283" s="222"/>
      <c r="F283" s="223"/>
      <c r="G283" s="179">
        <f t="shared" si="80"/>
        <v>0</v>
      </c>
      <c r="H283" s="207" t="s">
        <v>142</v>
      </c>
      <c r="I283" s="181">
        <v>0</v>
      </c>
      <c r="J283" s="179">
        <f t="shared" si="74"/>
        <v>0</v>
      </c>
      <c r="K283" s="224"/>
      <c r="L283" s="235"/>
      <c r="M283" s="236"/>
      <c r="N283" s="186">
        <f t="shared" si="77"/>
        <v>0</v>
      </c>
      <c r="O283" s="187">
        <f t="shared" si="78"/>
        <v>0</v>
      </c>
      <c r="P283" s="188">
        <v>0</v>
      </c>
      <c r="Q283" s="189">
        <f t="shared" si="79"/>
        <v>0</v>
      </c>
      <c r="R283" s="225"/>
      <c r="S283" s="226"/>
      <c r="T283" s="181">
        <v>0</v>
      </c>
      <c r="U283" s="181">
        <v>0</v>
      </c>
      <c r="V283" s="192">
        <f t="shared" si="58"/>
        <v>1</v>
      </c>
      <c r="W283" s="193">
        <f t="shared" si="75"/>
        <v>0</v>
      </c>
      <c r="X283" s="193">
        <f t="shared" si="59"/>
        <v>0</v>
      </c>
      <c r="Y283" s="193">
        <f t="shared" si="76"/>
        <v>0</v>
      </c>
      <c r="Z283" s="193">
        <f t="shared" si="59"/>
        <v>0</v>
      </c>
      <c r="AB283" s="169"/>
      <c r="AC283" s="169"/>
      <c r="AD283" s="170"/>
      <c r="AE283" s="169"/>
      <c r="AF283" s="170"/>
      <c r="AG283" s="171"/>
      <c r="AH283" s="172"/>
      <c r="AI283" s="172"/>
      <c r="AJ283" s="173"/>
      <c r="AK283" s="169"/>
      <c r="AL283" s="169"/>
      <c r="AM283" s="169"/>
      <c r="AN283" s="169"/>
    </row>
    <row r="284" spans="2:40" s="122" customFormat="1" ht="15.6" hidden="1" customHeight="1" outlineLevel="1">
      <c r="B284" s="194"/>
      <c r="C284" s="195"/>
      <c r="D284" s="196"/>
      <c r="E284" s="222"/>
      <c r="F284" s="223"/>
      <c r="G284" s="179">
        <f t="shared" si="80"/>
        <v>0</v>
      </c>
      <c r="H284" s="207" t="s">
        <v>142</v>
      </c>
      <c r="I284" s="181">
        <v>0</v>
      </c>
      <c r="J284" s="179">
        <f t="shared" si="74"/>
        <v>0</v>
      </c>
      <c r="K284" s="224"/>
      <c r="L284" s="235"/>
      <c r="M284" s="236"/>
      <c r="N284" s="186">
        <f t="shared" si="77"/>
        <v>0</v>
      </c>
      <c r="O284" s="187">
        <f t="shared" si="78"/>
        <v>0</v>
      </c>
      <c r="P284" s="188">
        <v>0</v>
      </c>
      <c r="Q284" s="189">
        <f t="shared" si="79"/>
        <v>0</v>
      </c>
      <c r="R284" s="225"/>
      <c r="S284" s="226"/>
      <c r="T284" s="181">
        <v>0</v>
      </c>
      <c r="U284" s="181">
        <v>0</v>
      </c>
      <c r="V284" s="192">
        <f t="shared" si="58"/>
        <v>1</v>
      </c>
      <c r="W284" s="193">
        <f t="shared" si="75"/>
        <v>0</v>
      </c>
      <c r="X284" s="193">
        <f t="shared" si="59"/>
        <v>0</v>
      </c>
      <c r="Y284" s="193">
        <f t="shared" si="76"/>
        <v>0</v>
      </c>
      <c r="Z284" s="193">
        <f t="shared" si="59"/>
        <v>0</v>
      </c>
      <c r="AB284" s="169"/>
      <c r="AC284" s="169"/>
      <c r="AD284" s="170"/>
      <c r="AE284" s="169"/>
      <c r="AF284" s="170"/>
      <c r="AG284" s="171"/>
      <c r="AH284" s="172"/>
      <c r="AI284" s="172"/>
      <c r="AJ284" s="173"/>
      <c r="AK284" s="169"/>
      <c r="AL284" s="169"/>
      <c r="AM284" s="169"/>
      <c r="AN284" s="169"/>
    </row>
    <row r="285" spans="2:40" s="122" customFormat="1" ht="15.6" hidden="1" customHeight="1" outlineLevel="1">
      <c r="B285" s="194"/>
      <c r="C285" s="195"/>
      <c r="D285" s="196"/>
      <c r="E285" s="222"/>
      <c r="F285" s="223"/>
      <c r="G285" s="179">
        <f t="shared" si="80"/>
        <v>0</v>
      </c>
      <c r="H285" s="207" t="s">
        <v>142</v>
      </c>
      <c r="I285" s="181">
        <v>0</v>
      </c>
      <c r="J285" s="179">
        <f t="shared" si="74"/>
        <v>0</v>
      </c>
      <c r="K285" s="224"/>
      <c r="L285" s="235"/>
      <c r="M285" s="236"/>
      <c r="N285" s="186">
        <f t="shared" si="77"/>
        <v>0</v>
      </c>
      <c r="O285" s="187">
        <f t="shared" si="78"/>
        <v>0</v>
      </c>
      <c r="P285" s="188">
        <v>0</v>
      </c>
      <c r="Q285" s="189">
        <f t="shared" si="79"/>
        <v>0</v>
      </c>
      <c r="R285" s="225"/>
      <c r="S285" s="226"/>
      <c r="T285" s="181">
        <v>0</v>
      </c>
      <c r="U285" s="181">
        <v>0</v>
      </c>
      <c r="V285" s="192">
        <f t="shared" ref="V285:V348" si="81">1-T285-U285</f>
        <v>1</v>
      </c>
      <c r="W285" s="193">
        <f t="shared" si="75"/>
        <v>0</v>
      </c>
      <c r="X285" s="193">
        <f t="shared" ref="X285:Z348" si="82">IF(AND(W285&lt;&gt;0,$D$31&lt;&gt;0),W285/$D$31,0)</f>
        <v>0</v>
      </c>
      <c r="Y285" s="193">
        <f t="shared" si="76"/>
        <v>0</v>
      </c>
      <c r="Z285" s="193">
        <f t="shared" si="82"/>
        <v>0</v>
      </c>
      <c r="AB285" s="169"/>
      <c r="AC285" s="169"/>
      <c r="AD285" s="170"/>
      <c r="AE285" s="169"/>
      <c r="AF285" s="170"/>
      <c r="AG285" s="171"/>
      <c r="AH285" s="172"/>
      <c r="AI285" s="172"/>
      <c r="AJ285" s="173"/>
      <c r="AK285" s="169"/>
      <c r="AL285" s="169"/>
      <c r="AM285" s="169"/>
      <c r="AN285" s="169"/>
    </row>
    <row r="286" spans="2:40" s="122" customFormat="1" ht="15.6" hidden="1" customHeight="1" outlineLevel="1">
      <c r="B286" s="194"/>
      <c r="C286" s="195"/>
      <c r="D286" s="196"/>
      <c r="E286" s="222"/>
      <c r="F286" s="223"/>
      <c r="G286" s="179">
        <f t="shared" si="80"/>
        <v>0</v>
      </c>
      <c r="H286" s="207" t="s">
        <v>142</v>
      </c>
      <c r="I286" s="181">
        <v>0</v>
      </c>
      <c r="J286" s="179">
        <f t="shared" si="74"/>
        <v>0</v>
      </c>
      <c r="K286" s="224"/>
      <c r="L286" s="235"/>
      <c r="M286" s="236"/>
      <c r="N286" s="186">
        <f t="shared" si="77"/>
        <v>0</v>
      </c>
      <c r="O286" s="187">
        <f t="shared" si="78"/>
        <v>0</v>
      </c>
      <c r="P286" s="188">
        <v>0</v>
      </c>
      <c r="Q286" s="189">
        <f t="shared" si="79"/>
        <v>0</v>
      </c>
      <c r="R286" s="225"/>
      <c r="S286" s="226"/>
      <c r="T286" s="181">
        <v>0</v>
      </c>
      <c r="U286" s="181">
        <v>0</v>
      </c>
      <c r="V286" s="192">
        <f t="shared" si="81"/>
        <v>1</v>
      </c>
      <c r="W286" s="193">
        <f t="shared" si="75"/>
        <v>0</v>
      </c>
      <c r="X286" s="193">
        <f t="shared" si="82"/>
        <v>0</v>
      </c>
      <c r="Y286" s="193">
        <f t="shared" si="76"/>
        <v>0</v>
      </c>
      <c r="Z286" s="193">
        <f t="shared" si="82"/>
        <v>0</v>
      </c>
      <c r="AB286" s="169"/>
      <c r="AC286" s="169"/>
      <c r="AD286" s="170"/>
      <c r="AE286" s="169"/>
      <c r="AF286" s="170"/>
      <c r="AG286" s="171"/>
      <c r="AH286" s="172"/>
      <c r="AI286" s="172"/>
      <c r="AJ286" s="173"/>
      <c r="AK286" s="169"/>
      <c r="AL286" s="169"/>
      <c r="AM286" s="169"/>
      <c r="AN286" s="169"/>
    </row>
    <row r="287" spans="2:40" s="122" customFormat="1" ht="15.6" hidden="1" customHeight="1" outlineLevel="1">
      <c r="B287" s="194"/>
      <c r="C287" s="195"/>
      <c r="D287" s="196"/>
      <c r="E287" s="222"/>
      <c r="F287" s="223"/>
      <c r="G287" s="179">
        <f t="shared" si="80"/>
        <v>0</v>
      </c>
      <c r="H287" s="207" t="s">
        <v>142</v>
      </c>
      <c r="I287" s="181">
        <v>0</v>
      </c>
      <c r="J287" s="179">
        <f t="shared" si="74"/>
        <v>0</v>
      </c>
      <c r="K287" s="224"/>
      <c r="L287" s="235"/>
      <c r="M287" s="236"/>
      <c r="N287" s="186">
        <f t="shared" si="77"/>
        <v>0</v>
      </c>
      <c r="O287" s="187">
        <f t="shared" si="78"/>
        <v>0</v>
      </c>
      <c r="P287" s="188">
        <v>0</v>
      </c>
      <c r="Q287" s="189">
        <f t="shared" si="79"/>
        <v>0</v>
      </c>
      <c r="R287" s="225"/>
      <c r="S287" s="226"/>
      <c r="T287" s="181">
        <v>0</v>
      </c>
      <c r="U287" s="181">
        <v>0</v>
      </c>
      <c r="V287" s="192">
        <f t="shared" si="81"/>
        <v>1</v>
      </c>
      <c r="W287" s="193">
        <f t="shared" si="75"/>
        <v>0</v>
      </c>
      <c r="X287" s="193">
        <f t="shared" si="82"/>
        <v>0</v>
      </c>
      <c r="Y287" s="193">
        <f t="shared" si="76"/>
        <v>0</v>
      </c>
      <c r="Z287" s="193">
        <f t="shared" si="82"/>
        <v>0</v>
      </c>
      <c r="AB287" s="169"/>
      <c r="AC287" s="169"/>
      <c r="AD287" s="170"/>
      <c r="AE287" s="169"/>
      <c r="AF287" s="170"/>
      <c r="AG287" s="171"/>
      <c r="AH287" s="172"/>
      <c r="AI287" s="172"/>
      <c r="AJ287" s="173"/>
      <c r="AK287" s="169"/>
      <c r="AL287" s="169"/>
      <c r="AM287" s="169"/>
      <c r="AN287" s="169"/>
    </row>
    <row r="288" spans="2:40" s="122" customFormat="1" ht="15.6" hidden="1" customHeight="1" outlineLevel="1">
      <c r="B288" s="194"/>
      <c r="C288" s="195"/>
      <c r="D288" s="196"/>
      <c r="E288" s="222"/>
      <c r="F288" s="223"/>
      <c r="G288" s="179">
        <f t="shared" si="80"/>
        <v>0</v>
      </c>
      <c r="H288" s="207" t="s">
        <v>142</v>
      </c>
      <c r="I288" s="181">
        <v>0</v>
      </c>
      <c r="J288" s="179">
        <f t="shared" si="74"/>
        <v>0</v>
      </c>
      <c r="K288" s="224"/>
      <c r="L288" s="235"/>
      <c r="M288" s="236"/>
      <c r="N288" s="186">
        <f t="shared" si="77"/>
        <v>0</v>
      </c>
      <c r="O288" s="187">
        <f t="shared" si="78"/>
        <v>0</v>
      </c>
      <c r="P288" s="188">
        <v>0</v>
      </c>
      <c r="Q288" s="189">
        <f t="shared" si="79"/>
        <v>0</v>
      </c>
      <c r="R288" s="225"/>
      <c r="S288" s="226"/>
      <c r="T288" s="181">
        <v>0</v>
      </c>
      <c r="U288" s="181">
        <v>0</v>
      </c>
      <c r="V288" s="192">
        <f t="shared" si="81"/>
        <v>1</v>
      </c>
      <c r="W288" s="193">
        <f t="shared" si="75"/>
        <v>0</v>
      </c>
      <c r="X288" s="193">
        <f t="shared" si="82"/>
        <v>0</v>
      </c>
      <c r="Y288" s="193">
        <f t="shared" si="76"/>
        <v>0</v>
      </c>
      <c r="Z288" s="193">
        <f t="shared" si="82"/>
        <v>0</v>
      </c>
      <c r="AB288" s="169"/>
      <c r="AC288" s="169"/>
      <c r="AD288" s="170"/>
      <c r="AE288" s="169"/>
      <c r="AF288" s="170"/>
      <c r="AG288" s="171"/>
      <c r="AH288" s="172"/>
      <c r="AI288" s="172"/>
      <c r="AJ288" s="173"/>
      <c r="AK288" s="169"/>
      <c r="AL288" s="169"/>
      <c r="AM288" s="169"/>
      <c r="AN288" s="169"/>
    </row>
    <row r="289" spans="2:40" s="122" customFormat="1" ht="15.6" hidden="1" customHeight="1" outlineLevel="1">
      <c r="B289" s="194"/>
      <c r="C289" s="195"/>
      <c r="D289" s="196"/>
      <c r="E289" s="222"/>
      <c r="F289" s="223"/>
      <c r="G289" s="179">
        <f t="shared" si="80"/>
        <v>0</v>
      </c>
      <c r="H289" s="207" t="s">
        <v>142</v>
      </c>
      <c r="I289" s="181">
        <v>0</v>
      </c>
      <c r="J289" s="179">
        <f t="shared" si="74"/>
        <v>0</v>
      </c>
      <c r="K289" s="224"/>
      <c r="L289" s="235"/>
      <c r="M289" s="236"/>
      <c r="N289" s="186">
        <f t="shared" si="77"/>
        <v>0</v>
      </c>
      <c r="O289" s="187">
        <f t="shared" si="78"/>
        <v>0</v>
      </c>
      <c r="P289" s="188">
        <v>0</v>
      </c>
      <c r="Q289" s="189">
        <f t="shared" si="79"/>
        <v>0</v>
      </c>
      <c r="R289" s="225"/>
      <c r="S289" s="226"/>
      <c r="T289" s="181">
        <v>0</v>
      </c>
      <c r="U289" s="181">
        <v>0</v>
      </c>
      <c r="V289" s="192">
        <f t="shared" si="81"/>
        <v>1</v>
      </c>
      <c r="W289" s="193">
        <f t="shared" si="75"/>
        <v>0</v>
      </c>
      <c r="X289" s="193">
        <f t="shared" si="82"/>
        <v>0</v>
      </c>
      <c r="Y289" s="193">
        <f t="shared" si="76"/>
        <v>0</v>
      </c>
      <c r="Z289" s="193">
        <f t="shared" si="82"/>
        <v>0</v>
      </c>
      <c r="AB289" s="169"/>
      <c r="AC289" s="169"/>
      <c r="AD289" s="170"/>
      <c r="AE289" s="169"/>
      <c r="AF289" s="170"/>
      <c r="AG289" s="171"/>
      <c r="AH289" s="172"/>
      <c r="AI289" s="172"/>
      <c r="AJ289" s="173"/>
      <c r="AK289" s="169"/>
      <c r="AL289" s="169"/>
      <c r="AM289" s="169"/>
      <c r="AN289" s="169"/>
    </row>
    <row r="290" spans="2:40" s="122" customFormat="1" ht="15.6" hidden="1" customHeight="1" outlineLevel="1">
      <c r="B290" s="194"/>
      <c r="C290" s="195"/>
      <c r="D290" s="196"/>
      <c r="E290" s="222"/>
      <c r="F290" s="223"/>
      <c r="G290" s="179">
        <f t="shared" si="80"/>
        <v>0</v>
      </c>
      <c r="H290" s="207" t="s">
        <v>142</v>
      </c>
      <c r="I290" s="181">
        <v>0</v>
      </c>
      <c r="J290" s="179">
        <f t="shared" si="74"/>
        <v>0</v>
      </c>
      <c r="K290" s="224"/>
      <c r="L290" s="235"/>
      <c r="M290" s="236"/>
      <c r="N290" s="186">
        <f t="shared" si="77"/>
        <v>0</v>
      </c>
      <c r="O290" s="187">
        <f t="shared" si="78"/>
        <v>0</v>
      </c>
      <c r="P290" s="188">
        <v>0</v>
      </c>
      <c r="Q290" s="189">
        <f t="shared" si="79"/>
        <v>0</v>
      </c>
      <c r="R290" s="225"/>
      <c r="S290" s="226"/>
      <c r="T290" s="181">
        <v>0</v>
      </c>
      <c r="U290" s="181">
        <v>0</v>
      </c>
      <c r="V290" s="192">
        <f t="shared" si="81"/>
        <v>1</v>
      </c>
      <c r="W290" s="193">
        <f t="shared" si="75"/>
        <v>0</v>
      </c>
      <c r="X290" s="193">
        <f t="shared" si="82"/>
        <v>0</v>
      </c>
      <c r="Y290" s="193">
        <f t="shared" si="76"/>
        <v>0</v>
      </c>
      <c r="Z290" s="193">
        <f t="shared" si="82"/>
        <v>0</v>
      </c>
      <c r="AB290" s="169"/>
      <c r="AC290" s="169"/>
      <c r="AD290" s="170"/>
      <c r="AE290" s="169"/>
      <c r="AF290" s="170"/>
      <c r="AG290" s="171"/>
      <c r="AH290" s="172"/>
      <c r="AI290" s="172"/>
      <c r="AJ290" s="173"/>
      <c r="AK290" s="169"/>
      <c r="AL290" s="169"/>
      <c r="AM290" s="169"/>
      <c r="AN290" s="169"/>
    </row>
    <row r="291" spans="2:40" s="122" customFormat="1" ht="15.6" hidden="1" customHeight="1" outlineLevel="1">
      <c r="B291" s="199"/>
      <c r="C291" s="200"/>
      <c r="D291" s="201"/>
      <c r="E291" s="222"/>
      <c r="F291" s="223"/>
      <c r="G291" s="179">
        <f>IF(AND(F291&lt;&gt;0,$D$31&lt;&gt;0),F291/$D$31,0)</f>
        <v>0</v>
      </c>
      <c r="H291" s="207" t="s">
        <v>142</v>
      </c>
      <c r="I291" s="181">
        <v>0</v>
      </c>
      <c r="J291" s="179">
        <f t="shared" si="74"/>
        <v>0</v>
      </c>
      <c r="K291" s="224"/>
      <c r="L291" s="235"/>
      <c r="M291" s="236"/>
      <c r="N291" s="186">
        <f t="shared" si="77"/>
        <v>0</v>
      </c>
      <c r="O291" s="187">
        <f t="shared" si="78"/>
        <v>0</v>
      </c>
      <c r="P291" s="188">
        <v>0</v>
      </c>
      <c r="Q291" s="189">
        <f t="shared" si="79"/>
        <v>0</v>
      </c>
      <c r="R291" s="225"/>
      <c r="S291" s="226"/>
      <c r="T291" s="181">
        <v>0</v>
      </c>
      <c r="U291" s="181">
        <v>0</v>
      </c>
      <c r="V291" s="192">
        <f t="shared" si="81"/>
        <v>1</v>
      </c>
      <c r="W291" s="193">
        <f t="shared" si="75"/>
        <v>0</v>
      </c>
      <c r="X291" s="193">
        <f t="shared" si="82"/>
        <v>0</v>
      </c>
      <c r="Y291" s="193">
        <f t="shared" si="76"/>
        <v>0</v>
      </c>
      <c r="Z291" s="193">
        <f t="shared" si="82"/>
        <v>0</v>
      </c>
      <c r="AB291" s="169"/>
      <c r="AC291" s="169"/>
      <c r="AD291" s="170"/>
      <c r="AE291" s="169"/>
      <c r="AF291" s="170"/>
      <c r="AG291" s="171"/>
      <c r="AH291" s="172"/>
      <c r="AI291" s="172"/>
      <c r="AJ291" s="173"/>
      <c r="AK291" s="169"/>
      <c r="AL291" s="169"/>
      <c r="AM291" s="169"/>
      <c r="AN291" s="169"/>
    </row>
    <row r="292" spans="2:40" s="122" customFormat="1" ht="15.75" collapsed="1">
      <c r="B292" s="232">
        <v>2.7</v>
      </c>
      <c r="C292" s="203" t="s">
        <v>194</v>
      </c>
      <c r="D292" s="204"/>
      <c r="E292" s="205" t="s">
        <v>142</v>
      </c>
      <c r="F292" s="206">
        <f>SUM(F293:F312)</f>
        <v>0</v>
      </c>
      <c r="G292" s="206">
        <f>IF(AND(F292&lt;&gt;0,$D$31&lt;&gt;0),F292/$D$31,0)</f>
        <v>0</v>
      </c>
      <c r="H292" s="228" cm="1">
        <f t="array" ref="H292">SUMPRODUCT((C91:D454="Superstructure: Internal Doors")*G91:G454)+SUMPRODUCT((C91:D454="Superstructure: Internal Walls and Partitions")*G91:G454)</f>
        <v>0</v>
      </c>
      <c r="I292" s="208" t="s">
        <v>142</v>
      </c>
      <c r="J292" s="209">
        <f>SUM(J293:J312)</f>
        <v>0</v>
      </c>
      <c r="K292" s="210" t="s">
        <v>142</v>
      </c>
      <c r="L292" s="233" t="s">
        <v>142</v>
      </c>
      <c r="M292" s="234" t="s">
        <v>142</v>
      </c>
      <c r="N292" s="213" t="s">
        <v>142</v>
      </c>
      <c r="O292" s="214">
        <f>SUM(O293:O312)</f>
        <v>0</v>
      </c>
      <c r="P292" s="215" t="s">
        <v>142</v>
      </c>
      <c r="Q292" s="216">
        <f>SUM(Q293:Q312)</f>
        <v>0</v>
      </c>
      <c r="R292" s="217" t="s">
        <v>142</v>
      </c>
      <c r="S292" s="218" t="s">
        <v>142</v>
      </c>
      <c r="T292" s="219">
        <f>IF(W292&lt;&gt;0,W292/($F$292+$O$292),0)</f>
        <v>0</v>
      </c>
      <c r="U292" s="219">
        <f>IF(Y292&lt;&gt;0,Y292/($F$292+$O$292),0)</f>
        <v>0</v>
      </c>
      <c r="V292" s="220">
        <f t="shared" si="81"/>
        <v>1</v>
      </c>
      <c r="W292" s="221">
        <f>SUM(W293:W312)</f>
        <v>0</v>
      </c>
      <c r="X292" s="221">
        <f t="shared" si="82"/>
        <v>0</v>
      </c>
      <c r="Y292" s="221">
        <f>SUM(Y293:Y312)</f>
        <v>0</v>
      </c>
      <c r="Z292" s="221">
        <f t="shared" si="82"/>
        <v>0</v>
      </c>
      <c r="AB292" s="169"/>
      <c r="AC292" s="169"/>
      <c r="AD292" s="170"/>
      <c r="AE292" s="169"/>
      <c r="AF292" s="170"/>
      <c r="AG292" s="171"/>
      <c r="AH292" s="172"/>
      <c r="AI292" s="172"/>
      <c r="AJ292" s="173"/>
      <c r="AK292" s="169"/>
      <c r="AL292" s="169"/>
      <c r="AM292" s="169"/>
      <c r="AN292" s="169"/>
    </row>
    <row r="293" spans="2:40" s="122" customFormat="1" ht="15.6" hidden="1" customHeight="1" outlineLevel="1">
      <c r="B293" s="174">
        <v>2.7</v>
      </c>
      <c r="C293" s="175" t="s">
        <v>194</v>
      </c>
      <c r="D293" s="176"/>
      <c r="E293" s="222"/>
      <c r="F293" s="223"/>
      <c r="G293" s="179">
        <f>IF(AND(F293&lt;&gt;0,$D$31&lt;&gt;0),F293/$D$31,0)</f>
        <v>0</v>
      </c>
      <c r="H293" s="207" t="s">
        <v>142</v>
      </c>
      <c r="I293" s="181">
        <v>0</v>
      </c>
      <c r="J293" s="179">
        <f t="shared" ref="J293:J312" si="83">I293*F293</f>
        <v>0</v>
      </c>
      <c r="K293" s="224"/>
      <c r="L293" s="235"/>
      <c r="M293" s="236"/>
      <c r="N293" s="186">
        <f>IF(M293&lt;&gt;0,INT(59/M293),0)</f>
        <v>0</v>
      </c>
      <c r="O293" s="187">
        <f>F293*N293</f>
        <v>0</v>
      </c>
      <c r="P293" s="188">
        <v>0</v>
      </c>
      <c r="Q293" s="189">
        <f>O293*P293</f>
        <v>0</v>
      </c>
      <c r="R293" s="225"/>
      <c r="S293" s="226"/>
      <c r="T293" s="181">
        <v>0</v>
      </c>
      <c r="U293" s="181">
        <v>0</v>
      </c>
      <c r="V293" s="192">
        <f t="shared" si="81"/>
        <v>1</v>
      </c>
      <c r="W293" s="193">
        <f t="shared" ref="W293:W312" si="84">T293*(F293+O293)</f>
        <v>0</v>
      </c>
      <c r="X293" s="193">
        <f t="shared" si="82"/>
        <v>0</v>
      </c>
      <c r="Y293" s="193">
        <f t="shared" ref="Y293:Y312" si="85">U293*(F293+O293)</f>
        <v>0</v>
      </c>
      <c r="Z293" s="193">
        <f t="shared" si="82"/>
        <v>0</v>
      </c>
      <c r="AB293" s="169"/>
      <c r="AC293" s="169"/>
      <c r="AD293" s="170"/>
      <c r="AE293" s="169"/>
      <c r="AF293" s="170"/>
      <c r="AG293" s="171"/>
      <c r="AH293" s="172"/>
      <c r="AI293" s="172"/>
      <c r="AJ293" s="173"/>
      <c r="AK293" s="169"/>
      <c r="AL293" s="169"/>
      <c r="AM293" s="169"/>
      <c r="AN293" s="169"/>
    </row>
    <row r="294" spans="2:40" s="122" customFormat="1" ht="15.6" hidden="1" customHeight="1" outlineLevel="1">
      <c r="B294" s="194"/>
      <c r="C294" s="195"/>
      <c r="D294" s="196"/>
      <c r="E294" s="222"/>
      <c r="F294" s="223"/>
      <c r="G294" s="179">
        <f>IF(AND(F294&lt;&gt;0,$D$31&lt;&gt;0),F294/$D$31,0)</f>
        <v>0</v>
      </c>
      <c r="H294" s="207" t="s">
        <v>142</v>
      </c>
      <c r="I294" s="181">
        <v>0</v>
      </c>
      <c r="J294" s="179">
        <f t="shared" si="83"/>
        <v>0</v>
      </c>
      <c r="K294" s="224"/>
      <c r="L294" s="235"/>
      <c r="M294" s="236"/>
      <c r="N294" s="186">
        <f t="shared" ref="N294:N312" si="86">IF(M294&lt;&gt;0,INT(59/M294),0)</f>
        <v>0</v>
      </c>
      <c r="O294" s="187">
        <f t="shared" ref="O294:O312" si="87">F294*N294</f>
        <v>0</v>
      </c>
      <c r="P294" s="188">
        <v>0</v>
      </c>
      <c r="Q294" s="189">
        <f t="shared" ref="Q294:Q312" si="88">O294*P294</f>
        <v>0</v>
      </c>
      <c r="R294" s="225"/>
      <c r="S294" s="226"/>
      <c r="T294" s="181">
        <v>0</v>
      </c>
      <c r="U294" s="181">
        <v>0</v>
      </c>
      <c r="V294" s="192">
        <f t="shared" si="81"/>
        <v>1</v>
      </c>
      <c r="W294" s="193">
        <f t="shared" si="84"/>
        <v>0</v>
      </c>
      <c r="X294" s="193">
        <f t="shared" si="82"/>
        <v>0</v>
      </c>
      <c r="Y294" s="193">
        <f t="shared" si="85"/>
        <v>0</v>
      </c>
      <c r="Z294" s="193">
        <f t="shared" si="82"/>
        <v>0</v>
      </c>
      <c r="AB294" s="169"/>
      <c r="AC294" s="169"/>
      <c r="AD294" s="170"/>
      <c r="AE294" s="169"/>
      <c r="AF294" s="170"/>
      <c r="AG294" s="171"/>
      <c r="AH294" s="172"/>
      <c r="AI294" s="172"/>
      <c r="AJ294" s="173"/>
      <c r="AK294" s="169"/>
      <c r="AL294" s="169"/>
      <c r="AM294" s="169"/>
      <c r="AN294" s="169"/>
    </row>
    <row r="295" spans="2:40" s="122" customFormat="1" ht="15.6" hidden="1" customHeight="1" outlineLevel="1">
      <c r="B295" s="194"/>
      <c r="C295" s="195"/>
      <c r="D295" s="196"/>
      <c r="E295" s="222"/>
      <c r="F295" s="223"/>
      <c r="G295" s="179">
        <f t="shared" ref="G295:G306" si="89">IF(AND(F295&lt;&gt;0,$D$31&lt;&gt;0),F295/$D$31,0)</f>
        <v>0</v>
      </c>
      <c r="H295" s="207" t="s">
        <v>142</v>
      </c>
      <c r="I295" s="181">
        <v>0</v>
      </c>
      <c r="J295" s="179">
        <f t="shared" si="83"/>
        <v>0</v>
      </c>
      <c r="K295" s="224"/>
      <c r="L295" s="235"/>
      <c r="M295" s="236"/>
      <c r="N295" s="186">
        <f t="shared" si="86"/>
        <v>0</v>
      </c>
      <c r="O295" s="187">
        <f t="shared" si="87"/>
        <v>0</v>
      </c>
      <c r="P295" s="188">
        <v>0</v>
      </c>
      <c r="Q295" s="189">
        <f t="shared" si="88"/>
        <v>0</v>
      </c>
      <c r="R295" s="225"/>
      <c r="S295" s="226"/>
      <c r="T295" s="181">
        <v>0</v>
      </c>
      <c r="U295" s="181">
        <v>0</v>
      </c>
      <c r="V295" s="192">
        <f t="shared" si="81"/>
        <v>1</v>
      </c>
      <c r="W295" s="193">
        <f t="shared" si="84"/>
        <v>0</v>
      </c>
      <c r="X295" s="193">
        <f t="shared" si="82"/>
        <v>0</v>
      </c>
      <c r="Y295" s="193">
        <f t="shared" si="85"/>
        <v>0</v>
      </c>
      <c r="Z295" s="193">
        <f t="shared" si="82"/>
        <v>0</v>
      </c>
      <c r="AB295" s="169"/>
      <c r="AC295" s="169"/>
      <c r="AD295" s="170"/>
      <c r="AE295" s="169"/>
      <c r="AF295" s="170"/>
      <c r="AG295" s="171"/>
      <c r="AH295" s="172"/>
      <c r="AI295" s="172"/>
      <c r="AJ295" s="173"/>
      <c r="AK295" s="169"/>
      <c r="AL295" s="169"/>
      <c r="AM295" s="169"/>
      <c r="AN295" s="169"/>
    </row>
    <row r="296" spans="2:40" s="122" customFormat="1" ht="15.6" hidden="1" customHeight="1" outlineLevel="1">
      <c r="B296" s="194"/>
      <c r="C296" s="195"/>
      <c r="D296" s="196"/>
      <c r="E296" s="222"/>
      <c r="F296" s="223"/>
      <c r="G296" s="179">
        <f t="shared" si="89"/>
        <v>0</v>
      </c>
      <c r="H296" s="207" t="s">
        <v>142</v>
      </c>
      <c r="I296" s="181">
        <v>0</v>
      </c>
      <c r="J296" s="179">
        <f t="shared" si="83"/>
        <v>0</v>
      </c>
      <c r="K296" s="224"/>
      <c r="L296" s="235"/>
      <c r="M296" s="236"/>
      <c r="N296" s="186">
        <f t="shared" si="86"/>
        <v>0</v>
      </c>
      <c r="O296" s="187">
        <f t="shared" si="87"/>
        <v>0</v>
      </c>
      <c r="P296" s="188">
        <v>0</v>
      </c>
      <c r="Q296" s="189">
        <f t="shared" si="88"/>
        <v>0</v>
      </c>
      <c r="R296" s="225"/>
      <c r="S296" s="226"/>
      <c r="T296" s="181">
        <v>0</v>
      </c>
      <c r="U296" s="181">
        <v>0</v>
      </c>
      <c r="V296" s="192">
        <f t="shared" si="81"/>
        <v>1</v>
      </c>
      <c r="W296" s="193">
        <f t="shared" si="84"/>
        <v>0</v>
      </c>
      <c r="X296" s="193">
        <f t="shared" si="82"/>
        <v>0</v>
      </c>
      <c r="Y296" s="193">
        <f t="shared" si="85"/>
        <v>0</v>
      </c>
      <c r="Z296" s="193">
        <f t="shared" si="82"/>
        <v>0</v>
      </c>
      <c r="AB296" s="169"/>
      <c r="AC296" s="169"/>
      <c r="AD296" s="170"/>
      <c r="AE296" s="169"/>
      <c r="AF296" s="170"/>
      <c r="AG296" s="171"/>
      <c r="AH296" s="172"/>
      <c r="AI296" s="172"/>
      <c r="AJ296" s="173"/>
      <c r="AK296" s="169"/>
      <c r="AL296" s="169"/>
      <c r="AM296" s="169"/>
      <c r="AN296" s="169"/>
    </row>
    <row r="297" spans="2:40" s="122" customFormat="1" ht="15.6" hidden="1" customHeight="1" outlineLevel="1">
      <c r="B297" s="194"/>
      <c r="C297" s="195"/>
      <c r="D297" s="196"/>
      <c r="E297" s="222"/>
      <c r="F297" s="223"/>
      <c r="G297" s="179">
        <f t="shared" si="89"/>
        <v>0</v>
      </c>
      <c r="H297" s="207" t="s">
        <v>142</v>
      </c>
      <c r="I297" s="181">
        <v>0</v>
      </c>
      <c r="J297" s="179">
        <f t="shared" si="83"/>
        <v>0</v>
      </c>
      <c r="K297" s="224"/>
      <c r="L297" s="235"/>
      <c r="M297" s="236"/>
      <c r="N297" s="186">
        <f t="shared" si="86"/>
        <v>0</v>
      </c>
      <c r="O297" s="187">
        <f t="shared" si="87"/>
        <v>0</v>
      </c>
      <c r="P297" s="188">
        <v>0</v>
      </c>
      <c r="Q297" s="189">
        <f t="shared" si="88"/>
        <v>0</v>
      </c>
      <c r="R297" s="225"/>
      <c r="S297" s="226"/>
      <c r="T297" s="181">
        <v>0</v>
      </c>
      <c r="U297" s="181">
        <v>0</v>
      </c>
      <c r="V297" s="192">
        <f t="shared" si="81"/>
        <v>1</v>
      </c>
      <c r="W297" s="193">
        <f t="shared" si="84"/>
        <v>0</v>
      </c>
      <c r="X297" s="193">
        <f t="shared" si="82"/>
        <v>0</v>
      </c>
      <c r="Y297" s="193">
        <f t="shared" si="85"/>
        <v>0</v>
      </c>
      <c r="Z297" s="193">
        <f t="shared" si="82"/>
        <v>0</v>
      </c>
      <c r="AB297" s="169"/>
      <c r="AC297" s="169"/>
      <c r="AD297" s="170"/>
      <c r="AE297" s="169"/>
      <c r="AF297" s="170"/>
      <c r="AG297" s="171"/>
      <c r="AH297" s="172"/>
      <c r="AI297" s="172"/>
      <c r="AJ297" s="173"/>
      <c r="AK297" s="169"/>
      <c r="AL297" s="169"/>
      <c r="AM297" s="169"/>
      <c r="AN297" s="169"/>
    </row>
    <row r="298" spans="2:40" s="122" customFormat="1" ht="15.6" hidden="1" customHeight="1" outlineLevel="1">
      <c r="B298" s="194"/>
      <c r="C298" s="195"/>
      <c r="D298" s="196"/>
      <c r="E298" s="222"/>
      <c r="F298" s="223"/>
      <c r="G298" s="179">
        <f t="shared" si="89"/>
        <v>0</v>
      </c>
      <c r="H298" s="207" t="s">
        <v>142</v>
      </c>
      <c r="I298" s="181">
        <v>0</v>
      </c>
      <c r="J298" s="179">
        <f t="shared" si="83"/>
        <v>0</v>
      </c>
      <c r="K298" s="224"/>
      <c r="L298" s="235"/>
      <c r="M298" s="236"/>
      <c r="N298" s="186">
        <f t="shared" si="86"/>
        <v>0</v>
      </c>
      <c r="O298" s="187">
        <f t="shared" si="87"/>
        <v>0</v>
      </c>
      <c r="P298" s="188">
        <v>0</v>
      </c>
      <c r="Q298" s="189">
        <f t="shared" si="88"/>
        <v>0</v>
      </c>
      <c r="R298" s="225"/>
      <c r="S298" s="226"/>
      <c r="T298" s="181">
        <v>0</v>
      </c>
      <c r="U298" s="181">
        <v>0</v>
      </c>
      <c r="V298" s="192">
        <f t="shared" si="81"/>
        <v>1</v>
      </c>
      <c r="W298" s="193">
        <f t="shared" si="84"/>
        <v>0</v>
      </c>
      <c r="X298" s="193">
        <f t="shared" si="82"/>
        <v>0</v>
      </c>
      <c r="Y298" s="193">
        <f t="shared" si="85"/>
        <v>0</v>
      </c>
      <c r="Z298" s="193">
        <f t="shared" si="82"/>
        <v>0</v>
      </c>
      <c r="AB298" s="169"/>
      <c r="AC298" s="169"/>
      <c r="AD298" s="170"/>
      <c r="AE298" s="169"/>
      <c r="AF298" s="170"/>
      <c r="AG298" s="171"/>
      <c r="AH298" s="172"/>
      <c r="AI298" s="172"/>
      <c r="AJ298" s="173"/>
      <c r="AK298" s="169"/>
      <c r="AL298" s="169"/>
      <c r="AM298" s="169"/>
      <c r="AN298" s="169"/>
    </row>
    <row r="299" spans="2:40" s="122" customFormat="1" ht="15.6" hidden="1" customHeight="1" outlineLevel="1">
      <c r="B299" s="194"/>
      <c r="C299" s="195"/>
      <c r="D299" s="196"/>
      <c r="E299" s="222"/>
      <c r="F299" s="223"/>
      <c r="G299" s="179">
        <f t="shared" si="89"/>
        <v>0</v>
      </c>
      <c r="H299" s="207" t="s">
        <v>142</v>
      </c>
      <c r="I299" s="181">
        <v>0</v>
      </c>
      <c r="J299" s="179">
        <f t="shared" si="83"/>
        <v>0</v>
      </c>
      <c r="K299" s="224"/>
      <c r="L299" s="235"/>
      <c r="M299" s="236"/>
      <c r="N299" s="186">
        <f t="shared" si="86"/>
        <v>0</v>
      </c>
      <c r="O299" s="187">
        <f t="shared" si="87"/>
        <v>0</v>
      </c>
      <c r="P299" s="188">
        <v>0</v>
      </c>
      <c r="Q299" s="189">
        <f t="shared" si="88"/>
        <v>0</v>
      </c>
      <c r="R299" s="225"/>
      <c r="S299" s="226"/>
      <c r="T299" s="181">
        <v>0</v>
      </c>
      <c r="U299" s="181">
        <v>0</v>
      </c>
      <c r="V299" s="192">
        <f t="shared" si="81"/>
        <v>1</v>
      </c>
      <c r="W299" s="193">
        <f t="shared" si="84"/>
        <v>0</v>
      </c>
      <c r="X299" s="193">
        <f t="shared" si="82"/>
        <v>0</v>
      </c>
      <c r="Y299" s="193">
        <f t="shared" si="85"/>
        <v>0</v>
      </c>
      <c r="Z299" s="193">
        <f t="shared" si="82"/>
        <v>0</v>
      </c>
      <c r="AB299" s="169"/>
      <c r="AC299" s="169"/>
      <c r="AD299" s="170"/>
      <c r="AE299" s="169"/>
      <c r="AF299" s="170"/>
      <c r="AG299" s="171"/>
      <c r="AH299" s="172"/>
      <c r="AI299" s="172"/>
      <c r="AJ299" s="173"/>
      <c r="AK299" s="169"/>
      <c r="AL299" s="169"/>
      <c r="AM299" s="169"/>
      <c r="AN299" s="169"/>
    </row>
    <row r="300" spans="2:40" s="122" customFormat="1" ht="15.6" hidden="1" customHeight="1" outlineLevel="1">
      <c r="B300" s="194"/>
      <c r="C300" s="195"/>
      <c r="D300" s="196"/>
      <c r="E300" s="222"/>
      <c r="F300" s="223"/>
      <c r="G300" s="179">
        <f t="shared" si="89"/>
        <v>0</v>
      </c>
      <c r="H300" s="207" t="s">
        <v>142</v>
      </c>
      <c r="I300" s="181">
        <v>0</v>
      </c>
      <c r="J300" s="179">
        <f t="shared" si="83"/>
        <v>0</v>
      </c>
      <c r="K300" s="224"/>
      <c r="L300" s="235"/>
      <c r="M300" s="236"/>
      <c r="N300" s="186">
        <f t="shared" si="86"/>
        <v>0</v>
      </c>
      <c r="O300" s="187">
        <f t="shared" si="87"/>
        <v>0</v>
      </c>
      <c r="P300" s="188">
        <v>0</v>
      </c>
      <c r="Q300" s="189">
        <f t="shared" si="88"/>
        <v>0</v>
      </c>
      <c r="R300" s="225"/>
      <c r="S300" s="226"/>
      <c r="T300" s="181">
        <v>0</v>
      </c>
      <c r="U300" s="181">
        <v>0</v>
      </c>
      <c r="V300" s="192">
        <f t="shared" si="81"/>
        <v>1</v>
      </c>
      <c r="W300" s="193">
        <f t="shared" si="84"/>
        <v>0</v>
      </c>
      <c r="X300" s="193">
        <f t="shared" si="82"/>
        <v>0</v>
      </c>
      <c r="Y300" s="193">
        <f t="shared" si="85"/>
        <v>0</v>
      </c>
      <c r="Z300" s="193">
        <f t="shared" si="82"/>
        <v>0</v>
      </c>
      <c r="AB300" s="169"/>
      <c r="AC300" s="169"/>
      <c r="AD300" s="170"/>
      <c r="AE300" s="169"/>
      <c r="AF300" s="170"/>
      <c r="AG300" s="171"/>
      <c r="AH300" s="172"/>
      <c r="AI300" s="172"/>
      <c r="AJ300" s="173"/>
      <c r="AK300" s="169"/>
      <c r="AL300" s="169"/>
      <c r="AM300" s="169"/>
      <c r="AN300" s="169"/>
    </row>
    <row r="301" spans="2:40" s="122" customFormat="1" ht="15.6" hidden="1" customHeight="1" outlineLevel="1">
      <c r="B301" s="194"/>
      <c r="C301" s="195"/>
      <c r="D301" s="196"/>
      <c r="E301" s="222"/>
      <c r="F301" s="223"/>
      <c r="G301" s="179">
        <f t="shared" si="89"/>
        <v>0</v>
      </c>
      <c r="H301" s="207" t="s">
        <v>142</v>
      </c>
      <c r="I301" s="181">
        <v>0</v>
      </c>
      <c r="J301" s="179">
        <f t="shared" si="83"/>
        <v>0</v>
      </c>
      <c r="K301" s="224"/>
      <c r="L301" s="235"/>
      <c r="M301" s="236"/>
      <c r="N301" s="186">
        <f t="shared" si="86"/>
        <v>0</v>
      </c>
      <c r="O301" s="187">
        <f t="shared" si="87"/>
        <v>0</v>
      </c>
      <c r="P301" s="188">
        <v>0</v>
      </c>
      <c r="Q301" s="189">
        <f t="shared" si="88"/>
        <v>0</v>
      </c>
      <c r="R301" s="225"/>
      <c r="S301" s="226"/>
      <c r="T301" s="181">
        <v>0</v>
      </c>
      <c r="U301" s="181">
        <v>0</v>
      </c>
      <c r="V301" s="192">
        <f t="shared" si="81"/>
        <v>1</v>
      </c>
      <c r="W301" s="193">
        <f t="shared" si="84"/>
        <v>0</v>
      </c>
      <c r="X301" s="193">
        <f t="shared" si="82"/>
        <v>0</v>
      </c>
      <c r="Y301" s="193">
        <f t="shared" si="85"/>
        <v>0</v>
      </c>
      <c r="Z301" s="193">
        <f t="shared" si="82"/>
        <v>0</v>
      </c>
      <c r="AB301" s="169"/>
      <c r="AC301" s="169"/>
      <c r="AD301" s="170"/>
      <c r="AE301" s="169"/>
      <c r="AF301" s="170"/>
      <c r="AG301" s="171"/>
      <c r="AH301" s="172"/>
      <c r="AI301" s="172"/>
      <c r="AJ301" s="173"/>
      <c r="AK301" s="169"/>
      <c r="AL301" s="169"/>
      <c r="AM301" s="169"/>
      <c r="AN301" s="169"/>
    </row>
    <row r="302" spans="2:40" s="122" customFormat="1" ht="15.6" hidden="1" customHeight="1" outlineLevel="1">
      <c r="B302" s="194"/>
      <c r="C302" s="195"/>
      <c r="D302" s="196"/>
      <c r="E302" s="222"/>
      <c r="F302" s="223"/>
      <c r="G302" s="179">
        <f t="shared" si="89"/>
        <v>0</v>
      </c>
      <c r="H302" s="207" t="s">
        <v>142</v>
      </c>
      <c r="I302" s="181">
        <v>0</v>
      </c>
      <c r="J302" s="179">
        <f t="shared" si="83"/>
        <v>0</v>
      </c>
      <c r="K302" s="224"/>
      <c r="L302" s="235"/>
      <c r="M302" s="236"/>
      <c r="N302" s="186">
        <f t="shared" si="86"/>
        <v>0</v>
      </c>
      <c r="O302" s="187">
        <f t="shared" si="87"/>
        <v>0</v>
      </c>
      <c r="P302" s="188">
        <v>0</v>
      </c>
      <c r="Q302" s="189">
        <f t="shared" si="88"/>
        <v>0</v>
      </c>
      <c r="R302" s="225"/>
      <c r="S302" s="226"/>
      <c r="T302" s="181">
        <v>0</v>
      </c>
      <c r="U302" s="181">
        <v>0</v>
      </c>
      <c r="V302" s="192">
        <f t="shared" si="81"/>
        <v>1</v>
      </c>
      <c r="W302" s="193">
        <f t="shared" si="84"/>
        <v>0</v>
      </c>
      <c r="X302" s="193">
        <f t="shared" si="82"/>
        <v>0</v>
      </c>
      <c r="Y302" s="193">
        <f t="shared" si="85"/>
        <v>0</v>
      </c>
      <c r="Z302" s="193">
        <f t="shared" si="82"/>
        <v>0</v>
      </c>
      <c r="AB302" s="169"/>
      <c r="AC302" s="169"/>
      <c r="AD302" s="170"/>
      <c r="AE302" s="169"/>
      <c r="AF302" s="170"/>
      <c r="AG302" s="171"/>
      <c r="AH302" s="172"/>
      <c r="AI302" s="172"/>
      <c r="AJ302" s="173"/>
      <c r="AK302" s="169"/>
      <c r="AL302" s="169"/>
      <c r="AM302" s="169"/>
      <c r="AN302" s="169"/>
    </row>
    <row r="303" spans="2:40" s="122" customFormat="1" ht="15.6" hidden="1" customHeight="1" outlineLevel="1">
      <c r="B303" s="194"/>
      <c r="C303" s="195"/>
      <c r="D303" s="196"/>
      <c r="E303" s="222"/>
      <c r="F303" s="223"/>
      <c r="G303" s="179">
        <f t="shared" si="89"/>
        <v>0</v>
      </c>
      <c r="H303" s="207" t="s">
        <v>142</v>
      </c>
      <c r="I303" s="181">
        <v>0</v>
      </c>
      <c r="J303" s="179">
        <f t="shared" si="83"/>
        <v>0</v>
      </c>
      <c r="K303" s="224"/>
      <c r="L303" s="235"/>
      <c r="M303" s="236"/>
      <c r="N303" s="186">
        <f t="shared" si="86"/>
        <v>0</v>
      </c>
      <c r="O303" s="187">
        <f t="shared" si="87"/>
        <v>0</v>
      </c>
      <c r="P303" s="188">
        <v>0</v>
      </c>
      <c r="Q303" s="189">
        <f t="shared" si="88"/>
        <v>0</v>
      </c>
      <c r="R303" s="225"/>
      <c r="S303" s="226"/>
      <c r="T303" s="181">
        <v>0</v>
      </c>
      <c r="U303" s="181">
        <v>0</v>
      </c>
      <c r="V303" s="192">
        <f t="shared" si="81"/>
        <v>1</v>
      </c>
      <c r="W303" s="193">
        <f t="shared" si="84"/>
        <v>0</v>
      </c>
      <c r="X303" s="193">
        <f t="shared" si="82"/>
        <v>0</v>
      </c>
      <c r="Y303" s="193">
        <f t="shared" si="85"/>
        <v>0</v>
      </c>
      <c r="Z303" s="193">
        <f t="shared" si="82"/>
        <v>0</v>
      </c>
      <c r="AB303" s="169"/>
      <c r="AC303" s="169"/>
      <c r="AD303" s="170"/>
      <c r="AE303" s="169"/>
      <c r="AF303" s="170"/>
      <c r="AG303" s="171"/>
      <c r="AH303" s="172"/>
      <c r="AI303" s="172"/>
      <c r="AJ303" s="173"/>
      <c r="AK303" s="169"/>
      <c r="AL303" s="169"/>
      <c r="AM303" s="169"/>
      <c r="AN303" s="169"/>
    </row>
    <row r="304" spans="2:40" s="122" customFormat="1" ht="15.6" hidden="1" customHeight="1" outlineLevel="1">
      <c r="B304" s="194"/>
      <c r="C304" s="195"/>
      <c r="D304" s="196"/>
      <c r="E304" s="222"/>
      <c r="F304" s="223"/>
      <c r="G304" s="179">
        <f t="shared" si="89"/>
        <v>0</v>
      </c>
      <c r="H304" s="207" t="s">
        <v>142</v>
      </c>
      <c r="I304" s="181">
        <v>0</v>
      </c>
      <c r="J304" s="179">
        <f t="shared" si="83"/>
        <v>0</v>
      </c>
      <c r="K304" s="224"/>
      <c r="L304" s="235"/>
      <c r="M304" s="236"/>
      <c r="N304" s="186">
        <f t="shared" si="86"/>
        <v>0</v>
      </c>
      <c r="O304" s="187">
        <f t="shared" si="87"/>
        <v>0</v>
      </c>
      <c r="P304" s="188">
        <v>0</v>
      </c>
      <c r="Q304" s="189">
        <f t="shared" si="88"/>
        <v>0</v>
      </c>
      <c r="R304" s="225"/>
      <c r="S304" s="226"/>
      <c r="T304" s="181">
        <v>0</v>
      </c>
      <c r="U304" s="181">
        <v>0</v>
      </c>
      <c r="V304" s="192">
        <f t="shared" si="81"/>
        <v>1</v>
      </c>
      <c r="W304" s="193">
        <f t="shared" si="84"/>
        <v>0</v>
      </c>
      <c r="X304" s="193">
        <f t="shared" si="82"/>
        <v>0</v>
      </c>
      <c r="Y304" s="193">
        <f t="shared" si="85"/>
        <v>0</v>
      </c>
      <c r="Z304" s="193">
        <f t="shared" si="82"/>
        <v>0</v>
      </c>
      <c r="AB304" s="169"/>
      <c r="AC304" s="169"/>
      <c r="AD304" s="170"/>
      <c r="AE304" s="169"/>
      <c r="AF304" s="170"/>
      <c r="AG304" s="171"/>
      <c r="AH304" s="172"/>
      <c r="AI304" s="172"/>
      <c r="AJ304" s="173"/>
      <c r="AK304" s="169"/>
      <c r="AL304" s="169"/>
      <c r="AM304" s="169"/>
      <c r="AN304" s="169"/>
    </row>
    <row r="305" spans="2:40" s="122" customFormat="1" ht="15.6" hidden="1" customHeight="1" outlineLevel="1">
      <c r="B305" s="194"/>
      <c r="C305" s="195"/>
      <c r="D305" s="196"/>
      <c r="E305" s="222"/>
      <c r="F305" s="223"/>
      <c r="G305" s="179">
        <f t="shared" si="89"/>
        <v>0</v>
      </c>
      <c r="H305" s="207" t="s">
        <v>142</v>
      </c>
      <c r="I305" s="181">
        <v>0</v>
      </c>
      <c r="J305" s="179">
        <f t="shared" si="83"/>
        <v>0</v>
      </c>
      <c r="K305" s="224"/>
      <c r="L305" s="235"/>
      <c r="M305" s="236"/>
      <c r="N305" s="186">
        <f t="shared" si="86"/>
        <v>0</v>
      </c>
      <c r="O305" s="187">
        <f t="shared" si="87"/>
        <v>0</v>
      </c>
      <c r="P305" s="188">
        <v>0</v>
      </c>
      <c r="Q305" s="189">
        <f t="shared" si="88"/>
        <v>0</v>
      </c>
      <c r="R305" s="225"/>
      <c r="S305" s="226"/>
      <c r="T305" s="181">
        <v>0</v>
      </c>
      <c r="U305" s="181">
        <v>0</v>
      </c>
      <c r="V305" s="192">
        <f t="shared" si="81"/>
        <v>1</v>
      </c>
      <c r="W305" s="193">
        <f t="shared" si="84"/>
        <v>0</v>
      </c>
      <c r="X305" s="193">
        <f t="shared" si="82"/>
        <v>0</v>
      </c>
      <c r="Y305" s="193">
        <f t="shared" si="85"/>
        <v>0</v>
      </c>
      <c r="Z305" s="193">
        <f t="shared" si="82"/>
        <v>0</v>
      </c>
      <c r="AB305" s="169"/>
      <c r="AC305" s="169"/>
      <c r="AD305" s="170"/>
      <c r="AE305" s="169"/>
      <c r="AF305" s="170"/>
      <c r="AG305" s="171"/>
      <c r="AH305" s="172"/>
      <c r="AI305" s="172"/>
      <c r="AJ305" s="173"/>
      <c r="AK305" s="169"/>
      <c r="AL305" s="169"/>
      <c r="AM305" s="169"/>
      <c r="AN305" s="169"/>
    </row>
    <row r="306" spans="2:40" s="122" customFormat="1" ht="15.6" hidden="1" customHeight="1" outlineLevel="1">
      <c r="B306" s="194"/>
      <c r="C306" s="195"/>
      <c r="D306" s="196"/>
      <c r="E306" s="222"/>
      <c r="F306" s="223"/>
      <c r="G306" s="179">
        <f t="shared" si="89"/>
        <v>0</v>
      </c>
      <c r="H306" s="207" t="s">
        <v>142</v>
      </c>
      <c r="I306" s="181">
        <v>0</v>
      </c>
      <c r="J306" s="179">
        <f t="shared" si="83"/>
        <v>0</v>
      </c>
      <c r="K306" s="224"/>
      <c r="L306" s="235"/>
      <c r="M306" s="236"/>
      <c r="N306" s="186">
        <f t="shared" si="86"/>
        <v>0</v>
      </c>
      <c r="O306" s="187">
        <f t="shared" si="87"/>
        <v>0</v>
      </c>
      <c r="P306" s="188">
        <v>0</v>
      </c>
      <c r="Q306" s="189">
        <f t="shared" si="88"/>
        <v>0</v>
      </c>
      <c r="R306" s="225"/>
      <c r="S306" s="226"/>
      <c r="T306" s="181">
        <v>0</v>
      </c>
      <c r="U306" s="181">
        <v>0</v>
      </c>
      <c r="V306" s="192">
        <f t="shared" si="81"/>
        <v>1</v>
      </c>
      <c r="W306" s="193">
        <f t="shared" si="84"/>
        <v>0</v>
      </c>
      <c r="X306" s="193">
        <f t="shared" si="82"/>
        <v>0</v>
      </c>
      <c r="Y306" s="193">
        <f t="shared" si="85"/>
        <v>0</v>
      </c>
      <c r="Z306" s="193">
        <f t="shared" si="82"/>
        <v>0</v>
      </c>
      <c r="AB306" s="169"/>
      <c r="AC306" s="169"/>
      <c r="AD306" s="170"/>
      <c r="AE306" s="169"/>
      <c r="AF306" s="170"/>
      <c r="AG306" s="171"/>
      <c r="AH306" s="172"/>
      <c r="AI306" s="172"/>
      <c r="AJ306" s="173"/>
      <c r="AK306" s="169"/>
      <c r="AL306" s="169"/>
      <c r="AM306" s="169"/>
      <c r="AN306" s="169"/>
    </row>
    <row r="307" spans="2:40" s="122" customFormat="1" ht="15.6" hidden="1" customHeight="1" outlineLevel="1">
      <c r="B307" s="194"/>
      <c r="C307" s="195"/>
      <c r="D307" s="196"/>
      <c r="E307" s="222"/>
      <c r="F307" s="223"/>
      <c r="G307" s="179">
        <f>IF(AND(F307&lt;&gt;0,$D$31&lt;&gt;0),F307/$D$31,0)</f>
        <v>0</v>
      </c>
      <c r="H307" s="207" t="s">
        <v>142</v>
      </c>
      <c r="I307" s="181">
        <v>0</v>
      </c>
      <c r="J307" s="179">
        <f t="shared" si="83"/>
        <v>0</v>
      </c>
      <c r="K307" s="224"/>
      <c r="L307" s="235"/>
      <c r="M307" s="236"/>
      <c r="N307" s="186">
        <f t="shared" si="86"/>
        <v>0</v>
      </c>
      <c r="O307" s="187">
        <f t="shared" si="87"/>
        <v>0</v>
      </c>
      <c r="P307" s="188">
        <v>0</v>
      </c>
      <c r="Q307" s="189">
        <f t="shared" si="88"/>
        <v>0</v>
      </c>
      <c r="R307" s="225"/>
      <c r="S307" s="226"/>
      <c r="T307" s="181">
        <v>0</v>
      </c>
      <c r="U307" s="181">
        <v>0</v>
      </c>
      <c r="V307" s="192">
        <f t="shared" si="81"/>
        <v>1</v>
      </c>
      <c r="W307" s="193">
        <f t="shared" si="84"/>
        <v>0</v>
      </c>
      <c r="X307" s="193">
        <f t="shared" si="82"/>
        <v>0</v>
      </c>
      <c r="Y307" s="193">
        <f t="shared" si="85"/>
        <v>0</v>
      </c>
      <c r="Z307" s="193">
        <f t="shared" si="82"/>
        <v>0</v>
      </c>
      <c r="AB307" s="169"/>
      <c r="AC307" s="169"/>
      <c r="AD307" s="170"/>
      <c r="AE307" s="169"/>
      <c r="AF307" s="170"/>
      <c r="AG307" s="171"/>
      <c r="AH307" s="172"/>
      <c r="AI307" s="172"/>
      <c r="AJ307" s="173"/>
      <c r="AK307" s="169"/>
      <c r="AL307" s="169"/>
      <c r="AM307" s="169"/>
      <c r="AN307" s="169"/>
    </row>
    <row r="308" spans="2:40" s="122" customFormat="1" ht="15.6" hidden="1" customHeight="1" outlineLevel="1">
      <c r="B308" s="194"/>
      <c r="C308" s="195"/>
      <c r="D308" s="196"/>
      <c r="E308" s="222"/>
      <c r="F308" s="223"/>
      <c r="G308" s="179">
        <f>IF(AND(F308&lt;&gt;0,$D$31&lt;&gt;0),F308/$D$31,0)</f>
        <v>0</v>
      </c>
      <c r="H308" s="207" t="s">
        <v>142</v>
      </c>
      <c r="I308" s="181">
        <v>0</v>
      </c>
      <c r="J308" s="179">
        <f t="shared" si="83"/>
        <v>0</v>
      </c>
      <c r="K308" s="224"/>
      <c r="L308" s="235"/>
      <c r="M308" s="236"/>
      <c r="N308" s="186">
        <f t="shared" si="86"/>
        <v>0</v>
      </c>
      <c r="O308" s="187">
        <f t="shared" si="87"/>
        <v>0</v>
      </c>
      <c r="P308" s="188">
        <v>0</v>
      </c>
      <c r="Q308" s="189">
        <f t="shared" si="88"/>
        <v>0</v>
      </c>
      <c r="R308" s="225"/>
      <c r="S308" s="226"/>
      <c r="T308" s="181">
        <v>0</v>
      </c>
      <c r="U308" s="181">
        <v>0</v>
      </c>
      <c r="V308" s="192">
        <f t="shared" si="81"/>
        <v>1</v>
      </c>
      <c r="W308" s="193">
        <f t="shared" si="84"/>
        <v>0</v>
      </c>
      <c r="X308" s="193">
        <f t="shared" si="82"/>
        <v>0</v>
      </c>
      <c r="Y308" s="193">
        <f t="shared" si="85"/>
        <v>0</v>
      </c>
      <c r="Z308" s="193">
        <f t="shared" si="82"/>
        <v>0</v>
      </c>
      <c r="AB308" s="169"/>
      <c r="AC308" s="169"/>
      <c r="AD308" s="170"/>
      <c r="AE308" s="169"/>
      <c r="AF308" s="170"/>
      <c r="AG308" s="171"/>
      <c r="AH308" s="172"/>
      <c r="AI308" s="172"/>
      <c r="AJ308" s="173"/>
      <c r="AK308" s="169"/>
      <c r="AL308" s="169"/>
      <c r="AM308" s="169"/>
      <c r="AN308" s="169"/>
    </row>
    <row r="309" spans="2:40" s="122" customFormat="1" ht="15.6" hidden="1" customHeight="1" outlineLevel="1">
      <c r="B309" s="194"/>
      <c r="C309" s="195"/>
      <c r="D309" s="196"/>
      <c r="E309" s="222"/>
      <c r="F309" s="223"/>
      <c r="G309" s="179">
        <f>IF(AND(F309&lt;&gt;0,$D$31&lt;&gt;0),F309/$D$31,0)</f>
        <v>0</v>
      </c>
      <c r="H309" s="207" t="s">
        <v>142</v>
      </c>
      <c r="I309" s="181">
        <v>0</v>
      </c>
      <c r="J309" s="179">
        <f t="shared" si="83"/>
        <v>0</v>
      </c>
      <c r="K309" s="224"/>
      <c r="L309" s="235"/>
      <c r="M309" s="236"/>
      <c r="N309" s="186">
        <f t="shared" si="86"/>
        <v>0</v>
      </c>
      <c r="O309" s="187">
        <f t="shared" si="87"/>
        <v>0</v>
      </c>
      <c r="P309" s="188">
        <v>0</v>
      </c>
      <c r="Q309" s="189">
        <f t="shared" si="88"/>
        <v>0</v>
      </c>
      <c r="R309" s="225"/>
      <c r="S309" s="226"/>
      <c r="T309" s="181">
        <v>0</v>
      </c>
      <c r="U309" s="181">
        <v>0</v>
      </c>
      <c r="V309" s="192">
        <f t="shared" si="81"/>
        <v>1</v>
      </c>
      <c r="W309" s="193">
        <f t="shared" si="84"/>
        <v>0</v>
      </c>
      <c r="X309" s="193">
        <f t="shared" si="82"/>
        <v>0</v>
      </c>
      <c r="Y309" s="193">
        <f t="shared" si="85"/>
        <v>0</v>
      </c>
      <c r="Z309" s="193">
        <f t="shared" si="82"/>
        <v>0</v>
      </c>
      <c r="AB309" s="169"/>
      <c r="AC309" s="169"/>
      <c r="AD309" s="170"/>
      <c r="AE309" s="169"/>
      <c r="AF309" s="170"/>
      <c r="AG309" s="171"/>
      <c r="AH309" s="172"/>
      <c r="AI309" s="172"/>
      <c r="AJ309" s="173"/>
      <c r="AK309" s="169"/>
      <c r="AL309" s="169"/>
      <c r="AM309" s="169"/>
      <c r="AN309" s="169"/>
    </row>
    <row r="310" spans="2:40" s="122" customFormat="1" ht="15.6" hidden="1" customHeight="1" outlineLevel="1">
      <c r="B310" s="194"/>
      <c r="C310" s="195"/>
      <c r="D310" s="196"/>
      <c r="E310" s="222"/>
      <c r="F310" s="223"/>
      <c r="G310" s="179">
        <f t="shared" ref="G310:G312" si="90">IF(AND(F310&lt;&gt;0,$D$31&lt;&gt;0),F310/$D$31,0)</f>
        <v>0</v>
      </c>
      <c r="H310" s="207" t="s">
        <v>142</v>
      </c>
      <c r="I310" s="181">
        <v>0</v>
      </c>
      <c r="J310" s="179">
        <f t="shared" si="83"/>
        <v>0</v>
      </c>
      <c r="K310" s="224"/>
      <c r="L310" s="235"/>
      <c r="M310" s="236"/>
      <c r="N310" s="186">
        <f t="shared" si="86"/>
        <v>0</v>
      </c>
      <c r="O310" s="187">
        <f t="shared" si="87"/>
        <v>0</v>
      </c>
      <c r="P310" s="188">
        <v>0</v>
      </c>
      <c r="Q310" s="189">
        <f t="shared" si="88"/>
        <v>0</v>
      </c>
      <c r="R310" s="225"/>
      <c r="S310" s="226"/>
      <c r="T310" s="181">
        <v>0</v>
      </c>
      <c r="U310" s="181">
        <v>0</v>
      </c>
      <c r="V310" s="192">
        <f t="shared" si="81"/>
        <v>1</v>
      </c>
      <c r="W310" s="193">
        <f t="shared" si="84"/>
        <v>0</v>
      </c>
      <c r="X310" s="193">
        <f t="shared" si="82"/>
        <v>0</v>
      </c>
      <c r="Y310" s="193">
        <f t="shared" si="85"/>
        <v>0</v>
      </c>
      <c r="Z310" s="193">
        <f t="shared" si="82"/>
        <v>0</v>
      </c>
      <c r="AB310" s="169"/>
      <c r="AC310" s="169"/>
      <c r="AD310" s="170"/>
      <c r="AE310" s="169"/>
      <c r="AF310" s="170"/>
      <c r="AG310" s="171"/>
      <c r="AH310" s="172"/>
      <c r="AI310" s="172"/>
      <c r="AJ310" s="173"/>
      <c r="AK310" s="169"/>
      <c r="AL310" s="169"/>
      <c r="AM310" s="169"/>
      <c r="AN310" s="169"/>
    </row>
    <row r="311" spans="2:40" s="122" customFormat="1" ht="15.6" hidden="1" customHeight="1" outlineLevel="1">
      <c r="B311" s="194"/>
      <c r="C311" s="195"/>
      <c r="D311" s="196"/>
      <c r="E311" s="222"/>
      <c r="F311" s="223"/>
      <c r="G311" s="179">
        <f t="shared" si="90"/>
        <v>0</v>
      </c>
      <c r="H311" s="207" t="s">
        <v>142</v>
      </c>
      <c r="I311" s="181">
        <v>0</v>
      </c>
      <c r="J311" s="179">
        <f t="shared" si="83"/>
        <v>0</v>
      </c>
      <c r="K311" s="224"/>
      <c r="L311" s="235"/>
      <c r="M311" s="236"/>
      <c r="N311" s="186">
        <f t="shared" si="86"/>
        <v>0</v>
      </c>
      <c r="O311" s="187">
        <f t="shared" si="87"/>
        <v>0</v>
      </c>
      <c r="P311" s="188">
        <v>0</v>
      </c>
      <c r="Q311" s="189">
        <f t="shared" si="88"/>
        <v>0</v>
      </c>
      <c r="R311" s="225"/>
      <c r="S311" s="226"/>
      <c r="T311" s="181">
        <v>0</v>
      </c>
      <c r="U311" s="181">
        <v>0</v>
      </c>
      <c r="V311" s="192">
        <f t="shared" si="81"/>
        <v>1</v>
      </c>
      <c r="W311" s="193">
        <f t="shared" si="84"/>
        <v>0</v>
      </c>
      <c r="X311" s="193">
        <f t="shared" si="82"/>
        <v>0</v>
      </c>
      <c r="Y311" s="193">
        <f t="shared" si="85"/>
        <v>0</v>
      </c>
      <c r="Z311" s="193">
        <f t="shared" si="82"/>
        <v>0</v>
      </c>
      <c r="AB311" s="169"/>
      <c r="AC311" s="169"/>
      <c r="AD311" s="170"/>
      <c r="AE311" s="169"/>
      <c r="AF311" s="170"/>
      <c r="AG311" s="171"/>
      <c r="AH311" s="172"/>
      <c r="AI311" s="172"/>
      <c r="AJ311" s="173"/>
      <c r="AK311" s="169"/>
      <c r="AL311" s="169"/>
      <c r="AM311" s="169"/>
      <c r="AN311" s="169"/>
    </row>
    <row r="312" spans="2:40" s="122" customFormat="1" ht="15.6" hidden="1" customHeight="1" outlineLevel="1">
      <c r="B312" s="199"/>
      <c r="C312" s="200"/>
      <c r="D312" s="201"/>
      <c r="E312" s="222"/>
      <c r="F312" s="223"/>
      <c r="G312" s="179">
        <f t="shared" si="90"/>
        <v>0</v>
      </c>
      <c r="H312" s="207" t="s">
        <v>142</v>
      </c>
      <c r="I312" s="181">
        <v>0</v>
      </c>
      <c r="J312" s="179">
        <f t="shared" si="83"/>
        <v>0</v>
      </c>
      <c r="K312" s="224"/>
      <c r="L312" s="235"/>
      <c r="M312" s="236"/>
      <c r="N312" s="186">
        <f t="shared" si="86"/>
        <v>0</v>
      </c>
      <c r="O312" s="187">
        <f t="shared" si="87"/>
        <v>0</v>
      </c>
      <c r="P312" s="188">
        <v>0</v>
      </c>
      <c r="Q312" s="189">
        <f t="shared" si="88"/>
        <v>0</v>
      </c>
      <c r="R312" s="225"/>
      <c r="S312" s="226"/>
      <c r="T312" s="181">
        <v>0</v>
      </c>
      <c r="U312" s="181">
        <v>0</v>
      </c>
      <c r="V312" s="192">
        <f t="shared" si="81"/>
        <v>1</v>
      </c>
      <c r="W312" s="193">
        <f t="shared" si="84"/>
        <v>0</v>
      </c>
      <c r="X312" s="193">
        <f t="shared" si="82"/>
        <v>0</v>
      </c>
      <c r="Y312" s="193">
        <f t="shared" si="85"/>
        <v>0</v>
      </c>
      <c r="Z312" s="193">
        <f t="shared" si="82"/>
        <v>0</v>
      </c>
      <c r="AB312" s="169"/>
      <c r="AC312" s="169"/>
      <c r="AD312" s="170"/>
      <c r="AE312" s="169"/>
      <c r="AF312" s="170"/>
      <c r="AG312" s="171"/>
      <c r="AH312" s="172"/>
      <c r="AI312" s="172"/>
      <c r="AJ312" s="173"/>
      <c r="AK312" s="169"/>
      <c r="AL312" s="169"/>
      <c r="AM312" s="169"/>
      <c r="AN312" s="169"/>
    </row>
    <row r="313" spans="2:40" s="122" customFormat="1" ht="15.75" collapsed="1">
      <c r="B313" s="232">
        <v>2.8</v>
      </c>
      <c r="C313" s="203" t="s">
        <v>195</v>
      </c>
      <c r="D313" s="204"/>
      <c r="E313" s="205" t="s">
        <v>142</v>
      </c>
      <c r="F313" s="206">
        <f>SUM(F314:F328)</f>
        <v>0</v>
      </c>
      <c r="G313" s="206">
        <f>IF(AND(F313&lt;&gt;0,$D$31&lt;&gt;0),F313/$D$31,0)</f>
        <v>0</v>
      </c>
      <c r="H313" s="228" cm="1">
        <f t="array" ref="H313">SUMPRODUCT((C91:D454="Superstructure: Internal Doors")*G91:G454)+SUMPRODUCT((C91:D454="Superstructure: Internal Walls and Partitions")*G91:G454)</f>
        <v>0</v>
      </c>
      <c r="I313" s="208" t="s">
        <v>142</v>
      </c>
      <c r="J313" s="209">
        <f>SUM(J314:J328)</f>
        <v>0</v>
      </c>
      <c r="K313" s="210" t="s">
        <v>142</v>
      </c>
      <c r="L313" s="233" t="s">
        <v>142</v>
      </c>
      <c r="M313" s="234" t="s">
        <v>142</v>
      </c>
      <c r="N313" s="213" t="s">
        <v>142</v>
      </c>
      <c r="O313" s="214">
        <f>SUM(O314:O328)</f>
        <v>0</v>
      </c>
      <c r="P313" s="215" t="s">
        <v>142</v>
      </c>
      <c r="Q313" s="216">
        <f>SUM(Q314:Q328)</f>
        <v>0</v>
      </c>
      <c r="R313" s="217" t="s">
        <v>142</v>
      </c>
      <c r="S313" s="218" t="s">
        <v>142</v>
      </c>
      <c r="T313" s="219">
        <f>IF(W313&lt;&gt;0,W313/($F$313+$O$313),0)</f>
        <v>0</v>
      </c>
      <c r="U313" s="219">
        <f>IF(Y313&lt;&gt;0,Y313/($F$313+$O$313),0)</f>
        <v>0</v>
      </c>
      <c r="V313" s="220">
        <f t="shared" si="81"/>
        <v>1</v>
      </c>
      <c r="W313" s="221">
        <f>SUM(W314:W328)</f>
        <v>0</v>
      </c>
      <c r="X313" s="221">
        <f t="shared" si="82"/>
        <v>0</v>
      </c>
      <c r="Y313" s="221">
        <f>SUM(Y314:Y328)</f>
        <v>0</v>
      </c>
      <c r="Z313" s="221">
        <f t="shared" si="82"/>
        <v>0</v>
      </c>
      <c r="AB313" s="169"/>
      <c r="AC313" s="169"/>
      <c r="AD313" s="170"/>
      <c r="AE313" s="169"/>
      <c r="AF313" s="170"/>
      <c r="AG313" s="171"/>
      <c r="AH313" s="172"/>
      <c r="AI313" s="172"/>
      <c r="AJ313" s="173"/>
      <c r="AK313" s="169"/>
      <c r="AL313" s="169"/>
      <c r="AM313" s="169"/>
      <c r="AN313" s="169"/>
    </row>
    <row r="314" spans="2:40" s="122" customFormat="1" ht="15.6" hidden="1" customHeight="1" outlineLevel="1">
      <c r="B314" s="174">
        <v>2.8</v>
      </c>
      <c r="C314" s="175" t="s">
        <v>195</v>
      </c>
      <c r="D314" s="176"/>
      <c r="E314" s="222"/>
      <c r="F314" s="223"/>
      <c r="G314" s="179">
        <f>IF(AND(F314&lt;&gt;0,$D$31&lt;&gt;0),F314/$D$31,0)</f>
        <v>0</v>
      </c>
      <c r="H314" s="207" t="s">
        <v>142</v>
      </c>
      <c r="I314" s="181">
        <v>0</v>
      </c>
      <c r="J314" s="179">
        <f t="shared" ref="J314:J377" si="91">I314*F314</f>
        <v>0</v>
      </c>
      <c r="K314" s="224"/>
      <c r="L314" s="235"/>
      <c r="M314" s="236"/>
      <c r="N314" s="186">
        <f>IF(M314&lt;&gt;0,INT(59/M314),0)</f>
        <v>0</v>
      </c>
      <c r="O314" s="187">
        <f>F314*N314</f>
        <v>0</v>
      </c>
      <c r="P314" s="188">
        <v>0</v>
      </c>
      <c r="Q314" s="189">
        <f>O314*P314</f>
        <v>0</v>
      </c>
      <c r="R314" s="225"/>
      <c r="S314" s="226"/>
      <c r="T314" s="181">
        <v>0</v>
      </c>
      <c r="U314" s="181">
        <v>0</v>
      </c>
      <c r="V314" s="192">
        <f t="shared" si="81"/>
        <v>1</v>
      </c>
      <c r="W314" s="193">
        <f t="shared" ref="W314:W377" si="92">T314*(F314+O314)</f>
        <v>0</v>
      </c>
      <c r="X314" s="193">
        <f t="shared" si="82"/>
        <v>0</v>
      </c>
      <c r="Y314" s="193">
        <f t="shared" ref="Y314:Y377" si="93">U314*(F314+O314)</f>
        <v>0</v>
      </c>
      <c r="Z314" s="193">
        <f t="shared" si="82"/>
        <v>0</v>
      </c>
      <c r="AB314" s="169"/>
      <c r="AC314" s="169"/>
      <c r="AD314" s="170"/>
      <c r="AE314" s="169"/>
      <c r="AF314" s="170"/>
      <c r="AG314" s="171"/>
      <c r="AH314" s="172"/>
      <c r="AI314" s="172"/>
      <c r="AJ314" s="173"/>
      <c r="AK314" s="169"/>
      <c r="AL314" s="169"/>
      <c r="AM314" s="169"/>
      <c r="AN314" s="169"/>
    </row>
    <row r="315" spans="2:40" s="122" customFormat="1" ht="15.6" hidden="1" customHeight="1" outlineLevel="1">
      <c r="B315" s="194"/>
      <c r="C315" s="195"/>
      <c r="D315" s="196"/>
      <c r="E315" s="222"/>
      <c r="F315" s="223"/>
      <c r="G315" s="179">
        <f>IF(AND(F315&lt;&gt;0,$D$31&lt;&gt;0),F315/$D$31,0)</f>
        <v>0</v>
      </c>
      <c r="H315" s="207" t="s">
        <v>142</v>
      </c>
      <c r="I315" s="181">
        <v>0</v>
      </c>
      <c r="J315" s="179">
        <f t="shared" si="91"/>
        <v>0</v>
      </c>
      <c r="K315" s="224"/>
      <c r="L315" s="235"/>
      <c r="M315" s="236"/>
      <c r="N315" s="186">
        <f t="shared" ref="N315:N328" si="94">IF(M315&lt;&gt;0,INT(59/M315),0)</f>
        <v>0</v>
      </c>
      <c r="O315" s="187">
        <f t="shared" ref="O315:O328" si="95">F315*N315</f>
        <v>0</v>
      </c>
      <c r="P315" s="188">
        <v>0</v>
      </c>
      <c r="Q315" s="189">
        <f t="shared" ref="Q315:Q328" si="96">O315*P315</f>
        <v>0</v>
      </c>
      <c r="R315" s="225"/>
      <c r="S315" s="226"/>
      <c r="T315" s="181">
        <v>0</v>
      </c>
      <c r="U315" s="181">
        <v>0</v>
      </c>
      <c r="V315" s="192">
        <f t="shared" si="81"/>
        <v>1</v>
      </c>
      <c r="W315" s="193">
        <f t="shared" si="92"/>
        <v>0</v>
      </c>
      <c r="X315" s="193">
        <f t="shared" si="82"/>
        <v>0</v>
      </c>
      <c r="Y315" s="193">
        <f t="shared" si="93"/>
        <v>0</v>
      </c>
      <c r="Z315" s="193">
        <f t="shared" si="82"/>
        <v>0</v>
      </c>
      <c r="AB315" s="169"/>
      <c r="AC315" s="169"/>
      <c r="AD315" s="170"/>
      <c r="AE315" s="169"/>
      <c r="AF315" s="170"/>
      <c r="AG315" s="171"/>
      <c r="AH315" s="172"/>
      <c r="AI315" s="172"/>
      <c r="AJ315" s="173"/>
      <c r="AK315" s="169"/>
      <c r="AL315" s="169"/>
      <c r="AM315" s="169"/>
      <c r="AN315" s="169"/>
    </row>
    <row r="316" spans="2:40" s="122" customFormat="1" ht="15.6" hidden="1" customHeight="1" outlineLevel="1">
      <c r="B316" s="194"/>
      <c r="C316" s="195"/>
      <c r="D316" s="196"/>
      <c r="E316" s="222"/>
      <c r="F316" s="223"/>
      <c r="G316" s="179">
        <f t="shared" ref="G316:G327" si="97">IF(AND(F316&lt;&gt;0,$D$31&lt;&gt;0),F316/$D$31,0)</f>
        <v>0</v>
      </c>
      <c r="H316" s="207" t="s">
        <v>142</v>
      </c>
      <c r="I316" s="181">
        <v>0</v>
      </c>
      <c r="J316" s="179">
        <f t="shared" si="91"/>
        <v>0</v>
      </c>
      <c r="K316" s="224"/>
      <c r="L316" s="235"/>
      <c r="M316" s="236"/>
      <c r="N316" s="186">
        <f t="shared" si="94"/>
        <v>0</v>
      </c>
      <c r="O316" s="187">
        <f t="shared" si="95"/>
        <v>0</v>
      </c>
      <c r="P316" s="188">
        <v>0</v>
      </c>
      <c r="Q316" s="189">
        <f t="shared" si="96"/>
        <v>0</v>
      </c>
      <c r="R316" s="225"/>
      <c r="S316" s="226"/>
      <c r="T316" s="181">
        <v>0</v>
      </c>
      <c r="U316" s="181">
        <v>0</v>
      </c>
      <c r="V316" s="192">
        <f t="shared" si="81"/>
        <v>1</v>
      </c>
      <c r="W316" s="193">
        <f t="shared" si="92"/>
        <v>0</v>
      </c>
      <c r="X316" s="193">
        <f t="shared" si="82"/>
        <v>0</v>
      </c>
      <c r="Y316" s="193">
        <f t="shared" si="93"/>
        <v>0</v>
      </c>
      <c r="Z316" s="193">
        <f t="shared" si="82"/>
        <v>0</v>
      </c>
      <c r="AB316" s="169"/>
      <c r="AC316" s="169"/>
      <c r="AD316" s="170"/>
      <c r="AE316" s="169"/>
      <c r="AF316" s="170"/>
      <c r="AG316" s="171"/>
      <c r="AH316" s="172"/>
      <c r="AI316" s="172"/>
      <c r="AJ316" s="173"/>
      <c r="AK316" s="169"/>
      <c r="AL316" s="169"/>
      <c r="AM316" s="169"/>
      <c r="AN316" s="169"/>
    </row>
    <row r="317" spans="2:40" s="122" customFormat="1" ht="15.6" hidden="1" customHeight="1" outlineLevel="1">
      <c r="B317" s="194"/>
      <c r="C317" s="195"/>
      <c r="D317" s="196"/>
      <c r="E317" s="222"/>
      <c r="F317" s="223"/>
      <c r="G317" s="179">
        <f t="shared" si="97"/>
        <v>0</v>
      </c>
      <c r="H317" s="207" t="s">
        <v>142</v>
      </c>
      <c r="I317" s="181">
        <v>0</v>
      </c>
      <c r="J317" s="179">
        <f t="shared" si="91"/>
        <v>0</v>
      </c>
      <c r="K317" s="224"/>
      <c r="L317" s="235"/>
      <c r="M317" s="236"/>
      <c r="N317" s="186">
        <f t="shared" si="94"/>
        <v>0</v>
      </c>
      <c r="O317" s="187">
        <f t="shared" si="95"/>
        <v>0</v>
      </c>
      <c r="P317" s="188">
        <v>0</v>
      </c>
      <c r="Q317" s="189">
        <f t="shared" si="96"/>
        <v>0</v>
      </c>
      <c r="R317" s="225"/>
      <c r="S317" s="226"/>
      <c r="T317" s="181">
        <v>0</v>
      </c>
      <c r="U317" s="181">
        <v>0</v>
      </c>
      <c r="V317" s="192">
        <f t="shared" si="81"/>
        <v>1</v>
      </c>
      <c r="W317" s="193">
        <f t="shared" si="92"/>
        <v>0</v>
      </c>
      <c r="X317" s="193">
        <f t="shared" si="82"/>
        <v>0</v>
      </c>
      <c r="Y317" s="193">
        <f t="shared" si="93"/>
        <v>0</v>
      </c>
      <c r="Z317" s="193">
        <f t="shared" si="82"/>
        <v>0</v>
      </c>
      <c r="AB317" s="169"/>
      <c r="AC317" s="169"/>
      <c r="AD317" s="170"/>
      <c r="AE317" s="169"/>
      <c r="AF317" s="170"/>
      <c r="AG317" s="171"/>
      <c r="AH317" s="172"/>
      <c r="AI317" s="172"/>
      <c r="AJ317" s="173"/>
      <c r="AK317" s="169"/>
      <c r="AL317" s="169"/>
      <c r="AM317" s="169"/>
      <c r="AN317" s="169"/>
    </row>
    <row r="318" spans="2:40" s="122" customFormat="1" ht="15.6" hidden="1" customHeight="1" outlineLevel="1">
      <c r="B318" s="194"/>
      <c r="C318" s="195"/>
      <c r="D318" s="196"/>
      <c r="E318" s="222"/>
      <c r="F318" s="223"/>
      <c r="G318" s="179">
        <f t="shared" si="97"/>
        <v>0</v>
      </c>
      <c r="H318" s="207" t="s">
        <v>142</v>
      </c>
      <c r="I318" s="181">
        <v>0</v>
      </c>
      <c r="J318" s="179">
        <f t="shared" si="91"/>
        <v>0</v>
      </c>
      <c r="K318" s="224"/>
      <c r="L318" s="235"/>
      <c r="M318" s="236"/>
      <c r="N318" s="186">
        <f t="shared" si="94"/>
        <v>0</v>
      </c>
      <c r="O318" s="187">
        <f t="shared" si="95"/>
        <v>0</v>
      </c>
      <c r="P318" s="188">
        <v>0</v>
      </c>
      <c r="Q318" s="189">
        <f t="shared" si="96"/>
        <v>0</v>
      </c>
      <c r="R318" s="225"/>
      <c r="S318" s="226"/>
      <c r="T318" s="181">
        <v>0</v>
      </c>
      <c r="U318" s="181">
        <v>0</v>
      </c>
      <c r="V318" s="192">
        <f t="shared" si="81"/>
        <v>1</v>
      </c>
      <c r="W318" s="193">
        <f t="shared" si="92"/>
        <v>0</v>
      </c>
      <c r="X318" s="193">
        <f t="shared" si="82"/>
        <v>0</v>
      </c>
      <c r="Y318" s="193">
        <f t="shared" si="93"/>
        <v>0</v>
      </c>
      <c r="Z318" s="193">
        <f t="shared" si="82"/>
        <v>0</v>
      </c>
      <c r="AB318" s="169"/>
      <c r="AC318" s="169"/>
      <c r="AD318" s="170"/>
      <c r="AE318" s="169"/>
      <c r="AF318" s="170"/>
      <c r="AG318" s="171"/>
      <c r="AH318" s="172"/>
      <c r="AI318" s="172"/>
      <c r="AJ318" s="173"/>
      <c r="AK318" s="169"/>
      <c r="AL318" s="169"/>
      <c r="AM318" s="169"/>
      <c r="AN318" s="169"/>
    </row>
    <row r="319" spans="2:40" s="122" customFormat="1" ht="15.6" hidden="1" customHeight="1" outlineLevel="1">
      <c r="B319" s="194"/>
      <c r="C319" s="195"/>
      <c r="D319" s="196"/>
      <c r="E319" s="222"/>
      <c r="F319" s="223"/>
      <c r="G319" s="179">
        <f t="shared" si="97"/>
        <v>0</v>
      </c>
      <c r="H319" s="207" t="s">
        <v>142</v>
      </c>
      <c r="I319" s="181">
        <v>0</v>
      </c>
      <c r="J319" s="179">
        <f t="shared" si="91"/>
        <v>0</v>
      </c>
      <c r="K319" s="224"/>
      <c r="L319" s="235"/>
      <c r="M319" s="236"/>
      <c r="N319" s="186">
        <f t="shared" si="94"/>
        <v>0</v>
      </c>
      <c r="O319" s="187">
        <f t="shared" si="95"/>
        <v>0</v>
      </c>
      <c r="P319" s="188">
        <v>0</v>
      </c>
      <c r="Q319" s="189">
        <f t="shared" si="96"/>
        <v>0</v>
      </c>
      <c r="R319" s="225"/>
      <c r="S319" s="226"/>
      <c r="T319" s="181">
        <v>0</v>
      </c>
      <c r="U319" s="181">
        <v>0</v>
      </c>
      <c r="V319" s="192">
        <f t="shared" si="81"/>
        <v>1</v>
      </c>
      <c r="W319" s="193">
        <f t="shared" si="92"/>
        <v>0</v>
      </c>
      <c r="X319" s="193">
        <f t="shared" si="82"/>
        <v>0</v>
      </c>
      <c r="Y319" s="193">
        <f t="shared" si="93"/>
        <v>0</v>
      </c>
      <c r="Z319" s="193">
        <f t="shared" si="82"/>
        <v>0</v>
      </c>
      <c r="AB319" s="169"/>
      <c r="AC319" s="169"/>
      <c r="AD319" s="170"/>
      <c r="AE319" s="169"/>
      <c r="AF319" s="170"/>
      <c r="AG319" s="171"/>
      <c r="AH319" s="172"/>
      <c r="AI319" s="172"/>
      <c r="AJ319" s="173"/>
      <c r="AK319" s="169"/>
      <c r="AL319" s="169"/>
      <c r="AM319" s="169"/>
      <c r="AN319" s="169"/>
    </row>
    <row r="320" spans="2:40" s="122" customFormat="1" ht="15.6" hidden="1" customHeight="1" outlineLevel="1">
      <c r="B320" s="194"/>
      <c r="C320" s="195"/>
      <c r="D320" s="196"/>
      <c r="E320" s="222"/>
      <c r="F320" s="223"/>
      <c r="G320" s="179">
        <f t="shared" si="97"/>
        <v>0</v>
      </c>
      <c r="H320" s="207" t="s">
        <v>142</v>
      </c>
      <c r="I320" s="181">
        <v>0</v>
      </c>
      <c r="J320" s="179">
        <f t="shared" si="91"/>
        <v>0</v>
      </c>
      <c r="K320" s="224"/>
      <c r="L320" s="235"/>
      <c r="M320" s="236"/>
      <c r="N320" s="186">
        <f t="shared" si="94"/>
        <v>0</v>
      </c>
      <c r="O320" s="187">
        <f t="shared" si="95"/>
        <v>0</v>
      </c>
      <c r="P320" s="188">
        <v>0</v>
      </c>
      <c r="Q320" s="189">
        <f t="shared" si="96"/>
        <v>0</v>
      </c>
      <c r="R320" s="225"/>
      <c r="S320" s="226"/>
      <c r="T320" s="181">
        <v>0</v>
      </c>
      <c r="U320" s="181">
        <v>0</v>
      </c>
      <c r="V320" s="192">
        <f t="shared" si="81"/>
        <v>1</v>
      </c>
      <c r="W320" s="193">
        <f t="shared" si="92"/>
        <v>0</v>
      </c>
      <c r="X320" s="193">
        <f t="shared" si="82"/>
        <v>0</v>
      </c>
      <c r="Y320" s="193">
        <f t="shared" si="93"/>
        <v>0</v>
      </c>
      <c r="Z320" s="193">
        <f t="shared" si="82"/>
        <v>0</v>
      </c>
      <c r="AB320" s="169"/>
      <c r="AC320" s="169"/>
      <c r="AD320" s="170"/>
      <c r="AE320" s="169"/>
      <c r="AF320" s="170"/>
      <c r="AG320" s="171"/>
      <c r="AH320" s="172"/>
      <c r="AI320" s="172"/>
      <c r="AJ320" s="173"/>
      <c r="AK320" s="169"/>
      <c r="AL320" s="169"/>
      <c r="AM320" s="169"/>
      <c r="AN320" s="169"/>
    </row>
    <row r="321" spans="2:40" s="122" customFormat="1" ht="15.6" hidden="1" customHeight="1" outlineLevel="1">
      <c r="B321" s="194"/>
      <c r="C321" s="195"/>
      <c r="D321" s="196"/>
      <c r="E321" s="222"/>
      <c r="F321" s="223"/>
      <c r="G321" s="179">
        <f t="shared" si="97"/>
        <v>0</v>
      </c>
      <c r="H321" s="207" t="s">
        <v>142</v>
      </c>
      <c r="I321" s="181">
        <v>0</v>
      </c>
      <c r="J321" s="179">
        <f t="shared" si="91"/>
        <v>0</v>
      </c>
      <c r="K321" s="224"/>
      <c r="L321" s="235"/>
      <c r="M321" s="236"/>
      <c r="N321" s="186">
        <f t="shared" si="94"/>
        <v>0</v>
      </c>
      <c r="O321" s="187">
        <f t="shared" si="95"/>
        <v>0</v>
      </c>
      <c r="P321" s="188">
        <v>0</v>
      </c>
      <c r="Q321" s="189">
        <f t="shared" si="96"/>
        <v>0</v>
      </c>
      <c r="R321" s="225"/>
      <c r="S321" s="226"/>
      <c r="T321" s="181">
        <v>0</v>
      </c>
      <c r="U321" s="181">
        <v>0</v>
      </c>
      <c r="V321" s="192">
        <f t="shared" si="81"/>
        <v>1</v>
      </c>
      <c r="W321" s="193">
        <f t="shared" si="92"/>
        <v>0</v>
      </c>
      <c r="X321" s="193">
        <f t="shared" si="82"/>
        <v>0</v>
      </c>
      <c r="Y321" s="193">
        <f t="shared" si="93"/>
        <v>0</v>
      </c>
      <c r="Z321" s="193">
        <f t="shared" si="82"/>
        <v>0</v>
      </c>
      <c r="AB321" s="169"/>
      <c r="AC321" s="169"/>
      <c r="AD321" s="170"/>
      <c r="AE321" s="169"/>
      <c r="AF321" s="170"/>
      <c r="AG321" s="171"/>
      <c r="AH321" s="172"/>
      <c r="AI321" s="172"/>
      <c r="AJ321" s="173"/>
      <c r="AK321" s="169"/>
      <c r="AL321" s="169"/>
      <c r="AM321" s="169"/>
      <c r="AN321" s="169"/>
    </row>
    <row r="322" spans="2:40" s="122" customFormat="1" ht="15.6" hidden="1" customHeight="1" outlineLevel="1">
      <c r="B322" s="194"/>
      <c r="C322" s="195"/>
      <c r="D322" s="196"/>
      <c r="E322" s="222"/>
      <c r="F322" s="223"/>
      <c r="G322" s="179">
        <f t="shared" si="97"/>
        <v>0</v>
      </c>
      <c r="H322" s="207" t="s">
        <v>142</v>
      </c>
      <c r="I322" s="181">
        <v>0</v>
      </c>
      <c r="J322" s="179">
        <f t="shared" si="91"/>
        <v>0</v>
      </c>
      <c r="K322" s="224"/>
      <c r="L322" s="235"/>
      <c r="M322" s="236"/>
      <c r="N322" s="186">
        <f t="shared" si="94"/>
        <v>0</v>
      </c>
      <c r="O322" s="187">
        <f t="shared" si="95"/>
        <v>0</v>
      </c>
      <c r="P322" s="188">
        <v>0</v>
      </c>
      <c r="Q322" s="189">
        <f t="shared" si="96"/>
        <v>0</v>
      </c>
      <c r="R322" s="225"/>
      <c r="S322" s="226"/>
      <c r="T322" s="181">
        <v>0</v>
      </c>
      <c r="U322" s="181">
        <v>0</v>
      </c>
      <c r="V322" s="192">
        <f t="shared" si="81"/>
        <v>1</v>
      </c>
      <c r="W322" s="193">
        <f t="shared" si="92"/>
        <v>0</v>
      </c>
      <c r="X322" s="193">
        <f t="shared" si="82"/>
        <v>0</v>
      </c>
      <c r="Y322" s="193">
        <f t="shared" si="93"/>
        <v>0</v>
      </c>
      <c r="Z322" s="193">
        <f t="shared" si="82"/>
        <v>0</v>
      </c>
      <c r="AB322" s="169"/>
      <c r="AC322" s="169"/>
      <c r="AD322" s="170"/>
      <c r="AE322" s="169"/>
      <c r="AF322" s="170"/>
      <c r="AG322" s="171"/>
      <c r="AH322" s="172"/>
      <c r="AI322" s="172"/>
      <c r="AJ322" s="173"/>
      <c r="AK322" s="169"/>
      <c r="AL322" s="169"/>
      <c r="AM322" s="169"/>
      <c r="AN322" s="169"/>
    </row>
    <row r="323" spans="2:40" s="122" customFormat="1" ht="15.6" hidden="1" customHeight="1" outlineLevel="1">
      <c r="B323" s="194"/>
      <c r="C323" s="195"/>
      <c r="D323" s="196"/>
      <c r="E323" s="222"/>
      <c r="F323" s="223"/>
      <c r="G323" s="179">
        <f t="shared" si="97"/>
        <v>0</v>
      </c>
      <c r="H323" s="207" t="s">
        <v>142</v>
      </c>
      <c r="I323" s="181">
        <v>0</v>
      </c>
      <c r="J323" s="179">
        <f t="shared" si="91"/>
        <v>0</v>
      </c>
      <c r="K323" s="224"/>
      <c r="L323" s="235"/>
      <c r="M323" s="236"/>
      <c r="N323" s="186">
        <f t="shared" si="94"/>
        <v>0</v>
      </c>
      <c r="O323" s="187">
        <f t="shared" si="95"/>
        <v>0</v>
      </c>
      <c r="P323" s="188">
        <v>0</v>
      </c>
      <c r="Q323" s="189">
        <f t="shared" si="96"/>
        <v>0</v>
      </c>
      <c r="R323" s="225"/>
      <c r="S323" s="226"/>
      <c r="T323" s="181">
        <v>0</v>
      </c>
      <c r="U323" s="181">
        <v>0</v>
      </c>
      <c r="V323" s="192">
        <f t="shared" si="81"/>
        <v>1</v>
      </c>
      <c r="W323" s="193">
        <f t="shared" si="92"/>
        <v>0</v>
      </c>
      <c r="X323" s="193">
        <f t="shared" si="82"/>
        <v>0</v>
      </c>
      <c r="Y323" s="193">
        <f t="shared" si="93"/>
        <v>0</v>
      </c>
      <c r="Z323" s="193">
        <f t="shared" si="82"/>
        <v>0</v>
      </c>
      <c r="AB323" s="169"/>
      <c r="AC323" s="169"/>
      <c r="AD323" s="170"/>
      <c r="AE323" s="169"/>
      <c r="AF323" s="170"/>
      <c r="AG323" s="171"/>
      <c r="AH323" s="172"/>
      <c r="AI323" s="172"/>
      <c r="AJ323" s="173"/>
      <c r="AK323" s="169"/>
      <c r="AL323" s="169"/>
      <c r="AM323" s="169"/>
      <c r="AN323" s="169"/>
    </row>
    <row r="324" spans="2:40" s="122" customFormat="1" ht="15.6" hidden="1" customHeight="1" outlineLevel="1">
      <c r="B324" s="194"/>
      <c r="C324" s="195"/>
      <c r="D324" s="196"/>
      <c r="E324" s="222"/>
      <c r="F324" s="223"/>
      <c r="G324" s="179">
        <f t="shared" si="97"/>
        <v>0</v>
      </c>
      <c r="H324" s="207" t="s">
        <v>142</v>
      </c>
      <c r="I324" s="181">
        <v>0</v>
      </c>
      <c r="J324" s="179">
        <f t="shared" si="91"/>
        <v>0</v>
      </c>
      <c r="K324" s="224"/>
      <c r="L324" s="235"/>
      <c r="M324" s="236"/>
      <c r="N324" s="186">
        <f t="shared" si="94"/>
        <v>0</v>
      </c>
      <c r="O324" s="187">
        <f t="shared" si="95"/>
        <v>0</v>
      </c>
      <c r="P324" s="188">
        <v>0</v>
      </c>
      <c r="Q324" s="189">
        <f t="shared" si="96"/>
        <v>0</v>
      </c>
      <c r="R324" s="225"/>
      <c r="S324" s="226"/>
      <c r="T324" s="181">
        <v>0</v>
      </c>
      <c r="U324" s="181">
        <v>0</v>
      </c>
      <c r="V324" s="192">
        <f t="shared" si="81"/>
        <v>1</v>
      </c>
      <c r="W324" s="193">
        <f t="shared" si="92"/>
        <v>0</v>
      </c>
      <c r="X324" s="193">
        <f t="shared" si="82"/>
        <v>0</v>
      </c>
      <c r="Y324" s="193">
        <f t="shared" si="93"/>
        <v>0</v>
      </c>
      <c r="Z324" s="193">
        <f t="shared" si="82"/>
        <v>0</v>
      </c>
      <c r="AB324" s="169"/>
      <c r="AC324" s="169"/>
      <c r="AD324" s="170"/>
      <c r="AE324" s="169"/>
      <c r="AF324" s="170"/>
      <c r="AG324" s="171"/>
      <c r="AH324" s="172"/>
      <c r="AI324" s="172"/>
      <c r="AJ324" s="173"/>
      <c r="AK324" s="169"/>
      <c r="AL324" s="169"/>
      <c r="AM324" s="169"/>
      <c r="AN324" s="169"/>
    </row>
    <row r="325" spans="2:40" s="122" customFormat="1" ht="15.6" hidden="1" customHeight="1" outlineLevel="1">
      <c r="B325" s="194"/>
      <c r="C325" s="195"/>
      <c r="D325" s="196"/>
      <c r="E325" s="222"/>
      <c r="F325" s="223"/>
      <c r="G325" s="179">
        <f t="shared" si="97"/>
        <v>0</v>
      </c>
      <c r="H325" s="207" t="s">
        <v>142</v>
      </c>
      <c r="I325" s="181">
        <v>0</v>
      </c>
      <c r="J325" s="179">
        <f t="shared" si="91"/>
        <v>0</v>
      </c>
      <c r="K325" s="224"/>
      <c r="L325" s="235"/>
      <c r="M325" s="236"/>
      <c r="N325" s="186">
        <f t="shared" si="94"/>
        <v>0</v>
      </c>
      <c r="O325" s="187">
        <f t="shared" si="95"/>
        <v>0</v>
      </c>
      <c r="P325" s="188">
        <v>0</v>
      </c>
      <c r="Q325" s="189">
        <f t="shared" si="96"/>
        <v>0</v>
      </c>
      <c r="R325" s="225"/>
      <c r="S325" s="226"/>
      <c r="T325" s="181">
        <v>0</v>
      </c>
      <c r="U325" s="181">
        <v>0</v>
      </c>
      <c r="V325" s="192">
        <f t="shared" si="81"/>
        <v>1</v>
      </c>
      <c r="W325" s="193">
        <f t="shared" si="92"/>
        <v>0</v>
      </c>
      <c r="X325" s="193">
        <f t="shared" si="82"/>
        <v>0</v>
      </c>
      <c r="Y325" s="193">
        <f t="shared" si="93"/>
        <v>0</v>
      </c>
      <c r="Z325" s="193">
        <f t="shared" si="82"/>
        <v>0</v>
      </c>
      <c r="AB325" s="169"/>
      <c r="AC325" s="169"/>
      <c r="AD325" s="170"/>
      <c r="AE325" s="169"/>
      <c r="AF325" s="170"/>
      <c r="AG325" s="171"/>
      <c r="AH325" s="172"/>
      <c r="AI325" s="172"/>
      <c r="AJ325" s="173"/>
      <c r="AK325" s="169"/>
      <c r="AL325" s="169"/>
      <c r="AM325" s="169"/>
      <c r="AN325" s="169"/>
    </row>
    <row r="326" spans="2:40" s="122" customFormat="1" ht="15.6" hidden="1" customHeight="1" outlineLevel="1">
      <c r="B326" s="194"/>
      <c r="C326" s="195"/>
      <c r="D326" s="196"/>
      <c r="E326" s="222"/>
      <c r="F326" s="223"/>
      <c r="G326" s="179">
        <f t="shared" si="97"/>
        <v>0</v>
      </c>
      <c r="H326" s="207" t="s">
        <v>142</v>
      </c>
      <c r="I326" s="181">
        <v>0</v>
      </c>
      <c r="J326" s="179">
        <f t="shared" si="91"/>
        <v>0</v>
      </c>
      <c r="K326" s="224"/>
      <c r="L326" s="235"/>
      <c r="M326" s="236"/>
      <c r="N326" s="186">
        <f t="shared" si="94"/>
        <v>0</v>
      </c>
      <c r="O326" s="187">
        <f t="shared" si="95"/>
        <v>0</v>
      </c>
      <c r="P326" s="188">
        <v>0</v>
      </c>
      <c r="Q326" s="189">
        <f t="shared" si="96"/>
        <v>0</v>
      </c>
      <c r="R326" s="225"/>
      <c r="S326" s="226"/>
      <c r="T326" s="181">
        <v>0</v>
      </c>
      <c r="U326" s="181">
        <v>0</v>
      </c>
      <c r="V326" s="192">
        <f t="shared" si="81"/>
        <v>1</v>
      </c>
      <c r="W326" s="193">
        <f t="shared" si="92"/>
        <v>0</v>
      </c>
      <c r="X326" s="193">
        <f t="shared" si="82"/>
        <v>0</v>
      </c>
      <c r="Y326" s="193">
        <f t="shared" si="93"/>
        <v>0</v>
      </c>
      <c r="Z326" s="193">
        <f t="shared" si="82"/>
        <v>0</v>
      </c>
      <c r="AB326" s="169"/>
      <c r="AC326" s="169"/>
      <c r="AD326" s="170"/>
      <c r="AE326" s="169"/>
      <c r="AF326" s="170"/>
      <c r="AG326" s="171"/>
      <c r="AH326" s="172"/>
      <c r="AI326" s="172"/>
      <c r="AJ326" s="173"/>
      <c r="AK326" s="169"/>
      <c r="AL326" s="169"/>
      <c r="AM326" s="169"/>
      <c r="AN326" s="169"/>
    </row>
    <row r="327" spans="2:40" s="122" customFormat="1" ht="15.6" hidden="1" customHeight="1" outlineLevel="1">
      <c r="B327" s="194"/>
      <c r="C327" s="195"/>
      <c r="D327" s="196"/>
      <c r="E327" s="222"/>
      <c r="F327" s="223"/>
      <c r="G327" s="179">
        <f t="shared" si="97"/>
        <v>0</v>
      </c>
      <c r="H327" s="207" t="s">
        <v>142</v>
      </c>
      <c r="I327" s="181">
        <v>0</v>
      </c>
      <c r="J327" s="179">
        <f t="shared" si="91"/>
        <v>0</v>
      </c>
      <c r="K327" s="224"/>
      <c r="L327" s="235"/>
      <c r="M327" s="236"/>
      <c r="N327" s="186">
        <f t="shared" si="94"/>
        <v>0</v>
      </c>
      <c r="O327" s="187">
        <f t="shared" si="95"/>
        <v>0</v>
      </c>
      <c r="P327" s="188">
        <v>0</v>
      </c>
      <c r="Q327" s="189">
        <f t="shared" si="96"/>
        <v>0</v>
      </c>
      <c r="R327" s="225"/>
      <c r="S327" s="226"/>
      <c r="T327" s="181">
        <v>0</v>
      </c>
      <c r="U327" s="181">
        <v>0</v>
      </c>
      <c r="V327" s="192">
        <f t="shared" si="81"/>
        <v>1</v>
      </c>
      <c r="W327" s="193">
        <f t="shared" si="92"/>
        <v>0</v>
      </c>
      <c r="X327" s="193">
        <f t="shared" si="82"/>
        <v>0</v>
      </c>
      <c r="Y327" s="193">
        <f t="shared" si="93"/>
        <v>0</v>
      </c>
      <c r="Z327" s="193">
        <f t="shared" si="82"/>
        <v>0</v>
      </c>
      <c r="AB327" s="169"/>
      <c r="AC327" s="169"/>
      <c r="AD327" s="170"/>
      <c r="AE327" s="169"/>
      <c r="AF327" s="170"/>
      <c r="AG327" s="171"/>
      <c r="AH327" s="172"/>
      <c r="AI327" s="172"/>
      <c r="AJ327" s="173"/>
      <c r="AK327" s="169"/>
      <c r="AL327" s="169"/>
      <c r="AM327" s="169"/>
      <c r="AN327" s="169"/>
    </row>
    <row r="328" spans="2:40" s="122" customFormat="1" ht="15.6" hidden="1" customHeight="1" outlineLevel="1">
      <c r="B328" s="199"/>
      <c r="C328" s="200"/>
      <c r="D328" s="201"/>
      <c r="E328" s="222"/>
      <c r="F328" s="223"/>
      <c r="G328" s="179">
        <f>IF(AND(F328&lt;&gt;0,$D$31&lt;&gt;0),F328/$D$31,0)</f>
        <v>0</v>
      </c>
      <c r="H328" s="207" t="s">
        <v>142</v>
      </c>
      <c r="I328" s="181">
        <v>0</v>
      </c>
      <c r="J328" s="179">
        <f t="shared" si="91"/>
        <v>0</v>
      </c>
      <c r="K328" s="224"/>
      <c r="L328" s="235"/>
      <c r="M328" s="236"/>
      <c r="N328" s="186">
        <f t="shared" si="94"/>
        <v>0</v>
      </c>
      <c r="O328" s="187">
        <f t="shared" si="95"/>
        <v>0</v>
      </c>
      <c r="P328" s="188">
        <v>0</v>
      </c>
      <c r="Q328" s="189">
        <f t="shared" si="96"/>
        <v>0</v>
      </c>
      <c r="R328" s="225"/>
      <c r="S328" s="226"/>
      <c r="T328" s="181">
        <v>0</v>
      </c>
      <c r="U328" s="181">
        <v>0</v>
      </c>
      <c r="V328" s="192">
        <f t="shared" si="81"/>
        <v>1</v>
      </c>
      <c r="W328" s="193">
        <f t="shared" si="92"/>
        <v>0</v>
      </c>
      <c r="X328" s="193">
        <f t="shared" si="82"/>
        <v>0</v>
      </c>
      <c r="Y328" s="193">
        <f t="shared" si="93"/>
        <v>0</v>
      </c>
      <c r="Z328" s="193">
        <f t="shared" si="82"/>
        <v>0</v>
      </c>
      <c r="AB328" s="169"/>
      <c r="AC328" s="169"/>
      <c r="AD328" s="170"/>
      <c r="AE328" s="169"/>
      <c r="AF328" s="170"/>
      <c r="AG328" s="171"/>
      <c r="AH328" s="172"/>
      <c r="AI328" s="172"/>
      <c r="AJ328" s="173"/>
      <c r="AK328" s="169"/>
      <c r="AL328" s="169"/>
      <c r="AM328" s="169"/>
      <c r="AN328" s="169"/>
    </row>
    <row r="329" spans="2:40" s="122" customFormat="1" ht="15.75" collapsed="1">
      <c r="B329" s="237">
        <v>3</v>
      </c>
      <c r="C329" s="203" t="s">
        <v>196</v>
      </c>
      <c r="D329" s="204"/>
      <c r="E329" s="205" t="s">
        <v>142</v>
      </c>
      <c r="F329" s="206">
        <f>SUM(F330:F349)</f>
        <v>0</v>
      </c>
      <c r="G329" s="206">
        <f>IF(AND(F329&lt;&gt;0,$D$31&lt;&gt;0),F329/$D$31,0)</f>
        <v>0</v>
      </c>
      <c r="H329" s="207" t="s">
        <v>142</v>
      </c>
      <c r="I329" s="208" t="s">
        <v>142</v>
      </c>
      <c r="J329" s="209">
        <f>SUM(J330:J349)</f>
        <v>0</v>
      </c>
      <c r="K329" s="210" t="s">
        <v>142</v>
      </c>
      <c r="L329" s="233" t="s">
        <v>142</v>
      </c>
      <c r="M329" s="234" t="s">
        <v>142</v>
      </c>
      <c r="N329" s="213" t="s">
        <v>142</v>
      </c>
      <c r="O329" s="214">
        <f>SUM(O330:O349)</f>
        <v>0</v>
      </c>
      <c r="P329" s="215" t="s">
        <v>142</v>
      </c>
      <c r="Q329" s="216">
        <f>SUM(Q330:Q349)</f>
        <v>0</v>
      </c>
      <c r="R329" s="217" t="s">
        <v>142</v>
      </c>
      <c r="S329" s="218" t="s">
        <v>142</v>
      </c>
      <c r="T329" s="219">
        <f>IF(W329&lt;&gt;0,W329/($F$329+$O$329),0)</f>
        <v>0</v>
      </c>
      <c r="U329" s="219">
        <f>IF(Y329&lt;&gt;0,Y329/($F$329+$O$329),0)</f>
        <v>0</v>
      </c>
      <c r="V329" s="220">
        <f t="shared" si="81"/>
        <v>1</v>
      </c>
      <c r="W329" s="221">
        <f>SUM(W330:W349)</f>
        <v>0</v>
      </c>
      <c r="X329" s="221">
        <f t="shared" si="82"/>
        <v>0</v>
      </c>
      <c r="Y329" s="221">
        <f>SUM(Y330:Y349)</f>
        <v>0</v>
      </c>
      <c r="Z329" s="221">
        <f t="shared" si="82"/>
        <v>0</v>
      </c>
      <c r="AB329" s="169"/>
      <c r="AC329" s="169"/>
      <c r="AD329" s="170"/>
      <c r="AE329" s="169"/>
      <c r="AF329" s="170"/>
      <c r="AG329" s="171"/>
      <c r="AH329" s="172"/>
      <c r="AI329" s="172"/>
      <c r="AJ329" s="173"/>
      <c r="AK329" s="169"/>
      <c r="AL329" s="169"/>
      <c r="AM329" s="169"/>
      <c r="AN329" s="169"/>
    </row>
    <row r="330" spans="2:40" s="122" customFormat="1" ht="15.6" hidden="1" customHeight="1" outlineLevel="1">
      <c r="B330" s="229">
        <v>3</v>
      </c>
      <c r="C330" s="175" t="s">
        <v>196</v>
      </c>
      <c r="D330" s="176"/>
      <c r="E330" s="222"/>
      <c r="F330" s="223"/>
      <c r="G330" s="179">
        <f>IF(AND(F330&lt;&gt;0,$D$31&lt;&gt;0),F330/$D$31,0)</f>
        <v>0</v>
      </c>
      <c r="H330" s="207" t="s">
        <v>142</v>
      </c>
      <c r="I330" s="181">
        <v>0</v>
      </c>
      <c r="J330" s="179">
        <f t="shared" si="91"/>
        <v>0</v>
      </c>
      <c r="K330" s="224"/>
      <c r="L330" s="235"/>
      <c r="M330" s="236"/>
      <c r="N330" s="186">
        <f>IF(M330&lt;&gt;0,INT(59/M330),0)</f>
        <v>0</v>
      </c>
      <c r="O330" s="187">
        <f>F330*N330</f>
        <v>0</v>
      </c>
      <c r="P330" s="188">
        <v>0</v>
      </c>
      <c r="Q330" s="189">
        <f>O330*P330</f>
        <v>0</v>
      </c>
      <c r="R330" s="225"/>
      <c r="S330" s="226"/>
      <c r="T330" s="181">
        <v>0</v>
      </c>
      <c r="U330" s="181">
        <v>0</v>
      </c>
      <c r="V330" s="192">
        <f t="shared" si="81"/>
        <v>1</v>
      </c>
      <c r="W330" s="193">
        <f t="shared" si="92"/>
        <v>0</v>
      </c>
      <c r="X330" s="193">
        <f t="shared" si="82"/>
        <v>0</v>
      </c>
      <c r="Y330" s="193">
        <f t="shared" si="93"/>
        <v>0</v>
      </c>
      <c r="Z330" s="193">
        <f t="shared" si="82"/>
        <v>0</v>
      </c>
      <c r="AB330" s="169"/>
      <c r="AC330" s="169"/>
      <c r="AD330" s="170"/>
      <c r="AE330" s="169"/>
      <c r="AF330" s="170"/>
      <c r="AG330" s="171"/>
      <c r="AH330" s="172"/>
      <c r="AI330" s="172"/>
      <c r="AJ330" s="173"/>
      <c r="AK330" s="169"/>
      <c r="AL330" s="169"/>
      <c r="AM330" s="169"/>
      <c r="AN330" s="169"/>
    </row>
    <row r="331" spans="2:40" s="122" customFormat="1" ht="15.6" hidden="1" customHeight="1" outlineLevel="1">
      <c r="B331" s="230"/>
      <c r="C331" s="195"/>
      <c r="D331" s="196"/>
      <c r="E331" s="222"/>
      <c r="F331" s="223"/>
      <c r="G331" s="179">
        <f>IF(AND(F331&lt;&gt;0,$D$31&lt;&gt;0),F331/$D$31,0)</f>
        <v>0</v>
      </c>
      <c r="H331" s="207" t="s">
        <v>142</v>
      </c>
      <c r="I331" s="181">
        <v>0</v>
      </c>
      <c r="J331" s="179">
        <f t="shared" si="91"/>
        <v>0</v>
      </c>
      <c r="K331" s="224"/>
      <c r="L331" s="235"/>
      <c r="M331" s="236"/>
      <c r="N331" s="186">
        <f t="shared" ref="N331:N349" si="98">IF(M331&lt;&gt;0,INT(59/M331),0)</f>
        <v>0</v>
      </c>
      <c r="O331" s="187">
        <f t="shared" ref="O331:O349" si="99">F331*N331</f>
        <v>0</v>
      </c>
      <c r="P331" s="188">
        <v>0</v>
      </c>
      <c r="Q331" s="189">
        <f t="shared" ref="Q331:Q349" si="100">O331*P331</f>
        <v>0</v>
      </c>
      <c r="R331" s="225"/>
      <c r="S331" s="226"/>
      <c r="T331" s="181">
        <v>0</v>
      </c>
      <c r="U331" s="181">
        <v>0</v>
      </c>
      <c r="V331" s="192">
        <f t="shared" si="81"/>
        <v>1</v>
      </c>
      <c r="W331" s="193">
        <f t="shared" si="92"/>
        <v>0</v>
      </c>
      <c r="X331" s="193">
        <f t="shared" si="82"/>
        <v>0</v>
      </c>
      <c r="Y331" s="193">
        <f t="shared" si="93"/>
        <v>0</v>
      </c>
      <c r="Z331" s="193">
        <f t="shared" si="82"/>
        <v>0</v>
      </c>
      <c r="AB331" s="169"/>
      <c r="AC331" s="169"/>
      <c r="AD331" s="170"/>
      <c r="AE331" s="169"/>
      <c r="AF331" s="170"/>
      <c r="AG331" s="171"/>
      <c r="AH331" s="172"/>
      <c r="AI331" s="172"/>
      <c r="AJ331" s="173"/>
      <c r="AK331" s="169"/>
      <c r="AL331" s="169"/>
      <c r="AM331" s="169"/>
      <c r="AN331" s="169"/>
    </row>
    <row r="332" spans="2:40" s="122" customFormat="1" ht="15.6" hidden="1" customHeight="1" outlineLevel="1">
      <c r="B332" s="230"/>
      <c r="C332" s="195"/>
      <c r="D332" s="196"/>
      <c r="E332" s="222"/>
      <c r="F332" s="223"/>
      <c r="G332" s="179">
        <f t="shared" ref="G332:G343" si="101">IF(AND(F332&lt;&gt;0,$D$31&lt;&gt;0),F332/$D$31,0)</f>
        <v>0</v>
      </c>
      <c r="H332" s="207" t="s">
        <v>142</v>
      </c>
      <c r="I332" s="181">
        <v>0</v>
      </c>
      <c r="J332" s="179">
        <f t="shared" si="91"/>
        <v>0</v>
      </c>
      <c r="K332" s="224"/>
      <c r="L332" s="235"/>
      <c r="M332" s="236"/>
      <c r="N332" s="186">
        <f t="shared" si="98"/>
        <v>0</v>
      </c>
      <c r="O332" s="187">
        <f t="shared" si="99"/>
        <v>0</v>
      </c>
      <c r="P332" s="188">
        <v>0</v>
      </c>
      <c r="Q332" s="189">
        <f t="shared" si="100"/>
        <v>0</v>
      </c>
      <c r="R332" s="225"/>
      <c r="S332" s="226"/>
      <c r="T332" s="181">
        <v>0</v>
      </c>
      <c r="U332" s="181">
        <v>0</v>
      </c>
      <c r="V332" s="192">
        <f t="shared" si="81"/>
        <v>1</v>
      </c>
      <c r="W332" s="193">
        <f t="shared" si="92"/>
        <v>0</v>
      </c>
      <c r="X332" s="193">
        <f t="shared" si="82"/>
        <v>0</v>
      </c>
      <c r="Y332" s="193">
        <f t="shared" si="93"/>
        <v>0</v>
      </c>
      <c r="Z332" s="193">
        <f t="shared" si="82"/>
        <v>0</v>
      </c>
      <c r="AB332" s="169"/>
      <c r="AC332" s="169"/>
      <c r="AD332" s="170"/>
      <c r="AE332" s="169"/>
      <c r="AF332" s="170"/>
      <c r="AG332" s="171"/>
      <c r="AH332" s="172"/>
      <c r="AI332" s="172"/>
      <c r="AJ332" s="173"/>
      <c r="AK332" s="169"/>
      <c r="AL332" s="169"/>
      <c r="AM332" s="169"/>
      <c r="AN332" s="169"/>
    </row>
    <row r="333" spans="2:40" s="122" customFormat="1" ht="15.6" hidden="1" customHeight="1" outlineLevel="1">
      <c r="B333" s="230"/>
      <c r="C333" s="195"/>
      <c r="D333" s="196"/>
      <c r="E333" s="222"/>
      <c r="F333" s="223"/>
      <c r="G333" s="179">
        <f t="shared" si="101"/>
        <v>0</v>
      </c>
      <c r="H333" s="207" t="s">
        <v>142</v>
      </c>
      <c r="I333" s="181">
        <v>0</v>
      </c>
      <c r="J333" s="179">
        <f t="shared" si="91"/>
        <v>0</v>
      </c>
      <c r="K333" s="224"/>
      <c r="L333" s="235"/>
      <c r="M333" s="236"/>
      <c r="N333" s="186">
        <f t="shared" si="98"/>
        <v>0</v>
      </c>
      <c r="O333" s="187">
        <f t="shared" si="99"/>
        <v>0</v>
      </c>
      <c r="P333" s="188">
        <v>0</v>
      </c>
      <c r="Q333" s="189">
        <f t="shared" si="100"/>
        <v>0</v>
      </c>
      <c r="R333" s="225"/>
      <c r="S333" s="226"/>
      <c r="T333" s="181">
        <v>0</v>
      </c>
      <c r="U333" s="181">
        <v>0</v>
      </c>
      <c r="V333" s="192">
        <f t="shared" si="81"/>
        <v>1</v>
      </c>
      <c r="W333" s="193">
        <f t="shared" si="92"/>
        <v>0</v>
      </c>
      <c r="X333" s="193">
        <f t="shared" si="82"/>
        <v>0</v>
      </c>
      <c r="Y333" s="193">
        <f t="shared" si="93"/>
        <v>0</v>
      </c>
      <c r="Z333" s="193">
        <f t="shared" si="82"/>
        <v>0</v>
      </c>
      <c r="AB333" s="169"/>
      <c r="AC333" s="169"/>
      <c r="AD333" s="170"/>
      <c r="AE333" s="169"/>
      <c r="AF333" s="170"/>
      <c r="AG333" s="171"/>
      <c r="AH333" s="172"/>
      <c r="AI333" s="172"/>
      <c r="AJ333" s="173"/>
      <c r="AK333" s="169"/>
      <c r="AL333" s="169"/>
      <c r="AM333" s="169"/>
      <c r="AN333" s="169"/>
    </row>
    <row r="334" spans="2:40" s="122" customFormat="1" ht="15.6" hidden="1" customHeight="1" outlineLevel="1">
      <c r="B334" s="230"/>
      <c r="C334" s="195"/>
      <c r="D334" s="196"/>
      <c r="E334" s="222"/>
      <c r="F334" s="223"/>
      <c r="G334" s="179">
        <f t="shared" si="101"/>
        <v>0</v>
      </c>
      <c r="H334" s="207" t="s">
        <v>142</v>
      </c>
      <c r="I334" s="181">
        <v>0</v>
      </c>
      <c r="J334" s="179">
        <f t="shared" si="91"/>
        <v>0</v>
      </c>
      <c r="K334" s="224"/>
      <c r="L334" s="235"/>
      <c r="M334" s="236"/>
      <c r="N334" s="186">
        <f t="shared" si="98"/>
        <v>0</v>
      </c>
      <c r="O334" s="187">
        <f t="shared" si="99"/>
        <v>0</v>
      </c>
      <c r="P334" s="188">
        <v>0</v>
      </c>
      <c r="Q334" s="189">
        <f t="shared" si="100"/>
        <v>0</v>
      </c>
      <c r="R334" s="225"/>
      <c r="S334" s="226"/>
      <c r="T334" s="181">
        <v>0</v>
      </c>
      <c r="U334" s="181">
        <v>0</v>
      </c>
      <c r="V334" s="192">
        <f t="shared" si="81"/>
        <v>1</v>
      </c>
      <c r="W334" s="193">
        <f t="shared" si="92"/>
        <v>0</v>
      </c>
      <c r="X334" s="193">
        <f t="shared" si="82"/>
        <v>0</v>
      </c>
      <c r="Y334" s="193">
        <f t="shared" si="93"/>
        <v>0</v>
      </c>
      <c r="Z334" s="193">
        <f t="shared" si="82"/>
        <v>0</v>
      </c>
      <c r="AB334" s="169"/>
      <c r="AC334" s="169"/>
      <c r="AD334" s="170"/>
      <c r="AE334" s="169"/>
      <c r="AF334" s="170"/>
      <c r="AG334" s="171"/>
      <c r="AH334" s="172"/>
      <c r="AI334" s="172"/>
      <c r="AJ334" s="173"/>
      <c r="AK334" s="169"/>
      <c r="AL334" s="169"/>
      <c r="AM334" s="169"/>
      <c r="AN334" s="169"/>
    </row>
    <row r="335" spans="2:40" s="122" customFormat="1" ht="15.6" hidden="1" customHeight="1" outlineLevel="1">
      <c r="B335" s="230"/>
      <c r="C335" s="195"/>
      <c r="D335" s="196"/>
      <c r="E335" s="222"/>
      <c r="F335" s="223"/>
      <c r="G335" s="179">
        <f t="shared" si="101"/>
        <v>0</v>
      </c>
      <c r="H335" s="207" t="s">
        <v>142</v>
      </c>
      <c r="I335" s="181">
        <v>0</v>
      </c>
      <c r="J335" s="179">
        <f t="shared" si="91"/>
        <v>0</v>
      </c>
      <c r="K335" s="224"/>
      <c r="L335" s="235"/>
      <c r="M335" s="236"/>
      <c r="N335" s="186">
        <f t="shared" si="98"/>
        <v>0</v>
      </c>
      <c r="O335" s="187">
        <f t="shared" si="99"/>
        <v>0</v>
      </c>
      <c r="P335" s="188">
        <v>0</v>
      </c>
      <c r="Q335" s="189">
        <f t="shared" si="100"/>
        <v>0</v>
      </c>
      <c r="R335" s="225"/>
      <c r="S335" s="226"/>
      <c r="T335" s="181">
        <v>0</v>
      </c>
      <c r="U335" s="181">
        <v>0</v>
      </c>
      <c r="V335" s="192">
        <f t="shared" si="81"/>
        <v>1</v>
      </c>
      <c r="W335" s="193">
        <f t="shared" si="92"/>
        <v>0</v>
      </c>
      <c r="X335" s="193">
        <f t="shared" si="82"/>
        <v>0</v>
      </c>
      <c r="Y335" s="193">
        <f t="shared" si="93"/>
        <v>0</v>
      </c>
      <c r="Z335" s="193">
        <f t="shared" si="82"/>
        <v>0</v>
      </c>
      <c r="AB335" s="169"/>
      <c r="AC335" s="169"/>
      <c r="AD335" s="170"/>
      <c r="AE335" s="169"/>
      <c r="AF335" s="170"/>
      <c r="AG335" s="171"/>
      <c r="AH335" s="172"/>
      <c r="AI335" s="172"/>
      <c r="AJ335" s="173"/>
      <c r="AK335" s="169"/>
      <c r="AL335" s="169"/>
      <c r="AM335" s="169"/>
      <c r="AN335" s="169"/>
    </row>
    <row r="336" spans="2:40" s="122" customFormat="1" ht="15.6" hidden="1" customHeight="1" outlineLevel="1">
      <c r="B336" s="230"/>
      <c r="C336" s="195"/>
      <c r="D336" s="196"/>
      <c r="E336" s="222"/>
      <c r="F336" s="223"/>
      <c r="G336" s="179">
        <f t="shared" si="101"/>
        <v>0</v>
      </c>
      <c r="H336" s="207" t="s">
        <v>142</v>
      </c>
      <c r="I336" s="181">
        <v>0</v>
      </c>
      <c r="J336" s="179">
        <f t="shared" si="91"/>
        <v>0</v>
      </c>
      <c r="K336" s="224"/>
      <c r="L336" s="235"/>
      <c r="M336" s="236"/>
      <c r="N336" s="186">
        <f t="shared" si="98"/>
        <v>0</v>
      </c>
      <c r="O336" s="187">
        <f t="shared" si="99"/>
        <v>0</v>
      </c>
      <c r="P336" s="188">
        <v>0</v>
      </c>
      <c r="Q336" s="189">
        <f t="shared" si="100"/>
        <v>0</v>
      </c>
      <c r="R336" s="225"/>
      <c r="S336" s="226"/>
      <c r="T336" s="181">
        <v>0</v>
      </c>
      <c r="U336" s="181">
        <v>0</v>
      </c>
      <c r="V336" s="192">
        <f t="shared" si="81"/>
        <v>1</v>
      </c>
      <c r="W336" s="193">
        <f t="shared" si="92"/>
        <v>0</v>
      </c>
      <c r="X336" s="193">
        <f t="shared" si="82"/>
        <v>0</v>
      </c>
      <c r="Y336" s="193">
        <f t="shared" si="93"/>
        <v>0</v>
      </c>
      <c r="Z336" s="193">
        <f t="shared" si="82"/>
        <v>0</v>
      </c>
      <c r="AB336" s="169"/>
      <c r="AC336" s="169"/>
      <c r="AD336" s="170"/>
      <c r="AE336" s="169"/>
      <c r="AF336" s="170"/>
      <c r="AG336" s="171"/>
      <c r="AH336" s="172"/>
      <c r="AI336" s="172"/>
      <c r="AJ336" s="173"/>
      <c r="AK336" s="169"/>
      <c r="AL336" s="169"/>
      <c r="AM336" s="169"/>
      <c r="AN336" s="169"/>
    </row>
    <row r="337" spans="2:40" s="122" customFormat="1" ht="15.6" hidden="1" customHeight="1" outlineLevel="1">
      <c r="B337" s="230"/>
      <c r="C337" s="195"/>
      <c r="D337" s="196"/>
      <c r="E337" s="222"/>
      <c r="F337" s="223"/>
      <c r="G337" s="179">
        <f t="shared" si="101"/>
        <v>0</v>
      </c>
      <c r="H337" s="207" t="s">
        <v>142</v>
      </c>
      <c r="I337" s="181">
        <v>0</v>
      </c>
      <c r="J337" s="179">
        <f t="shared" si="91"/>
        <v>0</v>
      </c>
      <c r="K337" s="224"/>
      <c r="L337" s="235"/>
      <c r="M337" s="236"/>
      <c r="N337" s="186">
        <f t="shared" si="98"/>
        <v>0</v>
      </c>
      <c r="O337" s="187">
        <f t="shared" si="99"/>
        <v>0</v>
      </c>
      <c r="P337" s="188">
        <v>0</v>
      </c>
      <c r="Q337" s="189">
        <f t="shared" si="100"/>
        <v>0</v>
      </c>
      <c r="R337" s="225"/>
      <c r="S337" s="226"/>
      <c r="T337" s="181">
        <v>0</v>
      </c>
      <c r="U337" s="181">
        <v>0</v>
      </c>
      <c r="V337" s="192">
        <f t="shared" si="81"/>
        <v>1</v>
      </c>
      <c r="W337" s="193">
        <f t="shared" si="92"/>
        <v>0</v>
      </c>
      <c r="X337" s="193">
        <f t="shared" si="82"/>
        <v>0</v>
      </c>
      <c r="Y337" s="193">
        <f t="shared" si="93"/>
        <v>0</v>
      </c>
      <c r="Z337" s="193">
        <f t="shared" si="82"/>
        <v>0</v>
      </c>
      <c r="AB337" s="169"/>
      <c r="AC337" s="169"/>
      <c r="AD337" s="170"/>
      <c r="AE337" s="169"/>
      <c r="AF337" s="170"/>
      <c r="AG337" s="171"/>
      <c r="AH337" s="172"/>
      <c r="AI337" s="172"/>
      <c r="AJ337" s="173"/>
      <c r="AK337" s="169"/>
      <c r="AL337" s="169"/>
      <c r="AM337" s="169"/>
      <c r="AN337" s="169"/>
    </row>
    <row r="338" spans="2:40" s="122" customFormat="1" ht="15.6" hidden="1" customHeight="1" outlineLevel="1">
      <c r="B338" s="230"/>
      <c r="C338" s="195"/>
      <c r="D338" s="196"/>
      <c r="E338" s="222"/>
      <c r="F338" s="223"/>
      <c r="G338" s="179">
        <f t="shared" si="101"/>
        <v>0</v>
      </c>
      <c r="H338" s="207" t="s">
        <v>142</v>
      </c>
      <c r="I338" s="181">
        <v>0</v>
      </c>
      <c r="J338" s="179">
        <f t="shared" si="91"/>
        <v>0</v>
      </c>
      <c r="K338" s="224"/>
      <c r="L338" s="235"/>
      <c r="M338" s="236"/>
      <c r="N338" s="186">
        <f t="shared" si="98"/>
        <v>0</v>
      </c>
      <c r="O338" s="187">
        <f t="shared" si="99"/>
        <v>0</v>
      </c>
      <c r="P338" s="188">
        <v>0</v>
      </c>
      <c r="Q338" s="189">
        <f t="shared" si="100"/>
        <v>0</v>
      </c>
      <c r="R338" s="225"/>
      <c r="S338" s="226"/>
      <c r="T338" s="181">
        <v>0</v>
      </c>
      <c r="U338" s="181">
        <v>0</v>
      </c>
      <c r="V338" s="192">
        <f t="shared" si="81"/>
        <v>1</v>
      </c>
      <c r="W338" s="193">
        <f t="shared" si="92"/>
        <v>0</v>
      </c>
      <c r="X338" s="193">
        <f t="shared" si="82"/>
        <v>0</v>
      </c>
      <c r="Y338" s="193">
        <f t="shared" si="93"/>
        <v>0</v>
      </c>
      <c r="Z338" s="193">
        <f t="shared" si="82"/>
        <v>0</v>
      </c>
      <c r="AB338" s="169"/>
      <c r="AC338" s="169"/>
      <c r="AD338" s="170"/>
      <c r="AE338" s="169"/>
      <c r="AF338" s="170"/>
      <c r="AG338" s="171"/>
      <c r="AH338" s="172"/>
      <c r="AI338" s="172"/>
      <c r="AJ338" s="173"/>
      <c r="AK338" s="169"/>
      <c r="AL338" s="169"/>
      <c r="AM338" s="169"/>
      <c r="AN338" s="169"/>
    </row>
    <row r="339" spans="2:40" s="122" customFormat="1" ht="15.6" hidden="1" customHeight="1" outlineLevel="1">
      <c r="B339" s="230"/>
      <c r="C339" s="195"/>
      <c r="D339" s="196"/>
      <c r="E339" s="222"/>
      <c r="F339" s="223"/>
      <c r="G339" s="179">
        <f t="shared" si="101"/>
        <v>0</v>
      </c>
      <c r="H339" s="207" t="s">
        <v>142</v>
      </c>
      <c r="I339" s="181">
        <v>0</v>
      </c>
      <c r="J339" s="179">
        <f t="shared" si="91"/>
        <v>0</v>
      </c>
      <c r="K339" s="224"/>
      <c r="L339" s="235"/>
      <c r="M339" s="236"/>
      <c r="N339" s="186">
        <f t="shared" si="98"/>
        <v>0</v>
      </c>
      <c r="O339" s="187">
        <f t="shared" si="99"/>
        <v>0</v>
      </c>
      <c r="P339" s="188">
        <v>0</v>
      </c>
      <c r="Q339" s="189">
        <f t="shared" si="100"/>
        <v>0</v>
      </c>
      <c r="R339" s="225"/>
      <c r="S339" s="226"/>
      <c r="T339" s="181">
        <v>0</v>
      </c>
      <c r="U339" s="181">
        <v>0</v>
      </c>
      <c r="V339" s="192">
        <f t="shared" si="81"/>
        <v>1</v>
      </c>
      <c r="W339" s="193">
        <f t="shared" si="92"/>
        <v>0</v>
      </c>
      <c r="X339" s="193">
        <f t="shared" si="82"/>
        <v>0</v>
      </c>
      <c r="Y339" s="193">
        <f t="shared" si="93"/>
        <v>0</v>
      </c>
      <c r="Z339" s="193">
        <f t="shared" si="82"/>
        <v>0</v>
      </c>
      <c r="AB339" s="169"/>
      <c r="AC339" s="169"/>
      <c r="AD339" s="170"/>
      <c r="AE339" s="169"/>
      <c r="AF339" s="170"/>
      <c r="AG339" s="171"/>
      <c r="AH339" s="172"/>
      <c r="AI339" s="172"/>
      <c r="AJ339" s="173"/>
      <c r="AK339" s="169"/>
      <c r="AL339" s="169"/>
      <c r="AM339" s="169"/>
      <c r="AN339" s="169"/>
    </row>
    <row r="340" spans="2:40" s="122" customFormat="1" ht="15.6" hidden="1" customHeight="1" outlineLevel="1">
      <c r="B340" s="230"/>
      <c r="C340" s="195"/>
      <c r="D340" s="196"/>
      <c r="E340" s="222"/>
      <c r="F340" s="223"/>
      <c r="G340" s="179">
        <f t="shared" si="101"/>
        <v>0</v>
      </c>
      <c r="H340" s="207" t="s">
        <v>142</v>
      </c>
      <c r="I340" s="181">
        <v>0</v>
      </c>
      <c r="J340" s="179">
        <f t="shared" si="91"/>
        <v>0</v>
      </c>
      <c r="K340" s="224"/>
      <c r="L340" s="235"/>
      <c r="M340" s="236"/>
      <c r="N340" s="186">
        <f t="shared" si="98"/>
        <v>0</v>
      </c>
      <c r="O340" s="187">
        <f t="shared" si="99"/>
        <v>0</v>
      </c>
      <c r="P340" s="188">
        <v>0</v>
      </c>
      <c r="Q340" s="189">
        <f t="shared" si="100"/>
        <v>0</v>
      </c>
      <c r="R340" s="225"/>
      <c r="S340" s="226"/>
      <c r="T340" s="181">
        <v>0</v>
      </c>
      <c r="U340" s="181">
        <v>0</v>
      </c>
      <c r="V340" s="192">
        <f t="shared" si="81"/>
        <v>1</v>
      </c>
      <c r="W340" s="193">
        <f t="shared" si="92"/>
        <v>0</v>
      </c>
      <c r="X340" s="193">
        <f t="shared" si="82"/>
        <v>0</v>
      </c>
      <c r="Y340" s="193">
        <f t="shared" si="93"/>
        <v>0</v>
      </c>
      <c r="Z340" s="193">
        <f t="shared" si="82"/>
        <v>0</v>
      </c>
      <c r="AB340" s="169"/>
      <c r="AC340" s="169"/>
      <c r="AD340" s="170"/>
      <c r="AE340" s="169"/>
      <c r="AF340" s="170"/>
      <c r="AG340" s="171"/>
      <c r="AH340" s="172"/>
      <c r="AI340" s="172"/>
      <c r="AJ340" s="173"/>
      <c r="AK340" s="169"/>
      <c r="AL340" s="169"/>
      <c r="AM340" s="169"/>
      <c r="AN340" s="169"/>
    </row>
    <row r="341" spans="2:40" s="122" customFormat="1" ht="15.6" hidden="1" customHeight="1" outlineLevel="1">
      <c r="B341" s="230"/>
      <c r="C341" s="195"/>
      <c r="D341" s="196"/>
      <c r="E341" s="222"/>
      <c r="F341" s="223"/>
      <c r="G341" s="179">
        <f t="shared" si="101"/>
        <v>0</v>
      </c>
      <c r="H341" s="207" t="s">
        <v>142</v>
      </c>
      <c r="I341" s="181">
        <v>0</v>
      </c>
      <c r="J341" s="179">
        <f t="shared" si="91"/>
        <v>0</v>
      </c>
      <c r="K341" s="224"/>
      <c r="L341" s="235"/>
      <c r="M341" s="236"/>
      <c r="N341" s="186">
        <f t="shared" si="98"/>
        <v>0</v>
      </c>
      <c r="O341" s="187">
        <f t="shared" si="99"/>
        <v>0</v>
      </c>
      <c r="P341" s="188">
        <v>0</v>
      </c>
      <c r="Q341" s="189">
        <f t="shared" si="100"/>
        <v>0</v>
      </c>
      <c r="R341" s="225"/>
      <c r="S341" s="226"/>
      <c r="T341" s="181">
        <v>0</v>
      </c>
      <c r="U341" s="181">
        <v>0</v>
      </c>
      <c r="V341" s="192">
        <f t="shared" si="81"/>
        <v>1</v>
      </c>
      <c r="W341" s="193">
        <f t="shared" si="92"/>
        <v>0</v>
      </c>
      <c r="X341" s="193">
        <f t="shared" si="82"/>
        <v>0</v>
      </c>
      <c r="Y341" s="193">
        <f t="shared" si="93"/>
        <v>0</v>
      </c>
      <c r="Z341" s="193">
        <f t="shared" si="82"/>
        <v>0</v>
      </c>
      <c r="AB341" s="169"/>
      <c r="AC341" s="169"/>
      <c r="AD341" s="170"/>
      <c r="AE341" s="169"/>
      <c r="AF341" s="170"/>
      <c r="AG341" s="171"/>
      <c r="AH341" s="172"/>
      <c r="AI341" s="172"/>
      <c r="AJ341" s="173"/>
      <c r="AK341" s="169"/>
      <c r="AL341" s="169"/>
      <c r="AM341" s="169"/>
      <c r="AN341" s="169"/>
    </row>
    <row r="342" spans="2:40" s="122" customFormat="1" ht="15.6" hidden="1" customHeight="1" outlineLevel="1">
      <c r="B342" s="230"/>
      <c r="C342" s="195"/>
      <c r="D342" s="196"/>
      <c r="E342" s="222"/>
      <c r="F342" s="223"/>
      <c r="G342" s="179">
        <f t="shared" si="101"/>
        <v>0</v>
      </c>
      <c r="H342" s="207" t="s">
        <v>142</v>
      </c>
      <c r="I342" s="181">
        <v>0</v>
      </c>
      <c r="J342" s="179">
        <f t="shared" si="91"/>
        <v>0</v>
      </c>
      <c r="K342" s="224"/>
      <c r="L342" s="235"/>
      <c r="M342" s="236"/>
      <c r="N342" s="186">
        <f t="shared" si="98"/>
        <v>0</v>
      </c>
      <c r="O342" s="187">
        <f t="shared" si="99"/>
        <v>0</v>
      </c>
      <c r="P342" s="188">
        <v>0</v>
      </c>
      <c r="Q342" s="189">
        <f t="shared" si="100"/>
        <v>0</v>
      </c>
      <c r="R342" s="225"/>
      <c r="S342" s="226"/>
      <c r="T342" s="181">
        <v>0</v>
      </c>
      <c r="U342" s="181">
        <v>0</v>
      </c>
      <c r="V342" s="192">
        <f t="shared" si="81"/>
        <v>1</v>
      </c>
      <c r="W342" s="193">
        <f t="shared" si="92"/>
        <v>0</v>
      </c>
      <c r="X342" s="193">
        <f t="shared" si="82"/>
        <v>0</v>
      </c>
      <c r="Y342" s="193">
        <f t="shared" si="93"/>
        <v>0</v>
      </c>
      <c r="Z342" s="193">
        <f t="shared" si="82"/>
        <v>0</v>
      </c>
      <c r="AB342" s="169"/>
      <c r="AC342" s="169"/>
      <c r="AD342" s="170"/>
      <c r="AE342" s="169"/>
      <c r="AF342" s="170"/>
      <c r="AG342" s="171"/>
      <c r="AH342" s="172"/>
      <c r="AI342" s="172"/>
      <c r="AJ342" s="173"/>
      <c r="AK342" s="169"/>
      <c r="AL342" s="169"/>
      <c r="AM342" s="169"/>
      <c r="AN342" s="169"/>
    </row>
    <row r="343" spans="2:40" s="122" customFormat="1" ht="15.6" hidden="1" customHeight="1" outlineLevel="1">
      <c r="B343" s="230"/>
      <c r="C343" s="195"/>
      <c r="D343" s="196"/>
      <c r="E343" s="222"/>
      <c r="F343" s="223"/>
      <c r="G343" s="179">
        <f t="shared" si="101"/>
        <v>0</v>
      </c>
      <c r="H343" s="207" t="s">
        <v>142</v>
      </c>
      <c r="I343" s="181">
        <v>0</v>
      </c>
      <c r="J343" s="179">
        <f t="shared" si="91"/>
        <v>0</v>
      </c>
      <c r="K343" s="224"/>
      <c r="L343" s="235"/>
      <c r="M343" s="236"/>
      <c r="N343" s="186">
        <f t="shared" si="98"/>
        <v>0</v>
      </c>
      <c r="O343" s="187">
        <f t="shared" si="99"/>
        <v>0</v>
      </c>
      <c r="P343" s="188">
        <v>0</v>
      </c>
      <c r="Q343" s="189">
        <f t="shared" si="100"/>
        <v>0</v>
      </c>
      <c r="R343" s="225"/>
      <c r="S343" s="226"/>
      <c r="T343" s="181">
        <v>0</v>
      </c>
      <c r="U343" s="181">
        <v>0</v>
      </c>
      <c r="V343" s="192">
        <f t="shared" si="81"/>
        <v>1</v>
      </c>
      <c r="W343" s="193">
        <f t="shared" si="92"/>
        <v>0</v>
      </c>
      <c r="X343" s="193">
        <f t="shared" si="82"/>
        <v>0</v>
      </c>
      <c r="Y343" s="193">
        <f t="shared" si="93"/>
        <v>0</v>
      </c>
      <c r="Z343" s="193">
        <f t="shared" si="82"/>
        <v>0</v>
      </c>
      <c r="AB343" s="169"/>
      <c r="AC343" s="169"/>
      <c r="AD343" s="170"/>
      <c r="AE343" s="169"/>
      <c r="AF343" s="170"/>
      <c r="AG343" s="171"/>
      <c r="AH343" s="172"/>
      <c r="AI343" s="172"/>
      <c r="AJ343" s="173"/>
      <c r="AK343" s="169"/>
      <c r="AL343" s="169"/>
      <c r="AM343" s="169"/>
      <c r="AN343" s="169"/>
    </row>
    <row r="344" spans="2:40" s="122" customFormat="1" ht="15.6" hidden="1" customHeight="1" outlineLevel="1">
      <c r="B344" s="230"/>
      <c r="C344" s="195"/>
      <c r="D344" s="196"/>
      <c r="E344" s="222"/>
      <c r="F344" s="223"/>
      <c r="G344" s="179">
        <f>IF(AND(F344&lt;&gt;0,$D$31&lt;&gt;0),F344/$D$31,0)</f>
        <v>0</v>
      </c>
      <c r="H344" s="207" t="s">
        <v>142</v>
      </c>
      <c r="I344" s="181">
        <v>0</v>
      </c>
      <c r="J344" s="179">
        <f t="shared" si="91"/>
        <v>0</v>
      </c>
      <c r="K344" s="224"/>
      <c r="L344" s="235"/>
      <c r="M344" s="236"/>
      <c r="N344" s="186">
        <f t="shared" si="98"/>
        <v>0</v>
      </c>
      <c r="O344" s="187">
        <f t="shared" si="99"/>
        <v>0</v>
      </c>
      <c r="P344" s="188">
        <v>0</v>
      </c>
      <c r="Q344" s="189">
        <f t="shared" si="100"/>
        <v>0</v>
      </c>
      <c r="R344" s="225"/>
      <c r="S344" s="226"/>
      <c r="T344" s="181">
        <v>0</v>
      </c>
      <c r="U344" s="181">
        <v>0</v>
      </c>
      <c r="V344" s="192">
        <f t="shared" si="81"/>
        <v>1</v>
      </c>
      <c r="W344" s="193">
        <f t="shared" si="92"/>
        <v>0</v>
      </c>
      <c r="X344" s="193">
        <f t="shared" si="82"/>
        <v>0</v>
      </c>
      <c r="Y344" s="193">
        <f t="shared" si="93"/>
        <v>0</v>
      </c>
      <c r="Z344" s="193">
        <f t="shared" si="82"/>
        <v>0</v>
      </c>
      <c r="AB344" s="169"/>
      <c r="AC344" s="169"/>
      <c r="AD344" s="170"/>
      <c r="AE344" s="169"/>
      <c r="AF344" s="170"/>
      <c r="AG344" s="171"/>
      <c r="AH344" s="172"/>
      <c r="AI344" s="172"/>
      <c r="AJ344" s="173"/>
      <c r="AK344" s="169"/>
      <c r="AL344" s="169"/>
      <c r="AM344" s="169"/>
      <c r="AN344" s="169"/>
    </row>
    <row r="345" spans="2:40" s="122" customFormat="1" ht="15.6" hidden="1" customHeight="1" outlineLevel="1">
      <c r="B345" s="230"/>
      <c r="C345" s="195"/>
      <c r="D345" s="196"/>
      <c r="E345" s="222"/>
      <c r="F345" s="223"/>
      <c r="G345" s="179">
        <f>IF(AND(F345&lt;&gt;0,$D$31&lt;&gt;0),F345/$D$31,0)</f>
        <v>0</v>
      </c>
      <c r="H345" s="207" t="s">
        <v>142</v>
      </c>
      <c r="I345" s="181">
        <v>0</v>
      </c>
      <c r="J345" s="179">
        <f t="shared" si="91"/>
        <v>0</v>
      </c>
      <c r="K345" s="224"/>
      <c r="L345" s="235"/>
      <c r="M345" s="236"/>
      <c r="N345" s="186">
        <f t="shared" si="98"/>
        <v>0</v>
      </c>
      <c r="O345" s="187">
        <f t="shared" si="99"/>
        <v>0</v>
      </c>
      <c r="P345" s="188">
        <v>0</v>
      </c>
      <c r="Q345" s="189">
        <f t="shared" si="100"/>
        <v>0</v>
      </c>
      <c r="R345" s="225"/>
      <c r="S345" s="226"/>
      <c r="T345" s="181">
        <v>0</v>
      </c>
      <c r="U345" s="181">
        <v>0</v>
      </c>
      <c r="V345" s="192">
        <f t="shared" si="81"/>
        <v>1</v>
      </c>
      <c r="W345" s="193">
        <f t="shared" si="92"/>
        <v>0</v>
      </c>
      <c r="X345" s="193">
        <f t="shared" si="82"/>
        <v>0</v>
      </c>
      <c r="Y345" s="193">
        <f t="shared" si="93"/>
        <v>0</v>
      </c>
      <c r="Z345" s="193">
        <f t="shared" si="82"/>
        <v>0</v>
      </c>
      <c r="AB345" s="169"/>
      <c r="AC345" s="169"/>
      <c r="AD345" s="170"/>
      <c r="AE345" s="169"/>
      <c r="AF345" s="170"/>
      <c r="AG345" s="171"/>
      <c r="AH345" s="172"/>
      <c r="AI345" s="172"/>
      <c r="AJ345" s="173"/>
      <c r="AK345" s="169"/>
      <c r="AL345" s="169"/>
      <c r="AM345" s="169"/>
      <c r="AN345" s="169"/>
    </row>
    <row r="346" spans="2:40" s="122" customFormat="1" ht="15.6" hidden="1" customHeight="1" outlineLevel="1">
      <c r="B346" s="230"/>
      <c r="C346" s="195"/>
      <c r="D346" s="196"/>
      <c r="E346" s="222"/>
      <c r="F346" s="223"/>
      <c r="G346" s="179">
        <f>IF(AND(F346&lt;&gt;0,$D$31&lt;&gt;0),F346/$D$31,0)</f>
        <v>0</v>
      </c>
      <c r="H346" s="207" t="s">
        <v>142</v>
      </c>
      <c r="I346" s="181">
        <v>0</v>
      </c>
      <c r="J346" s="179">
        <f t="shared" si="91"/>
        <v>0</v>
      </c>
      <c r="K346" s="224"/>
      <c r="L346" s="235"/>
      <c r="M346" s="236"/>
      <c r="N346" s="186">
        <f t="shared" si="98"/>
        <v>0</v>
      </c>
      <c r="O346" s="187">
        <f t="shared" si="99"/>
        <v>0</v>
      </c>
      <c r="P346" s="188">
        <v>0</v>
      </c>
      <c r="Q346" s="189">
        <f t="shared" si="100"/>
        <v>0</v>
      </c>
      <c r="R346" s="225"/>
      <c r="S346" s="226"/>
      <c r="T346" s="181">
        <v>0</v>
      </c>
      <c r="U346" s="181">
        <v>0</v>
      </c>
      <c r="V346" s="192">
        <f t="shared" si="81"/>
        <v>1</v>
      </c>
      <c r="W346" s="193">
        <f t="shared" si="92"/>
        <v>0</v>
      </c>
      <c r="X346" s="193">
        <f t="shared" si="82"/>
        <v>0</v>
      </c>
      <c r="Y346" s="193">
        <f t="shared" si="93"/>
        <v>0</v>
      </c>
      <c r="Z346" s="193">
        <f t="shared" si="82"/>
        <v>0</v>
      </c>
      <c r="AB346" s="169"/>
      <c r="AC346" s="169"/>
      <c r="AD346" s="170"/>
      <c r="AE346" s="169"/>
      <c r="AF346" s="170"/>
      <c r="AG346" s="171"/>
      <c r="AH346" s="172"/>
      <c r="AI346" s="172"/>
      <c r="AJ346" s="173"/>
      <c r="AK346" s="169"/>
      <c r="AL346" s="169"/>
      <c r="AM346" s="169"/>
      <c r="AN346" s="169"/>
    </row>
    <row r="347" spans="2:40" s="122" customFormat="1" ht="15.6" hidden="1" customHeight="1" outlineLevel="1">
      <c r="B347" s="230"/>
      <c r="C347" s="195"/>
      <c r="D347" s="196"/>
      <c r="E347" s="222"/>
      <c r="F347" s="223"/>
      <c r="G347" s="179">
        <f t="shared" ref="G347:G349" si="102">IF(AND(F347&lt;&gt;0,$D$31&lt;&gt;0),F347/$D$31,0)</f>
        <v>0</v>
      </c>
      <c r="H347" s="207" t="s">
        <v>142</v>
      </c>
      <c r="I347" s="181">
        <v>0</v>
      </c>
      <c r="J347" s="179">
        <f t="shared" si="91"/>
        <v>0</v>
      </c>
      <c r="K347" s="224"/>
      <c r="L347" s="235"/>
      <c r="M347" s="236"/>
      <c r="N347" s="186">
        <f t="shared" si="98"/>
        <v>0</v>
      </c>
      <c r="O347" s="187">
        <f t="shared" si="99"/>
        <v>0</v>
      </c>
      <c r="P347" s="188">
        <v>0</v>
      </c>
      <c r="Q347" s="189">
        <f t="shared" si="100"/>
        <v>0</v>
      </c>
      <c r="R347" s="225"/>
      <c r="S347" s="226"/>
      <c r="T347" s="181">
        <v>0</v>
      </c>
      <c r="U347" s="181">
        <v>0</v>
      </c>
      <c r="V347" s="192">
        <f t="shared" si="81"/>
        <v>1</v>
      </c>
      <c r="W347" s="193">
        <f t="shared" si="92"/>
        <v>0</v>
      </c>
      <c r="X347" s="193">
        <f t="shared" si="82"/>
        <v>0</v>
      </c>
      <c r="Y347" s="193">
        <f t="shared" si="93"/>
        <v>0</v>
      </c>
      <c r="Z347" s="193">
        <f t="shared" si="82"/>
        <v>0</v>
      </c>
      <c r="AB347" s="169"/>
      <c r="AC347" s="169"/>
      <c r="AD347" s="170"/>
      <c r="AE347" s="169"/>
      <c r="AF347" s="170"/>
      <c r="AG347" s="171"/>
      <c r="AH347" s="172"/>
      <c r="AI347" s="172"/>
      <c r="AJ347" s="173"/>
      <c r="AK347" s="169"/>
      <c r="AL347" s="169"/>
      <c r="AM347" s="169"/>
      <c r="AN347" s="169"/>
    </row>
    <row r="348" spans="2:40" s="122" customFormat="1" ht="15.6" hidden="1" customHeight="1" outlineLevel="1">
      <c r="B348" s="230"/>
      <c r="C348" s="195"/>
      <c r="D348" s="196"/>
      <c r="E348" s="222"/>
      <c r="F348" s="223"/>
      <c r="G348" s="179">
        <f t="shared" si="102"/>
        <v>0</v>
      </c>
      <c r="H348" s="207" t="s">
        <v>142</v>
      </c>
      <c r="I348" s="181">
        <v>0</v>
      </c>
      <c r="J348" s="179">
        <f t="shared" si="91"/>
        <v>0</v>
      </c>
      <c r="K348" s="224"/>
      <c r="L348" s="235"/>
      <c r="M348" s="236"/>
      <c r="N348" s="186">
        <f t="shared" si="98"/>
        <v>0</v>
      </c>
      <c r="O348" s="187">
        <f t="shared" si="99"/>
        <v>0</v>
      </c>
      <c r="P348" s="188">
        <v>0</v>
      </c>
      <c r="Q348" s="189">
        <f t="shared" si="100"/>
        <v>0</v>
      </c>
      <c r="R348" s="225"/>
      <c r="S348" s="226"/>
      <c r="T348" s="181">
        <v>0</v>
      </c>
      <c r="U348" s="181">
        <v>0</v>
      </c>
      <c r="V348" s="192">
        <f t="shared" si="81"/>
        <v>1</v>
      </c>
      <c r="W348" s="193">
        <f t="shared" si="92"/>
        <v>0</v>
      </c>
      <c r="X348" s="193">
        <f t="shared" si="82"/>
        <v>0</v>
      </c>
      <c r="Y348" s="193">
        <f t="shared" si="93"/>
        <v>0</v>
      </c>
      <c r="Z348" s="193">
        <f t="shared" si="82"/>
        <v>0</v>
      </c>
      <c r="AB348" s="169"/>
      <c r="AC348" s="169"/>
      <c r="AD348" s="170"/>
      <c r="AE348" s="169"/>
      <c r="AF348" s="170"/>
      <c r="AG348" s="171"/>
      <c r="AH348" s="172"/>
      <c r="AI348" s="172"/>
      <c r="AJ348" s="173"/>
      <c r="AK348" s="169"/>
      <c r="AL348" s="169"/>
      <c r="AM348" s="169"/>
      <c r="AN348" s="169"/>
    </row>
    <row r="349" spans="2:40" s="122" customFormat="1" ht="15.6" hidden="1" customHeight="1" outlineLevel="1">
      <c r="B349" s="231"/>
      <c r="C349" s="200"/>
      <c r="D349" s="201"/>
      <c r="E349" s="222"/>
      <c r="F349" s="223"/>
      <c r="G349" s="179">
        <f t="shared" si="102"/>
        <v>0</v>
      </c>
      <c r="H349" s="207" t="s">
        <v>142</v>
      </c>
      <c r="I349" s="181">
        <v>0</v>
      </c>
      <c r="J349" s="179">
        <f t="shared" si="91"/>
        <v>0</v>
      </c>
      <c r="K349" s="224"/>
      <c r="L349" s="235"/>
      <c r="M349" s="236"/>
      <c r="N349" s="186">
        <f t="shared" si="98"/>
        <v>0</v>
      </c>
      <c r="O349" s="187">
        <f t="shared" si="99"/>
        <v>0</v>
      </c>
      <c r="P349" s="188">
        <v>0</v>
      </c>
      <c r="Q349" s="189">
        <f t="shared" si="100"/>
        <v>0</v>
      </c>
      <c r="R349" s="225"/>
      <c r="S349" s="226"/>
      <c r="T349" s="181">
        <v>0</v>
      </c>
      <c r="U349" s="181">
        <v>0</v>
      </c>
      <c r="V349" s="192">
        <f t="shared" ref="V349:V412" si="103">1-T349-U349</f>
        <v>1</v>
      </c>
      <c r="W349" s="193">
        <f t="shared" si="92"/>
        <v>0</v>
      </c>
      <c r="X349" s="193">
        <f t="shared" ref="X349:Z412" si="104">IF(AND(W349&lt;&gt;0,$D$31&lt;&gt;0),W349/$D$31,0)</f>
        <v>0</v>
      </c>
      <c r="Y349" s="193">
        <f t="shared" si="93"/>
        <v>0</v>
      </c>
      <c r="Z349" s="193">
        <f t="shared" si="104"/>
        <v>0</v>
      </c>
      <c r="AB349" s="169"/>
      <c r="AC349" s="169"/>
      <c r="AD349" s="170"/>
      <c r="AE349" s="169"/>
      <c r="AF349" s="170"/>
      <c r="AG349" s="171"/>
      <c r="AH349" s="172"/>
      <c r="AI349" s="172"/>
      <c r="AJ349" s="173"/>
      <c r="AK349" s="169"/>
      <c r="AL349" s="169"/>
      <c r="AM349" s="169"/>
      <c r="AN349" s="169"/>
    </row>
    <row r="350" spans="2:40" s="122" customFormat="1" ht="15.75" collapsed="1">
      <c r="B350" s="237">
        <v>4</v>
      </c>
      <c r="C350" s="203" t="s">
        <v>197</v>
      </c>
      <c r="D350" s="204"/>
      <c r="E350" s="205" t="s">
        <v>142</v>
      </c>
      <c r="F350" s="206">
        <f>SUM(F351:F370)</f>
        <v>0</v>
      </c>
      <c r="G350" s="206">
        <f>IF(AND(F350&lt;&gt;0,$D$31&lt;&gt;0),F350/$D$31,0)</f>
        <v>0</v>
      </c>
      <c r="H350" s="207" t="s">
        <v>142</v>
      </c>
      <c r="I350" s="208" t="s">
        <v>142</v>
      </c>
      <c r="J350" s="209">
        <f>SUM(J351:J370)</f>
        <v>0</v>
      </c>
      <c r="K350" s="210" t="s">
        <v>142</v>
      </c>
      <c r="L350" s="233" t="s">
        <v>142</v>
      </c>
      <c r="M350" s="234" t="s">
        <v>142</v>
      </c>
      <c r="N350" s="213" t="s">
        <v>142</v>
      </c>
      <c r="O350" s="214">
        <f>SUM(O351:O370)</f>
        <v>0</v>
      </c>
      <c r="P350" s="215" t="s">
        <v>142</v>
      </c>
      <c r="Q350" s="216">
        <f>SUM(Q351:Q370)</f>
        <v>0</v>
      </c>
      <c r="R350" s="217" t="s">
        <v>142</v>
      </c>
      <c r="S350" s="218" t="s">
        <v>142</v>
      </c>
      <c r="T350" s="219">
        <f>IF(W350&lt;&gt;0,W350/($F$350+$O$350),0)</f>
        <v>0</v>
      </c>
      <c r="U350" s="219">
        <f>IF(Y350&lt;&gt;0,Y350/($F$350+$O$350),0)</f>
        <v>0</v>
      </c>
      <c r="V350" s="220">
        <f t="shared" si="103"/>
        <v>1</v>
      </c>
      <c r="W350" s="221">
        <f>SUM(W351:W370)</f>
        <v>0</v>
      </c>
      <c r="X350" s="221">
        <f t="shared" si="104"/>
        <v>0</v>
      </c>
      <c r="Y350" s="221">
        <f>SUM(Y351:Y370)</f>
        <v>0</v>
      </c>
      <c r="Z350" s="221">
        <f t="shared" si="104"/>
        <v>0</v>
      </c>
      <c r="AB350" s="169"/>
      <c r="AC350" s="169"/>
      <c r="AD350" s="170"/>
      <c r="AE350" s="169"/>
      <c r="AF350" s="170"/>
      <c r="AG350" s="171"/>
      <c r="AH350" s="172"/>
      <c r="AI350" s="172"/>
      <c r="AJ350" s="173"/>
      <c r="AK350" s="169"/>
      <c r="AL350" s="169"/>
      <c r="AM350" s="169"/>
      <c r="AN350" s="169"/>
    </row>
    <row r="351" spans="2:40" s="122" customFormat="1" ht="15.6" hidden="1" customHeight="1" outlineLevel="1">
      <c r="B351" s="229">
        <v>4</v>
      </c>
      <c r="C351" s="175" t="s">
        <v>197</v>
      </c>
      <c r="D351" s="176"/>
      <c r="E351" s="222"/>
      <c r="F351" s="223"/>
      <c r="G351" s="179">
        <f>IF(AND(F351&lt;&gt;0,$D$31&lt;&gt;0),F351/$D$31,0)</f>
        <v>0</v>
      </c>
      <c r="H351" s="207" t="s">
        <v>142</v>
      </c>
      <c r="I351" s="181">
        <v>0</v>
      </c>
      <c r="J351" s="179">
        <f t="shared" si="91"/>
        <v>0</v>
      </c>
      <c r="K351" s="224"/>
      <c r="L351" s="235"/>
      <c r="M351" s="236"/>
      <c r="N351" s="186">
        <f>IF(M351&lt;&gt;0,INT(59/M351),0)</f>
        <v>0</v>
      </c>
      <c r="O351" s="187">
        <f>F351*N351</f>
        <v>0</v>
      </c>
      <c r="P351" s="188">
        <v>0</v>
      </c>
      <c r="Q351" s="189">
        <f>O351*P351</f>
        <v>0</v>
      </c>
      <c r="R351" s="225"/>
      <c r="S351" s="226"/>
      <c r="T351" s="181">
        <v>0</v>
      </c>
      <c r="U351" s="181">
        <v>0</v>
      </c>
      <c r="V351" s="192">
        <f t="shared" si="103"/>
        <v>1</v>
      </c>
      <c r="W351" s="193">
        <f t="shared" si="92"/>
        <v>0</v>
      </c>
      <c r="X351" s="193">
        <f t="shared" si="104"/>
        <v>0</v>
      </c>
      <c r="Y351" s="193">
        <f t="shared" si="93"/>
        <v>0</v>
      </c>
      <c r="Z351" s="193">
        <f t="shared" si="104"/>
        <v>0</v>
      </c>
      <c r="AB351" s="169"/>
      <c r="AC351" s="169"/>
      <c r="AD351" s="170"/>
      <c r="AE351" s="169"/>
      <c r="AF351" s="170"/>
      <c r="AG351" s="171"/>
      <c r="AH351" s="172"/>
      <c r="AI351" s="172"/>
      <c r="AJ351" s="173"/>
      <c r="AK351" s="169"/>
      <c r="AL351" s="169"/>
      <c r="AM351" s="169"/>
      <c r="AN351" s="169"/>
    </row>
    <row r="352" spans="2:40" s="122" customFormat="1" ht="15.6" hidden="1" customHeight="1" outlineLevel="1">
      <c r="B352" s="230"/>
      <c r="C352" s="195"/>
      <c r="D352" s="196"/>
      <c r="E352" s="222"/>
      <c r="F352" s="223"/>
      <c r="G352" s="179">
        <f>IF(AND(F352&lt;&gt;0,$D$31&lt;&gt;0),F352/$D$31,0)</f>
        <v>0</v>
      </c>
      <c r="H352" s="207" t="s">
        <v>142</v>
      </c>
      <c r="I352" s="181">
        <v>0</v>
      </c>
      <c r="J352" s="179">
        <f t="shared" si="91"/>
        <v>0</v>
      </c>
      <c r="K352" s="224"/>
      <c r="L352" s="235"/>
      <c r="M352" s="236"/>
      <c r="N352" s="186">
        <f t="shared" ref="N352:N370" si="105">IF(M352&lt;&gt;0,INT(59/M352),0)</f>
        <v>0</v>
      </c>
      <c r="O352" s="187">
        <f t="shared" ref="O352:O370" si="106">F352*N352</f>
        <v>0</v>
      </c>
      <c r="P352" s="188">
        <v>0</v>
      </c>
      <c r="Q352" s="189">
        <f t="shared" ref="Q352:Q370" si="107">O352*P352</f>
        <v>0</v>
      </c>
      <c r="R352" s="225"/>
      <c r="S352" s="226"/>
      <c r="T352" s="181">
        <v>0</v>
      </c>
      <c r="U352" s="181">
        <v>0</v>
      </c>
      <c r="V352" s="192">
        <f t="shared" si="103"/>
        <v>1</v>
      </c>
      <c r="W352" s="193">
        <f t="shared" si="92"/>
        <v>0</v>
      </c>
      <c r="X352" s="193">
        <f t="shared" si="104"/>
        <v>0</v>
      </c>
      <c r="Y352" s="193">
        <f t="shared" si="93"/>
        <v>0</v>
      </c>
      <c r="Z352" s="193">
        <f t="shared" si="104"/>
        <v>0</v>
      </c>
      <c r="AB352" s="169"/>
      <c r="AC352" s="169"/>
      <c r="AD352" s="170"/>
      <c r="AE352" s="169"/>
      <c r="AF352" s="170"/>
      <c r="AG352" s="171"/>
      <c r="AH352" s="172"/>
      <c r="AI352" s="172"/>
      <c r="AJ352" s="173"/>
      <c r="AK352" s="169"/>
      <c r="AL352" s="169"/>
      <c r="AM352" s="169"/>
      <c r="AN352" s="169"/>
    </row>
    <row r="353" spans="2:40" s="122" customFormat="1" ht="15.6" hidden="1" customHeight="1" outlineLevel="1">
      <c r="B353" s="230"/>
      <c r="C353" s="195"/>
      <c r="D353" s="196"/>
      <c r="E353" s="222"/>
      <c r="F353" s="223"/>
      <c r="G353" s="179">
        <f t="shared" ref="G353:G364" si="108">IF(AND(F353&lt;&gt;0,$D$31&lt;&gt;0),F353/$D$31,0)</f>
        <v>0</v>
      </c>
      <c r="H353" s="207" t="s">
        <v>142</v>
      </c>
      <c r="I353" s="181">
        <v>0</v>
      </c>
      <c r="J353" s="179">
        <f t="shared" si="91"/>
        <v>0</v>
      </c>
      <c r="K353" s="224"/>
      <c r="L353" s="235"/>
      <c r="M353" s="236"/>
      <c r="N353" s="186">
        <f t="shared" si="105"/>
        <v>0</v>
      </c>
      <c r="O353" s="187">
        <f t="shared" si="106"/>
        <v>0</v>
      </c>
      <c r="P353" s="188">
        <v>0</v>
      </c>
      <c r="Q353" s="189">
        <f t="shared" si="107"/>
        <v>0</v>
      </c>
      <c r="R353" s="225"/>
      <c r="S353" s="226"/>
      <c r="T353" s="181">
        <v>0</v>
      </c>
      <c r="U353" s="181">
        <v>0</v>
      </c>
      <c r="V353" s="192">
        <f t="shared" si="103"/>
        <v>1</v>
      </c>
      <c r="W353" s="193">
        <f t="shared" si="92"/>
        <v>0</v>
      </c>
      <c r="X353" s="193">
        <f t="shared" si="104"/>
        <v>0</v>
      </c>
      <c r="Y353" s="193">
        <f t="shared" si="93"/>
        <v>0</v>
      </c>
      <c r="Z353" s="193">
        <f t="shared" si="104"/>
        <v>0</v>
      </c>
      <c r="AB353" s="169"/>
      <c r="AC353" s="169"/>
      <c r="AD353" s="170"/>
      <c r="AE353" s="169"/>
      <c r="AF353" s="170"/>
      <c r="AG353" s="171"/>
      <c r="AH353" s="172"/>
      <c r="AI353" s="172"/>
      <c r="AJ353" s="173"/>
      <c r="AK353" s="169"/>
      <c r="AL353" s="169"/>
      <c r="AM353" s="169"/>
      <c r="AN353" s="169"/>
    </row>
    <row r="354" spans="2:40" s="122" customFormat="1" ht="15.6" hidden="1" customHeight="1" outlineLevel="1">
      <c r="B354" s="230"/>
      <c r="C354" s="195"/>
      <c r="D354" s="196"/>
      <c r="E354" s="222"/>
      <c r="F354" s="223"/>
      <c r="G354" s="179">
        <f t="shared" si="108"/>
        <v>0</v>
      </c>
      <c r="H354" s="207" t="s">
        <v>142</v>
      </c>
      <c r="I354" s="181">
        <v>0</v>
      </c>
      <c r="J354" s="179">
        <f t="shared" si="91"/>
        <v>0</v>
      </c>
      <c r="K354" s="224"/>
      <c r="L354" s="235"/>
      <c r="M354" s="236"/>
      <c r="N354" s="186">
        <f t="shared" si="105"/>
        <v>0</v>
      </c>
      <c r="O354" s="187">
        <f t="shared" si="106"/>
        <v>0</v>
      </c>
      <c r="P354" s="188">
        <v>0</v>
      </c>
      <c r="Q354" s="189">
        <f t="shared" si="107"/>
        <v>0</v>
      </c>
      <c r="R354" s="225"/>
      <c r="S354" s="226"/>
      <c r="T354" s="181">
        <v>0</v>
      </c>
      <c r="U354" s="181">
        <v>0</v>
      </c>
      <c r="V354" s="192">
        <f t="shared" si="103"/>
        <v>1</v>
      </c>
      <c r="W354" s="193">
        <f t="shared" si="92"/>
        <v>0</v>
      </c>
      <c r="X354" s="193">
        <f t="shared" si="104"/>
        <v>0</v>
      </c>
      <c r="Y354" s="193">
        <f t="shared" si="93"/>
        <v>0</v>
      </c>
      <c r="Z354" s="193">
        <f t="shared" si="104"/>
        <v>0</v>
      </c>
      <c r="AB354" s="169"/>
      <c r="AC354" s="169"/>
      <c r="AD354" s="170"/>
      <c r="AE354" s="169"/>
      <c r="AF354" s="170"/>
      <c r="AG354" s="171"/>
      <c r="AH354" s="172"/>
      <c r="AI354" s="172"/>
      <c r="AJ354" s="173"/>
      <c r="AK354" s="169"/>
      <c r="AL354" s="169"/>
      <c r="AM354" s="169"/>
      <c r="AN354" s="169"/>
    </row>
    <row r="355" spans="2:40" s="122" customFormat="1" ht="15.6" hidden="1" customHeight="1" outlineLevel="1">
      <c r="B355" s="230"/>
      <c r="C355" s="195"/>
      <c r="D355" s="196"/>
      <c r="E355" s="222"/>
      <c r="F355" s="223"/>
      <c r="G355" s="179">
        <f t="shared" si="108"/>
        <v>0</v>
      </c>
      <c r="H355" s="207" t="s">
        <v>142</v>
      </c>
      <c r="I355" s="181">
        <v>0</v>
      </c>
      <c r="J355" s="179">
        <f t="shared" si="91"/>
        <v>0</v>
      </c>
      <c r="K355" s="224"/>
      <c r="L355" s="235"/>
      <c r="M355" s="236"/>
      <c r="N355" s="186">
        <f t="shared" si="105"/>
        <v>0</v>
      </c>
      <c r="O355" s="187">
        <f t="shared" si="106"/>
        <v>0</v>
      </c>
      <c r="P355" s="188">
        <v>0</v>
      </c>
      <c r="Q355" s="189">
        <f t="shared" si="107"/>
        <v>0</v>
      </c>
      <c r="R355" s="225"/>
      <c r="S355" s="226"/>
      <c r="T355" s="181">
        <v>0</v>
      </c>
      <c r="U355" s="181">
        <v>0</v>
      </c>
      <c r="V355" s="192">
        <f t="shared" si="103"/>
        <v>1</v>
      </c>
      <c r="W355" s="193">
        <f t="shared" si="92"/>
        <v>0</v>
      </c>
      <c r="X355" s="193">
        <f t="shared" si="104"/>
        <v>0</v>
      </c>
      <c r="Y355" s="193">
        <f t="shared" si="93"/>
        <v>0</v>
      </c>
      <c r="Z355" s="193">
        <f t="shared" si="104"/>
        <v>0</v>
      </c>
      <c r="AB355" s="169"/>
      <c r="AC355" s="169"/>
      <c r="AD355" s="170"/>
      <c r="AE355" s="169"/>
      <c r="AF355" s="170"/>
      <c r="AG355" s="171"/>
      <c r="AH355" s="172"/>
      <c r="AI355" s="172"/>
      <c r="AJ355" s="173"/>
      <c r="AK355" s="169"/>
      <c r="AL355" s="169"/>
      <c r="AM355" s="169"/>
      <c r="AN355" s="169"/>
    </row>
    <row r="356" spans="2:40" s="122" customFormat="1" ht="15.6" hidden="1" customHeight="1" outlineLevel="1">
      <c r="B356" s="230"/>
      <c r="C356" s="195"/>
      <c r="D356" s="196"/>
      <c r="E356" s="222"/>
      <c r="F356" s="223"/>
      <c r="G356" s="179">
        <f t="shared" si="108"/>
        <v>0</v>
      </c>
      <c r="H356" s="207" t="s">
        <v>142</v>
      </c>
      <c r="I356" s="181">
        <v>0</v>
      </c>
      <c r="J356" s="179">
        <f t="shared" si="91"/>
        <v>0</v>
      </c>
      <c r="K356" s="224"/>
      <c r="L356" s="235"/>
      <c r="M356" s="236"/>
      <c r="N356" s="186">
        <f t="shared" si="105"/>
        <v>0</v>
      </c>
      <c r="O356" s="187">
        <f t="shared" si="106"/>
        <v>0</v>
      </c>
      <c r="P356" s="188">
        <v>0</v>
      </c>
      <c r="Q356" s="189">
        <f t="shared" si="107"/>
        <v>0</v>
      </c>
      <c r="R356" s="225"/>
      <c r="S356" s="226"/>
      <c r="T356" s="181">
        <v>0</v>
      </c>
      <c r="U356" s="181">
        <v>0</v>
      </c>
      <c r="V356" s="192">
        <f t="shared" si="103"/>
        <v>1</v>
      </c>
      <c r="W356" s="193">
        <f t="shared" si="92"/>
        <v>0</v>
      </c>
      <c r="X356" s="193">
        <f t="shared" si="104"/>
        <v>0</v>
      </c>
      <c r="Y356" s="193">
        <f t="shared" si="93"/>
        <v>0</v>
      </c>
      <c r="Z356" s="193">
        <f t="shared" si="104"/>
        <v>0</v>
      </c>
      <c r="AB356" s="169"/>
      <c r="AC356" s="169"/>
      <c r="AD356" s="170"/>
      <c r="AE356" s="169"/>
      <c r="AF356" s="170"/>
      <c r="AG356" s="171"/>
      <c r="AH356" s="172"/>
      <c r="AI356" s="172"/>
      <c r="AJ356" s="173"/>
      <c r="AK356" s="169"/>
      <c r="AL356" s="169"/>
      <c r="AM356" s="169"/>
      <c r="AN356" s="169"/>
    </row>
    <row r="357" spans="2:40" s="122" customFormat="1" ht="15.6" hidden="1" customHeight="1" outlineLevel="1">
      <c r="B357" s="230"/>
      <c r="C357" s="195"/>
      <c r="D357" s="196"/>
      <c r="E357" s="222"/>
      <c r="F357" s="223"/>
      <c r="G357" s="179">
        <f t="shared" si="108"/>
        <v>0</v>
      </c>
      <c r="H357" s="207" t="s">
        <v>142</v>
      </c>
      <c r="I357" s="181">
        <v>0</v>
      </c>
      <c r="J357" s="179">
        <f t="shared" si="91"/>
        <v>0</v>
      </c>
      <c r="K357" s="224"/>
      <c r="L357" s="235"/>
      <c r="M357" s="236"/>
      <c r="N357" s="186">
        <f t="shared" si="105"/>
        <v>0</v>
      </c>
      <c r="O357" s="187">
        <f t="shared" si="106"/>
        <v>0</v>
      </c>
      <c r="P357" s="188">
        <v>0</v>
      </c>
      <c r="Q357" s="189">
        <f t="shared" si="107"/>
        <v>0</v>
      </c>
      <c r="R357" s="225"/>
      <c r="S357" s="226"/>
      <c r="T357" s="181">
        <v>0</v>
      </c>
      <c r="U357" s="181">
        <v>0</v>
      </c>
      <c r="V357" s="192">
        <f t="shared" si="103"/>
        <v>1</v>
      </c>
      <c r="W357" s="193">
        <f t="shared" si="92"/>
        <v>0</v>
      </c>
      <c r="X357" s="193">
        <f t="shared" si="104"/>
        <v>0</v>
      </c>
      <c r="Y357" s="193">
        <f t="shared" si="93"/>
        <v>0</v>
      </c>
      <c r="Z357" s="193">
        <f t="shared" si="104"/>
        <v>0</v>
      </c>
      <c r="AB357" s="169"/>
      <c r="AC357" s="169"/>
      <c r="AD357" s="170"/>
      <c r="AE357" s="169"/>
      <c r="AF357" s="170"/>
      <c r="AG357" s="171"/>
      <c r="AH357" s="172"/>
      <c r="AI357" s="172"/>
      <c r="AJ357" s="173"/>
      <c r="AK357" s="169"/>
      <c r="AL357" s="169"/>
      <c r="AM357" s="169"/>
      <c r="AN357" s="169"/>
    </row>
    <row r="358" spans="2:40" s="122" customFormat="1" ht="15.6" hidden="1" customHeight="1" outlineLevel="1">
      <c r="B358" s="230"/>
      <c r="C358" s="195"/>
      <c r="D358" s="196"/>
      <c r="E358" s="222"/>
      <c r="F358" s="223"/>
      <c r="G358" s="179">
        <f t="shared" si="108"/>
        <v>0</v>
      </c>
      <c r="H358" s="207" t="s">
        <v>142</v>
      </c>
      <c r="I358" s="181">
        <v>0</v>
      </c>
      <c r="J358" s="179">
        <f t="shared" si="91"/>
        <v>0</v>
      </c>
      <c r="K358" s="224"/>
      <c r="L358" s="235"/>
      <c r="M358" s="236"/>
      <c r="N358" s="186">
        <f t="shared" si="105"/>
        <v>0</v>
      </c>
      <c r="O358" s="187">
        <f t="shared" si="106"/>
        <v>0</v>
      </c>
      <c r="P358" s="188">
        <v>0</v>
      </c>
      <c r="Q358" s="189">
        <f t="shared" si="107"/>
        <v>0</v>
      </c>
      <c r="R358" s="225"/>
      <c r="S358" s="226"/>
      <c r="T358" s="181">
        <v>0</v>
      </c>
      <c r="U358" s="181">
        <v>0</v>
      </c>
      <c r="V358" s="192">
        <f t="shared" si="103"/>
        <v>1</v>
      </c>
      <c r="W358" s="193">
        <f t="shared" si="92"/>
        <v>0</v>
      </c>
      <c r="X358" s="193">
        <f t="shared" si="104"/>
        <v>0</v>
      </c>
      <c r="Y358" s="193">
        <f t="shared" si="93"/>
        <v>0</v>
      </c>
      <c r="Z358" s="193">
        <f t="shared" si="104"/>
        <v>0</v>
      </c>
      <c r="AB358" s="169"/>
      <c r="AC358" s="169"/>
      <c r="AD358" s="170"/>
      <c r="AE358" s="169"/>
      <c r="AF358" s="170"/>
      <c r="AG358" s="171"/>
      <c r="AH358" s="172"/>
      <c r="AI358" s="172"/>
      <c r="AJ358" s="173"/>
      <c r="AK358" s="169"/>
      <c r="AL358" s="169"/>
      <c r="AM358" s="169"/>
      <c r="AN358" s="169"/>
    </row>
    <row r="359" spans="2:40" s="122" customFormat="1" ht="15.6" hidden="1" customHeight="1" outlineLevel="1">
      <c r="B359" s="230"/>
      <c r="C359" s="195"/>
      <c r="D359" s="196"/>
      <c r="E359" s="222"/>
      <c r="F359" s="223"/>
      <c r="G359" s="179">
        <f t="shared" si="108"/>
        <v>0</v>
      </c>
      <c r="H359" s="207" t="s">
        <v>142</v>
      </c>
      <c r="I359" s="181">
        <v>0</v>
      </c>
      <c r="J359" s="179">
        <f t="shared" si="91"/>
        <v>0</v>
      </c>
      <c r="K359" s="224"/>
      <c r="L359" s="235"/>
      <c r="M359" s="236"/>
      <c r="N359" s="186">
        <f t="shared" si="105"/>
        <v>0</v>
      </c>
      <c r="O359" s="187">
        <f t="shared" si="106"/>
        <v>0</v>
      </c>
      <c r="P359" s="188">
        <v>0</v>
      </c>
      <c r="Q359" s="189">
        <f t="shared" si="107"/>
        <v>0</v>
      </c>
      <c r="R359" s="225"/>
      <c r="S359" s="226"/>
      <c r="T359" s="181">
        <v>0</v>
      </c>
      <c r="U359" s="181">
        <v>0</v>
      </c>
      <c r="V359" s="192">
        <f t="shared" si="103"/>
        <v>1</v>
      </c>
      <c r="W359" s="193">
        <f t="shared" si="92"/>
        <v>0</v>
      </c>
      <c r="X359" s="193">
        <f t="shared" si="104"/>
        <v>0</v>
      </c>
      <c r="Y359" s="193">
        <f t="shared" si="93"/>
        <v>0</v>
      </c>
      <c r="Z359" s="193">
        <f t="shared" si="104"/>
        <v>0</v>
      </c>
      <c r="AB359" s="169"/>
      <c r="AC359" s="169"/>
      <c r="AD359" s="170"/>
      <c r="AE359" s="169"/>
      <c r="AF359" s="170"/>
      <c r="AG359" s="171"/>
      <c r="AH359" s="172"/>
      <c r="AI359" s="172"/>
      <c r="AJ359" s="173"/>
      <c r="AK359" s="169"/>
      <c r="AL359" s="169"/>
      <c r="AM359" s="169"/>
      <c r="AN359" s="169"/>
    </row>
    <row r="360" spans="2:40" s="122" customFormat="1" ht="15.6" hidden="1" customHeight="1" outlineLevel="1">
      <c r="B360" s="230"/>
      <c r="C360" s="195"/>
      <c r="D360" s="196"/>
      <c r="E360" s="222"/>
      <c r="F360" s="223"/>
      <c r="G360" s="179">
        <f t="shared" si="108"/>
        <v>0</v>
      </c>
      <c r="H360" s="207" t="s">
        <v>142</v>
      </c>
      <c r="I360" s="181">
        <v>0</v>
      </c>
      <c r="J360" s="179">
        <f t="shared" si="91"/>
        <v>0</v>
      </c>
      <c r="K360" s="224"/>
      <c r="L360" s="235"/>
      <c r="M360" s="236"/>
      <c r="N360" s="186">
        <f t="shared" si="105"/>
        <v>0</v>
      </c>
      <c r="O360" s="187">
        <f t="shared" si="106"/>
        <v>0</v>
      </c>
      <c r="P360" s="188">
        <v>0</v>
      </c>
      <c r="Q360" s="189">
        <f t="shared" si="107"/>
        <v>0</v>
      </c>
      <c r="R360" s="225"/>
      <c r="S360" s="226"/>
      <c r="T360" s="181">
        <v>0</v>
      </c>
      <c r="U360" s="181">
        <v>0</v>
      </c>
      <c r="V360" s="192">
        <f t="shared" si="103"/>
        <v>1</v>
      </c>
      <c r="W360" s="193">
        <f t="shared" si="92"/>
        <v>0</v>
      </c>
      <c r="X360" s="193">
        <f t="shared" si="104"/>
        <v>0</v>
      </c>
      <c r="Y360" s="193">
        <f t="shared" si="93"/>
        <v>0</v>
      </c>
      <c r="Z360" s="193">
        <f t="shared" si="104"/>
        <v>0</v>
      </c>
      <c r="AB360" s="169"/>
      <c r="AC360" s="169"/>
      <c r="AD360" s="170"/>
      <c r="AE360" s="169"/>
      <c r="AF360" s="170"/>
      <c r="AG360" s="171"/>
      <c r="AH360" s="172"/>
      <c r="AI360" s="172"/>
      <c r="AJ360" s="173"/>
      <c r="AK360" s="169"/>
      <c r="AL360" s="169"/>
      <c r="AM360" s="169"/>
      <c r="AN360" s="169"/>
    </row>
    <row r="361" spans="2:40" s="122" customFormat="1" ht="15.6" hidden="1" customHeight="1" outlineLevel="1">
      <c r="B361" s="230"/>
      <c r="C361" s="195"/>
      <c r="D361" s="196"/>
      <c r="E361" s="222"/>
      <c r="F361" s="223"/>
      <c r="G361" s="179">
        <f t="shared" si="108"/>
        <v>0</v>
      </c>
      <c r="H361" s="207" t="s">
        <v>142</v>
      </c>
      <c r="I361" s="181">
        <v>0</v>
      </c>
      <c r="J361" s="179">
        <f t="shared" si="91"/>
        <v>0</v>
      </c>
      <c r="K361" s="224"/>
      <c r="L361" s="235"/>
      <c r="M361" s="236"/>
      <c r="N361" s="186">
        <f t="shared" si="105"/>
        <v>0</v>
      </c>
      <c r="O361" s="187">
        <f t="shared" si="106"/>
        <v>0</v>
      </c>
      <c r="P361" s="188">
        <v>0</v>
      </c>
      <c r="Q361" s="189">
        <f t="shared" si="107"/>
        <v>0</v>
      </c>
      <c r="R361" s="225"/>
      <c r="S361" s="226"/>
      <c r="T361" s="181">
        <v>0</v>
      </c>
      <c r="U361" s="181">
        <v>0</v>
      </c>
      <c r="V361" s="192">
        <f t="shared" si="103"/>
        <v>1</v>
      </c>
      <c r="W361" s="193">
        <f t="shared" si="92"/>
        <v>0</v>
      </c>
      <c r="X361" s="193">
        <f t="shared" si="104"/>
        <v>0</v>
      </c>
      <c r="Y361" s="193">
        <f t="shared" si="93"/>
        <v>0</v>
      </c>
      <c r="Z361" s="193">
        <f t="shared" si="104"/>
        <v>0</v>
      </c>
      <c r="AB361" s="169"/>
      <c r="AC361" s="169"/>
      <c r="AD361" s="170"/>
      <c r="AE361" s="169"/>
      <c r="AF361" s="170"/>
      <c r="AG361" s="171"/>
      <c r="AH361" s="172"/>
      <c r="AI361" s="172"/>
      <c r="AJ361" s="173"/>
      <c r="AK361" s="169"/>
      <c r="AL361" s="169"/>
      <c r="AM361" s="169"/>
      <c r="AN361" s="169"/>
    </row>
    <row r="362" spans="2:40" s="122" customFormat="1" ht="15.6" hidden="1" customHeight="1" outlineLevel="1">
      <c r="B362" s="230"/>
      <c r="C362" s="195"/>
      <c r="D362" s="196"/>
      <c r="E362" s="222"/>
      <c r="F362" s="223"/>
      <c r="G362" s="179">
        <f t="shared" si="108"/>
        <v>0</v>
      </c>
      <c r="H362" s="207" t="s">
        <v>142</v>
      </c>
      <c r="I362" s="181">
        <v>0</v>
      </c>
      <c r="J362" s="179">
        <f t="shared" si="91"/>
        <v>0</v>
      </c>
      <c r="K362" s="224"/>
      <c r="L362" s="235"/>
      <c r="M362" s="236"/>
      <c r="N362" s="186">
        <f t="shared" si="105"/>
        <v>0</v>
      </c>
      <c r="O362" s="187">
        <f t="shared" si="106"/>
        <v>0</v>
      </c>
      <c r="P362" s="188">
        <v>0</v>
      </c>
      <c r="Q362" s="189">
        <f t="shared" si="107"/>
        <v>0</v>
      </c>
      <c r="R362" s="225"/>
      <c r="S362" s="226"/>
      <c r="T362" s="181">
        <v>0</v>
      </c>
      <c r="U362" s="181">
        <v>0</v>
      </c>
      <c r="V362" s="192">
        <f t="shared" si="103"/>
        <v>1</v>
      </c>
      <c r="W362" s="193">
        <f t="shared" si="92"/>
        <v>0</v>
      </c>
      <c r="X362" s="193">
        <f t="shared" si="104"/>
        <v>0</v>
      </c>
      <c r="Y362" s="193">
        <f t="shared" si="93"/>
        <v>0</v>
      </c>
      <c r="Z362" s="193">
        <f t="shared" si="104"/>
        <v>0</v>
      </c>
      <c r="AB362" s="169"/>
      <c r="AC362" s="169"/>
      <c r="AD362" s="170"/>
      <c r="AE362" s="169"/>
      <c r="AF362" s="170"/>
      <c r="AG362" s="171"/>
      <c r="AH362" s="172"/>
      <c r="AI362" s="172"/>
      <c r="AJ362" s="173"/>
      <c r="AK362" s="169"/>
      <c r="AL362" s="169"/>
      <c r="AM362" s="169"/>
      <c r="AN362" s="169"/>
    </row>
    <row r="363" spans="2:40" s="122" customFormat="1" ht="15.6" hidden="1" customHeight="1" outlineLevel="1">
      <c r="B363" s="230"/>
      <c r="C363" s="195"/>
      <c r="D363" s="196"/>
      <c r="E363" s="222"/>
      <c r="F363" s="223"/>
      <c r="G363" s="179">
        <f t="shared" si="108"/>
        <v>0</v>
      </c>
      <c r="H363" s="207" t="s">
        <v>142</v>
      </c>
      <c r="I363" s="181">
        <v>0</v>
      </c>
      <c r="J363" s="179">
        <f t="shared" si="91"/>
        <v>0</v>
      </c>
      <c r="K363" s="224"/>
      <c r="L363" s="235"/>
      <c r="M363" s="236"/>
      <c r="N363" s="186">
        <f t="shared" si="105"/>
        <v>0</v>
      </c>
      <c r="O363" s="187">
        <f t="shared" si="106"/>
        <v>0</v>
      </c>
      <c r="P363" s="188">
        <v>0</v>
      </c>
      <c r="Q363" s="189">
        <f t="shared" si="107"/>
        <v>0</v>
      </c>
      <c r="R363" s="225"/>
      <c r="S363" s="226"/>
      <c r="T363" s="181">
        <v>0</v>
      </c>
      <c r="U363" s="181">
        <v>0</v>
      </c>
      <c r="V363" s="192">
        <f t="shared" si="103"/>
        <v>1</v>
      </c>
      <c r="W363" s="193">
        <f t="shared" si="92"/>
        <v>0</v>
      </c>
      <c r="X363" s="193">
        <f t="shared" si="104"/>
        <v>0</v>
      </c>
      <c r="Y363" s="193">
        <f t="shared" si="93"/>
        <v>0</v>
      </c>
      <c r="Z363" s="193">
        <f t="shared" si="104"/>
        <v>0</v>
      </c>
      <c r="AB363" s="169"/>
      <c r="AC363" s="169"/>
      <c r="AD363" s="170"/>
      <c r="AE363" s="169"/>
      <c r="AF363" s="170"/>
      <c r="AG363" s="171"/>
      <c r="AH363" s="172"/>
      <c r="AI363" s="172"/>
      <c r="AJ363" s="173"/>
      <c r="AK363" s="169"/>
      <c r="AL363" s="169"/>
      <c r="AM363" s="169"/>
      <c r="AN363" s="169"/>
    </row>
    <row r="364" spans="2:40" s="122" customFormat="1" ht="15.6" hidden="1" customHeight="1" outlineLevel="1">
      <c r="B364" s="230"/>
      <c r="C364" s="195"/>
      <c r="D364" s="196"/>
      <c r="E364" s="222"/>
      <c r="F364" s="223"/>
      <c r="G364" s="179">
        <f t="shared" si="108"/>
        <v>0</v>
      </c>
      <c r="H364" s="207" t="s">
        <v>142</v>
      </c>
      <c r="I364" s="181">
        <v>0</v>
      </c>
      <c r="J364" s="179">
        <f t="shared" si="91"/>
        <v>0</v>
      </c>
      <c r="K364" s="224"/>
      <c r="L364" s="235"/>
      <c r="M364" s="236"/>
      <c r="N364" s="186">
        <f t="shared" si="105"/>
        <v>0</v>
      </c>
      <c r="O364" s="187">
        <f t="shared" si="106"/>
        <v>0</v>
      </c>
      <c r="P364" s="188">
        <v>0</v>
      </c>
      <c r="Q364" s="189">
        <f t="shared" si="107"/>
        <v>0</v>
      </c>
      <c r="R364" s="225"/>
      <c r="S364" s="226"/>
      <c r="T364" s="181">
        <v>0</v>
      </c>
      <c r="U364" s="181">
        <v>0</v>
      </c>
      <c r="V364" s="192">
        <f t="shared" si="103"/>
        <v>1</v>
      </c>
      <c r="W364" s="193">
        <f t="shared" si="92"/>
        <v>0</v>
      </c>
      <c r="X364" s="193">
        <f t="shared" si="104"/>
        <v>0</v>
      </c>
      <c r="Y364" s="193">
        <f t="shared" si="93"/>
        <v>0</v>
      </c>
      <c r="Z364" s="193">
        <f t="shared" si="104"/>
        <v>0</v>
      </c>
      <c r="AB364" s="169"/>
      <c r="AC364" s="169"/>
      <c r="AD364" s="170"/>
      <c r="AE364" s="169"/>
      <c r="AF364" s="170"/>
      <c r="AG364" s="171"/>
      <c r="AH364" s="172"/>
      <c r="AI364" s="172"/>
      <c r="AJ364" s="173"/>
      <c r="AK364" s="169"/>
      <c r="AL364" s="169"/>
      <c r="AM364" s="169"/>
      <c r="AN364" s="169"/>
    </row>
    <row r="365" spans="2:40" s="122" customFormat="1" ht="15.6" hidden="1" customHeight="1" outlineLevel="1">
      <c r="B365" s="230"/>
      <c r="C365" s="195"/>
      <c r="D365" s="196"/>
      <c r="E365" s="222"/>
      <c r="F365" s="223"/>
      <c r="G365" s="179">
        <f>IF(AND(F365&lt;&gt;0,$D$31&lt;&gt;0),F365/$D$31,0)</f>
        <v>0</v>
      </c>
      <c r="H365" s="207" t="s">
        <v>142</v>
      </c>
      <c r="I365" s="181">
        <v>0</v>
      </c>
      <c r="J365" s="179">
        <f t="shared" si="91"/>
        <v>0</v>
      </c>
      <c r="K365" s="224"/>
      <c r="L365" s="235"/>
      <c r="M365" s="236"/>
      <c r="N365" s="186">
        <f t="shared" si="105"/>
        <v>0</v>
      </c>
      <c r="O365" s="187">
        <f t="shared" si="106"/>
        <v>0</v>
      </c>
      <c r="P365" s="188">
        <v>0</v>
      </c>
      <c r="Q365" s="189">
        <f t="shared" si="107"/>
        <v>0</v>
      </c>
      <c r="R365" s="225"/>
      <c r="S365" s="226"/>
      <c r="T365" s="181">
        <v>0</v>
      </c>
      <c r="U365" s="181">
        <v>0</v>
      </c>
      <c r="V365" s="192">
        <f t="shared" si="103"/>
        <v>1</v>
      </c>
      <c r="W365" s="193">
        <f t="shared" si="92"/>
        <v>0</v>
      </c>
      <c r="X365" s="193">
        <f t="shared" si="104"/>
        <v>0</v>
      </c>
      <c r="Y365" s="193">
        <f t="shared" si="93"/>
        <v>0</v>
      </c>
      <c r="Z365" s="193">
        <f t="shared" si="104"/>
        <v>0</v>
      </c>
      <c r="AB365" s="169"/>
      <c r="AC365" s="169"/>
      <c r="AD365" s="170"/>
      <c r="AE365" s="169"/>
      <c r="AF365" s="170"/>
      <c r="AG365" s="171"/>
      <c r="AH365" s="172"/>
      <c r="AI365" s="172"/>
      <c r="AJ365" s="173"/>
      <c r="AK365" s="169"/>
      <c r="AL365" s="169"/>
      <c r="AM365" s="169"/>
      <c r="AN365" s="169"/>
    </row>
    <row r="366" spans="2:40" s="122" customFormat="1" ht="15.6" hidden="1" customHeight="1" outlineLevel="1">
      <c r="B366" s="230"/>
      <c r="C366" s="195"/>
      <c r="D366" s="196"/>
      <c r="E366" s="222"/>
      <c r="F366" s="223"/>
      <c r="G366" s="179">
        <f>IF(AND(F366&lt;&gt;0,$D$31&lt;&gt;0),F366/$D$31,0)</f>
        <v>0</v>
      </c>
      <c r="H366" s="207" t="s">
        <v>142</v>
      </c>
      <c r="I366" s="181">
        <v>0</v>
      </c>
      <c r="J366" s="179">
        <f t="shared" si="91"/>
        <v>0</v>
      </c>
      <c r="K366" s="224"/>
      <c r="L366" s="235"/>
      <c r="M366" s="236"/>
      <c r="N366" s="186">
        <f t="shared" si="105"/>
        <v>0</v>
      </c>
      <c r="O366" s="187">
        <f t="shared" si="106"/>
        <v>0</v>
      </c>
      <c r="P366" s="188">
        <v>0</v>
      </c>
      <c r="Q366" s="189">
        <f t="shared" si="107"/>
        <v>0</v>
      </c>
      <c r="R366" s="225"/>
      <c r="S366" s="226"/>
      <c r="T366" s="181">
        <v>0</v>
      </c>
      <c r="U366" s="181">
        <v>0</v>
      </c>
      <c r="V366" s="192">
        <f t="shared" si="103"/>
        <v>1</v>
      </c>
      <c r="W366" s="193">
        <f t="shared" si="92"/>
        <v>0</v>
      </c>
      <c r="X366" s="193">
        <f t="shared" si="104"/>
        <v>0</v>
      </c>
      <c r="Y366" s="193">
        <f t="shared" si="93"/>
        <v>0</v>
      </c>
      <c r="Z366" s="193">
        <f t="shared" si="104"/>
        <v>0</v>
      </c>
      <c r="AB366" s="169"/>
      <c r="AC366" s="169"/>
      <c r="AD366" s="170"/>
      <c r="AE366" s="169"/>
      <c r="AF366" s="170"/>
      <c r="AG366" s="171"/>
      <c r="AH366" s="172"/>
      <c r="AI366" s="172"/>
      <c r="AJ366" s="173"/>
      <c r="AK366" s="169"/>
      <c r="AL366" s="169"/>
      <c r="AM366" s="169"/>
      <c r="AN366" s="169"/>
    </row>
    <row r="367" spans="2:40" s="122" customFormat="1" ht="15.6" hidden="1" customHeight="1" outlineLevel="1">
      <c r="B367" s="230"/>
      <c r="C367" s="195"/>
      <c r="D367" s="196"/>
      <c r="E367" s="222"/>
      <c r="F367" s="223"/>
      <c r="G367" s="179">
        <f>IF(AND(F367&lt;&gt;0,$D$31&lt;&gt;0),F367/$D$31,0)</f>
        <v>0</v>
      </c>
      <c r="H367" s="207" t="s">
        <v>142</v>
      </c>
      <c r="I367" s="181">
        <v>0</v>
      </c>
      <c r="J367" s="179">
        <f t="shared" si="91"/>
        <v>0</v>
      </c>
      <c r="K367" s="224"/>
      <c r="L367" s="235"/>
      <c r="M367" s="236"/>
      <c r="N367" s="186">
        <f t="shared" si="105"/>
        <v>0</v>
      </c>
      <c r="O367" s="187">
        <f t="shared" si="106"/>
        <v>0</v>
      </c>
      <c r="P367" s="188">
        <v>0</v>
      </c>
      <c r="Q367" s="189">
        <f t="shared" si="107"/>
        <v>0</v>
      </c>
      <c r="R367" s="225"/>
      <c r="S367" s="226"/>
      <c r="T367" s="181">
        <v>0</v>
      </c>
      <c r="U367" s="181">
        <v>0</v>
      </c>
      <c r="V367" s="192">
        <f t="shared" si="103"/>
        <v>1</v>
      </c>
      <c r="W367" s="193">
        <f t="shared" si="92"/>
        <v>0</v>
      </c>
      <c r="X367" s="193">
        <f t="shared" si="104"/>
        <v>0</v>
      </c>
      <c r="Y367" s="193">
        <f t="shared" si="93"/>
        <v>0</v>
      </c>
      <c r="Z367" s="193">
        <f t="shared" si="104"/>
        <v>0</v>
      </c>
      <c r="AB367" s="169"/>
      <c r="AC367" s="169"/>
      <c r="AD367" s="170"/>
      <c r="AE367" s="169"/>
      <c r="AF367" s="170"/>
      <c r="AG367" s="171"/>
      <c r="AH367" s="172"/>
      <c r="AI367" s="172"/>
      <c r="AJ367" s="173"/>
      <c r="AK367" s="169"/>
      <c r="AL367" s="169"/>
      <c r="AM367" s="169"/>
      <c r="AN367" s="169"/>
    </row>
    <row r="368" spans="2:40" s="122" customFormat="1" ht="15.6" hidden="1" customHeight="1" outlineLevel="1">
      <c r="B368" s="230"/>
      <c r="C368" s="195"/>
      <c r="D368" s="196"/>
      <c r="E368" s="222"/>
      <c r="F368" s="223"/>
      <c r="G368" s="179">
        <f t="shared" ref="G368:G370" si="109">IF(AND(F368&lt;&gt;0,$D$31&lt;&gt;0),F368/$D$31,0)</f>
        <v>0</v>
      </c>
      <c r="H368" s="207" t="s">
        <v>142</v>
      </c>
      <c r="I368" s="181">
        <v>0</v>
      </c>
      <c r="J368" s="179">
        <f t="shared" si="91"/>
        <v>0</v>
      </c>
      <c r="K368" s="224"/>
      <c r="L368" s="235"/>
      <c r="M368" s="236"/>
      <c r="N368" s="186">
        <f t="shared" si="105"/>
        <v>0</v>
      </c>
      <c r="O368" s="187">
        <f t="shared" si="106"/>
        <v>0</v>
      </c>
      <c r="P368" s="188">
        <v>0</v>
      </c>
      <c r="Q368" s="189">
        <f t="shared" si="107"/>
        <v>0</v>
      </c>
      <c r="R368" s="225"/>
      <c r="S368" s="226"/>
      <c r="T368" s="181">
        <v>0</v>
      </c>
      <c r="U368" s="181">
        <v>0</v>
      </c>
      <c r="V368" s="192">
        <f t="shared" si="103"/>
        <v>1</v>
      </c>
      <c r="W368" s="193">
        <f t="shared" si="92"/>
        <v>0</v>
      </c>
      <c r="X368" s="193">
        <f t="shared" si="104"/>
        <v>0</v>
      </c>
      <c r="Y368" s="193">
        <f t="shared" si="93"/>
        <v>0</v>
      </c>
      <c r="Z368" s="193">
        <f t="shared" si="104"/>
        <v>0</v>
      </c>
      <c r="AB368" s="169"/>
      <c r="AC368" s="169"/>
      <c r="AD368" s="170"/>
      <c r="AE368" s="169"/>
      <c r="AF368" s="170"/>
      <c r="AG368" s="171"/>
      <c r="AH368" s="172"/>
      <c r="AI368" s="172"/>
      <c r="AJ368" s="173"/>
      <c r="AK368" s="169"/>
      <c r="AL368" s="169"/>
      <c r="AM368" s="169"/>
      <c r="AN368" s="169"/>
    </row>
    <row r="369" spans="2:40" s="122" customFormat="1" ht="15.6" hidden="1" customHeight="1" outlineLevel="1">
      <c r="B369" s="230"/>
      <c r="C369" s="195"/>
      <c r="D369" s="196"/>
      <c r="E369" s="222"/>
      <c r="F369" s="223"/>
      <c r="G369" s="179">
        <f t="shared" si="109"/>
        <v>0</v>
      </c>
      <c r="H369" s="207" t="s">
        <v>142</v>
      </c>
      <c r="I369" s="181">
        <v>0</v>
      </c>
      <c r="J369" s="179">
        <f t="shared" si="91"/>
        <v>0</v>
      </c>
      <c r="K369" s="224"/>
      <c r="L369" s="235"/>
      <c r="M369" s="236"/>
      <c r="N369" s="186">
        <f t="shared" si="105"/>
        <v>0</v>
      </c>
      <c r="O369" s="187">
        <f t="shared" si="106"/>
        <v>0</v>
      </c>
      <c r="P369" s="188">
        <v>0</v>
      </c>
      <c r="Q369" s="189">
        <f t="shared" si="107"/>
        <v>0</v>
      </c>
      <c r="R369" s="225"/>
      <c r="S369" s="226"/>
      <c r="T369" s="181">
        <v>0</v>
      </c>
      <c r="U369" s="181">
        <v>0</v>
      </c>
      <c r="V369" s="192">
        <f t="shared" si="103"/>
        <v>1</v>
      </c>
      <c r="W369" s="193">
        <f t="shared" si="92"/>
        <v>0</v>
      </c>
      <c r="X369" s="193">
        <f t="shared" si="104"/>
        <v>0</v>
      </c>
      <c r="Y369" s="193">
        <f t="shared" si="93"/>
        <v>0</v>
      </c>
      <c r="Z369" s="193">
        <f t="shared" si="104"/>
        <v>0</v>
      </c>
      <c r="AB369" s="169"/>
      <c r="AC369" s="169"/>
      <c r="AD369" s="170"/>
      <c r="AE369" s="169"/>
      <c r="AF369" s="170"/>
      <c r="AG369" s="171"/>
      <c r="AH369" s="172"/>
      <c r="AI369" s="172"/>
      <c r="AJ369" s="173"/>
      <c r="AK369" s="169"/>
      <c r="AL369" s="169"/>
      <c r="AM369" s="169"/>
      <c r="AN369" s="169"/>
    </row>
    <row r="370" spans="2:40" s="122" customFormat="1" ht="15.6" hidden="1" customHeight="1" outlineLevel="1">
      <c r="B370" s="231"/>
      <c r="C370" s="200"/>
      <c r="D370" s="201"/>
      <c r="E370" s="222"/>
      <c r="F370" s="223"/>
      <c r="G370" s="179">
        <f t="shared" si="109"/>
        <v>0</v>
      </c>
      <c r="H370" s="207" t="s">
        <v>142</v>
      </c>
      <c r="I370" s="181">
        <v>0</v>
      </c>
      <c r="J370" s="179">
        <f t="shared" si="91"/>
        <v>0</v>
      </c>
      <c r="K370" s="224"/>
      <c r="L370" s="235"/>
      <c r="M370" s="236"/>
      <c r="N370" s="186">
        <f t="shared" si="105"/>
        <v>0</v>
      </c>
      <c r="O370" s="187">
        <f t="shared" si="106"/>
        <v>0</v>
      </c>
      <c r="P370" s="188">
        <v>0</v>
      </c>
      <c r="Q370" s="189">
        <f t="shared" si="107"/>
        <v>0</v>
      </c>
      <c r="R370" s="225"/>
      <c r="S370" s="226"/>
      <c r="T370" s="181">
        <v>0</v>
      </c>
      <c r="U370" s="181">
        <v>0</v>
      </c>
      <c r="V370" s="192">
        <f t="shared" si="103"/>
        <v>1</v>
      </c>
      <c r="W370" s="193">
        <f t="shared" si="92"/>
        <v>0</v>
      </c>
      <c r="X370" s="193">
        <f t="shared" si="104"/>
        <v>0</v>
      </c>
      <c r="Y370" s="193">
        <f t="shared" si="93"/>
        <v>0</v>
      </c>
      <c r="Z370" s="193">
        <f t="shared" si="104"/>
        <v>0</v>
      </c>
      <c r="AB370" s="169"/>
      <c r="AC370" s="169"/>
      <c r="AD370" s="170"/>
      <c r="AE370" s="169"/>
      <c r="AF370" s="170"/>
      <c r="AG370" s="171"/>
      <c r="AH370" s="172"/>
      <c r="AI370" s="172"/>
      <c r="AJ370" s="173"/>
      <c r="AK370" s="169"/>
      <c r="AL370" s="169"/>
      <c r="AM370" s="169"/>
      <c r="AN370" s="169"/>
    </row>
    <row r="371" spans="2:40" s="122" customFormat="1" ht="15.75" collapsed="1">
      <c r="B371" s="237">
        <v>5</v>
      </c>
      <c r="C371" s="203" t="s">
        <v>198</v>
      </c>
      <c r="D371" s="204"/>
      <c r="E371" s="205" t="s">
        <v>142</v>
      </c>
      <c r="F371" s="206">
        <f>SUM(F372:F391)</f>
        <v>0</v>
      </c>
      <c r="G371" s="206">
        <f>IF(AND(F371&lt;&gt;0,$D$31&lt;&gt;0),F371/$D$31,0)</f>
        <v>0</v>
      </c>
      <c r="H371" s="207" t="s">
        <v>142</v>
      </c>
      <c r="I371" s="208" t="s">
        <v>142</v>
      </c>
      <c r="J371" s="209">
        <f>SUM(J372:J391)</f>
        <v>0</v>
      </c>
      <c r="K371" s="210" t="s">
        <v>142</v>
      </c>
      <c r="L371" s="233" t="s">
        <v>142</v>
      </c>
      <c r="M371" s="234" t="s">
        <v>142</v>
      </c>
      <c r="N371" s="213" t="s">
        <v>142</v>
      </c>
      <c r="O371" s="214">
        <f>SUM(O372:O391)</f>
        <v>0</v>
      </c>
      <c r="P371" s="215" t="s">
        <v>142</v>
      </c>
      <c r="Q371" s="216">
        <f>SUM(Q372:Q391)</f>
        <v>0</v>
      </c>
      <c r="R371" s="217" t="s">
        <v>142</v>
      </c>
      <c r="S371" s="218" t="s">
        <v>142</v>
      </c>
      <c r="T371" s="219">
        <f>IF(W371&lt;&gt;0,W371/($F$371+$O$371),0)</f>
        <v>0</v>
      </c>
      <c r="U371" s="219">
        <f>IF(Y371&lt;&gt;0,Y371/($F$371+$O$371),0)</f>
        <v>0</v>
      </c>
      <c r="V371" s="220">
        <f t="shared" si="103"/>
        <v>1</v>
      </c>
      <c r="W371" s="221">
        <f>SUM(W372:W391)</f>
        <v>0</v>
      </c>
      <c r="X371" s="221">
        <f t="shared" si="104"/>
        <v>0</v>
      </c>
      <c r="Y371" s="221">
        <f>SUM(Y372:Y391)</f>
        <v>0</v>
      </c>
      <c r="Z371" s="221">
        <f t="shared" si="104"/>
        <v>0</v>
      </c>
      <c r="AB371" s="169"/>
      <c r="AC371" s="169"/>
      <c r="AD371" s="170"/>
      <c r="AE371" s="169"/>
      <c r="AF371" s="170"/>
      <c r="AG371" s="171"/>
      <c r="AH371" s="172"/>
      <c r="AI371" s="172"/>
      <c r="AJ371" s="173"/>
      <c r="AK371" s="169"/>
      <c r="AL371" s="169"/>
      <c r="AM371" s="169"/>
      <c r="AN371" s="169"/>
    </row>
    <row r="372" spans="2:40" s="122" customFormat="1" ht="15.6" hidden="1" customHeight="1" outlineLevel="1">
      <c r="B372" s="229">
        <v>5</v>
      </c>
      <c r="C372" s="175" t="s">
        <v>198</v>
      </c>
      <c r="D372" s="176"/>
      <c r="E372" s="222"/>
      <c r="F372" s="223"/>
      <c r="G372" s="179">
        <f>IF(AND(F372&lt;&gt;0,$D$31&lt;&gt;0),F372/$D$31,0)</f>
        <v>0</v>
      </c>
      <c r="H372" s="207" t="s">
        <v>142</v>
      </c>
      <c r="I372" s="181">
        <v>0</v>
      </c>
      <c r="J372" s="179">
        <f t="shared" si="91"/>
        <v>0</v>
      </c>
      <c r="K372" s="224"/>
      <c r="L372" s="235"/>
      <c r="M372" s="236"/>
      <c r="N372" s="186">
        <f>IF(M372&lt;&gt;0,INT(59/M372),0)</f>
        <v>0</v>
      </c>
      <c r="O372" s="187">
        <f>F372*N372</f>
        <v>0</v>
      </c>
      <c r="P372" s="188">
        <v>0</v>
      </c>
      <c r="Q372" s="189">
        <f>O372*P372</f>
        <v>0</v>
      </c>
      <c r="R372" s="225"/>
      <c r="S372" s="226"/>
      <c r="T372" s="181">
        <v>0</v>
      </c>
      <c r="U372" s="181">
        <v>0</v>
      </c>
      <c r="V372" s="192">
        <f t="shared" si="103"/>
        <v>1</v>
      </c>
      <c r="W372" s="193">
        <f t="shared" si="92"/>
        <v>0</v>
      </c>
      <c r="X372" s="193">
        <f t="shared" si="104"/>
        <v>0</v>
      </c>
      <c r="Y372" s="193">
        <f t="shared" si="93"/>
        <v>0</v>
      </c>
      <c r="Z372" s="193">
        <f t="shared" si="104"/>
        <v>0</v>
      </c>
      <c r="AB372" s="169"/>
      <c r="AC372" s="169"/>
      <c r="AD372" s="170"/>
      <c r="AE372" s="169"/>
      <c r="AF372" s="170"/>
      <c r="AG372" s="171"/>
      <c r="AH372" s="172"/>
      <c r="AI372" s="172"/>
      <c r="AJ372" s="173"/>
      <c r="AK372" s="169"/>
      <c r="AL372" s="169"/>
      <c r="AM372" s="169"/>
      <c r="AN372" s="169"/>
    </row>
    <row r="373" spans="2:40" s="122" customFormat="1" ht="15.6" hidden="1" customHeight="1" outlineLevel="1">
      <c r="B373" s="230"/>
      <c r="C373" s="195"/>
      <c r="D373" s="196"/>
      <c r="E373" s="222"/>
      <c r="F373" s="223"/>
      <c r="G373" s="179">
        <f>IF(AND(F373&lt;&gt;0,$D$31&lt;&gt;0),F373/$D$31,0)</f>
        <v>0</v>
      </c>
      <c r="H373" s="207" t="s">
        <v>142</v>
      </c>
      <c r="I373" s="181">
        <v>0</v>
      </c>
      <c r="J373" s="179">
        <f t="shared" si="91"/>
        <v>0</v>
      </c>
      <c r="K373" s="224"/>
      <c r="L373" s="235"/>
      <c r="M373" s="236"/>
      <c r="N373" s="186">
        <f t="shared" ref="N373:N391" si="110">IF(M373&lt;&gt;0,INT(59/M373),0)</f>
        <v>0</v>
      </c>
      <c r="O373" s="187">
        <f t="shared" ref="O373:O391" si="111">F373*N373</f>
        <v>0</v>
      </c>
      <c r="P373" s="188">
        <v>0</v>
      </c>
      <c r="Q373" s="189">
        <f t="shared" ref="Q373:Q391" si="112">O373*P373</f>
        <v>0</v>
      </c>
      <c r="R373" s="225"/>
      <c r="S373" s="226"/>
      <c r="T373" s="181">
        <v>0</v>
      </c>
      <c r="U373" s="181">
        <v>0</v>
      </c>
      <c r="V373" s="192">
        <f t="shared" si="103"/>
        <v>1</v>
      </c>
      <c r="W373" s="193">
        <f t="shared" si="92"/>
        <v>0</v>
      </c>
      <c r="X373" s="193">
        <f t="shared" si="104"/>
        <v>0</v>
      </c>
      <c r="Y373" s="193">
        <f t="shared" si="93"/>
        <v>0</v>
      </c>
      <c r="Z373" s="193">
        <f t="shared" si="104"/>
        <v>0</v>
      </c>
      <c r="AB373" s="169"/>
      <c r="AC373" s="169"/>
      <c r="AD373" s="170"/>
      <c r="AE373" s="169"/>
      <c r="AF373" s="170"/>
      <c r="AG373" s="171"/>
      <c r="AH373" s="172"/>
      <c r="AI373" s="172"/>
      <c r="AJ373" s="173"/>
      <c r="AK373" s="169"/>
      <c r="AL373" s="169"/>
      <c r="AM373" s="169"/>
      <c r="AN373" s="169"/>
    </row>
    <row r="374" spans="2:40" s="122" customFormat="1" ht="15.6" hidden="1" customHeight="1" outlineLevel="1">
      <c r="B374" s="230"/>
      <c r="C374" s="195"/>
      <c r="D374" s="196"/>
      <c r="E374" s="222"/>
      <c r="F374" s="223"/>
      <c r="G374" s="179">
        <f t="shared" ref="G374:G385" si="113">IF(AND(F374&lt;&gt;0,$D$31&lt;&gt;0),F374/$D$31,0)</f>
        <v>0</v>
      </c>
      <c r="H374" s="207" t="s">
        <v>142</v>
      </c>
      <c r="I374" s="181">
        <v>0</v>
      </c>
      <c r="J374" s="179">
        <f t="shared" si="91"/>
        <v>0</v>
      </c>
      <c r="K374" s="224"/>
      <c r="L374" s="235"/>
      <c r="M374" s="236"/>
      <c r="N374" s="186">
        <f t="shared" si="110"/>
        <v>0</v>
      </c>
      <c r="O374" s="187">
        <f t="shared" si="111"/>
        <v>0</v>
      </c>
      <c r="P374" s="188">
        <v>0</v>
      </c>
      <c r="Q374" s="189">
        <f t="shared" si="112"/>
        <v>0</v>
      </c>
      <c r="R374" s="225"/>
      <c r="S374" s="226"/>
      <c r="T374" s="181">
        <v>0</v>
      </c>
      <c r="U374" s="181">
        <v>0</v>
      </c>
      <c r="V374" s="192">
        <f t="shared" si="103"/>
        <v>1</v>
      </c>
      <c r="W374" s="193">
        <f t="shared" si="92"/>
        <v>0</v>
      </c>
      <c r="X374" s="193">
        <f t="shared" si="104"/>
        <v>0</v>
      </c>
      <c r="Y374" s="193">
        <f t="shared" si="93"/>
        <v>0</v>
      </c>
      <c r="Z374" s="193">
        <f t="shared" si="104"/>
        <v>0</v>
      </c>
      <c r="AB374" s="169"/>
      <c r="AC374" s="169"/>
      <c r="AD374" s="170"/>
      <c r="AE374" s="169"/>
      <c r="AF374" s="170"/>
      <c r="AG374" s="171"/>
      <c r="AH374" s="172"/>
      <c r="AI374" s="172"/>
      <c r="AJ374" s="173"/>
      <c r="AK374" s="169"/>
      <c r="AL374" s="169"/>
      <c r="AM374" s="169"/>
      <c r="AN374" s="169"/>
    </row>
    <row r="375" spans="2:40" s="122" customFormat="1" ht="15.6" hidden="1" customHeight="1" outlineLevel="1">
      <c r="B375" s="230"/>
      <c r="C375" s="195"/>
      <c r="D375" s="196"/>
      <c r="E375" s="222"/>
      <c r="F375" s="223"/>
      <c r="G375" s="179">
        <f t="shared" si="113"/>
        <v>0</v>
      </c>
      <c r="H375" s="207" t="s">
        <v>142</v>
      </c>
      <c r="I375" s="181">
        <v>0</v>
      </c>
      <c r="J375" s="179">
        <f t="shared" si="91"/>
        <v>0</v>
      </c>
      <c r="K375" s="224"/>
      <c r="L375" s="235"/>
      <c r="M375" s="236"/>
      <c r="N375" s="186">
        <f t="shared" si="110"/>
        <v>0</v>
      </c>
      <c r="O375" s="187">
        <f t="shared" si="111"/>
        <v>0</v>
      </c>
      <c r="P375" s="188">
        <v>0</v>
      </c>
      <c r="Q375" s="189">
        <f t="shared" si="112"/>
        <v>0</v>
      </c>
      <c r="R375" s="225"/>
      <c r="S375" s="226"/>
      <c r="T375" s="181">
        <v>0</v>
      </c>
      <c r="U375" s="181">
        <v>0</v>
      </c>
      <c r="V375" s="192">
        <f t="shared" si="103"/>
        <v>1</v>
      </c>
      <c r="W375" s="193">
        <f t="shared" si="92"/>
        <v>0</v>
      </c>
      <c r="X375" s="193">
        <f t="shared" si="104"/>
        <v>0</v>
      </c>
      <c r="Y375" s="193">
        <f t="shared" si="93"/>
        <v>0</v>
      </c>
      <c r="Z375" s="193">
        <f t="shared" si="104"/>
        <v>0</v>
      </c>
      <c r="AB375" s="169"/>
      <c r="AC375" s="169"/>
      <c r="AD375" s="170"/>
      <c r="AE375" s="169"/>
      <c r="AF375" s="170"/>
      <c r="AG375" s="171"/>
      <c r="AH375" s="172"/>
      <c r="AI375" s="172"/>
      <c r="AJ375" s="173"/>
      <c r="AK375" s="169"/>
      <c r="AL375" s="169"/>
      <c r="AM375" s="169"/>
      <c r="AN375" s="169"/>
    </row>
    <row r="376" spans="2:40" s="122" customFormat="1" ht="15.6" hidden="1" customHeight="1" outlineLevel="1">
      <c r="B376" s="230"/>
      <c r="C376" s="195"/>
      <c r="D376" s="196"/>
      <c r="E376" s="222"/>
      <c r="F376" s="223"/>
      <c r="G376" s="179">
        <f t="shared" si="113"/>
        <v>0</v>
      </c>
      <c r="H376" s="207" t="s">
        <v>142</v>
      </c>
      <c r="I376" s="181">
        <v>0</v>
      </c>
      <c r="J376" s="179">
        <f t="shared" si="91"/>
        <v>0</v>
      </c>
      <c r="K376" s="224"/>
      <c r="L376" s="235"/>
      <c r="M376" s="236"/>
      <c r="N376" s="186">
        <f t="shared" si="110"/>
        <v>0</v>
      </c>
      <c r="O376" s="187">
        <f t="shared" si="111"/>
        <v>0</v>
      </c>
      <c r="P376" s="188">
        <v>0</v>
      </c>
      <c r="Q376" s="189">
        <f t="shared" si="112"/>
        <v>0</v>
      </c>
      <c r="R376" s="225"/>
      <c r="S376" s="226"/>
      <c r="T376" s="181">
        <v>0</v>
      </c>
      <c r="U376" s="181">
        <v>0</v>
      </c>
      <c r="V376" s="192">
        <f t="shared" si="103"/>
        <v>1</v>
      </c>
      <c r="W376" s="193">
        <f t="shared" si="92"/>
        <v>0</v>
      </c>
      <c r="X376" s="193">
        <f t="shared" si="104"/>
        <v>0</v>
      </c>
      <c r="Y376" s="193">
        <f t="shared" si="93"/>
        <v>0</v>
      </c>
      <c r="Z376" s="193">
        <f t="shared" si="104"/>
        <v>0</v>
      </c>
      <c r="AB376" s="169"/>
      <c r="AC376" s="169"/>
      <c r="AD376" s="170"/>
      <c r="AE376" s="169"/>
      <c r="AF376" s="170"/>
      <c r="AG376" s="171"/>
      <c r="AH376" s="172"/>
      <c r="AI376" s="172"/>
      <c r="AJ376" s="173"/>
      <c r="AK376" s="169"/>
      <c r="AL376" s="169"/>
      <c r="AM376" s="169"/>
      <c r="AN376" s="169"/>
    </row>
    <row r="377" spans="2:40" s="122" customFormat="1" ht="15.6" hidden="1" customHeight="1" outlineLevel="1">
      <c r="B377" s="230"/>
      <c r="C377" s="195"/>
      <c r="D377" s="196"/>
      <c r="E377" s="222"/>
      <c r="F377" s="223"/>
      <c r="G377" s="179">
        <f t="shared" si="113"/>
        <v>0</v>
      </c>
      <c r="H377" s="207" t="s">
        <v>142</v>
      </c>
      <c r="I377" s="181">
        <v>0</v>
      </c>
      <c r="J377" s="179">
        <f t="shared" si="91"/>
        <v>0</v>
      </c>
      <c r="K377" s="224"/>
      <c r="L377" s="235"/>
      <c r="M377" s="236"/>
      <c r="N377" s="186">
        <f t="shared" si="110"/>
        <v>0</v>
      </c>
      <c r="O377" s="187">
        <f t="shared" si="111"/>
        <v>0</v>
      </c>
      <c r="P377" s="188">
        <v>0</v>
      </c>
      <c r="Q377" s="189">
        <f t="shared" si="112"/>
        <v>0</v>
      </c>
      <c r="R377" s="225"/>
      <c r="S377" s="226"/>
      <c r="T377" s="181">
        <v>0</v>
      </c>
      <c r="U377" s="181">
        <v>0</v>
      </c>
      <c r="V377" s="192">
        <f t="shared" si="103"/>
        <v>1</v>
      </c>
      <c r="W377" s="193">
        <f t="shared" si="92"/>
        <v>0</v>
      </c>
      <c r="X377" s="193">
        <f t="shared" si="104"/>
        <v>0</v>
      </c>
      <c r="Y377" s="193">
        <f t="shared" si="93"/>
        <v>0</v>
      </c>
      <c r="Z377" s="193">
        <f t="shared" si="104"/>
        <v>0</v>
      </c>
      <c r="AB377" s="169"/>
      <c r="AC377" s="169"/>
      <c r="AD377" s="170"/>
      <c r="AE377" s="169"/>
      <c r="AF377" s="170"/>
      <c r="AG377" s="171"/>
      <c r="AH377" s="172"/>
      <c r="AI377" s="172"/>
      <c r="AJ377" s="173"/>
      <c r="AK377" s="169"/>
      <c r="AL377" s="169"/>
      <c r="AM377" s="169"/>
      <c r="AN377" s="169"/>
    </row>
    <row r="378" spans="2:40" s="122" customFormat="1" ht="15.6" hidden="1" customHeight="1" outlineLevel="1">
      <c r="B378" s="230"/>
      <c r="C378" s="195"/>
      <c r="D378" s="196"/>
      <c r="E378" s="222"/>
      <c r="F378" s="223"/>
      <c r="G378" s="179">
        <f t="shared" si="113"/>
        <v>0</v>
      </c>
      <c r="H378" s="207" t="s">
        <v>142</v>
      </c>
      <c r="I378" s="181">
        <v>0</v>
      </c>
      <c r="J378" s="179">
        <f t="shared" ref="J378:J441" si="114">I378*F378</f>
        <v>0</v>
      </c>
      <c r="K378" s="224"/>
      <c r="L378" s="235"/>
      <c r="M378" s="236"/>
      <c r="N378" s="186">
        <f t="shared" si="110"/>
        <v>0</v>
      </c>
      <c r="O378" s="187">
        <f t="shared" si="111"/>
        <v>0</v>
      </c>
      <c r="P378" s="188">
        <v>0</v>
      </c>
      <c r="Q378" s="189">
        <f t="shared" si="112"/>
        <v>0</v>
      </c>
      <c r="R378" s="225"/>
      <c r="S378" s="226"/>
      <c r="T378" s="181">
        <v>0</v>
      </c>
      <c r="U378" s="181">
        <v>0</v>
      </c>
      <c r="V378" s="192">
        <f t="shared" si="103"/>
        <v>1</v>
      </c>
      <c r="W378" s="193">
        <f t="shared" ref="W378:W412" si="115">T378*(F378+O378)</f>
        <v>0</v>
      </c>
      <c r="X378" s="193">
        <f t="shared" si="104"/>
        <v>0</v>
      </c>
      <c r="Y378" s="193">
        <f t="shared" ref="Y378:Y412" si="116">U378*(F378+O378)</f>
        <v>0</v>
      </c>
      <c r="Z378" s="193">
        <f t="shared" si="104"/>
        <v>0</v>
      </c>
      <c r="AB378" s="169"/>
      <c r="AC378" s="169"/>
      <c r="AD378" s="170"/>
      <c r="AE378" s="169"/>
      <c r="AF378" s="170"/>
      <c r="AG378" s="171"/>
      <c r="AH378" s="172"/>
      <c r="AI378" s="172"/>
      <c r="AJ378" s="173"/>
      <c r="AK378" s="169"/>
      <c r="AL378" s="169"/>
      <c r="AM378" s="169"/>
      <c r="AN378" s="169"/>
    </row>
    <row r="379" spans="2:40" s="122" customFormat="1" ht="15.6" hidden="1" customHeight="1" outlineLevel="1">
      <c r="B379" s="230"/>
      <c r="C379" s="195"/>
      <c r="D379" s="196"/>
      <c r="E379" s="222"/>
      <c r="F379" s="223"/>
      <c r="G379" s="179">
        <f t="shared" si="113"/>
        <v>0</v>
      </c>
      <c r="H379" s="207" t="s">
        <v>142</v>
      </c>
      <c r="I379" s="181">
        <v>0</v>
      </c>
      <c r="J379" s="179">
        <f t="shared" si="114"/>
        <v>0</v>
      </c>
      <c r="K379" s="224"/>
      <c r="L379" s="235"/>
      <c r="M379" s="236"/>
      <c r="N379" s="186">
        <f t="shared" si="110"/>
        <v>0</v>
      </c>
      <c r="O379" s="187">
        <f t="shared" si="111"/>
        <v>0</v>
      </c>
      <c r="P379" s="188">
        <v>0</v>
      </c>
      <c r="Q379" s="189">
        <f t="shared" si="112"/>
        <v>0</v>
      </c>
      <c r="R379" s="225"/>
      <c r="S379" s="226"/>
      <c r="T379" s="181">
        <v>0</v>
      </c>
      <c r="U379" s="181">
        <v>0</v>
      </c>
      <c r="V379" s="192">
        <f t="shared" si="103"/>
        <v>1</v>
      </c>
      <c r="W379" s="193">
        <f t="shared" si="115"/>
        <v>0</v>
      </c>
      <c r="X379" s="193">
        <f t="shared" si="104"/>
        <v>0</v>
      </c>
      <c r="Y379" s="193">
        <f t="shared" si="116"/>
        <v>0</v>
      </c>
      <c r="Z379" s="193">
        <f t="shared" si="104"/>
        <v>0</v>
      </c>
      <c r="AB379" s="169"/>
      <c r="AC379" s="169"/>
      <c r="AD379" s="170"/>
      <c r="AE379" s="169"/>
      <c r="AF379" s="170"/>
      <c r="AG379" s="171"/>
      <c r="AH379" s="172"/>
      <c r="AI379" s="172"/>
      <c r="AJ379" s="173"/>
      <c r="AK379" s="169"/>
      <c r="AL379" s="169"/>
      <c r="AM379" s="169"/>
      <c r="AN379" s="169"/>
    </row>
    <row r="380" spans="2:40" s="122" customFormat="1" ht="15.6" hidden="1" customHeight="1" outlineLevel="1">
      <c r="B380" s="230"/>
      <c r="C380" s="195"/>
      <c r="D380" s="196"/>
      <c r="E380" s="222"/>
      <c r="F380" s="223"/>
      <c r="G380" s="179">
        <f t="shared" si="113"/>
        <v>0</v>
      </c>
      <c r="H380" s="207" t="s">
        <v>142</v>
      </c>
      <c r="I380" s="181">
        <v>0</v>
      </c>
      <c r="J380" s="179">
        <f t="shared" si="114"/>
        <v>0</v>
      </c>
      <c r="K380" s="224"/>
      <c r="L380" s="235"/>
      <c r="M380" s="236"/>
      <c r="N380" s="186">
        <f t="shared" si="110"/>
        <v>0</v>
      </c>
      <c r="O380" s="187">
        <f t="shared" si="111"/>
        <v>0</v>
      </c>
      <c r="P380" s="188">
        <v>0</v>
      </c>
      <c r="Q380" s="189">
        <f t="shared" si="112"/>
        <v>0</v>
      </c>
      <c r="R380" s="225"/>
      <c r="S380" s="226"/>
      <c r="T380" s="181">
        <v>0</v>
      </c>
      <c r="U380" s="181">
        <v>0</v>
      </c>
      <c r="V380" s="192">
        <f t="shared" si="103"/>
        <v>1</v>
      </c>
      <c r="W380" s="193">
        <f t="shared" si="115"/>
        <v>0</v>
      </c>
      <c r="X380" s="193">
        <f t="shared" si="104"/>
        <v>0</v>
      </c>
      <c r="Y380" s="193">
        <f t="shared" si="116"/>
        <v>0</v>
      </c>
      <c r="Z380" s="193">
        <f t="shared" si="104"/>
        <v>0</v>
      </c>
      <c r="AB380" s="169"/>
      <c r="AC380" s="169"/>
      <c r="AD380" s="170"/>
      <c r="AE380" s="169"/>
      <c r="AF380" s="170"/>
      <c r="AG380" s="171"/>
      <c r="AH380" s="172"/>
      <c r="AI380" s="172"/>
      <c r="AJ380" s="173"/>
      <c r="AK380" s="169"/>
      <c r="AL380" s="169"/>
      <c r="AM380" s="169"/>
      <c r="AN380" s="169"/>
    </row>
    <row r="381" spans="2:40" s="122" customFormat="1" ht="15.6" hidden="1" customHeight="1" outlineLevel="1">
      <c r="B381" s="230"/>
      <c r="C381" s="195"/>
      <c r="D381" s="196"/>
      <c r="E381" s="222"/>
      <c r="F381" s="223"/>
      <c r="G381" s="179">
        <f t="shared" si="113"/>
        <v>0</v>
      </c>
      <c r="H381" s="207" t="s">
        <v>142</v>
      </c>
      <c r="I381" s="181">
        <v>0</v>
      </c>
      <c r="J381" s="179">
        <f t="shared" si="114"/>
        <v>0</v>
      </c>
      <c r="K381" s="224"/>
      <c r="L381" s="235"/>
      <c r="M381" s="236"/>
      <c r="N381" s="186">
        <f t="shared" si="110"/>
        <v>0</v>
      </c>
      <c r="O381" s="187">
        <f t="shared" si="111"/>
        <v>0</v>
      </c>
      <c r="P381" s="188">
        <v>0</v>
      </c>
      <c r="Q381" s="189">
        <f t="shared" si="112"/>
        <v>0</v>
      </c>
      <c r="R381" s="225"/>
      <c r="S381" s="226"/>
      <c r="T381" s="181">
        <v>0</v>
      </c>
      <c r="U381" s="181">
        <v>0</v>
      </c>
      <c r="V381" s="192">
        <f t="shared" si="103"/>
        <v>1</v>
      </c>
      <c r="W381" s="193">
        <f t="shared" si="115"/>
        <v>0</v>
      </c>
      <c r="X381" s="193">
        <f t="shared" si="104"/>
        <v>0</v>
      </c>
      <c r="Y381" s="193">
        <f t="shared" si="116"/>
        <v>0</v>
      </c>
      <c r="Z381" s="193">
        <f t="shared" si="104"/>
        <v>0</v>
      </c>
      <c r="AB381" s="169"/>
      <c r="AC381" s="169"/>
      <c r="AD381" s="170"/>
      <c r="AE381" s="169"/>
      <c r="AF381" s="170"/>
      <c r="AG381" s="171"/>
      <c r="AH381" s="172"/>
      <c r="AI381" s="172"/>
      <c r="AJ381" s="173"/>
      <c r="AK381" s="169"/>
      <c r="AL381" s="169"/>
      <c r="AM381" s="169"/>
      <c r="AN381" s="169"/>
    </row>
    <row r="382" spans="2:40" s="122" customFormat="1" ht="15.6" hidden="1" customHeight="1" outlineLevel="1">
      <c r="B382" s="230"/>
      <c r="C382" s="195"/>
      <c r="D382" s="196"/>
      <c r="E382" s="222"/>
      <c r="F382" s="223"/>
      <c r="G382" s="179">
        <f t="shared" si="113"/>
        <v>0</v>
      </c>
      <c r="H382" s="207" t="s">
        <v>142</v>
      </c>
      <c r="I382" s="181">
        <v>0</v>
      </c>
      <c r="J382" s="179">
        <f t="shared" si="114"/>
        <v>0</v>
      </c>
      <c r="K382" s="224"/>
      <c r="L382" s="235"/>
      <c r="M382" s="236"/>
      <c r="N382" s="186">
        <f t="shared" si="110"/>
        <v>0</v>
      </c>
      <c r="O382" s="187">
        <f t="shared" si="111"/>
        <v>0</v>
      </c>
      <c r="P382" s="188">
        <v>0</v>
      </c>
      <c r="Q382" s="189">
        <f t="shared" si="112"/>
        <v>0</v>
      </c>
      <c r="R382" s="225"/>
      <c r="S382" s="226"/>
      <c r="T382" s="181">
        <v>0</v>
      </c>
      <c r="U382" s="181">
        <v>0</v>
      </c>
      <c r="V382" s="192">
        <f t="shared" si="103"/>
        <v>1</v>
      </c>
      <c r="W382" s="193">
        <f t="shared" si="115"/>
        <v>0</v>
      </c>
      <c r="X382" s="193">
        <f t="shared" si="104"/>
        <v>0</v>
      </c>
      <c r="Y382" s="193">
        <f t="shared" si="116"/>
        <v>0</v>
      </c>
      <c r="Z382" s="193">
        <f t="shared" si="104"/>
        <v>0</v>
      </c>
      <c r="AB382" s="169"/>
      <c r="AC382" s="169"/>
      <c r="AD382" s="170"/>
      <c r="AE382" s="169"/>
      <c r="AF382" s="170"/>
      <c r="AG382" s="171"/>
      <c r="AH382" s="172"/>
      <c r="AI382" s="172"/>
      <c r="AJ382" s="173"/>
      <c r="AK382" s="169"/>
      <c r="AL382" s="169"/>
      <c r="AM382" s="169"/>
      <c r="AN382" s="169"/>
    </row>
    <row r="383" spans="2:40" s="122" customFormat="1" ht="15.6" hidden="1" customHeight="1" outlineLevel="1">
      <c r="B383" s="230"/>
      <c r="C383" s="195"/>
      <c r="D383" s="196"/>
      <c r="E383" s="222"/>
      <c r="F383" s="223"/>
      <c r="G383" s="179">
        <f t="shared" si="113"/>
        <v>0</v>
      </c>
      <c r="H383" s="207" t="s">
        <v>142</v>
      </c>
      <c r="I383" s="181">
        <v>0</v>
      </c>
      <c r="J383" s="179">
        <f t="shared" si="114"/>
        <v>0</v>
      </c>
      <c r="K383" s="224"/>
      <c r="L383" s="235"/>
      <c r="M383" s="236"/>
      <c r="N383" s="186">
        <f t="shared" si="110"/>
        <v>0</v>
      </c>
      <c r="O383" s="187">
        <f t="shared" si="111"/>
        <v>0</v>
      </c>
      <c r="P383" s="188">
        <v>0</v>
      </c>
      <c r="Q383" s="189">
        <f t="shared" si="112"/>
        <v>0</v>
      </c>
      <c r="R383" s="225"/>
      <c r="S383" s="226"/>
      <c r="T383" s="181">
        <v>0</v>
      </c>
      <c r="U383" s="181">
        <v>0</v>
      </c>
      <c r="V383" s="192">
        <f t="shared" si="103"/>
        <v>1</v>
      </c>
      <c r="W383" s="193">
        <f t="shared" si="115"/>
        <v>0</v>
      </c>
      <c r="X383" s="193">
        <f t="shared" si="104"/>
        <v>0</v>
      </c>
      <c r="Y383" s="193">
        <f t="shared" si="116"/>
        <v>0</v>
      </c>
      <c r="Z383" s="193">
        <f t="shared" si="104"/>
        <v>0</v>
      </c>
      <c r="AB383" s="169"/>
      <c r="AC383" s="169"/>
      <c r="AD383" s="170"/>
      <c r="AE383" s="169"/>
      <c r="AF383" s="170"/>
      <c r="AG383" s="171"/>
      <c r="AH383" s="172"/>
      <c r="AI383" s="172"/>
      <c r="AJ383" s="173"/>
      <c r="AK383" s="169"/>
      <c r="AL383" s="169"/>
      <c r="AM383" s="169"/>
      <c r="AN383" s="169"/>
    </row>
    <row r="384" spans="2:40" s="122" customFormat="1" ht="15.6" hidden="1" customHeight="1" outlineLevel="1">
      <c r="B384" s="230"/>
      <c r="C384" s="195"/>
      <c r="D384" s="196"/>
      <c r="E384" s="222"/>
      <c r="F384" s="223"/>
      <c r="G384" s="179">
        <f t="shared" si="113"/>
        <v>0</v>
      </c>
      <c r="H384" s="207" t="s">
        <v>142</v>
      </c>
      <c r="I384" s="181">
        <v>0</v>
      </c>
      <c r="J384" s="179">
        <f t="shared" si="114"/>
        <v>0</v>
      </c>
      <c r="K384" s="224"/>
      <c r="L384" s="235"/>
      <c r="M384" s="236"/>
      <c r="N384" s="186">
        <f t="shared" si="110"/>
        <v>0</v>
      </c>
      <c r="O384" s="187">
        <f t="shared" si="111"/>
        <v>0</v>
      </c>
      <c r="P384" s="188">
        <v>0</v>
      </c>
      <c r="Q384" s="189">
        <f t="shared" si="112"/>
        <v>0</v>
      </c>
      <c r="R384" s="225"/>
      <c r="S384" s="226"/>
      <c r="T384" s="181">
        <v>0</v>
      </c>
      <c r="U384" s="181">
        <v>0</v>
      </c>
      <c r="V384" s="192">
        <f t="shared" si="103"/>
        <v>1</v>
      </c>
      <c r="W384" s="193">
        <f t="shared" si="115"/>
        <v>0</v>
      </c>
      <c r="X384" s="193">
        <f t="shared" si="104"/>
        <v>0</v>
      </c>
      <c r="Y384" s="193">
        <f t="shared" si="116"/>
        <v>0</v>
      </c>
      <c r="Z384" s="193">
        <f t="shared" si="104"/>
        <v>0</v>
      </c>
      <c r="AB384" s="169"/>
      <c r="AC384" s="169"/>
      <c r="AD384" s="170"/>
      <c r="AE384" s="169"/>
      <c r="AF384" s="170"/>
      <c r="AG384" s="171"/>
      <c r="AH384" s="172"/>
      <c r="AI384" s="172"/>
      <c r="AJ384" s="173"/>
      <c r="AK384" s="169"/>
      <c r="AL384" s="169"/>
      <c r="AM384" s="169"/>
      <c r="AN384" s="169"/>
    </row>
    <row r="385" spans="2:40" s="122" customFormat="1" ht="15.6" hidden="1" customHeight="1" outlineLevel="1">
      <c r="B385" s="230"/>
      <c r="C385" s="195"/>
      <c r="D385" s="196"/>
      <c r="E385" s="222"/>
      <c r="F385" s="223"/>
      <c r="G385" s="179">
        <f t="shared" si="113"/>
        <v>0</v>
      </c>
      <c r="H385" s="207" t="s">
        <v>142</v>
      </c>
      <c r="I385" s="181">
        <v>0</v>
      </c>
      <c r="J385" s="179">
        <f t="shared" si="114"/>
        <v>0</v>
      </c>
      <c r="K385" s="224"/>
      <c r="L385" s="235"/>
      <c r="M385" s="236"/>
      <c r="N385" s="186">
        <f t="shared" si="110"/>
        <v>0</v>
      </c>
      <c r="O385" s="187">
        <f t="shared" si="111"/>
        <v>0</v>
      </c>
      <c r="P385" s="188">
        <v>0</v>
      </c>
      <c r="Q385" s="189">
        <f t="shared" si="112"/>
        <v>0</v>
      </c>
      <c r="R385" s="225"/>
      <c r="S385" s="226"/>
      <c r="T385" s="181">
        <v>0</v>
      </c>
      <c r="U385" s="181">
        <v>0</v>
      </c>
      <c r="V385" s="192">
        <f t="shared" si="103"/>
        <v>1</v>
      </c>
      <c r="W385" s="193">
        <f t="shared" si="115"/>
        <v>0</v>
      </c>
      <c r="X385" s="193">
        <f t="shared" si="104"/>
        <v>0</v>
      </c>
      <c r="Y385" s="193">
        <f t="shared" si="116"/>
        <v>0</v>
      </c>
      <c r="Z385" s="193">
        <f t="shared" si="104"/>
        <v>0</v>
      </c>
      <c r="AB385" s="169"/>
      <c r="AC385" s="169"/>
      <c r="AD385" s="170"/>
      <c r="AE385" s="169"/>
      <c r="AF385" s="170"/>
      <c r="AG385" s="171"/>
      <c r="AH385" s="172"/>
      <c r="AI385" s="172"/>
      <c r="AJ385" s="173"/>
      <c r="AK385" s="169"/>
      <c r="AL385" s="169"/>
      <c r="AM385" s="169"/>
      <c r="AN385" s="169"/>
    </row>
    <row r="386" spans="2:40" s="122" customFormat="1" ht="15.6" hidden="1" customHeight="1" outlineLevel="1">
      <c r="B386" s="230"/>
      <c r="C386" s="195"/>
      <c r="D386" s="196"/>
      <c r="E386" s="222"/>
      <c r="F386" s="223"/>
      <c r="G386" s="179">
        <f>IF(AND(F386&lt;&gt;0,$D$31&lt;&gt;0),F386/$D$31,0)</f>
        <v>0</v>
      </c>
      <c r="H386" s="207" t="s">
        <v>142</v>
      </c>
      <c r="I386" s="181">
        <v>0</v>
      </c>
      <c r="J386" s="179">
        <f t="shared" si="114"/>
        <v>0</v>
      </c>
      <c r="K386" s="224"/>
      <c r="L386" s="235"/>
      <c r="M386" s="236"/>
      <c r="N386" s="186">
        <f t="shared" si="110"/>
        <v>0</v>
      </c>
      <c r="O386" s="187">
        <f t="shared" si="111"/>
        <v>0</v>
      </c>
      <c r="P386" s="188">
        <v>0</v>
      </c>
      <c r="Q386" s="189">
        <f t="shared" si="112"/>
        <v>0</v>
      </c>
      <c r="R386" s="225"/>
      <c r="S386" s="226"/>
      <c r="T386" s="181">
        <v>0</v>
      </c>
      <c r="U386" s="181">
        <v>0</v>
      </c>
      <c r="V386" s="192">
        <f t="shared" si="103"/>
        <v>1</v>
      </c>
      <c r="W386" s="193">
        <f t="shared" si="115"/>
        <v>0</v>
      </c>
      <c r="X386" s="193">
        <f t="shared" si="104"/>
        <v>0</v>
      </c>
      <c r="Y386" s="193">
        <f t="shared" si="116"/>
        <v>0</v>
      </c>
      <c r="Z386" s="193">
        <f t="shared" si="104"/>
        <v>0</v>
      </c>
      <c r="AB386" s="169"/>
      <c r="AC386" s="169"/>
      <c r="AD386" s="170"/>
      <c r="AE386" s="169"/>
      <c r="AF386" s="170"/>
      <c r="AG386" s="171"/>
      <c r="AH386" s="172"/>
      <c r="AI386" s="172"/>
      <c r="AJ386" s="173"/>
      <c r="AK386" s="169"/>
      <c r="AL386" s="169"/>
      <c r="AM386" s="169"/>
      <c r="AN386" s="169"/>
    </row>
    <row r="387" spans="2:40" s="122" customFormat="1" ht="15.6" hidden="1" customHeight="1" outlineLevel="1">
      <c r="B387" s="230"/>
      <c r="C387" s="195"/>
      <c r="D387" s="196"/>
      <c r="E387" s="222"/>
      <c r="F387" s="223"/>
      <c r="G387" s="179">
        <f>IF(AND(F387&lt;&gt;0,$D$31&lt;&gt;0),F387/$D$31,0)</f>
        <v>0</v>
      </c>
      <c r="H387" s="207" t="s">
        <v>142</v>
      </c>
      <c r="I387" s="181">
        <v>0</v>
      </c>
      <c r="J387" s="179">
        <f t="shared" si="114"/>
        <v>0</v>
      </c>
      <c r="K387" s="224"/>
      <c r="L387" s="235"/>
      <c r="M387" s="236"/>
      <c r="N387" s="186">
        <f t="shared" si="110"/>
        <v>0</v>
      </c>
      <c r="O387" s="187">
        <f t="shared" si="111"/>
        <v>0</v>
      </c>
      <c r="P387" s="188">
        <v>0</v>
      </c>
      <c r="Q387" s="189">
        <f t="shared" si="112"/>
        <v>0</v>
      </c>
      <c r="R387" s="225"/>
      <c r="S387" s="226"/>
      <c r="T387" s="181">
        <v>0</v>
      </c>
      <c r="U387" s="181">
        <v>0</v>
      </c>
      <c r="V387" s="192">
        <f t="shared" si="103"/>
        <v>1</v>
      </c>
      <c r="W387" s="193">
        <f t="shared" si="115"/>
        <v>0</v>
      </c>
      <c r="X387" s="193">
        <f t="shared" si="104"/>
        <v>0</v>
      </c>
      <c r="Y387" s="193">
        <f t="shared" si="116"/>
        <v>0</v>
      </c>
      <c r="Z387" s="193">
        <f t="shared" si="104"/>
        <v>0</v>
      </c>
      <c r="AB387" s="169"/>
      <c r="AC387" s="169"/>
      <c r="AD387" s="170"/>
      <c r="AE387" s="169"/>
      <c r="AF387" s="170"/>
      <c r="AG387" s="171"/>
      <c r="AH387" s="172"/>
      <c r="AI387" s="172"/>
      <c r="AJ387" s="173"/>
      <c r="AK387" s="169"/>
      <c r="AL387" s="169"/>
      <c r="AM387" s="169"/>
      <c r="AN387" s="169"/>
    </row>
    <row r="388" spans="2:40" s="122" customFormat="1" ht="15.6" hidden="1" customHeight="1" outlineLevel="1">
      <c r="B388" s="230"/>
      <c r="C388" s="195"/>
      <c r="D388" s="196"/>
      <c r="E388" s="222"/>
      <c r="F388" s="223"/>
      <c r="G388" s="179">
        <f>IF(AND(F388&lt;&gt;0,$D$31&lt;&gt;0),F388/$D$31,0)</f>
        <v>0</v>
      </c>
      <c r="H388" s="207" t="s">
        <v>142</v>
      </c>
      <c r="I388" s="181">
        <v>0</v>
      </c>
      <c r="J388" s="179">
        <f t="shared" si="114"/>
        <v>0</v>
      </c>
      <c r="K388" s="224"/>
      <c r="L388" s="235"/>
      <c r="M388" s="236"/>
      <c r="N388" s="186">
        <f t="shared" si="110"/>
        <v>0</v>
      </c>
      <c r="O388" s="187">
        <f t="shared" si="111"/>
        <v>0</v>
      </c>
      <c r="P388" s="188">
        <v>0</v>
      </c>
      <c r="Q388" s="189">
        <f t="shared" si="112"/>
        <v>0</v>
      </c>
      <c r="R388" s="225"/>
      <c r="S388" s="226"/>
      <c r="T388" s="181">
        <v>0</v>
      </c>
      <c r="U388" s="181">
        <v>0</v>
      </c>
      <c r="V388" s="192">
        <f t="shared" si="103"/>
        <v>1</v>
      </c>
      <c r="W388" s="193">
        <f t="shared" si="115"/>
        <v>0</v>
      </c>
      <c r="X388" s="193">
        <f t="shared" si="104"/>
        <v>0</v>
      </c>
      <c r="Y388" s="193">
        <f t="shared" si="116"/>
        <v>0</v>
      </c>
      <c r="Z388" s="193">
        <f t="shared" si="104"/>
        <v>0</v>
      </c>
      <c r="AB388" s="169"/>
      <c r="AC388" s="169"/>
      <c r="AD388" s="170"/>
      <c r="AE388" s="169"/>
      <c r="AF388" s="170"/>
      <c r="AG388" s="171"/>
      <c r="AH388" s="172"/>
      <c r="AI388" s="172"/>
      <c r="AJ388" s="173"/>
      <c r="AK388" s="169"/>
      <c r="AL388" s="169"/>
      <c r="AM388" s="169"/>
      <c r="AN388" s="169"/>
    </row>
    <row r="389" spans="2:40" s="122" customFormat="1" ht="15.6" hidden="1" customHeight="1" outlineLevel="1">
      <c r="B389" s="230"/>
      <c r="C389" s="195"/>
      <c r="D389" s="196"/>
      <c r="E389" s="222"/>
      <c r="F389" s="223"/>
      <c r="G389" s="179">
        <f t="shared" ref="G389:G391" si="117">IF(AND(F389&lt;&gt;0,$D$31&lt;&gt;0),F389/$D$31,0)</f>
        <v>0</v>
      </c>
      <c r="H389" s="207" t="s">
        <v>142</v>
      </c>
      <c r="I389" s="181">
        <v>0</v>
      </c>
      <c r="J389" s="179">
        <f t="shared" si="114"/>
        <v>0</v>
      </c>
      <c r="K389" s="224"/>
      <c r="L389" s="235"/>
      <c r="M389" s="236"/>
      <c r="N389" s="186">
        <f t="shared" si="110"/>
        <v>0</v>
      </c>
      <c r="O389" s="187">
        <f t="shared" si="111"/>
        <v>0</v>
      </c>
      <c r="P389" s="188">
        <v>0</v>
      </c>
      <c r="Q389" s="189">
        <f t="shared" si="112"/>
        <v>0</v>
      </c>
      <c r="R389" s="225"/>
      <c r="S389" s="226"/>
      <c r="T389" s="181">
        <v>0</v>
      </c>
      <c r="U389" s="181">
        <v>0</v>
      </c>
      <c r="V389" s="192">
        <f t="shared" si="103"/>
        <v>1</v>
      </c>
      <c r="W389" s="193">
        <f t="shared" si="115"/>
        <v>0</v>
      </c>
      <c r="X389" s="193">
        <f t="shared" si="104"/>
        <v>0</v>
      </c>
      <c r="Y389" s="193">
        <f t="shared" si="116"/>
        <v>0</v>
      </c>
      <c r="Z389" s="193">
        <f t="shared" si="104"/>
        <v>0</v>
      </c>
      <c r="AB389" s="169"/>
      <c r="AC389" s="169"/>
      <c r="AD389" s="170"/>
      <c r="AE389" s="169"/>
      <c r="AF389" s="170"/>
      <c r="AG389" s="171"/>
      <c r="AH389" s="172"/>
      <c r="AI389" s="172"/>
      <c r="AJ389" s="173"/>
      <c r="AK389" s="169"/>
      <c r="AL389" s="169"/>
      <c r="AM389" s="169"/>
      <c r="AN389" s="169"/>
    </row>
    <row r="390" spans="2:40" s="122" customFormat="1" ht="15.6" hidden="1" customHeight="1" outlineLevel="1">
      <c r="B390" s="230"/>
      <c r="C390" s="195"/>
      <c r="D390" s="196"/>
      <c r="E390" s="222"/>
      <c r="F390" s="223"/>
      <c r="G390" s="179">
        <f t="shared" si="117"/>
        <v>0</v>
      </c>
      <c r="H390" s="207" t="s">
        <v>142</v>
      </c>
      <c r="I390" s="181">
        <v>0</v>
      </c>
      <c r="J390" s="179">
        <f t="shared" si="114"/>
        <v>0</v>
      </c>
      <c r="K390" s="224"/>
      <c r="L390" s="235"/>
      <c r="M390" s="236"/>
      <c r="N390" s="186">
        <f t="shared" si="110"/>
        <v>0</v>
      </c>
      <c r="O390" s="187">
        <f t="shared" si="111"/>
        <v>0</v>
      </c>
      <c r="P390" s="188">
        <v>0</v>
      </c>
      <c r="Q390" s="189">
        <f t="shared" si="112"/>
        <v>0</v>
      </c>
      <c r="R390" s="225"/>
      <c r="S390" s="226"/>
      <c r="T390" s="181">
        <v>0</v>
      </c>
      <c r="U390" s="181">
        <v>0</v>
      </c>
      <c r="V390" s="192">
        <f t="shared" si="103"/>
        <v>1</v>
      </c>
      <c r="W390" s="193">
        <f t="shared" si="115"/>
        <v>0</v>
      </c>
      <c r="X390" s="193">
        <f t="shared" si="104"/>
        <v>0</v>
      </c>
      <c r="Y390" s="193">
        <f t="shared" si="116"/>
        <v>0</v>
      </c>
      <c r="Z390" s="193">
        <f t="shared" si="104"/>
        <v>0</v>
      </c>
      <c r="AB390" s="169"/>
      <c r="AC390" s="169"/>
      <c r="AD390" s="170"/>
      <c r="AE390" s="169"/>
      <c r="AF390" s="170"/>
      <c r="AG390" s="171"/>
      <c r="AH390" s="172"/>
      <c r="AI390" s="172"/>
      <c r="AJ390" s="173"/>
      <c r="AK390" s="169"/>
      <c r="AL390" s="169"/>
      <c r="AM390" s="169"/>
      <c r="AN390" s="169"/>
    </row>
    <row r="391" spans="2:40" s="122" customFormat="1" ht="15.6" hidden="1" customHeight="1" outlineLevel="1">
      <c r="B391" s="231"/>
      <c r="C391" s="200"/>
      <c r="D391" s="201"/>
      <c r="E391" s="222"/>
      <c r="F391" s="223"/>
      <c r="G391" s="179">
        <f t="shared" si="117"/>
        <v>0</v>
      </c>
      <c r="H391" s="207" t="s">
        <v>142</v>
      </c>
      <c r="I391" s="181">
        <v>0</v>
      </c>
      <c r="J391" s="179">
        <f t="shared" si="114"/>
        <v>0</v>
      </c>
      <c r="K391" s="224"/>
      <c r="L391" s="235"/>
      <c r="M391" s="236"/>
      <c r="N391" s="186">
        <f t="shared" si="110"/>
        <v>0</v>
      </c>
      <c r="O391" s="187">
        <f t="shared" si="111"/>
        <v>0</v>
      </c>
      <c r="P391" s="188">
        <v>0</v>
      </c>
      <c r="Q391" s="189">
        <f t="shared" si="112"/>
        <v>0</v>
      </c>
      <c r="R391" s="225"/>
      <c r="S391" s="226"/>
      <c r="T391" s="181">
        <v>0</v>
      </c>
      <c r="U391" s="181">
        <v>0</v>
      </c>
      <c r="V391" s="192">
        <f t="shared" si="103"/>
        <v>1</v>
      </c>
      <c r="W391" s="193">
        <f t="shared" si="115"/>
        <v>0</v>
      </c>
      <c r="X391" s="193">
        <f t="shared" si="104"/>
        <v>0</v>
      </c>
      <c r="Y391" s="193">
        <f t="shared" si="116"/>
        <v>0</v>
      </c>
      <c r="Z391" s="193">
        <f t="shared" si="104"/>
        <v>0</v>
      </c>
      <c r="AB391" s="169"/>
      <c r="AC391" s="169"/>
      <c r="AD391" s="170"/>
      <c r="AE391" s="169"/>
      <c r="AF391" s="170"/>
      <c r="AG391" s="171"/>
      <c r="AH391" s="172"/>
      <c r="AI391" s="172"/>
      <c r="AJ391" s="173"/>
      <c r="AK391" s="169"/>
      <c r="AL391" s="169"/>
      <c r="AM391" s="169"/>
      <c r="AN391" s="169"/>
    </row>
    <row r="392" spans="2:40" s="122" customFormat="1" ht="15.75" collapsed="1">
      <c r="B392" s="237">
        <v>6</v>
      </c>
      <c r="C392" s="203" t="s">
        <v>199</v>
      </c>
      <c r="D392" s="204"/>
      <c r="E392" s="205" t="s">
        <v>142</v>
      </c>
      <c r="F392" s="206">
        <f>SUM(F393:F412)</f>
        <v>0</v>
      </c>
      <c r="G392" s="206">
        <f>IF(AND(F392&lt;&gt;0,$D$31&lt;&gt;0),F392/$D$31,0)</f>
        <v>0</v>
      </c>
      <c r="H392" s="207" t="s">
        <v>142</v>
      </c>
      <c r="I392" s="208" t="s">
        <v>142</v>
      </c>
      <c r="J392" s="209">
        <f>SUM(J393:J412)</f>
        <v>0</v>
      </c>
      <c r="K392" s="210" t="s">
        <v>142</v>
      </c>
      <c r="L392" s="233" t="s">
        <v>142</v>
      </c>
      <c r="M392" s="234" t="s">
        <v>142</v>
      </c>
      <c r="N392" s="213" t="s">
        <v>142</v>
      </c>
      <c r="O392" s="214">
        <f>SUM(O393:O412)</f>
        <v>0</v>
      </c>
      <c r="P392" s="215" t="s">
        <v>142</v>
      </c>
      <c r="Q392" s="216">
        <f>SUM(Q393:Q412)</f>
        <v>0</v>
      </c>
      <c r="R392" s="217" t="s">
        <v>142</v>
      </c>
      <c r="S392" s="218" t="s">
        <v>142</v>
      </c>
      <c r="T392" s="219">
        <f>IF(W392&lt;&gt;0,W392/($F$392+$O$392),0)</f>
        <v>0</v>
      </c>
      <c r="U392" s="219">
        <f>IF(Y392&lt;&gt;0,Y392/($F$392+$O$392),0)</f>
        <v>0</v>
      </c>
      <c r="V392" s="220">
        <f t="shared" si="103"/>
        <v>1</v>
      </c>
      <c r="W392" s="221">
        <f>SUM(W393:W412)</f>
        <v>0</v>
      </c>
      <c r="X392" s="221">
        <f t="shared" si="104"/>
        <v>0</v>
      </c>
      <c r="Y392" s="221">
        <f>SUM(Y393:Y412)</f>
        <v>0</v>
      </c>
      <c r="Z392" s="221">
        <f t="shared" si="104"/>
        <v>0</v>
      </c>
      <c r="AB392" s="169"/>
      <c r="AC392" s="169"/>
      <c r="AD392" s="170"/>
      <c r="AE392" s="169"/>
      <c r="AF392" s="170"/>
      <c r="AG392" s="171"/>
      <c r="AH392" s="172"/>
      <c r="AI392" s="172"/>
      <c r="AJ392" s="173"/>
      <c r="AK392" s="169"/>
      <c r="AL392" s="169"/>
      <c r="AM392" s="169"/>
      <c r="AN392" s="169"/>
    </row>
    <row r="393" spans="2:40" s="122" customFormat="1" ht="15.6" hidden="1" customHeight="1" outlineLevel="1">
      <c r="B393" s="229">
        <v>6</v>
      </c>
      <c r="C393" s="175" t="s">
        <v>199</v>
      </c>
      <c r="D393" s="176"/>
      <c r="E393" s="222"/>
      <c r="F393" s="223"/>
      <c r="G393" s="179">
        <f>IF(AND(F393&lt;&gt;0,$D$31&lt;&gt;0),F393/$D$31,0)</f>
        <v>0</v>
      </c>
      <c r="H393" s="207" t="s">
        <v>142</v>
      </c>
      <c r="I393" s="181">
        <v>0</v>
      </c>
      <c r="J393" s="179">
        <f t="shared" si="114"/>
        <v>0</v>
      </c>
      <c r="K393" s="224"/>
      <c r="L393" s="235"/>
      <c r="M393" s="236"/>
      <c r="N393" s="186">
        <f>IF(M393&lt;&gt;0,INT(59/M393),0)</f>
        <v>0</v>
      </c>
      <c r="O393" s="187">
        <f>F393*N393</f>
        <v>0</v>
      </c>
      <c r="P393" s="188">
        <v>0</v>
      </c>
      <c r="Q393" s="189">
        <f>O393*P393</f>
        <v>0</v>
      </c>
      <c r="R393" s="225"/>
      <c r="S393" s="226"/>
      <c r="T393" s="181">
        <v>0</v>
      </c>
      <c r="U393" s="181">
        <v>0</v>
      </c>
      <c r="V393" s="192">
        <f t="shared" si="103"/>
        <v>1</v>
      </c>
      <c r="W393" s="193">
        <f t="shared" si="115"/>
        <v>0</v>
      </c>
      <c r="X393" s="193">
        <f t="shared" si="104"/>
        <v>0</v>
      </c>
      <c r="Y393" s="193">
        <f t="shared" si="116"/>
        <v>0</v>
      </c>
      <c r="Z393" s="193">
        <f t="shared" si="104"/>
        <v>0</v>
      </c>
      <c r="AB393" s="169"/>
      <c r="AC393" s="169"/>
      <c r="AD393" s="170"/>
      <c r="AE393" s="169"/>
      <c r="AF393" s="170"/>
      <c r="AG393" s="171"/>
      <c r="AH393" s="172"/>
      <c r="AI393" s="172"/>
      <c r="AJ393" s="173"/>
      <c r="AK393" s="169"/>
      <c r="AL393" s="169"/>
      <c r="AM393" s="169"/>
      <c r="AN393" s="169"/>
    </row>
    <row r="394" spans="2:40" s="122" customFormat="1" ht="15.6" hidden="1" customHeight="1" outlineLevel="1">
      <c r="B394" s="230"/>
      <c r="C394" s="195"/>
      <c r="D394" s="196"/>
      <c r="E394" s="222"/>
      <c r="F394" s="223"/>
      <c r="G394" s="179">
        <f>IF(AND(F394&lt;&gt;0,$D$31&lt;&gt;0),F394/$D$31,0)</f>
        <v>0</v>
      </c>
      <c r="H394" s="207" t="s">
        <v>142</v>
      </c>
      <c r="I394" s="181">
        <v>0</v>
      </c>
      <c r="J394" s="179">
        <f t="shared" si="114"/>
        <v>0</v>
      </c>
      <c r="K394" s="224"/>
      <c r="L394" s="235"/>
      <c r="M394" s="236"/>
      <c r="N394" s="186">
        <f t="shared" ref="N394:N412" si="118">IF(M394&lt;&gt;0,INT(59/M394),0)</f>
        <v>0</v>
      </c>
      <c r="O394" s="187">
        <f t="shared" ref="O394:O412" si="119">F394*N394</f>
        <v>0</v>
      </c>
      <c r="P394" s="188">
        <v>0</v>
      </c>
      <c r="Q394" s="189">
        <f t="shared" ref="Q394:Q412" si="120">O394*P394</f>
        <v>0</v>
      </c>
      <c r="R394" s="225"/>
      <c r="S394" s="226"/>
      <c r="T394" s="181">
        <v>0</v>
      </c>
      <c r="U394" s="181">
        <v>0</v>
      </c>
      <c r="V394" s="192">
        <f t="shared" si="103"/>
        <v>1</v>
      </c>
      <c r="W394" s="193">
        <f t="shared" si="115"/>
        <v>0</v>
      </c>
      <c r="X394" s="193">
        <f t="shared" si="104"/>
        <v>0</v>
      </c>
      <c r="Y394" s="193">
        <f t="shared" si="116"/>
        <v>0</v>
      </c>
      <c r="Z394" s="193">
        <f t="shared" si="104"/>
        <v>0</v>
      </c>
      <c r="AB394" s="169"/>
      <c r="AC394" s="169"/>
      <c r="AD394" s="170"/>
      <c r="AE394" s="169"/>
      <c r="AF394" s="170"/>
      <c r="AG394" s="171"/>
      <c r="AH394" s="172"/>
      <c r="AI394" s="172"/>
      <c r="AJ394" s="173"/>
      <c r="AK394" s="169"/>
      <c r="AL394" s="169"/>
      <c r="AM394" s="169"/>
      <c r="AN394" s="169"/>
    </row>
    <row r="395" spans="2:40" s="122" customFormat="1" ht="15.6" hidden="1" customHeight="1" outlineLevel="1">
      <c r="B395" s="230"/>
      <c r="C395" s="195"/>
      <c r="D395" s="196"/>
      <c r="E395" s="222"/>
      <c r="F395" s="223"/>
      <c r="G395" s="179">
        <f t="shared" ref="G395:G406" si="121">IF(AND(F395&lt;&gt;0,$D$31&lt;&gt;0),F395/$D$31,0)</f>
        <v>0</v>
      </c>
      <c r="H395" s="207" t="s">
        <v>142</v>
      </c>
      <c r="I395" s="181">
        <v>0</v>
      </c>
      <c r="J395" s="179">
        <f t="shared" si="114"/>
        <v>0</v>
      </c>
      <c r="K395" s="224"/>
      <c r="L395" s="235"/>
      <c r="M395" s="236"/>
      <c r="N395" s="186">
        <f t="shared" si="118"/>
        <v>0</v>
      </c>
      <c r="O395" s="187">
        <f t="shared" si="119"/>
        <v>0</v>
      </c>
      <c r="P395" s="188">
        <v>0</v>
      </c>
      <c r="Q395" s="189">
        <f t="shared" si="120"/>
        <v>0</v>
      </c>
      <c r="R395" s="225"/>
      <c r="S395" s="226"/>
      <c r="T395" s="181">
        <v>0</v>
      </c>
      <c r="U395" s="181">
        <v>0</v>
      </c>
      <c r="V395" s="192">
        <f t="shared" si="103"/>
        <v>1</v>
      </c>
      <c r="W395" s="193">
        <f t="shared" si="115"/>
        <v>0</v>
      </c>
      <c r="X395" s="193">
        <f t="shared" si="104"/>
        <v>0</v>
      </c>
      <c r="Y395" s="193">
        <f t="shared" si="116"/>
        <v>0</v>
      </c>
      <c r="Z395" s="193">
        <f t="shared" si="104"/>
        <v>0</v>
      </c>
      <c r="AB395" s="169"/>
      <c r="AC395" s="169"/>
      <c r="AD395" s="170"/>
      <c r="AE395" s="169"/>
      <c r="AF395" s="170"/>
      <c r="AG395" s="171"/>
      <c r="AH395" s="172"/>
      <c r="AI395" s="172"/>
      <c r="AJ395" s="173"/>
      <c r="AK395" s="169"/>
      <c r="AL395" s="169"/>
      <c r="AM395" s="169"/>
      <c r="AN395" s="169"/>
    </row>
    <row r="396" spans="2:40" s="122" customFormat="1" ht="15.6" hidden="1" customHeight="1" outlineLevel="1">
      <c r="B396" s="230"/>
      <c r="C396" s="195"/>
      <c r="D396" s="196"/>
      <c r="E396" s="222"/>
      <c r="F396" s="223"/>
      <c r="G396" s="179">
        <f t="shared" si="121"/>
        <v>0</v>
      </c>
      <c r="H396" s="207" t="s">
        <v>142</v>
      </c>
      <c r="I396" s="181">
        <v>0</v>
      </c>
      <c r="J396" s="179">
        <f t="shared" si="114"/>
        <v>0</v>
      </c>
      <c r="K396" s="224"/>
      <c r="L396" s="235"/>
      <c r="M396" s="236"/>
      <c r="N396" s="186">
        <f t="shared" si="118"/>
        <v>0</v>
      </c>
      <c r="O396" s="187">
        <f t="shared" si="119"/>
        <v>0</v>
      </c>
      <c r="P396" s="188">
        <v>0</v>
      </c>
      <c r="Q396" s="189">
        <f t="shared" si="120"/>
        <v>0</v>
      </c>
      <c r="R396" s="225"/>
      <c r="S396" s="226"/>
      <c r="T396" s="181">
        <v>0</v>
      </c>
      <c r="U396" s="181">
        <v>0</v>
      </c>
      <c r="V396" s="192">
        <f t="shared" si="103"/>
        <v>1</v>
      </c>
      <c r="W396" s="193">
        <f t="shared" si="115"/>
        <v>0</v>
      </c>
      <c r="X396" s="193">
        <f t="shared" si="104"/>
        <v>0</v>
      </c>
      <c r="Y396" s="193">
        <f t="shared" si="116"/>
        <v>0</v>
      </c>
      <c r="Z396" s="193">
        <f t="shared" si="104"/>
        <v>0</v>
      </c>
      <c r="AB396" s="169"/>
      <c r="AC396" s="169"/>
      <c r="AD396" s="170"/>
      <c r="AE396" s="169"/>
      <c r="AF396" s="170"/>
      <c r="AG396" s="171"/>
      <c r="AH396" s="172"/>
      <c r="AI396" s="172"/>
      <c r="AJ396" s="173"/>
      <c r="AK396" s="169"/>
      <c r="AL396" s="169"/>
      <c r="AM396" s="169"/>
      <c r="AN396" s="169"/>
    </row>
    <row r="397" spans="2:40" s="122" customFormat="1" ht="15.6" hidden="1" customHeight="1" outlineLevel="1">
      <c r="B397" s="230"/>
      <c r="C397" s="195"/>
      <c r="D397" s="196"/>
      <c r="E397" s="222"/>
      <c r="F397" s="223"/>
      <c r="G397" s="179">
        <f t="shared" si="121"/>
        <v>0</v>
      </c>
      <c r="H397" s="207" t="s">
        <v>142</v>
      </c>
      <c r="I397" s="181">
        <v>0</v>
      </c>
      <c r="J397" s="179">
        <f t="shared" si="114"/>
        <v>0</v>
      </c>
      <c r="K397" s="224"/>
      <c r="L397" s="235"/>
      <c r="M397" s="236"/>
      <c r="N397" s="186">
        <f t="shared" si="118"/>
        <v>0</v>
      </c>
      <c r="O397" s="187">
        <f t="shared" si="119"/>
        <v>0</v>
      </c>
      <c r="P397" s="188">
        <v>0</v>
      </c>
      <c r="Q397" s="189">
        <f t="shared" si="120"/>
        <v>0</v>
      </c>
      <c r="R397" s="225"/>
      <c r="S397" s="226"/>
      <c r="T397" s="181">
        <v>0</v>
      </c>
      <c r="U397" s="181">
        <v>0</v>
      </c>
      <c r="V397" s="192">
        <f t="shared" si="103"/>
        <v>1</v>
      </c>
      <c r="W397" s="193">
        <f t="shared" si="115"/>
        <v>0</v>
      </c>
      <c r="X397" s="193">
        <f t="shared" si="104"/>
        <v>0</v>
      </c>
      <c r="Y397" s="193">
        <f t="shared" si="116"/>
        <v>0</v>
      </c>
      <c r="Z397" s="193">
        <f t="shared" si="104"/>
        <v>0</v>
      </c>
      <c r="AB397" s="169"/>
      <c r="AC397" s="169"/>
      <c r="AD397" s="170"/>
      <c r="AE397" s="169"/>
      <c r="AF397" s="170"/>
      <c r="AG397" s="171"/>
      <c r="AH397" s="172"/>
      <c r="AI397" s="172"/>
      <c r="AJ397" s="173"/>
      <c r="AK397" s="169"/>
      <c r="AL397" s="169"/>
      <c r="AM397" s="169"/>
      <c r="AN397" s="169"/>
    </row>
    <row r="398" spans="2:40" s="122" customFormat="1" ht="15.6" hidden="1" customHeight="1" outlineLevel="1">
      <c r="B398" s="230"/>
      <c r="C398" s="195"/>
      <c r="D398" s="196"/>
      <c r="E398" s="222"/>
      <c r="F398" s="223"/>
      <c r="G398" s="179">
        <f t="shared" si="121"/>
        <v>0</v>
      </c>
      <c r="H398" s="207" t="s">
        <v>142</v>
      </c>
      <c r="I398" s="181">
        <v>0</v>
      </c>
      <c r="J398" s="179">
        <f t="shared" si="114"/>
        <v>0</v>
      </c>
      <c r="K398" s="224"/>
      <c r="L398" s="235"/>
      <c r="M398" s="236"/>
      <c r="N398" s="186">
        <f t="shared" si="118"/>
        <v>0</v>
      </c>
      <c r="O398" s="187">
        <f t="shared" si="119"/>
        <v>0</v>
      </c>
      <c r="P398" s="188">
        <v>0</v>
      </c>
      <c r="Q398" s="189">
        <f t="shared" si="120"/>
        <v>0</v>
      </c>
      <c r="R398" s="225"/>
      <c r="S398" s="226"/>
      <c r="T398" s="181">
        <v>0</v>
      </c>
      <c r="U398" s="181">
        <v>0</v>
      </c>
      <c r="V398" s="192">
        <f t="shared" si="103"/>
        <v>1</v>
      </c>
      <c r="W398" s="193">
        <f t="shared" si="115"/>
        <v>0</v>
      </c>
      <c r="X398" s="193">
        <f t="shared" si="104"/>
        <v>0</v>
      </c>
      <c r="Y398" s="193">
        <f t="shared" si="116"/>
        <v>0</v>
      </c>
      <c r="Z398" s="193">
        <f t="shared" si="104"/>
        <v>0</v>
      </c>
      <c r="AB398" s="169"/>
      <c r="AC398" s="169"/>
      <c r="AD398" s="170"/>
      <c r="AE398" s="169"/>
      <c r="AF398" s="170"/>
      <c r="AG398" s="171"/>
      <c r="AH398" s="172"/>
      <c r="AI398" s="172"/>
      <c r="AJ398" s="173"/>
      <c r="AK398" s="169"/>
      <c r="AL398" s="169"/>
      <c r="AM398" s="169"/>
      <c r="AN398" s="169"/>
    </row>
    <row r="399" spans="2:40" s="122" customFormat="1" ht="15.6" hidden="1" customHeight="1" outlineLevel="1">
      <c r="B399" s="230"/>
      <c r="C399" s="195"/>
      <c r="D399" s="196"/>
      <c r="E399" s="222"/>
      <c r="F399" s="223"/>
      <c r="G399" s="179">
        <f t="shared" si="121"/>
        <v>0</v>
      </c>
      <c r="H399" s="207" t="s">
        <v>142</v>
      </c>
      <c r="I399" s="181">
        <v>0</v>
      </c>
      <c r="J399" s="179">
        <f t="shared" si="114"/>
        <v>0</v>
      </c>
      <c r="K399" s="224"/>
      <c r="L399" s="235"/>
      <c r="M399" s="236"/>
      <c r="N399" s="186">
        <f t="shared" si="118"/>
        <v>0</v>
      </c>
      <c r="O399" s="187">
        <f t="shared" si="119"/>
        <v>0</v>
      </c>
      <c r="P399" s="188">
        <v>0</v>
      </c>
      <c r="Q399" s="189">
        <f t="shared" si="120"/>
        <v>0</v>
      </c>
      <c r="R399" s="225"/>
      <c r="S399" s="226"/>
      <c r="T399" s="181">
        <v>0</v>
      </c>
      <c r="U399" s="181">
        <v>0</v>
      </c>
      <c r="V399" s="192">
        <f t="shared" si="103"/>
        <v>1</v>
      </c>
      <c r="W399" s="193">
        <f t="shared" si="115"/>
        <v>0</v>
      </c>
      <c r="X399" s="193">
        <f t="shared" si="104"/>
        <v>0</v>
      </c>
      <c r="Y399" s="193">
        <f t="shared" si="116"/>
        <v>0</v>
      </c>
      <c r="Z399" s="193">
        <f t="shared" si="104"/>
        <v>0</v>
      </c>
      <c r="AB399" s="169"/>
      <c r="AC399" s="169"/>
      <c r="AD399" s="170"/>
      <c r="AE399" s="169"/>
      <c r="AF399" s="170"/>
      <c r="AG399" s="171"/>
      <c r="AH399" s="172"/>
      <c r="AI399" s="172"/>
      <c r="AJ399" s="173"/>
      <c r="AK399" s="169"/>
      <c r="AL399" s="169"/>
      <c r="AM399" s="169"/>
      <c r="AN399" s="169"/>
    </row>
    <row r="400" spans="2:40" s="122" customFormat="1" ht="15.6" hidden="1" customHeight="1" outlineLevel="1">
      <c r="B400" s="230"/>
      <c r="C400" s="195"/>
      <c r="D400" s="196"/>
      <c r="E400" s="222"/>
      <c r="F400" s="223"/>
      <c r="G400" s="179">
        <f t="shared" si="121"/>
        <v>0</v>
      </c>
      <c r="H400" s="207" t="s">
        <v>142</v>
      </c>
      <c r="I400" s="181">
        <v>0</v>
      </c>
      <c r="J400" s="179">
        <f t="shared" si="114"/>
        <v>0</v>
      </c>
      <c r="K400" s="224"/>
      <c r="L400" s="235"/>
      <c r="M400" s="236"/>
      <c r="N400" s="186">
        <f t="shared" si="118"/>
        <v>0</v>
      </c>
      <c r="O400" s="187">
        <f t="shared" si="119"/>
        <v>0</v>
      </c>
      <c r="P400" s="188">
        <v>0</v>
      </c>
      <c r="Q400" s="189">
        <f t="shared" si="120"/>
        <v>0</v>
      </c>
      <c r="R400" s="225"/>
      <c r="S400" s="226"/>
      <c r="T400" s="181">
        <v>0</v>
      </c>
      <c r="U400" s="181">
        <v>0</v>
      </c>
      <c r="V400" s="192">
        <f t="shared" si="103"/>
        <v>1</v>
      </c>
      <c r="W400" s="193">
        <f t="shared" si="115"/>
        <v>0</v>
      </c>
      <c r="X400" s="193">
        <f t="shared" si="104"/>
        <v>0</v>
      </c>
      <c r="Y400" s="193">
        <f t="shared" si="116"/>
        <v>0</v>
      </c>
      <c r="Z400" s="193">
        <f t="shared" si="104"/>
        <v>0</v>
      </c>
      <c r="AB400" s="169"/>
      <c r="AC400" s="169"/>
      <c r="AD400" s="170"/>
      <c r="AE400" s="169"/>
      <c r="AF400" s="170"/>
      <c r="AG400" s="171"/>
      <c r="AH400" s="172"/>
      <c r="AI400" s="172"/>
      <c r="AJ400" s="173"/>
      <c r="AK400" s="169"/>
      <c r="AL400" s="169"/>
      <c r="AM400" s="169"/>
      <c r="AN400" s="169"/>
    </row>
    <row r="401" spans="2:40" s="122" customFormat="1" ht="15.6" hidden="1" customHeight="1" outlineLevel="1">
      <c r="B401" s="230"/>
      <c r="C401" s="195"/>
      <c r="D401" s="196"/>
      <c r="E401" s="222"/>
      <c r="F401" s="223"/>
      <c r="G401" s="179">
        <f t="shared" si="121"/>
        <v>0</v>
      </c>
      <c r="H401" s="207" t="s">
        <v>142</v>
      </c>
      <c r="I401" s="181">
        <v>0</v>
      </c>
      <c r="J401" s="179">
        <f t="shared" si="114"/>
        <v>0</v>
      </c>
      <c r="K401" s="224"/>
      <c r="L401" s="235"/>
      <c r="M401" s="236"/>
      <c r="N401" s="186">
        <f t="shared" si="118"/>
        <v>0</v>
      </c>
      <c r="O401" s="187">
        <f t="shared" si="119"/>
        <v>0</v>
      </c>
      <c r="P401" s="188">
        <v>0</v>
      </c>
      <c r="Q401" s="189">
        <f t="shared" si="120"/>
        <v>0</v>
      </c>
      <c r="R401" s="225"/>
      <c r="S401" s="226"/>
      <c r="T401" s="181">
        <v>0</v>
      </c>
      <c r="U401" s="181">
        <v>0</v>
      </c>
      <c r="V401" s="192">
        <f t="shared" si="103"/>
        <v>1</v>
      </c>
      <c r="W401" s="193">
        <f t="shared" si="115"/>
        <v>0</v>
      </c>
      <c r="X401" s="193">
        <f t="shared" si="104"/>
        <v>0</v>
      </c>
      <c r="Y401" s="193">
        <f t="shared" si="116"/>
        <v>0</v>
      </c>
      <c r="Z401" s="193">
        <f t="shared" si="104"/>
        <v>0</v>
      </c>
      <c r="AB401" s="169"/>
      <c r="AC401" s="169"/>
      <c r="AD401" s="170"/>
      <c r="AE401" s="169"/>
      <c r="AF401" s="170"/>
      <c r="AG401" s="171"/>
      <c r="AH401" s="172"/>
      <c r="AI401" s="172"/>
      <c r="AJ401" s="173"/>
      <c r="AK401" s="169"/>
      <c r="AL401" s="169"/>
      <c r="AM401" s="169"/>
      <c r="AN401" s="169"/>
    </row>
    <row r="402" spans="2:40" s="122" customFormat="1" ht="15.6" hidden="1" customHeight="1" outlineLevel="1">
      <c r="B402" s="230"/>
      <c r="C402" s="195"/>
      <c r="D402" s="196"/>
      <c r="E402" s="222"/>
      <c r="F402" s="223"/>
      <c r="G402" s="179">
        <f t="shared" si="121"/>
        <v>0</v>
      </c>
      <c r="H402" s="207" t="s">
        <v>142</v>
      </c>
      <c r="I402" s="181">
        <v>0</v>
      </c>
      <c r="J402" s="179">
        <f t="shared" si="114"/>
        <v>0</v>
      </c>
      <c r="K402" s="224"/>
      <c r="L402" s="235"/>
      <c r="M402" s="236"/>
      <c r="N402" s="186">
        <f t="shared" si="118"/>
        <v>0</v>
      </c>
      <c r="O402" s="187">
        <f t="shared" si="119"/>
        <v>0</v>
      </c>
      <c r="P402" s="188">
        <v>0</v>
      </c>
      <c r="Q402" s="189">
        <f t="shared" si="120"/>
        <v>0</v>
      </c>
      <c r="R402" s="225"/>
      <c r="S402" s="226"/>
      <c r="T402" s="181">
        <v>0</v>
      </c>
      <c r="U402" s="181">
        <v>0</v>
      </c>
      <c r="V402" s="192">
        <f t="shared" si="103"/>
        <v>1</v>
      </c>
      <c r="W402" s="193">
        <f t="shared" si="115"/>
        <v>0</v>
      </c>
      <c r="X402" s="193">
        <f t="shared" si="104"/>
        <v>0</v>
      </c>
      <c r="Y402" s="193">
        <f t="shared" si="116"/>
        <v>0</v>
      </c>
      <c r="Z402" s="193">
        <f t="shared" si="104"/>
        <v>0</v>
      </c>
      <c r="AB402" s="169"/>
      <c r="AC402" s="169"/>
      <c r="AD402" s="170"/>
      <c r="AE402" s="169"/>
      <c r="AF402" s="170"/>
      <c r="AG402" s="171"/>
      <c r="AH402" s="172"/>
      <c r="AI402" s="172"/>
      <c r="AJ402" s="173"/>
      <c r="AK402" s="169"/>
      <c r="AL402" s="169"/>
      <c r="AM402" s="169"/>
      <c r="AN402" s="169"/>
    </row>
    <row r="403" spans="2:40" s="122" customFormat="1" ht="15.6" hidden="1" customHeight="1" outlineLevel="1">
      <c r="B403" s="230"/>
      <c r="C403" s="195"/>
      <c r="D403" s="196"/>
      <c r="E403" s="222"/>
      <c r="F403" s="223"/>
      <c r="G403" s="179">
        <f t="shared" si="121"/>
        <v>0</v>
      </c>
      <c r="H403" s="207" t="s">
        <v>142</v>
      </c>
      <c r="I403" s="181">
        <v>0</v>
      </c>
      <c r="J403" s="179">
        <f t="shared" si="114"/>
        <v>0</v>
      </c>
      <c r="K403" s="224"/>
      <c r="L403" s="235"/>
      <c r="M403" s="236"/>
      <c r="N403" s="186">
        <f t="shared" si="118"/>
        <v>0</v>
      </c>
      <c r="O403" s="187">
        <f t="shared" si="119"/>
        <v>0</v>
      </c>
      <c r="P403" s="188">
        <v>0</v>
      </c>
      <c r="Q403" s="189">
        <f t="shared" si="120"/>
        <v>0</v>
      </c>
      <c r="R403" s="225"/>
      <c r="S403" s="226"/>
      <c r="T403" s="181">
        <v>0</v>
      </c>
      <c r="U403" s="181">
        <v>0</v>
      </c>
      <c r="V403" s="192">
        <f t="shared" si="103"/>
        <v>1</v>
      </c>
      <c r="W403" s="193">
        <f t="shared" si="115"/>
        <v>0</v>
      </c>
      <c r="X403" s="193">
        <f t="shared" si="104"/>
        <v>0</v>
      </c>
      <c r="Y403" s="193">
        <f t="shared" si="116"/>
        <v>0</v>
      </c>
      <c r="Z403" s="193">
        <f t="shared" si="104"/>
        <v>0</v>
      </c>
      <c r="AB403" s="169"/>
      <c r="AC403" s="169"/>
      <c r="AD403" s="170"/>
      <c r="AE403" s="169"/>
      <c r="AF403" s="170"/>
      <c r="AG403" s="171"/>
      <c r="AH403" s="172"/>
      <c r="AI403" s="172"/>
      <c r="AJ403" s="173"/>
      <c r="AK403" s="169"/>
      <c r="AL403" s="169"/>
      <c r="AM403" s="169"/>
      <c r="AN403" s="169"/>
    </row>
    <row r="404" spans="2:40" s="122" customFormat="1" ht="15.6" hidden="1" customHeight="1" outlineLevel="1">
      <c r="B404" s="230"/>
      <c r="C404" s="195"/>
      <c r="D404" s="196"/>
      <c r="E404" s="222"/>
      <c r="F404" s="223"/>
      <c r="G404" s="179">
        <f t="shared" si="121"/>
        <v>0</v>
      </c>
      <c r="H404" s="207" t="s">
        <v>142</v>
      </c>
      <c r="I404" s="181">
        <v>0</v>
      </c>
      <c r="J404" s="179">
        <f t="shared" si="114"/>
        <v>0</v>
      </c>
      <c r="K404" s="224"/>
      <c r="L404" s="235"/>
      <c r="M404" s="236"/>
      <c r="N404" s="186">
        <f t="shared" si="118"/>
        <v>0</v>
      </c>
      <c r="O404" s="187">
        <f t="shared" si="119"/>
        <v>0</v>
      </c>
      <c r="P404" s="188">
        <v>0</v>
      </c>
      <c r="Q404" s="189">
        <f t="shared" si="120"/>
        <v>0</v>
      </c>
      <c r="R404" s="225"/>
      <c r="S404" s="226"/>
      <c r="T404" s="181">
        <v>0</v>
      </c>
      <c r="U404" s="181">
        <v>0</v>
      </c>
      <c r="V404" s="192">
        <f t="shared" si="103"/>
        <v>1</v>
      </c>
      <c r="W404" s="193">
        <f t="shared" si="115"/>
        <v>0</v>
      </c>
      <c r="X404" s="193">
        <f t="shared" si="104"/>
        <v>0</v>
      </c>
      <c r="Y404" s="193">
        <f t="shared" si="116"/>
        <v>0</v>
      </c>
      <c r="Z404" s="193">
        <f t="shared" si="104"/>
        <v>0</v>
      </c>
      <c r="AB404" s="169"/>
      <c r="AC404" s="169"/>
      <c r="AD404" s="170"/>
      <c r="AE404" s="169"/>
      <c r="AF404" s="170"/>
      <c r="AG404" s="171"/>
      <c r="AH404" s="172"/>
      <c r="AI404" s="172"/>
      <c r="AJ404" s="173"/>
      <c r="AK404" s="169"/>
      <c r="AL404" s="169"/>
      <c r="AM404" s="169"/>
      <c r="AN404" s="169"/>
    </row>
    <row r="405" spans="2:40" s="122" customFormat="1" ht="15.6" hidden="1" customHeight="1" outlineLevel="1">
      <c r="B405" s="230"/>
      <c r="C405" s="195"/>
      <c r="D405" s="196"/>
      <c r="E405" s="222"/>
      <c r="F405" s="223"/>
      <c r="G405" s="179">
        <f t="shared" si="121"/>
        <v>0</v>
      </c>
      <c r="H405" s="207" t="s">
        <v>142</v>
      </c>
      <c r="I405" s="181">
        <v>0</v>
      </c>
      <c r="J405" s="179">
        <f t="shared" si="114"/>
        <v>0</v>
      </c>
      <c r="K405" s="224"/>
      <c r="L405" s="235"/>
      <c r="M405" s="236"/>
      <c r="N405" s="186">
        <f t="shared" si="118"/>
        <v>0</v>
      </c>
      <c r="O405" s="187">
        <f t="shared" si="119"/>
        <v>0</v>
      </c>
      <c r="P405" s="188">
        <v>0</v>
      </c>
      <c r="Q405" s="189">
        <f t="shared" si="120"/>
        <v>0</v>
      </c>
      <c r="R405" s="225"/>
      <c r="S405" s="226"/>
      <c r="T405" s="181">
        <v>0</v>
      </c>
      <c r="U405" s="181">
        <v>0</v>
      </c>
      <c r="V405" s="192">
        <f t="shared" si="103"/>
        <v>1</v>
      </c>
      <c r="W405" s="193">
        <f t="shared" si="115"/>
        <v>0</v>
      </c>
      <c r="X405" s="193">
        <f t="shared" si="104"/>
        <v>0</v>
      </c>
      <c r="Y405" s="193">
        <f t="shared" si="116"/>
        <v>0</v>
      </c>
      <c r="Z405" s="193">
        <f t="shared" si="104"/>
        <v>0</v>
      </c>
      <c r="AB405" s="169"/>
      <c r="AC405" s="169"/>
      <c r="AD405" s="170"/>
      <c r="AE405" s="169"/>
      <c r="AF405" s="170"/>
      <c r="AG405" s="171"/>
      <c r="AH405" s="172"/>
      <c r="AI405" s="172"/>
      <c r="AJ405" s="173"/>
      <c r="AK405" s="169"/>
      <c r="AL405" s="169"/>
      <c r="AM405" s="169"/>
      <c r="AN405" s="169"/>
    </row>
    <row r="406" spans="2:40" s="122" customFormat="1" ht="15.6" hidden="1" customHeight="1" outlineLevel="1">
      <c r="B406" s="230"/>
      <c r="C406" s="195"/>
      <c r="D406" s="196"/>
      <c r="E406" s="222"/>
      <c r="F406" s="223"/>
      <c r="G406" s="179">
        <f t="shared" si="121"/>
        <v>0</v>
      </c>
      <c r="H406" s="207" t="s">
        <v>142</v>
      </c>
      <c r="I406" s="181">
        <v>0</v>
      </c>
      <c r="J406" s="179">
        <f t="shared" si="114"/>
        <v>0</v>
      </c>
      <c r="K406" s="224"/>
      <c r="L406" s="235"/>
      <c r="M406" s="236"/>
      <c r="N406" s="186">
        <f t="shared" si="118"/>
        <v>0</v>
      </c>
      <c r="O406" s="187">
        <f t="shared" si="119"/>
        <v>0</v>
      </c>
      <c r="P406" s="188">
        <v>0</v>
      </c>
      <c r="Q406" s="189">
        <f t="shared" si="120"/>
        <v>0</v>
      </c>
      <c r="R406" s="225"/>
      <c r="S406" s="226"/>
      <c r="T406" s="181">
        <v>0</v>
      </c>
      <c r="U406" s="181">
        <v>0</v>
      </c>
      <c r="V406" s="192">
        <f t="shared" si="103"/>
        <v>1</v>
      </c>
      <c r="W406" s="193">
        <f t="shared" si="115"/>
        <v>0</v>
      </c>
      <c r="X406" s="193">
        <f t="shared" si="104"/>
        <v>0</v>
      </c>
      <c r="Y406" s="193">
        <f t="shared" si="116"/>
        <v>0</v>
      </c>
      <c r="Z406" s="193">
        <f t="shared" si="104"/>
        <v>0</v>
      </c>
      <c r="AB406" s="169"/>
      <c r="AC406" s="169"/>
      <c r="AD406" s="170"/>
      <c r="AE406" s="169"/>
      <c r="AF406" s="170"/>
      <c r="AG406" s="171"/>
      <c r="AH406" s="172"/>
      <c r="AI406" s="172"/>
      <c r="AJ406" s="173"/>
      <c r="AK406" s="169"/>
      <c r="AL406" s="169"/>
      <c r="AM406" s="169"/>
      <c r="AN406" s="169"/>
    </row>
    <row r="407" spans="2:40" s="122" customFormat="1" ht="15.6" hidden="1" customHeight="1" outlineLevel="1">
      <c r="B407" s="230"/>
      <c r="C407" s="195"/>
      <c r="D407" s="196"/>
      <c r="E407" s="222"/>
      <c r="F407" s="223"/>
      <c r="G407" s="179">
        <f>IF(AND(F407&lt;&gt;0,$D$31&lt;&gt;0),F407/$D$31,0)</f>
        <v>0</v>
      </c>
      <c r="H407" s="207" t="s">
        <v>142</v>
      </c>
      <c r="I407" s="181">
        <v>0</v>
      </c>
      <c r="J407" s="179">
        <f t="shared" si="114"/>
        <v>0</v>
      </c>
      <c r="K407" s="224"/>
      <c r="L407" s="235"/>
      <c r="M407" s="236"/>
      <c r="N407" s="186">
        <f t="shared" si="118"/>
        <v>0</v>
      </c>
      <c r="O407" s="187">
        <f t="shared" si="119"/>
        <v>0</v>
      </c>
      <c r="P407" s="188">
        <v>0</v>
      </c>
      <c r="Q407" s="189">
        <f t="shared" si="120"/>
        <v>0</v>
      </c>
      <c r="R407" s="225"/>
      <c r="S407" s="226"/>
      <c r="T407" s="181">
        <v>0</v>
      </c>
      <c r="U407" s="181">
        <v>0</v>
      </c>
      <c r="V407" s="192">
        <f t="shared" si="103"/>
        <v>1</v>
      </c>
      <c r="W407" s="193">
        <f t="shared" si="115"/>
        <v>0</v>
      </c>
      <c r="X407" s="193">
        <f t="shared" si="104"/>
        <v>0</v>
      </c>
      <c r="Y407" s="193">
        <f t="shared" si="116"/>
        <v>0</v>
      </c>
      <c r="Z407" s="193">
        <f t="shared" si="104"/>
        <v>0</v>
      </c>
      <c r="AB407" s="169"/>
      <c r="AC407" s="169"/>
      <c r="AD407" s="170"/>
      <c r="AE407" s="169"/>
      <c r="AF407" s="170"/>
      <c r="AG407" s="171"/>
      <c r="AH407" s="172"/>
      <c r="AI407" s="172"/>
      <c r="AJ407" s="173"/>
      <c r="AK407" s="169"/>
      <c r="AL407" s="169"/>
      <c r="AM407" s="169"/>
      <c r="AN407" s="169"/>
    </row>
    <row r="408" spans="2:40" s="122" customFormat="1" ht="15.6" hidden="1" customHeight="1" outlineLevel="1">
      <c r="B408" s="230"/>
      <c r="C408" s="195"/>
      <c r="D408" s="196"/>
      <c r="E408" s="222"/>
      <c r="F408" s="223"/>
      <c r="G408" s="179">
        <f>IF(AND(F408&lt;&gt;0,$D$31&lt;&gt;0),F408/$D$31,0)</f>
        <v>0</v>
      </c>
      <c r="H408" s="207" t="s">
        <v>142</v>
      </c>
      <c r="I408" s="181">
        <v>0</v>
      </c>
      <c r="J408" s="179">
        <f t="shared" si="114"/>
        <v>0</v>
      </c>
      <c r="K408" s="224"/>
      <c r="L408" s="235"/>
      <c r="M408" s="236"/>
      <c r="N408" s="186">
        <f t="shared" si="118"/>
        <v>0</v>
      </c>
      <c r="O408" s="187">
        <f t="shared" si="119"/>
        <v>0</v>
      </c>
      <c r="P408" s="188">
        <v>0</v>
      </c>
      <c r="Q408" s="189">
        <f t="shared" si="120"/>
        <v>0</v>
      </c>
      <c r="R408" s="225"/>
      <c r="S408" s="226"/>
      <c r="T408" s="181">
        <v>0</v>
      </c>
      <c r="U408" s="181">
        <v>0</v>
      </c>
      <c r="V408" s="192">
        <f t="shared" si="103"/>
        <v>1</v>
      </c>
      <c r="W408" s="193">
        <f t="shared" si="115"/>
        <v>0</v>
      </c>
      <c r="X408" s="193">
        <f t="shared" si="104"/>
        <v>0</v>
      </c>
      <c r="Y408" s="193">
        <f t="shared" si="116"/>
        <v>0</v>
      </c>
      <c r="Z408" s="193">
        <f t="shared" si="104"/>
        <v>0</v>
      </c>
      <c r="AB408" s="169"/>
      <c r="AC408" s="169"/>
      <c r="AD408" s="170"/>
      <c r="AE408" s="169"/>
      <c r="AF408" s="170"/>
      <c r="AG408" s="171"/>
      <c r="AH408" s="172"/>
      <c r="AI408" s="172"/>
      <c r="AJ408" s="173"/>
      <c r="AK408" s="169"/>
      <c r="AL408" s="169"/>
      <c r="AM408" s="169"/>
      <c r="AN408" s="169"/>
    </row>
    <row r="409" spans="2:40" s="122" customFormat="1" ht="15.6" hidden="1" customHeight="1" outlineLevel="1">
      <c r="B409" s="230"/>
      <c r="C409" s="195"/>
      <c r="D409" s="196"/>
      <c r="E409" s="222"/>
      <c r="F409" s="223"/>
      <c r="G409" s="179">
        <f>IF(AND(F409&lt;&gt;0,$D$31&lt;&gt;0),F409/$D$31,0)</f>
        <v>0</v>
      </c>
      <c r="H409" s="207" t="s">
        <v>142</v>
      </c>
      <c r="I409" s="181">
        <v>0</v>
      </c>
      <c r="J409" s="179">
        <f t="shared" si="114"/>
        <v>0</v>
      </c>
      <c r="K409" s="224"/>
      <c r="L409" s="235"/>
      <c r="M409" s="236"/>
      <c r="N409" s="186">
        <f t="shared" si="118"/>
        <v>0</v>
      </c>
      <c r="O409" s="187">
        <f t="shared" si="119"/>
        <v>0</v>
      </c>
      <c r="P409" s="188">
        <v>0</v>
      </c>
      <c r="Q409" s="189">
        <f t="shared" si="120"/>
        <v>0</v>
      </c>
      <c r="R409" s="225"/>
      <c r="S409" s="226"/>
      <c r="T409" s="181">
        <v>0</v>
      </c>
      <c r="U409" s="181">
        <v>0</v>
      </c>
      <c r="V409" s="192">
        <f t="shared" si="103"/>
        <v>1</v>
      </c>
      <c r="W409" s="193">
        <f t="shared" si="115"/>
        <v>0</v>
      </c>
      <c r="X409" s="193">
        <f t="shared" si="104"/>
        <v>0</v>
      </c>
      <c r="Y409" s="193">
        <f t="shared" si="116"/>
        <v>0</v>
      </c>
      <c r="Z409" s="193">
        <f t="shared" si="104"/>
        <v>0</v>
      </c>
      <c r="AB409" s="169"/>
      <c r="AC409" s="169"/>
      <c r="AD409" s="170"/>
      <c r="AE409" s="169"/>
      <c r="AF409" s="170"/>
      <c r="AG409" s="171"/>
      <c r="AH409" s="172"/>
      <c r="AI409" s="172"/>
      <c r="AJ409" s="173"/>
      <c r="AK409" s="169"/>
      <c r="AL409" s="169"/>
      <c r="AM409" s="169"/>
      <c r="AN409" s="169"/>
    </row>
    <row r="410" spans="2:40" s="122" customFormat="1" ht="15.6" hidden="1" customHeight="1" outlineLevel="1">
      <c r="B410" s="230"/>
      <c r="C410" s="195"/>
      <c r="D410" s="196"/>
      <c r="E410" s="222"/>
      <c r="F410" s="223"/>
      <c r="G410" s="179">
        <f t="shared" ref="G410:G412" si="122">IF(AND(F410&lt;&gt;0,$D$31&lt;&gt;0),F410/$D$31,0)</f>
        <v>0</v>
      </c>
      <c r="H410" s="207" t="s">
        <v>142</v>
      </c>
      <c r="I410" s="181">
        <v>0</v>
      </c>
      <c r="J410" s="179">
        <f t="shared" si="114"/>
        <v>0</v>
      </c>
      <c r="K410" s="224"/>
      <c r="L410" s="235"/>
      <c r="M410" s="236"/>
      <c r="N410" s="186">
        <f t="shared" si="118"/>
        <v>0</v>
      </c>
      <c r="O410" s="187">
        <f t="shared" si="119"/>
        <v>0</v>
      </c>
      <c r="P410" s="188">
        <v>0</v>
      </c>
      <c r="Q410" s="189">
        <f t="shared" si="120"/>
        <v>0</v>
      </c>
      <c r="R410" s="225"/>
      <c r="S410" s="226"/>
      <c r="T410" s="181">
        <v>0</v>
      </c>
      <c r="U410" s="181">
        <v>0</v>
      </c>
      <c r="V410" s="192">
        <f t="shared" si="103"/>
        <v>1</v>
      </c>
      <c r="W410" s="193">
        <f t="shared" si="115"/>
        <v>0</v>
      </c>
      <c r="X410" s="193">
        <f t="shared" si="104"/>
        <v>0</v>
      </c>
      <c r="Y410" s="193">
        <f t="shared" si="116"/>
        <v>0</v>
      </c>
      <c r="Z410" s="193">
        <f t="shared" si="104"/>
        <v>0</v>
      </c>
      <c r="AB410" s="169"/>
      <c r="AC410" s="169"/>
      <c r="AD410" s="170"/>
      <c r="AE410" s="169"/>
      <c r="AF410" s="170"/>
      <c r="AG410" s="171"/>
      <c r="AH410" s="172"/>
      <c r="AI410" s="172"/>
      <c r="AJ410" s="173"/>
      <c r="AK410" s="169"/>
      <c r="AL410" s="169"/>
      <c r="AM410" s="169"/>
      <c r="AN410" s="169"/>
    </row>
    <row r="411" spans="2:40" s="122" customFormat="1" ht="15.6" hidden="1" customHeight="1" outlineLevel="1">
      <c r="B411" s="230"/>
      <c r="C411" s="195"/>
      <c r="D411" s="196"/>
      <c r="E411" s="222"/>
      <c r="F411" s="223"/>
      <c r="G411" s="179">
        <f t="shared" si="122"/>
        <v>0</v>
      </c>
      <c r="H411" s="207" t="s">
        <v>142</v>
      </c>
      <c r="I411" s="181">
        <v>0</v>
      </c>
      <c r="J411" s="179">
        <f t="shared" si="114"/>
        <v>0</v>
      </c>
      <c r="K411" s="224"/>
      <c r="L411" s="235"/>
      <c r="M411" s="236"/>
      <c r="N411" s="186">
        <f t="shared" si="118"/>
        <v>0</v>
      </c>
      <c r="O411" s="187">
        <f t="shared" si="119"/>
        <v>0</v>
      </c>
      <c r="P411" s="188">
        <v>0</v>
      </c>
      <c r="Q411" s="189">
        <f t="shared" si="120"/>
        <v>0</v>
      </c>
      <c r="R411" s="225"/>
      <c r="S411" s="226"/>
      <c r="T411" s="181">
        <v>0</v>
      </c>
      <c r="U411" s="181">
        <v>0</v>
      </c>
      <c r="V411" s="192">
        <f t="shared" si="103"/>
        <v>1</v>
      </c>
      <c r="W411" s="193">
        <f t="shared" si="115"/>
        <v>0</v>
      </c>
      <c r="X411" s="193">
        <f t="shared" si="104"/>
        <v>0</v>
      </c>
      <c r="Y411" s="193">
        <f t="shared" si="116"/>
        <v>0</v>
      </c>
      <c r="Z411" s="193">
        <f t="shared" si="104"/>
        <v>0</v>
      </c>
      <c r="AB411" s="169"/>
      <c r="AC411" s="169"/>
      <c r="AD411" s="170"/>
      <c r="AE411" s="169"/>
      <c r="AF411" s="170"/>
      <c r="AG411" s="171"/>
      <c r="AH411" s="172"/>
      <c r="AI411" s="172"/>
      <c r="AJ411" s="173"/>
      <c r="AK411" s="169"/>
      <c r="AL411" s="169"/>
      <c r="AM411" s="169"/>
      <c r="AN411" s="169"/>
    </row>
    <row r="412" spans="2:40" s="122" customFormat="1" ht="15.6" hidden="1" customHeight="1" outlineLevel="1">
      <c r="B412" s="231"/>
      <c r="C412" s="200"/>
      <c r="D412" s="201"/>
      <c r="E412" s="222"/>
      <c r="F412" s="223"/>
      <c r="G412" s="179">
        <f t="shared" si="122"/>
        <v>0</v>
      </c>
      <c r="H412" s="207" t="s">
        <v>142</v>
      </c>
      <c r="I412" s="181">
        <v>0</v>
      </c>
      <c r="J412" s="179">
        <f t="shared" si="114"/>
        <v>0</v>
      </c>
      <c r="K412" s="224"/>
      <c r="L412" s="235"/>
      <c r="M412" s="236"/>
      <c r="N412" s="186">
        <f t="shared" si="118"/>
        <v>0</v>
      </c>
      <c r="O412" s="187">
        <f t="shared" si="119"/>
        <v>0</v>
      </c>
      <c r="P412" s="188">
        <v>0</v>
      </c>
      <c r="Q412" s="189">
        <f t="shared" si="120"/>
        <v>0</v>
      </c>
      <c r="R412" s="225"/>
      <c r="S412" s="226"/>
      <c r="T412" s="181">
        <v>0</v>
      </c>
      <c r="U412" s="181">
        <v>0</v>
      </c>
      <c r="V412" s="192">
        <f t="shared" si="103"/>
        <v>1</v>
      </c>
      <c r="W412" s="193">
        <f t="shared" si="115"/>
        <v>0</v>
      </c>
      <c r="X412" s="193">
        <f t="shared" si="104"/>
        <v>0</v>
      </c>
      <c r="Y412" s="193">
        <f t="shared" si="116"/>
        <v>0</v>
      </c>
      <c r="Z412" s="193">
        <f t="shared" si="104"/>
        <v>0</v>
      </c>
      <c r="AB412" s="169"/>
      <c r="AC412" s="169"/>
      <c r="AD412" s="170"/>
      <c r="AE412" s="169"/>
      <c r="AF412" s="170"/>
      <c r="AG412" s="171"/>
      <c r="AH412" s="172"/>
      <c r="AI412" s="172"/>
      <c r="AJ412" s="173"/>
      <c r="AK412" s="169"/>
      <c r="AL412" s="169"/>
      <c r="AM412" s="169"/>
      <c r="AN412" s="169"/>
    </row>
    <row r="413" spans="2:40" s="122" customFormat="1" ht="15.75" collapsed="1">
      <c r="B413" s="237">
        <v>7</v>
      </c>
      <c r="C413" s="203" t="s">
        <v>200</v>
      </c>
      <c r="D413" s="204"/>
      <c r="E413" s="205" t="s">
        <v>142</v>
      </c>
      <c r="F413" s="206">
        <f>SUM(F414:F433)</f>
        <v>0</v>
      </c>
      <c r="G413" s="206">
        <f>IF(AND(F413&lt;&gt;0,$D$31&lt;&gt;0),F413/$D$31,0)</f>
        <v>0</v>
      </c>
      <c r="H413" s="207" t="s">
        <v>142</v>
      </c>
      <c r="I413" s="208" t="s">
        <v>142</v>
      </c>
      <c r="J413" s="209">
        <f>SUM(J414:J433)</f>
        <v>0</v>
      </c>
      <c r="K413" s="210" t="s">
        <v>142</v>
      </c>
      <c r="L413" s="233" t="s">
        <v>142</v>
      </c>
      <c r="M413" s="234" t="s">
        <v>142</v>
      </c>
      <c r="N413" s="213" t="s">
        <v>142</v>
      </c>
      <c r="O413" s="214">
        <f>SUM(O414:O433)</f>
        <v>0</v>
      </c>
      <c r="P413" s="215" t="s">
        <v>142</v>
      </c>
      <c r="Q413" s="216">
        <f>SUM(Q414:Q433)</f>
        <v>0</v>
      </c>
      <c r="R413" s="217" t="s">
        <v>142</v>
      </c>
      <c r="S413" s="218" t="s">
        <v>142</v>
      </c>
      <c r="T413" s="219">
        <f>IF(W413&lt;&gt;0,W413/($F$413+$O$413),0)</f>
        <v>0</v>
      </c>
      <c r="U413" s="219">
        <f>IF(Y413&lt;&gt;0,Y413/($F$413+$O$413),0)</f>
        <v>0</v>
      </c>
      <c r="V413" s="220">
        <f t="shared" ref="V413:V454" si="123">1-T413-U413</f>
        <v>1</v>
      </c>
      <c r="W413" s="221">
        <f>SUM(W414:W433)</f>
        <v>0</v>
      </c>
      <c r="X413" s="221">
        <f t="shared" ref="X413:Z454" si="124">IF(AND(W413&lt;&gt;0,$D$31&lt;&gt;0),W413/$D$31,0)</f>
        <v>0</v>
      </c>
      <c r="Y413" s="221">
        <f>SUM(Y414:Y433)</f>
        <v>0</v>
      </c>
      <c r="Z413" s="221">
        <f t="shared" si="124"/>
        <v>0</v>
      </c>
      <c r="AB413" s="169"/>
      <c r="AC413" s="169"/>
      <c r="AD413" s="170"/>
      <c r="AE413" s="169"/>
      <c r="AF413" s="170"/>
      <c r="AG413" s="171"/>
      <c r="AH413" s="172"/>
      <c r="AI413" s="172"/>
      <c r="AJ413" s="173"/>
      <c r="AK413" s="169"/>
      <c r="AL413" s="169"/>
      <c r="AM413" s="169"/>
      <c r="AN413" s="169"/>
    </row>
    <row r="414" spans="2:40" s="122" customFormat="1" ht="15.6" hidden="1" customHeight="1" outlineLevel="1">
      <c r="B414" s="229">
        <v>7</v>
      </c>
      <c r="C414" s="175" t="s">
        <v>200</v>
      </c>
      <c r="D414" s="176"/>
      <c r="E414" s="238"/>
      <c r="F414" s="239"/>
      <c r="G414" s="179">
        <f>IF(AND(F414&lt;&gt;0,$D$31&lt;&gt;0),F414/$D$31,0)</f>
        <v>0</v>
      </c>
      <c r="H414" s="207" t="s">
        <v>142</v>
      </c>
      <c r="I414" s="181">
        <v>0</v>
      </c>
      <c r="J414" s="179">
        <f t="shared" si="114"/>
        <v>0</v>
      </c>
      <c r="K414" s="240"/>
      <c r="L414" s="241"/>
      <c r="M414" s="242"/>
      <c r="N414" s="186">
        <f>IF(M414&lt;&gt;0,INT(59/M414),0)</f>
        <v>0</v>
      </c>
      <c r="O414" s="187">
        <f>F414*N414</f>
        <v>0</v>
      </c>
      <c r="P414" s="188">
        <v>0</v>
      </c>
      <c r="Q414" s="189">
        <f>O414*P414</f>
        <v>0</v>
      </c>
      <c r="R414" s="243"/>
      <c r="S414" s="244"/>
      <c r="T414" s="181">
        <v>0</v>
      </c>
      <c r="U414" s="181">
        <v>0</v>
      </c>
      <c r="V414" s="192">
        <f t="shared" si="123"/>
        <v>1</v>
      </c>
      <c r="W414" s="193">
        <f t="shared" ref="W414:W453" si="125">T414*(F414+O414)</f>
        <v>0</v>
      </c>
      <c r="X414" s="193">
        <f t="shared" si="124"/>
        <v>0</v>
      </c>
      <c r="Y414" s="193">
        <f t="shared" ref="Y414:Y454" si="126">U414*(F414+O414)</f>
        <v>0</v>
      </c>
      <c r="Z414" s="193">
        <f t="shared" si="124"/>
        <v>0</v>
      </c>
      <c r="AB414" s="169"/>
      <c r="AC414" s="169"/>
      <c r="AD414" s="170"/>
      <c r="AE414" s="169"/>
      <c r="AF414" s="170"/>
      <c r="AG414" s="171"/>
      <c r="AH414" s="172"/>
      <c r="AI414" s="172"/>
      <c r="AJ414" s="173"/>
      <c r="AK414" s="169"/>
      <c r="AL414" s="169"/>
      <c r="AM414" s="169"/>
      <c r="AN414" s="169"/>
    </row>
    <row r="415" spans="2:40" s="122" customFormat="1" ht="15.6" hidden="1" customHeight="1" outlineLevel="1">
      <c r="B415" s="230"/>
      <c r="C415" s="195"/>
      <c r="D415" s="196"/>
      <c r="E415" s="238"/>
      <c r="F415" s="239"/>
      <c r="G415" s="179">
        <f>IF(AND(F415&lt;&gt;0,$D$31&lt;&gt;0),F415/$D$31,0)</f>
        <v>0</v>
      </c>
      <c r="H415" s="207" t="s">
        <v>142</v>
      </c>
      <c r="I415" s="181">
        <v>0</v>
      </c>
      <c r="J415" s="179">
        <f t="shared" si="114"/>
        <v>0</v>
      </c>
      <c r="K415" s="240"/>
      <c r="L415" s="241"/>
      <c r="M415" s="242"/>
      <c r="N415" s="186">
        <f t="shared" ref="N415:N433" si="127">IF(M415&lt;&gt;0,INT(59/M415),0)</f>
        <v>0</v>
      </c>
      <c r="O415" s="187">
        <f t="shared" ref="O415:O433" si="128">F415*N415</f>
        <v>0</v>
      </c>
      <c r="P415" s="188">
        <v>0</v>
      </c>
      <c r="Q415" s="189">
        <f t="shared" ref="Q415:Q433" si="129">O415*P415</f>
        <v>0</v>
      </c>
      <c r="R415" s="243"/>
      <c r="S415" s="244"/>
      <c r="T415" s="181">
        <v>0</v>
      </c>
      <c r="U415" s="181">
        <v>0</v>
      </c>
      <c r="V415" s="192">
        <f t="shared" si="123"/>
        <v>1</v>
      </c>
      <c r="W415" s="193">
        <f t="shared" si="125"/>
        <v>0</v>
      </c>
      <c r="X415" s="193">
        <f t="shared" si="124"/>
        <v>0</v>
      </c>
      <c r="Y415" s="193">
        <f t="shared" si="126"/>
        <v>0</v>
      </c>
      <c r="Z415" s="193">
        <f t="shared" si="124"/>
        <v>0</v>
      </c>
      <c r="AB415" s="169"/>
      <c r="AC415" s="169"/>
      <c r="AD415" s="170"/>
      <c r="AE415" s="169"/>
      <c r="AF415" s="170"/>
      <c r="AG415" s="171"/>
      <c r="AH415" s="172"/>
      <c r="AI415" s="172"/>
      <c r="AJ415" s="173"/>
      <c r="AK415" s="169"/>
      <c r="AL415" s="169"/>
      <c r="AM415" s="169"/>
      <c r="AN415" s="169"/>
    </row>
    <row r="416" spans="2:40" s="122" customFormat="1" ht="15.6" hidden="1" customHeight="1" outlineLevel="1">
      <c r="B416" s="230"/>
      <c r="C416" s="195"/>
      <c r="D416" s="196"/>
      <c r="E416" s="238"/>
      <c r="F416" s="239"/>
      <c r="G416" s="179">
        <f t="shared" ref="G416:G427" si="130">IF(AND(F416&lt;&gt;0,$D$31&lt;&gt;0),F416/$D$31,0)</f>
        <v>0</v>
      </c>
      <c r="H416" s="207" t="s">
        <v>142</v>
      </c>
      <c r="I416" s="181">
        <v>0</v>
      </c>
      <c r="J416" s="179">
        <f t="shared" si="114"/>
        <v>0</v>
      </c>
      <c r="K416" s="240"/>
      <c r="L416" s="241"/>
      <c r="M416" s="242"/>
      <c r="N416" s="186">
        <f t="shared" si="127"/>
        <v>0</v>
      </c>
      <c r="O416" s="187">
        <f t="shared" si="128"/>
        <v>0</v>
      </c>
      <c r="P416" s="188">
        <v>0</v>
      </c>
      <c r="Q416" s="189">
        <f t="shared" si="129"/>
        <v>0</v>
      </c>
      <c r="R416" s="243"/>
      <c r="S416" s="244"/>
      <c r="T416" s="181">
        <v>0</v>
      </c>
      <c r="U416" s="181">
        <v>0</v>
      </c>
      <c r="V416" s="192">
        <f t="shared" si="123"/>
        <v>1</v>
      </c>
      <c r="W416" s="193">
        <f t="shared" si="125"/>
        <v>0</v>
      </c>
      <c r="X416" s="193">
        <f t="shared" si="124"/>
        <v>0</v>
      </c>
      <c r="Y416" s="193">
        <f t="shared" si="126"/>
        <v>0</v>
      </c>
      <c r="Z416" s="193">
        <f t="shared" si="124"/>
        <v>0</v>
      </c>
      <c r="AB416" s="169"/>
      <c r="AC416" s="169"/>
      <c r="AD416" s="170"/>
      <c r="AE416" s="169"/>
      <c r="AF416" s="170"/>
      <c r="AG416" s="171"/>
      <c r="AH416" s="172"/>
      <c r="AI416" s="172"/>
      <c r="AJ416" s="173"/>
      <c r="AK416" s="169"/>
      <c r="AL416" s="169"/>
      <c r="AM416" s="169"/>
      <c r="AN416" s="169"/>
    </row>
    <row r="417" spans="2:40" s="122" customFormat="1" ht="15.6" hidden="1" customHeight="1" outlineLevel="1">
      <c r="B417" s="230"/>
      <c r="C417" s="195"/>
      <c r="D417" s="196"/>
      <c r="E417" s="238"/>
      <c r="F417" s="239"/>
      <c r="G417" s="179">
        <f t="shared" si="130"/>
        <v>0</v>
      </c>
      <c r="H417" s="207" t="s">
        <v>142</v>
      </c>
      <c r="I417" s="181">
        <v>0</v>
      </c>
      <c r="J417" s="179">
        <f t="shared" si="114"/>
        <v>0</v>
      </c>
      <c r="K417" s="240"/>
      <c r="L417" s="241"/>
      <c r="M417" s="242"/>
      <c r="N417" s="186">
        <f t="shared" si="127"/>
        <v>0</v>
      </c>
      <c r="O417" s="187">
        <f t="shared" si="128"/>
        <v>0</v>
      </c>
      <c r="P417" s="188">
        <v>0</v>
      </c>
      <c r="Q417" s="189">
        <f t="shared" si="129"/>
        <v>0</v>
      </c>
      <c r="R417" s="243"/>
      <c r="S417" s="244"/>
      <c r="T417" s="181">
        <v>0</v>
      </c>
      <c r="U417" s="181">
        <v>0</v>
      </c>
      <c r="V417" s="192">
        <f t="shared" si="123"/>
        <v>1</v>
      </c>
      <c r="W417" s="193">
        <f t="shared" si="125"/>
        <v>0</v>
      </c>
      <c r="X417" s="193">
        <f t="shared" si="124"/>
        <v>0</v>
      </c>
      <c r="Y417" s="193">
        <f t="shared" si="126"/>
        <v>0</v>
      </c>
      <c r="Z417" s="193">
        <f t="shared" si="124"/>
        <v>0</v>
      </c>
      <c r="AB417" s="169"/>
      <c r="AC417" s="169"/>
      <c r="AD417" s="170"/>
      <c r="AE417" s="169"/>
      <c r="AF417" s="170"/>
      <c r="AG417" s="171"/>
      <c r="AH417" s="172"/>
      <c r="AI417" s="172"/>
      <c r="AJ417" s="173"/>
      <c r="AK417" s="169"/>
      <c r="AL417" s="169"/>
      <c r="AM417" s="169"/>
      <c r="AN417" s="169"/>
    </row>
    <row r="418" spans="2:40" s="122" customFormat="1" ht="15.6" hidden="1" customHeight="1" outlineLevel="1">
      <c r="B418" s="230"/>
      <c r="C418" s="195"/>
      <c r="D418" s="196"/>
      <c r="E418" s="238"/>
      <c r="F418" s="239"/>
      <c r="G418" s="179">
        <f t="shared" si="130"/>
        <v>0</v>
      </c>
      <c r="H418" s="207" t="s">
        <v>142</v>
      </c>
      <c r="I418" s="181">
        <v>0</v>
      </c>
      <c r="J418" s="179">
        <f t="shared" si="114"/>
        <v>0</v>
      </c>
      <c r="K418" s="240"/>
      <c r="L418" s="241"/>
      <c r="M418" s="242"/>
      <c r="N418" s="186">
        <f t="shared" si="127"/>
        <v>0</v>
      </c>
      <c r="O418" s="187">
        <f t="shared" si="128"/>
        <v>0</v>
      </c>
      <c r="P418" s="188">
        <v>0</v>
      </c>
      <c r="Q418" s="189">
        <f t="shared" si="129"/>
        <v>0</v>
      </c>
      <c r="R418" s="243"/>
      <c r="S418" s="244"/>
      <c r="T418" s="181">
        <v>0</v>
      </c>
      <c r="U418" s="181">
        <v>0</v>
      </c>
      <c r="V418" s="192">
        <f t="shared" si="123"/>
        <v>1</v>
      </c>
      <c r="W418" s="193">
        <f t="shared" si="125"/>
        <v>0</v>
      </c>
      <c r="X418" s="193">
        <f t="shared" si="124"/>
        <v>0</v>
      </c>
      <c r="Y418" s="193">
        <f t="shared" si="126"/>
        <v>0</v>
      </c>
      <c r="Z418" s="193">
        <f t="shared" si="124"/>
        <v>0</v>
      </c>
      <c r="AB418" s="169"/>
      <c r="AC418" s="169"/>
      <c r="AD418" s="170"/>
      <c r="AE418" s="169"/>
      <c r="AF418" s="170"/>
      <c r="AG418" s="171"/>
      <c r="AH418" s="172"/>
      <c r="AI418" s="172"/>
      <c r="AJ418" s="173"/>
      <c r="AK418" s="169"/>
      <c r="AL418" s="169"/>
      <c r="AM418" s="169"/>
      <c r="AN418" s="169"/>
    </row>
    <row r="419" spans="2:40" s="122" customFormat="1" ht="15.6" hidden="1" customHeight="1" outlineLevel="1">
      <c r="B419" s="230"/>
      <c r="C419" s="195"/>
      <c r="D419" s="196"/>
      <c r="E419" s="238"/>
      <c r="F419" s="239"/>
      <c r="G419" s="179">
        <f t="shared" si="130"/>
        <v>0</v>
      </c>
      <c r="H419" s="207" t="s">
        <v>142</v>
      </c>
      <c r="I419" s="181">
        <v>0</v>
      </c>
      <c r="J419" s="179">
        <f t="shared" si="114"/>
        <v>0</v>
      </c>
      <c r="K419" s="240"/>
      <c r="L419" s="241"/>
      <c r="M419" s="242"/>
      <c r="N419" s="186">
        <f t="shared" si="127"/>
        <v>0</v>
      </c>
      <c r="O419" s="187">
        <f t="shared" si="128"/>
        <v>0</v>
      </c>
      <c r="P419" s="188">
        <v>0</v>
      </c>
      <c r="Q419" s="189">
        <f t="shared" si="129"/>
        <v>0</v>
      </c>
      <c r="R419" s="243"/>
      <c r="S419" s="244"/>
      <c r="T419" s="181">
        <v>0</v>
      </c>
      <c r="U419" s="181">
        <v>0</v>
      </c>
      <c r="V419" s="192">
        <f t="shared" si="123"/>
        <v>1</v>
      </c>
      <c r="W419" s="193">
        <f t="shared" si="125"/>
        <v>0</v>
      </c>
      <c r="X419" s="193">
        <f t="shared" si="124"/>
        <v>0</v>
      </c>
      <c r="Y419" s="193">
        <f t="shared" si="126"/>
        <v>0</v>
      </c>
      <c r="Z419" s="193">
        <f t="shared" si="124"/>
        <v>0</v>
      </c>
      <c r="AB419" s="169"/>
      <c r="AC419" s="169"/>
      <c r="AD419" s="170"/>
      <c r="AE419" s="169"/>
      <c r="AF419" s="170"/>
      <c r="AG419" s="171"/>
      <c r="AH419" s="172"/>
      <c r="AI419" s="172"/>
      <c r="AJ419" s="173"/>
      <c r="AK419" s="169"/>
      <c r="AL419" s="169"/>
      <c r="AM419" s="169"/>
      <c r="AN419" s="169"/>
    </row>
    <row r="420" spans="2:40" s="122" customFormat="1" ht="15.6" hidden="1" customHeight="1" outlineLevel="1">
      <c r="B420" s="230"/>
      <c r="C420" s="195"/>
      <c r="D420" s="196"/>
      <c r="E420" s="238"/>
      <c r="F420" s="239"/>
      <c r="G420" s="179">
        <f t="shared" si="130"/>
        <v>0</v>
      </c>
      <c r="H420" s="207" t="s">
        <v>142</v>
      </c>
      <c r="I420" s="181">
        <v>0</v>
      </c>
      <c r="J420" s="179">
        <f t="shared" si="114"/>
        <v>0</v>
      </c>
      <c r="K420" s="240"/>
      <c r="L420" s="241"/>
      <c r="M420" s="242"/>
      <c r="N420" s="186">
        <f t="shared" si="127"/>
        <v>0</v>
      </c>
      <c r="O420" s="187">
        <f t="shared" si="128"/>
        <v>0</v>
      </c>
      <c r="P420" s="188">
        <v>0</v>
      </c>
      <c r="Q420" s="189">
        <f t="shared" si="129"/>
        <v>0</v>
      </c>
      <c r="R420" s="243"/>
      <c r="S420" s="244"/>
      <c r="T420" s="181">
        <v>0</v>
      </c>
      <c r="U420" s="181">
        <v>0</v>
      </c>
      <c r="V420" s="192">
        <f t="shared" si="123"/>
        <v>1</v>
      </c>
      <c r="W420" s="193">
        <f t="shared" si="125"/>
        <v>0</v>
      </c>
      <c r="X420" s="193">
        <f t="shared" si="124"/>
        <v>0</v>
      </c>
      <c r="Y420" s="193">
        <f t="shared" si="126"/>
        <v>0</v>
      </c>
      <c r="Z420" s="193">
        <f t="shared" si="124"/>
        <v>0</v>
      </c>
      <c r="AB420" s="169"/>
      <c r="AC420" s="169"/>
      <c r="AD420" s="170"/>
      <c r="AE420" s="169"/>
      <c r="AF420" s="170"/>
      <c r="AG420" s="171"/>
      <c r="AH420" s="172"/>
      <c r="AI420" s="172"/>
      <c r="AJ420" s="173"/>
      <c r="AK420" s="169"/>
      <c r="AL420" s="169"/>
      <c r="AM420" s="169"/>
      <c r="AN420" s="169"/>
    </row>
    <row r="421" spans="2:40" s="122" customFormat="1" ht="15.6" hidden="1" customHeight="1" outlineLevel="1">
      <c r="B421" s="230"/>
      <c r="C421" s="195"/>
      <c r="D421" s="196"/>
      <c r="E421" s="238"/>
      <c r="F421" s="239"/>
      <c r="G421" s="179">
        <f t="shared" si="130"/>
        <v>0</v>
      </c>
      <c r="H421" s="207" t="s">
        <v>142</v>
      </c>
      <c r="I421" s="181">
        <v>0</v>
      </c>
      <c r="J421" s="179">
        <f t="shared" si="114"/>
        <v>0</v>
      </c>
      <c r="K421" s="240"/>
      <c r="L421" s="241"/>
      <c r="M421" s="242"/>
      <c r="N421" s="186">
        <f t="shared" si="127"/>
        <v>0</v>
      </c>
      <c r="O421" s="187">
        <f t="shared" si="128"/>
        <v>0</v>
      </c>
      <c r="P421" s="188">
        <v>0</v>
      </c>
      <c r="Q421" s="189">
        <f t="shared" si="129"/>
        <v>0</v>
      </c>
      <c r="R421" s="243"/>
      <c r="S421" s="244"/>
      <c r="T421" s="181">
        <v>0</v>
      </c>
      <c r="U421" s="181">
        <v>0</v>
      </c>
      <c r="V421" s="192">
        <f t="shared" si="123"/>
        <v>1</v>
      </c>
      <c r="W421" s="193">
        <f t="shared" si="125"/>
        <v>0</v>
      </c>
      <c r="X421" s="193">
        <f t="shared" si="124"/>
        <v>0</v>
      </c>
      <c r="Y421" s="193">
        <f t="shared" si="126"/>
        <v>0</v>
      </c>
      <c r="Z421" s="193">
        <f t="shared" si="124"/>
        <v>0</v>
      </c>
      <c r="AB421" s="169"/>
      <c r="AC421" s="169"/>
      <c r="AD421" s="170"/>
      <c r="AE421" s="169"/>
      <c r="AF421" s="170"/>
      <c r="AG421" s="171"/>
      <c r="AH421" s="172"/>
      <c r="AI421" s="172"/>
      <c r="AJ421" s="173"/>
      <c r="AK421" s="169"/>
      <c r="AL421" s="169"/>
      <c r="AM421" s="169"/>
      <c r="AN421" s="169"/>
    </row>
    <row r="422" spans="2:40" s="122" customFormat="1" ht="15.6" hidden="1" customHeight="1" outlineLevel="1">
      <c r="B422" s="230"/>
      <c r="C422" s="195"/>
      <c r="D422" s="196"/>
      <c r="E422" s="238"/>
      <c r="F422" s="239"/>
      <c r="G422" s="179">
        <f t="shared" si="130"/>
        <v>0</v>
      </c>
      <c r="H422" s="207" t="s">
        <v>142</v>
      </c>
      <c r="I422" s="181">
        <v>0</v>
      </c>
      <c r="J422" s="179">
        <f t="shared" si="114"/>
        <v>0</v>
      </c>
      <c r="K422" s="240"/>
      <c r="L422" s="241"/>
      <c r="M422" s="242"/>
      <c r="N422" s="186">
        <f t="shared" si="127"/>
        <v>0</v>
      </c>
      <c r="O422" s="187">
        <f t="shared" si="128"/>
        <v>0</v>
      </c>
      <c r="P422" s="188">
        <v>0</v>
      </c>
      <c r="Q422" s="189">
        <f t="shared" si="129"/>
        <v>0</v>
      </c>
      <c r="R422" s="243"/>
      <c r="S422" s="244"/>
      <c r="T422" s="181">
        <v>0</v>
      </c>
      <c r="U422" s="181">
        <v>0</v>
      </c>
      <c r="V422" s="192">
        <f t="shared" si="123"/>
        <v>1</v>
      </c>
      <c r="W422" s="193">
        <f t="shared" si="125"/>
        <v>0</v>
      </c>
      <c r="X422" s="193">
        <f t="shared" si="124"/>
        <v>0</v>
      </c>
      <c r="Y422" s="193">
        <f t="shared" si="126"/>
        <v>0</v>
      </c>
      <c r="Z422" s="193">
        <f t="shared" si="124"/>
        <v>0</v>
      </c>
      <c r="AB422" s="169"/>
      <c r="AC422" s="169"/>
      <c r="AD422" s="170"/>
      <c r="AE422" s="169"/>
      <c r="AF422" s="170"/>
      <c r="AG422" s="171"/>
      <c r="AH422" s="172"/>
      <c r="AI422" s="172"/>
      <c r="AJ422" s="173"/>
      <c r="AK422" s="169"/>
      <c r="AL422" s="169"/>
      <c r="AM422" s="169"/>
      <c r="AN422" s="169"/>
    </row>
    <row r="423" spans="2:40" s="122" customFormat="1" ht="15.6" hidden="1" customHeight="1" outlineLevel="1">
      <c r="B423" s="230"/>
      <c r="C423" s="195"/>
      <c r="D423" s="196"/>
      <c r="E423" s="238"/>
      <c r="F423" s="239"/>
      <c r="G423" s="179">
        <f t="shared" si="130"/>
        <v>0</v>
      </c>
      <c r="H423" s="207" t="s">
        <v>142</v>
      </c>
      <c r="I423" s="181">
        <v>0</v>
      </c>
      <c r="J423" s="179">
        <f t="shared" si="114"/>
        <v>0</v>
      </c>
      <c r="K423" s="240"/>
      <c r="L423" s="241"/>
      <c r="M423" s="242"/>
      <c r="N423" s="186">
        <f t="shared" si="127"/>
        <v>0</v>
      </c>
      <c r="O423" s="187">
        <f t="shared" si="128"/>
        <v>0</v>
      </c>
      <c r="P423" s="188">
        <v>0</v>
      </c>
      <c r="Q423" s="189">
        <f t="shared" si="129"/>
        <v>0</v>
      </c>
      <c r="R423" s="243"/>
      <c r="S423" s="244"/>
      <c r="T423" s="181">
        <v>0</v>
      </c>
      <c r="U423" s="181">
        <v>0</v>
      </c>
      <c r="V423" s="192">
        <f t="shared" si="123"/>
        <v>1</v>
      </c>
      <c r="W423" s="193">
        <f t="shared" si="125"/>
        <v>0</v>
      </c>
      <c r="X423" s="193">
        <f t="shared" si="124"/>
        <v>0</v>
      </c>
      <c r="Y423" s="193">
        <f t="shared" si="126"/>
        <v>0</v>
      </c>
      <c r="Z423" s="193">
        <f t="shared" si="124"/>
        <v>0</v>
      </c>
      <c r="AB423" s="169"/>
      <c r="AC423" s="169"/>
      <c r="AD423" s="170"/>
      <c r="AE423" s="169"/>
      <c r="AF423" s="170"/>
      <c r="AG423" s="171"/>
      <c r="AH423" s="172"/>
      <c r="AI423" s="172"/>
      <c r="AJ423" s="173"/>
      <c r="AK423" s="169"/>
      <c r="AL423" s="169"/>
      <c r="AM423" s="169"/>
      <c r="AN423" s="169"/>
    </row>
    <row r="424" spans="2:40" s="122" customFormat="1" ht="15.6" hidden="1" customHeight="1" outlineLevel="1">
      <c r="B424" s="230"/>
      <c r="C424" s="195"/>
      <c r="D424" s="196"/>
      <c r="E424" s="238"/>
      <c r="F424" s="239"/>
      <c r="G424" s="179">
        <f t="shared" si="130"/>
        <v>0</v>
      </c>
      <c r="H424" s="207" t="s">
        <v>142</v>
      </c>
      <c r="I424" s="181">
        <v>0</v>
      </c>
      <c r="J424" s="179">
        <f t="shared" si="114"/>
        <v>0</v>
      </c>
      <c r="K424" s="240"/>
      <c r="L424" s="241"/>
      <c r="M424" s="242"/>
      <c r="N424" s="186">
        <f t="shared" si="127"/>
        <v>0</v>
      </c>
      <c r="O424" s="187">
        <f t="shared" si="128"/>
        <v>0</v>
      </c>
      <c r="P424" s="188">
        <v>0</v>
      </c>
      <c r="Q424" s="189">
        <f t="shared" si="129"/>
        <v>0</v>
      </c>
      <c r="R424" s="243"/>
      <c r="S424" s="244"/>
      <c r="T424" s="181">
        <v>0</v>
      </c>
      <c r="U424" s="181">
        <v>0</v>
      </c>
      <c r="V424" s="192">
        <f t="shared" si="123"/>
        <v>1</v>
      </c>
      <c r="W424" s="193">
        <f t="shared" si="125"/>
        <v>0</v>
      </c>
      <c r="X424" s="193">
        <f t="shared" si="124"/>
        <v>0</v>
      </c>
      <c r="Y424" s="193">
        <f t="shared" si="126"/>
        <v>0</v>
      </c>
      <c r="Z424" s="193">
        <f t="shared" si="124"/>
        <v>0</v>
      </c>
      <c r="AB424" s="169"/>
      <c r="AC424" s="169"/>
      <c r="AD424" s="170"/>
      <c r="AE424" s="169"/>
      <c r="AF424" s="170"/>
      <c r="AG424" s="171"/>
      <c r="AH424" s="172"/>
      <c r="AI424" s="172"/>
      <c r="AJ424" s="173"/>
      <c r="AK424" s="169"/>
      <c r="AL424" s="169"/>
      <c r="AM424" s="169"/>
      <c r="AN424" s="169"/>
    </row>
    <row r="425" spans="2:40" s="122" customFormat="1" ht="15.6" hidden="1" customHeight="1" outlineLevel="1">
      <c r="B425" s="230"/>
      <c r="C425" s="195"/>
      <c r="D425" s="196"/>
      <c r="E425" s="238"/>
      <c r="F425" s="239"/>
      <c r="G425" s="179">
        <f t="shared" si="130"/>
        <v>0</v>
      </c>
      <c r="H425" s="207" t="s">
        <v>142</v>
      </c>
      <c r="I425" s="181">
        <v>0</v>
      </c>
      <c r="J425" s="179">
        <f t="shared" si="114"/>
        <v>0</v>
      </c>
      <c r="K425" s="240"/>
      <c r="L425" s="241"/>
      <c r="M425" s="242"/>
      <c r="N425" s="186">
        <f t="shared" si="127"/>
        <v>0</v>
      </c>
      <c r="O425" s="187">
        <f t="shared" si="128"/>
        <v>0</v>
      </c>
      <c r="P425" s="188">
        <v>0</v>
      </c>
      <c r="Q425" s="189">
        <f t="shared" si="129"/>
        <v>0</v>
      </c>
      <c r="R425" s="243"/>
      <c r="S425" s="244"/>
      <c r="T425" s="181">
        <v>0</v>
      </c>
      <c r="U425" s="181">
        <v>0</v>
      </c>
      <c r="V425" s="192">
        <f t="shared" si="123"/>
        <v>1</v>
      </c>
      <c r="W425" s="193">
        <f t="shared" si="125"/>
        <v>0</v>
      </c>
      <c r="X425" s="193">
        <f t="shared" si="124"/>
        <v>0</v>
      </c>
      <c r="Y425" s="193">
        <f t="shared" si="126"/>
        <v>0</v>
      </c>
      <c r="Z425" s="193">
        <f t="shared" si="124"/>
        <v>0</v>
      </c>
      <c r="AB425" s="169"/>
      <c r="AC425" s="169"/>
      <c r="AD425" s="170"/>
      <c r="AE425" s="169"/>
      <c r="AF425" s="170"/>
      <c r="AG425" s="171"/>
      <c r="AH425" s="172"/>
      <c r="AI425" s="172"/>
      <c r="AJ425" s="173"/>
      <c r="AK425" s="169"/>
      <c r="AL425" s="169"/>
      <c r="AM425" s="169"/>
      <c r="AN425" s="169"/>
    </row>
    <row r="426" spans="2:40" s="122" customFormat="1" ht="15.6" hidden="1" customHeight="1" outlineLevel="1">
      <c r="B426" s="230"/>
      <c r="C426" s="195"/>
      <c r="D426" s="196"/>
      <c r="E426" s="238"/>
      <c r="F426" s="239"/>
      <c r="G426" s="179">
        <f t="shared" si="130"/>
        <v>0</v>
      </c>
      <c r="H426" s="207" t="s">
        <v>142</v>
      </c>
      <c r="I426" s="181">
        <v>0</v>
      </c>
      <c r="J426" s="179">
        <f t="shared" si="114"/>
        <v>0</v>
      </c>
      <c r="K426" s="240"/>
      <c r="L426" s="241"/>
      <c r="M426" s="242"/>
      <c r="N426" s="186">
        <f t="shared" si="127"/>
        <v>0</v>
      </c>
      <c r="O426" s="187">
        <f t="shared" si="128"/>
        <v>0</v>
      </c>
      <c r="P426" s="188">
        <v>0</v>
      </c>
      <c r="Q426" s="189">
        <f t="shared" si="129"/>
        <v>0</v>
      </c>
      <c r="R426" s="243"/>
      <c r="S426" s="244"/>
      <c r="T426" s="181">
        <v>0</v>
      </c>
      <c r="U426" s="181">
        <v>0</v>
      </c>
      <c r="V426" s="192">
        <f t="shared" si="123"/>
        <v>1</v>
      </c>
      <c r="W426" s="193">
        <f t="shared" si="125"/>
        <v>0</v>
      </c>
      <c r="X426" s="193">
        <f t="shared" si="124"/>
        <v>0</v>
      </c>
      <c r="Y426" s="193">
        <f t="shared" si="126"/>
        <v>0</v>
      </c>
      <c r="Z426" s="193">
        <f t="shared" si="124"/>
        <v>0</v>
      </c>
      <c r="AB426" s="169"/>
      <c r="AC426" s="169"/>
      <c r="AD426" s="170"/>
      <c r="AE426" s="169"/>
      <c r="AF426" s="170"/>
      <c r="AG426" s="171"/>
      <c r="AH426" s="172"/>
      <c r="AI426" s="172"/>
      <c r="AJ426" s="173"/>
      <c r="AK426" s="169"/>
      <c r="AL426" s="169"/>
      <c r="AM426" s="169"/>
      <c r="AN426" s="169"/>
    </row>
    <row r="427" spans="2:40" s="122" customFormat="1" ht="15.6" hidden="1" customHeight="1" outlineLevel="1">
      <c r="B427" s="230"/>
      <c r="C427" s="195"/>
      <c r="D427" s="196"/>
      <c r="E427" s="238"/>
      <c r="F427" s="239"/>
      <c r="G427" s="179">
        <f t="shared" si="130"/>
        <v>0</v>
      </c>
      <c r="H427" s="207" t="s">
        <v>142</v>
      </c>
      <c r="I427" s="181">
        <v>0</v>
      </c>
      <c r="J427" s="179">
        <f t="shared" si="114"/>
        <v>0</v>
      </c>
      <c r="K427" s="240"/>
      <c r="L427" s="241"/>
      <c r="M427" s="242"/>
      <c r="N427" s="186">
        <f t="shared" si="127"/>
        <v>0</v>
      </c>
      <c r="O427" s="187">
        <f t="shared" si="128"/>
        <v>0</v>
      </c>
      <c r="P427" s="188">
        <v>0</v>
      </c>
      <c r="Q427" s="189">
        <f t="shared" si="129"/>
        <v>0</v>
      </c>
      <c r="R427" s="243"/>
      <c r="S427" s="244"/>
      <c r="T427" s="181">
        <v>0</v>
      </c>
      <c r="U427" s="181">
        <v>0</v>
      </c>
      <c r="V427" s="192">
        <f t="shared" si="123"/>
        <v>1</v>
      </c>
      <c r="W427" s="193">
        <f t="shared" si="125"/>
        <v>0</v>
      </c>
      <c r="X427" s="193">
        <f t="shared" si="124"/>
        <v>0</v>
      </c>
      <c r="Y427" s="193">
        <f t="shared" si="126"/>
        <v>0</v>
      </c>
      <c r="Z427" s="193">
        <f t="shared" si="124"/>
        <v>0</v>
      </c>
      <c r="AB427" s="169"/>
      <c r="AC427" s="169"/>
      <c r="AD427" s="170"/>
      <c r="AE427" s="169"/>
      <c r="AF427" s="170"/>
      <c r="AG427" s="171"/>
      <c r="AH427" s="172"/>
      <c r="AI427" s="172"/>
      <c r="AJ427" s="173"/>
      <c r="AK427" s="169"/>
      <c r="AL427" s="169"/>
      <c r="AM427" s="169"/>
      <c r="AN427" s="169"/>
    </row>
    <row r="428" spans="2:40" s="122" customFormat="1" ht="15.6" hidden="1" customHeight="1" outlineLevel="1">
      <c r="B428" s="230"/>
      <c r="C428" s="195"/>
      <c r="D428" s="196"/>
      <c r="E428" s="238"/>
      <c r="F428" s="239"/>
      <c r="G428" s="179">
        <f>IF(AND(F428&lt;&gt;0,$D$31&lt;&gt;0),F428/$D$31,0)</f>
        <v>0</v>
      </c>
      <c r="H428" s="207" t="s">
        <v>142</v>
      </c>
      <c r="I428" s="181">
        <v>0</v>
      </c>
      <c r="J428" s="179">
        <f t="shared" si="114"/>
        <v>0</v>
      </c>
      <c r="K428" s="240"/>
      <c r="L428" s="241"/>
      <c r="M428" s="242"/>
      <c r="N428" s="186">
        <f t="shared" si="127"/>
        <v>0</v>
      </c>
      <c r="O428" s="187">
        <f t="shared" si="128"/>
        <v>0</v>
      </c>
      <c r="P428" s="188">
        <v>0</v>
      </c>
      <c r="Q428" s="189">
        <f t="shared" si="129"/>
        <v>0</v>
      </c>
      <c r="R428" s="243"/>
      <c r="S428" s="244"/>
      <c r="T428" s="181">
        <v>0</v>
      </c>
      <c r="U428" s="181">
        <v>0</v>
      </c>
      <c r="V428" s="192">
        <f t="shared" si="123"/>
        <v>1</v>
      </c>
      <c r="W428" s="193">
        <f t="shared" si="125"/>
        <v>0</v>
      </c>
      <c r="X428" s="193">
        <f t="shared" si="124"/>
        <v>0</v>
      </c>
      <c r="Y428" s="193">
        <f t="shared" si="126"/>
        <v>0</v>
      </c>
      <c r="Z428" s="193">
        <f t="shared" si="124"/>
        <v>0</v>
      </c>
      <c r="AB428" s="169"/>
      <c r="AC428" s="169"/>
      <c r="AD428" s="170"/>
      <c r="AE428" s="169"/>
      <c r="AF428" s="170"/>
      <c r="AG428" s="171"/>
      <c r="AH428" s="172"/>
      <c r="AI428" s="172"/>
      <c r="AJ428" s="173"/>
      <c r="AK428" s="169"/>
      <c r="AL428" s="169"/>
      <c r="AM428" s="169"/>
      <c r="AN428" s="169"/>
    </row>
    <row r="429" spans="2:40" s="122" customFormat="1" ht="15.6" hidden="1" customHeight="1" outlineLevel="1">
      <c r="B429" s="230"/>
      <c r="C429" s="195"/>
      <c r="D429" s="196"/>
      <c r="E429" s="238"/>
      <c r="F429" s="239"/>
      <c r="G429" s="179">
        <f>IF(AND(F429&lt;&gt;0,$D$31&lt;&gt;0),F429/$D$31,0)</f>
        <v>0</v>
      </c>
      <c r="H429" s="207" t="s">
        <v>142</v>
      </c>
      <c r="I429" s="181">
        <v>0</v>
      </c>
      <c r="J429" s="179">
        <f t="shared" si="114"/>
        <v>0</v>
      </c>
      <c r="K429" s="240"/>
      <c r="L429" s="241"/>
      <c r="M429" s="242"/>
      <c r="N429" s="186">
        <f t="shared" si="127"/>
        <v>0</v>
      </c>
      <c r="O429" s="187">
        <f t="shared" si="128"/>
        <v>0</v>
      </c>
      <c r="P429" s="188">
        <v>0</v>
      </c>
      <c r="Q429" s="189">
        <f t="shared" si="129"/>
        <v>0</v>
      </c>
      <c r="R429" s="243"/>
      <c r="S429" s="244"/>
      <c r="T429" s="181">
        <v>0</v>
      </c>
      <c r="U429" s="181">
        <v>0</v>
      </c>
      <c r="V429" s="192">
        <f t="shared" si="123"/>
        <v>1</v>
      </c>
      <c r="W429" s="193">
        <f t="shared" si="125"/>
        <v>0</v>
      </c>
      <c r="X429" s="193">
        <f t="shared" si="124"/>
        <v>0</v>
      </c>
      <c r="Y429" s="193">
        <f t="shared" si="126"/>
        <v>0</v>
      </c>
      <c r="Z429" s="193">
        <f t="shared" si="124"/>
        <v>0</v>
      </c>
      <c r="AB429" s="169"/>
      <c r="AC429" s="169"/>
      <c r="AD429" s="170"/>
      <c r="AE429" s="169"/>
      <c r="AF429" s="170"/>
      <c r="AG429" s="171"/>
      <c r="AH429" s="172"/>
      <c r="AI429" s="172"/>
      <c r="AJ429" s="173"/>
      <c r="AK429" s="169"/>
      <c r="AL429" s="169"/>
      <c r="AM429" s="169"/>
      <c r="AN429" s="169"/>
    </row>
    <row r="430" spans="2:40" s="122" customFormat="1" ht="15.6" hidden="1" customHeight="1" outlineLevel="1">
      <c r="B430" s="230"/>
      <c r="C430" s="195"/>
      <c r="D430" s="196"/>
      <c r="E430" s="238"/>
      <c r="F430" s="239"/>
      <c r="G430" s="179">
        <f>IF(AND(F430&lt;&gt;0,$D$31&lt;&gt;0),F430/$D$31,0)</f>
        <v>0</v>
      </c>
      <c r="H430" s="207" t="s">
        <v>142</v>
      </c>
      <c r="I430" s="181">
        <v>0</v>
      </c>
      <c r="J430" s="179">
        <f t="shared" si="114"/>
        <v>0</v>
      </c>
      <c r="K430" s="240"/>
      <c r="L430" s="241"/>
      <c r="M430" s="242"/>
      <c r="N430" s="186">
        <f t="shared" si="127"/>
        <v>0</v>
      </c>
      <c r="O430" s="187">
        <f t="shared" si="128"/>
        <v>0</v>
      </c>
      <c r="P430" s="188">
        <v>0</v>
      </c>
      <c r="Q430" s="189">
        <f t="shared" si="129"/>
        <v>0</v>
      </c>
      <c r="R430" s="243"/>
      <c r="S430" s="244"/>
      <c r="T430" s="181">
        <v>0</v>
      </c>
      <c r="U430" s="181">
        <v>0</v>
      </c>
      <c r="V430" s="192">
        <f t="shared" si="123"/>
        <v>1</v>
      </c>
      <c r="W430" s="193">
        <f t="shared" si="125"/>
        <v>0</v>
      </c>
      <c r="X430" s="193">
        <f t="shared" si="124"/>
        <v>0</v>
      </c>
      <c r="Y430" s="193">
        <f t="shared" si="126"/>
        <v>0</v>
      </c>
      <c r="Z430" s="193">
        <f t="shared" si="124"/>
        <v>0</v>
      </c>
      <c r="AB430" s="169"/>
      <c r="AC430" s="169"/>
      <c r="AD430" s="170"/>
      <c r="AE430" s="169"/>
      <c r="AF430" s="170"/>
      <c r="AG430" s="171"/>
      <c r="AH430" s="172"/>
      <c r="AI430" s="172"/>
      <c r="AJ430" s="173"/>
      <c r="AK430" s="169"/>
      <c r="AL430" s="169"/>
      <c r="AM430" s="169"/>
      <c r="AN430" s="169"/>
    </row>
    <row r="431" spans="2:40" s="122" customFormat="1" ht="15.6" hidden="1" customHeight="1" outlineLevel="1">
      <c r="B431" s="230"/>
      <c r="C431" s="195"/>
      <c r="D431" s="196"/>
      <c r="E431" s="238"/>
      <c r="F431" s="239"/>
      <c r="G431" s="179">
        <f t="shared" ref="G431:G433" si="131">IF(AND(F431&lt;&gt;0,$D$31&lt;&gt;0),F431/$D$31,0)</f>
        <v>0</v>
      </c>
      <c r="H431" s="207" t="s">
        <v>142</v>
      </c>
      <c r="I431" s="181">
        <v>0</v>
      </c>
      <c r="J431" s="179">
        <f t="shared" si="114"/>
        <v>0</v>
      </c>
      <c r="K431" s="240"/>
      <c r="L431" s="241"/>
      <c r="M431" s="242"/>
      <c r="N431" s="186">
        <f t="shared" si="127"/>
        <v>0</v>
      </c>
      <c r="O431" s="187">
        <f t="shared" si="128"/>
        <v>0</v>
      </c>
      <c r="P431" s="188">
        <v>0</v>
      </c>
      <c r="Q431" s="189">
        <f t="shared" si="129"/>
        <v>0</v>
      </c>
      <c r="R431" s="243"/>
      <c r="S431" s="244"/>
      <c r="T431" s="181">
        <v>0</v>
      </c>
      <c r="U431" s="181">
        <v>0</v>
      </c>
      <c r="V431" s="192">
        <f t="shared" si="123"/>
        <v>1</v>
      </c>
      <c r="W431" s="193">
        <f t="shared" si="125"/>
        <v>0</v>
      </c>
      <c r="X431" s="193">
        <f t="shared" si="124"/>
        <v>0</v>
      </c>
      <c r="Y431" s="193">
        <f t="shared" si="126"/>
        <v>0</v>
      </c>
      <c r="Z431" s="193">
        <f t="shared" si="124"/>
        <v>0</v>
      </c>
      <c r="AB431" s="169"/>
      <c r="AC431" s="169"/>
      <c r="AD431" s="170"/>
      <c r="AE431" s="169"/>
      <c r="AF431" s="170"/>
      <c r="AG431" s="171"/>
      <c r="AH431" s="172"/>
      <c r="AI431" s="172"/>
      <c r="AJ431" s="173"/>
      <c r="AK431" s="169"/>
      <c r="AL431" s="169"/>
      <c r="AM431" s="169"/>
      <c r="AN431" s="169"/>
    </row>
    <row r="432" spans="2:40" s="122" customFormat="1" ht="15.6" hidden="1" customHeight="1" outlineLevel="1">
      <c r="B432" s="230"/>
      <c r="C432" s="195"/>
      <c r="D432" s="196"/>
      <c r="E432" s="238"/>
      <c r="F432" s="239"/>
      <c r="G432" s="179">
        <f t="shared" si="131"/>
        <v>0</v>
      </c>
      <c r="H432" s="207" t="s">
        <v>142</v>
      </c>
      <c r="I432" s="181">
        <v>0</v>
      </c>
      <c r="J432" s="179">
        <f t="shared" si="114"/>
        <v>0</v>
      </c>
      <c r="K432" s="240"/>
      <c r="L432" s="241"/>
      <c r="M432" s="242"/>
      <c r="N432" s="186">
        <f t="shared" si="127"/>
        <v>0</v>
      </c>
      <c r="O432" s="187">
        <f t="shared" si="128"/>
        <v>0</v>
      </c>
      <c r="P432" s="188">
        <v>0</v>
      </c>
      <c r="Q432" s="189">
        <f t="shared" si="129"/>
        <v>0</v>
      </c>
      <c r="R432" s="243"/>
      <c r="S432" s="244"/>
      <c r="T432" s="181">
        <v>0</v>
      </c>
      <c r="U432" s="181">
        <v>0</v>
      </c>
      <c r="V432" s="192">
        <f t="shared" si="123"/>
        <v>1</v>
      </c>
      <c r="W432" s="193">
        <f t="shared" si="125"/>
        <v>0</v>
      </c>
      <c r="X432" s="193">
        <f t="shared" si="124"/>
        <v>0</v>
      </c>
      <c r="Y432" s="193">
        <f t="shared" si="126"/>
        <v>0</v>
      </c>
      <c r="Z432" s="193">
        <f t="shared" si="124"/>
        <v>0</v>
      </c>
      <c r="AB432" s="169"/>
      <c r="AC432" s="169"/>
      <c r="AD432" s="170"/>
      <c r="AE432" s="169"/>
      <c r="AF432" s="170"/>
      <c r="AG432" s="171"/>
      <c r="AH432" s="172"/>
      <c r="AI432" s="172"/>
      <c r="AJ432" s="173"/>
      <c r="AK432" s="169"/>
      <c r="AL432" s="169"/>
      <c r="AM432" s="169"/>
      <c r="AN432" s="169"/>
    </row>
    <row r="433" spans="2:40" s="122" customFormat="1" ht="15.6" hidden="1" customHeight="1" outlineLevel="1">
      <c r="B433" s="231"/>
      <c r="C433" s="200"/>
      <c r="D433" s="201"/>
      <c r="E433" s="238"/>
      <c r="F433" s="239"/>
      <c r="G433" s="179">
        <f t="shared" si="131"/>
        <v>0</v>
      </c>
      <c r="H433" s="207" t="s">
        <v>142</v>
      </c>
      <c r="I433" s="181">
        <v>0</v>
      </c>
      <c r="J433" s="179">
        <f t="shared" si="114"/>
        <v>0</v>
      </c>
      <c r="K433" s="240"/>
      <c r="L433" s="241"/>
      <c r="M433" s="242"/>
      <c r="N433" s="186">
        <f t="shared" si="127"/>
        <v>0</v>
      </c>
      <c r="O433" s="187">
        <f t="shared" si="128"/>
        <v>0</v>
      </c>
      <c r="P433" s="188">
        <v>0</v>
      </c>
      <c r="Q433" s="189">
        <f t="shared" si="129"/>
        <v>0</v>
      </c>
      <c r="R433" s="243"/>
      <c r="S433" s="244"/>
      <c r="T433" s="181">
        <v>0</v>
      </c>
      <c r="U433" s="181">
        <v>0</v>
      </c>
      <c r="V433" s="192">
        <f t="shared" si="123"/>
        <v>1</v>
      </c>
      <c r="W433" s="193">
        <f t="shared" si="125"/>
        <v>0</v>
      </c>
      <c r="X433" s="193">
        <f t="shared" si="124"/>
        <v>0</v>
      </c>
      <c r="Y433" s="193">
        <f t="shared" si="126"/>
        <v>0</v>
      </c>
      <c r="Z433" s="193">
        <f t="shared" si="124"/>
        <v>0</v>
      </c>
      <c r="AB433" s="169"/>
      <c r="AC433" s="169"/>
      <c r="AD433" s="170"/>
      <c r="AE433" s="169"/>
      <c r="AF433" s="170"/>
      <c r="AG433" s="171"/>
      <c r="AH433" s="172"/>
      <c r="AI433" s="172"/>
      <c r="AJ433" s="173"/>
      <c r="AK433" s="169"/>
      <c r="AL433" s="169"/>
      <c r="AM433" s="169"/>
      <c r="AN433" s="169"/>
    </row>
    <row r="434" spans="2:40" s="122" customFormat="1" ht="16.5" collapsed="1" thickBot="1">
      <c r="B434" s="227">
        <v>8</v>
      </c>
      <c r="C434" s="245" t="s">
        <v>201</v>
      </c>
      <c r="D434" s="246"/>
      <c r="E434" s="247" t="s">
        <v>142</v>
      </c>
      <c r="F434" s="248">
        <f>SUM(F435:F454)</f>
        <v>0</v>
      </c>
      <c r="G434" s="206">
        <f>IF(AND(F434&lt;&gt;0,$D$31&lt;&gt;0),F434/$D$31,0)</f>
        <v>0</v>
      </c>
      <c r="H434" s="249" t="s">
        <v>142</v>
      </c>
      <c r="I434" s="250" t="s">
        <v>142</v>
      </c>
      <c r="J434" s="209">
        <f>SUM(J435:J454)</f>
        <v>0</v>
      </c>
      <c r="K434" s="251" t="s">
        <v>142</v>
      </c>
      <c r="L434" s="252" t="s">
        <v>142</v>
      </c>
      <c r="M434" s="253" t="s">
        <v>142</v>
      </c>
      <c r="N434" s="213" t="s">
        <v>142</v>
      </c>
      <c r="O434" s="214">
        <f>SUM(O435:O454)</f>
        <v>0</v>
      </c>
      <c r="P434" s="254" t="s">
        <v>142</v>
      </c>
      <c r="Q434" s="216">
        <f>SUM(Q435:Q454)</f>
        <v>0</v>
      </c>
      <c r="R434" s="255" t="s">
        <v>142</v>
      </c>
      <c r="S434" s="256" t="s">
        <v>142</v>
      </c>
      <c r="T434" s="219">
        <f>IF(W434&lt;&gt;0,W434/($F$434+$O$434),0)</f>
        <v>0</v>
      </c>
      <c r="U434" s="219">
        <f>IF(Y434&lt;&gt;0,Y434/($F$434+$O$434),0)</f>
        <v>0</v>
      </c>
      <c r="V434" s="220">
        <f t="shared" si="123"/>
        <v>1</v>
      </c>
      <c r="W434" s="221">
        <f>SUM(W435:W454)</f>
        <v>0</v>
      </c>
      <c r="X434" s="221">
        <f t="shared" si="124"/>
        <v>0</v>
      </c>
      <c r="Y434" s="221">
        <f>SUM(Y435:Y454)</f>
        <v>0</v>
      </c>
      <c r="Z434" s="221">
        <f t="shared" si="124"/>
        <v>0</v>
      </c>
      <c r="AB434" s="169"/>
      <c r="AC434" s="169"/>
      <c r="AD434" s="170"/>
      <c r="AE434" s="169"/>
      <c r="AF434" s="170"/>
      <c r="AG434" s="171"/>
      <c r="AH434" s="172"/>
      <c r="AI434" s="172"/>
      <c r="AJ434" s="173"/>
      <c r="AK434" s="169"/>
      <c r="AL434" s="169"/>
      <c r="AM434" s="169"/>
      <c r="AN434" s="169"/>
    </row>
    <row r="435" spans="2:40" s="122" customFormat="1" ht="15.6" hidden="1" customHeight="1" outlineLevel="1">
      <c r="B435" s="229">
        <v>8</v>
      </c>
      <c r="C435" s="175" t="s">
        <v>201</v>
      </c>
      <c r="D435" s="176"/>
      <c r="E435" s="238"/>
      <c r="F435" s="239"/>
      <c r="G435" s="179">
        <f>IF(AND(F435&lt;&gt;0,$D$31&lt;&gt;0),F435/$D$31,0)</f>
        <v>0</v>
      </c>
      <c r="H435" s="249" t="s">
        <v>142</v>
      </c>
      <c r="I435" s="181">
        <v>0</v>
      </c>
      <c r="J435" s="179">
        <f t="shared" si="114"/>
        <v>0</v>
      </c>
      <c r="K435" s="240"/>
      <c r="L435" s="241"/>
      <c r="M435" s="242"/>
      <c r="N435" s="186">
        <f>IF(M435&lt;&gt;0,INT(59/M435),0)</f>
        <v>0</v>
      </c>
      <c r="O435" s="187">
        <f>F435*N435</f>
        <v>0</v>
      </c>
      <c r="P435" s="188">
        <v>0</v>
      </c>
      <c r="Q435" s="189">
        <f>O435*P435</f>
        <v>0</v>
      </c>
      <c r="R435" s="243"/>
      <c r="S435" s="244"/>
      <c r="T435" s="181">
        <v>0</v>
      </c>
      <c r="U435" s="181">
        <v>0</v>
      </c>
      <c r="V435" s="192">
        <f t="shared" si="123"/>
        <v>1</v>
      </c>
      <c r="W435" s="193">
        <f t="shared" si="125"/>
        <v>0</v>
      </c>
      <c r="X435" s="193">
        <f t="shared" si="124"/>
        <v>0</v>
      </c>
      <c r="Y435" s="193">
        <f t="shared" si="126"/>
        <v>0</v>
      </c>
      <c r="Z435" s="193">
        <f t="shared" si="124"/>
        <v>0</v>
      </c>
      <c r="AB435" s="169"/>
      <c r="AC435" s="169"/>
      <c r="AD435" s="170"/>
      <c r="AE435" s="169"/>
      <c r="AF435" s="170"/>
      <c r="AG435" s="171"/>
      <c r="AH435" s="172"/>
      <c r="AI435" s="172"/>
      <c r="AJ435" s="173"/>
      <c r="AK435" s="169"/>
      <c r="AL435" s="169"/>
      <c r="AM435" s="169"/>
      <c r="AN435" s="169"/>
    </row>
    <row r="436" spans="2:40" s="122" customFormat="1" ht="15.6" hidden="1" customHeight="1" outlineLevel="1">
      <c r="B436" s="230"/>
      <c r="C436" s="195"/>
      <c r="D436" s="196"/>
      <c r="E436" s="238"/>
      <c r="F436" s="239"/>
      <c r="G436" s="179">
        <f>IF(AND(F436&lt;&gt;0,$D$31&lt;&gt;0),F436/$D$31,0)</f>
        <v>0</v>
      </c>
      <c r="H436" s="249" t="s">
        <v>142</v>
      </c>
      <c r="I436" s="181">
        <v>0</v>
      </c>
      <c r="J436" s="179">
        <f t="shared" si="114"/>
        <v>0</v>
      </c>
      <c r="K436" s="240"/>
      <c r="L436" s="241"/>
      <c r="M436" s="242"/>
      <c r="N436" s="186">
        <f t="shared" ref="N436:N454" si="132">IF(M436&lt;&gt;0,INT(59/M436),0)</f>
        <v>0</v>
      </c>
      <c r="O436" s="187">
        <f t="shared" ref="O436:O453" si="133">F436*N436</f>
        <v>0</v>
      </c>
      <c r="P436" s="188">
        <v>0</v>
      </c>
      <c r="Q436" s="189">
        <f t="shared" ref="Q436:Q453" si="134">O436*P436</f>
        <v>0</v>
      </c>
      <c r="R436" s="243"/>
      <c r="S436" s="244"/>
      <c r="T436" s="181">
        <v>0</v>
      </c>
      <c r="U436" s="181">
        <v>0</v>
      </c>
      <c r="V436" s="192">
        <f t="shared" si="123"/>
        <v>1</v>
      </c>
      <c r="W436" s="193">
        <f t="shared" si="125"/>
        <v>0</v>
      </c>
      <c r="X436" s="193">
        <f t="shared" si="124"/>
        <v>0</v>
      </c>
      <c r="Y436" s="193">
        <f t="shared" si="126"/>
        <v>0</v>
      </c>
      <c r="Z436" s="193">
        <f t="shared" si="124"/>
        <v>0</v>
      </c>
      <c r="AB436" s="169"/>
      <c r="AC436" s="169"/>
      <c r="AD436" s="170"/>
      <c r="AE436" s="169"/>
      <c r="AF436" s="170"/>
      <c r="AG436" s="171"/>
      <c r="AH436" s="172"/>
      <c r="AI436" s="172"/>
      <c r="AJ436" s="173"/>
      <c r="AK436" s="169"/>
      <c r="AL436" s="169"/>
      <c r="AM436" s="169"/>
      <c r="AN436" s="169"/>
    </row>
    <row r="437" spans="2:40" s="122" customFormat="1" ht="15.6" hidden="1" customHeight="1" outlineLevel="1">
      <c r="B437" s="230"/>
      <c r="C437" s="195"/>
      <c r="D437" s="196"/>
      <c r="E437" s="238"/>
      <c r="F437" s="239"/>
      <c r="G437" s="179">
        <f>IF(AND(F437&lt;&gt;0,$D$31&lt;&gt;0),F437/$D$31,0)</f>
        <v>0</v>
      </c>
      <c r="H437" s="249" t="s">
        <v>142</v>
      </c>
      <c r="I437" s="181">
        <v>0</v>
      </c>
      <c r="J437" s="179">
        <f t="shared" si="114"/>
        <v>0</v>
      </c>
      <c r="K437" s="240"/>
      <c r="L437" s="241"/>
      <c r="M437" s="242"/>
      <c r="N437" s="186">
        <f t="shared" si="132"/>
        <v>0</v>
      </c>
      <c r="O437" s="187">
        <f t="shared" si="133"/>
        <v>0</v>
      </c>
      <c r="P437" s="188">
        <v>0</v>
      </c>
      <c r="Q437" s="189">
        <f t="shared" si="134"/>
        <v>0</v>
      </c>
      <c r="R437" s="243"/>
      <c r="S437" s="244"/>
      <c r="T437" s="181">
        <v>0</v>
      </c>
      <c r="U437" s="181">
        <v>0</v>
      </c>
      <c r="V437" s="192">
        <f t="shared" si="123"/>
        <v>1</v>
      </c>
      <c r="W437" s="193">
        <f t="shared" si="125"/>
        <v>0</v>
      </c>
      <c r="X437" s="193">
        <f t="shared" si="124"/>
        <v>0</v>
      </c>
      <c r="Y437" s="193">
        <f t="shared" si="126"/>
        <v>0</v>
      </c>
      <c r="Z437" s="193">
        <f t="shared" si="124"/>
        <v>0</v>
      </c>
      <c r="AB437" s="169"/>
      <c r="AC437" s="169"/>
      <c r="AD437" s="170"/>
      <c r="AE437" s="169"/>
      <c r="AF437" s="170"/>
      <c r="AG437" s="171"/>
      <c r="AH437" s="172"/>
      <c r="AI437" s="172"/>
      <c r="AJ437" s="173"/>
      <c r="AK437" s="169"/>
      <c r="AL437" s="169"/>
      <c r="AM437" s="169"/>
      <c r="AN437" s="169"/>
    </row>
    <row r="438" spans="2:40" s="122" customFormat="1" ht="15.6" hidden="1" customHeight="1" outlineLevel="1">
      <c r="B438" s="230"/>
      <c r="C438" s="195"/>
      <c r="D438" s="196"/>
      <c r="E438" s="238"/>
      <c r="F438" s="239"/>
      <c r="G438" s="179">
        <f t="shared" ref="G438:G455" si="135">IF(AND(F438&lt;&gt;0,$D$31&lt;&gt;0),F438/$D$31,0)</f>
        <v>0</v>
      </c>
      <c r="H438" s="249" t="s">
        <v>142</v>
      </c>
      <c r="I438" s="181">
        <v>0</v>
      </c>
      <c r="J438" s="179">
        <f t="shared" si="114"/>
        <v>0</v>
      </c>
      <c r="K438" s="240"/>
      <c r="L438" s="241"/>
      <c r="M438" s="242"/>
      <c r="N438" s="186">
        <f t="shared" si="132"/>
        <v>0</v>
      </c>
      <c r="O438" s="187">
        <f t="shared" si="133"/>
        <v>0</v>
      </c>
      <c r="P438" s="188">
        <v>0</v>
      </c>
      <c r="Q438" s="189">
        <f t="shared" si="134"/>
        <v>0</v>
      </c>
      <c r="R438" s="243"/>
      <c r="S438" s="244"/>
      <c r="T438" s="181">
        <v>0</v>
      </c>
      <c r="U438" s="181">
        <v>0</v>
      </c>
      <c r="V438" s="192">
        <f t="shared" si="123"/>
        <v>1</v>
      </c>
      <c r="W438" s="193">
        <f t="shared" si="125"/>
        <v>0</v>
      </c>
      <c r="X438" s="193">
        <f t="shared" si="124"/>
        <v>0</v>
      </c>
      <c r="Y438" s="193">
        <f t="shared" si="126"/>
        <v>0</v>
      </c>
      <c r="Z438" s="193">
        <f t="shared" si="124"/>
        <v>0</v>
      </c>
      <c r="AB438" s="169"/>
      <c r="AC438" s="169"/>
      <c r="AD438" s="170"/>
      <c r="AE438" s="169"/>
      <c r="AF438" s="170"/>
      <c r="AG438" s="171"/>
      <c r="AH438" s="172"/>
      <c r="AI438" s="172"/>
      <c r="AJ438" s="173"/>
      <c r="AK438" s="169"/>
      <c r="AL438" s="169"/>
      <c r="AM438" s="169"/>
      <c r="AN438" s="169"/>
    </row>
    <row r="439" spans="2:40" s="122" customFormat="1" ht="15.6" hidden="1" customHeight="1" outlineLevel="1">
      <c r="B439" s="230"/>
      <c r="C439" s="195"/>
      <c r="D439" s="196"/>
      <c r="E439" s="238"/>
      <c r="F439" s="239"/>
      <c r="G439" s="179">
        <f t="shared" si="135"/>
        <v>0</v>
      </c>
      <c r="H439" s="249" t="s">
        <v>142</v>
      </c>
      <c r="I439" s="181">
        <v>0</v>
      </c>
      <c r="J439" s="179">
        <f t="shared" si="114"/>
        <v>0</v>
      </c>
      <c r="K439" s="240"/>
      <c r="L439" s="241"/>
      <c r="M439" s="242"/>
      <c r="N439" s="186">
        <f t="shared" si="132"/>
        <v>0</v>
      </c>
      <c r="O439" s="187">
        <f t="shared" si="133"/>
        <v>0</v>
      </c>
      <c r="P439" s="188">
        <v>0</v>
      </c>
      <c r="Q439" s="189">
        <f t="shared" si="134"/>
        <v>0</v>
      </c>
      <c r="R439" s="243"/>
      <c r="S439" s="244"/>
      <c r="T439" s="181">
        <v>0</v>
      </c>
      <c r="U439" s="181">
        <v>0</v>
      </c>
      <c r="V439" s="192">
        <f t="shared" si="123"/>
        <v>1</v>
      </c>
      <c r="W439" s="193">
        <f t="shared" si="125"/>
        <v>0</v>
      </c>
      <c r="X439" s="193">
        <f t="shared" si="124"/>
        <v>0</v>
      </c>
      <c r="Y439" s="193">
        <f t="shared" si="126"/>
        <v>0</v>
      </c>
      <c r="Z439" s="193">
        <f t="shared" si="124"/>
        <v>0</v>
      </c>
      <c r="AB439" s="169"/>
      <c r="AC439" s="169"/>
      <c r="AD439" s="170"/>
      <c r="AE439" s="169"/>
      <c r="AF439" s="170"/>
      <c r="AG439" s="171"/>
      <c r="AH439" s="172"/>
      <c r="AI439" s="172"/>
      <c r="AJ439" s="173"/>
      <c r="AK439" s="169"/>
      <c r="AL439" s="169"/>
      <c r="AM439" s="169"/>
      <c r="AN439" s="169"/>
    </row>
    <row r="440" spans="2:40" s="122" customFormat="1" ht="15.6" hidden="1" customHeight="1" outlineLevel="1">
      <c r="B440" s="230"/>
      <c r="C440" s="195"/>
      <c r="D440" s="196"/>
      <c r="E440" s="238"/>
      <c r="F440" s="239"/>
      <c r="G440" s="179">
        <f t="shared" si="135"/>
        <v>0</v>
      </c>
      <c r="H440" s="249" t="s">
        <v>142</v>
      </c>
      <c r="I440" s="181">
        <v>0</v>
      </c>
      <c r="J440" s="179">
        <f t="shared" si="114"/>
        <v>0</v>
      </c>
      <c r="K440" s="240"/>
      <c r="L440" s="241"/>
      <c r="M440" s="242"/>
      <c r="N440" s="186">
        <f t="shared" si="132"/>
        <v>0</v>
      </c>
      <c r="O440" s="187">
        <f t="shared" si="133"/>
        <v>0</v>
      </c>
      <c r="P440" s="188">
        <v>0</v>
      </c>
      <c r="Q440" s="189">
        <f t="shared" si="134"/>
        <v>0</v>
      </c>
      <c r="R440" s="243"/>
      <c r="S440" s="244"/>
      <c r="T440" s="181">
        <v>0</v>
      </c>
      <c r="U440" s="181">
        <v>0</v>
      </c>
      <c r="V440" s="192">
        <f t="shared" si="123"/>
        <v>1</v>
      </c>
      <c r="W440" s="193">
        <f t="shared" si="125"/>
        <v>0</v>
      </c>
      <c r="X440" s="193">
        <f t="shared" si="124"/>
        <v>0</v>
      </c>
      <c r="Y440" s="193">
        <f t="shared" si="126"/>
        <v>0</v>
      </c>
      <c r="Z440" s="193">
        <f t="shared" si="124"/>
        <v>0</v>
      </c>
      <c r="AB440" s="169"/>
      <c r="AC440" s="169"/>
      <c r="AD440" s="170"/>
      <c r="AE440" s="169"/>
      <c r="AF440" s="170"/>
      <c r="AG440" s="171"/>
      <c r="AH440" s="172"/>
      <c r="AI440" s="172"/>
      <c r="AJ440" s="173"/>
      <c r="AK440" s="169"/>
      <c r="AL440" s="169"/>
      <c r="AM440" s="169"/>
      <c r="AN440" s="169"/>
    </row>
    <row r="441" spans="2:40" s="122" customFormat="1" ht="15.6" hidden="1" customHeight="1" outlineLevel="1">
      <c r="B441" s="230"/>
      <c r="C441" s="195"/>
      <c r="D441" s="196"/>
      <c r="E441" s="238"/>
      <c r="F441" s="239"/>
      <c r="G441" s="179">
        <f t="shared" si="135"/>
        <v>0</v>
      </c>
      <c r="H441" s="249" t="s">
        <v>142</v>
      </c>
      <c r="I441" s="181">
        <v>0</v>
      </c>
      <c r="J441" s="179">
        <f t="shared" si="114"/>
        <v>0</v>
      </c>
      <c r="K441" s="240"/>
      <c r="L441" s="241"/>
      <c r="M441" s="242"/>
      <c r="N441" s="186">
        <f t="shared" si="132"/>
        <v>0</v>
      </c>
      <c r="O441" s="187">
        <f t="shared" si="133"/>
        <v>0</v>
      </c>
      <c r="P441" s="188">
        <v>0</v>
      </c>
      <c r="Q441" s="189">
        <f t="shared" si="134"/>
        <v>0</v>
      </c>
      <c r="R441" s="243"/>
      <c r="S441" s="244"/>
      <c r="T441" s="181">
        <v>0</v>
      </c>
      <c r="U441" s="181">
        <v>0</v>
      </c>
      <c r="V441" s="192">
        <f t="shared" si="123"/>
        <v>1</v>
      </c>
      <c r="W441" s="193">
        <f t="shared" si="125"/>
        <v>0</v>
      </c>
      <c r="X441" s="193">
        <f t="shared" si="124"/>
        <v>0</v>
      </c>
      <c r="Y441" s="193">
        <f t="shared" si="126"/>
        <v>0</v>
      </c>
      <c r="Z441" s="193">
        <f t="shared" si="124"/>
        <v>0</v>
      </c>
      <c r="AB441" s="169"/>
      <c r="AC441" s="169"/>
      <c r="AD441" s="170"/>
      <c r="AE441" s="169"/>
      <c r="AF441" s="170"/>
      <c r="AG441" s="171"/>
      <c r="AH441" s="172"/>
      <c r="AI441" s="172"/>
      <c r="AJ441" s="173"/>
      <c r="AK441" s="169"/>
      <c r="AL441" s="169"/>
      <c r="AM441" s="169"/>
      <c r="AN441" s="169"/>
    </row>
    <row r="442" spans="2:40" s="122" customFormat="1" ht="15.6" hidden="1" customHeight="1" outlineLevel="1">
      <c r="B442" s="230"/>
      <c r="C442" s="195"/>
      <c r="D442" s="196"/>
      <c r="E442" s="238"/>
      <c r="F442" s="239"/>
      <c r="G442" s="179">
        <f t="shared" si="135"/>
        <v>0</v>
      </c>
      <c r="H442" s="249" t="s">
        <v>142</v>
      </c>
      <c r="I442" s="181">
        <v>0</v>
      </c>
      <c r="J442" s="179">
        <f t="shared" ref="J442:J452" si="136">I442*F442</f>
        <v>0</v>
      </c>
      <c r="K442" s="240"/>
      <c r="L442" s="241"/>
      <c r="M442" s="242"/>
      <c r="N442" s="186">
        <f t="shared" si="132"/>
        <v>0</v>
      </c>
      <c r="O442" s="187">
        <f t="shared" si="133"/>
        <v>0</v>
      </c>
      <c r="P442" s="188">
        <v>0</v>
      </c>
      <c r="Q442" s="189">
        <f t="shared" si="134"/>
        <v>0</v>
      </c>
      <c r="R442" s="243"/>
      <c r="S442" s="244"/>
      <c r="T442" s="181">
        <v>0</v>
      </c>
      <c r="U442" s="181">
        <v>0</v>
      </c>
      <c r="V442" s="192">
        <f t="shared" si="123"/>
        <v>1</v>
      </c>
      <c r="W442" s="193">
        <f t="shared" si="125"/>
        <v>0</v>
      </c>
      <c r="X442" s="193">
        <f t="shared" si="124"/>
        <v>0</v>
      </c>
      <c r="Y442" s="193">
        <f t="shared" si="126"/>
        <v>0</v>
      </c>
      <c r="Z442" s="193">
        <f t="shared" si="124"/>
        <v>0</v>
      </c>
      <c r="AB442" s="169"/>
      <c r="AC442" s="169"/>
      <c r="AD442" s="170"/>
      <c r="AE442" s="169"/>
      <c r="AF442" s="170"/>
      <c r="AG442" s="171"/>
      <c r="AH442" s="172"/>
      <c r="AI442" s="172"/>
      <c r="AJ442" s="173"/>
      <c r="AK442" s="169"/>
      <c r="AL442" s="169"/>
      <c r="AM442" s="169"/>
      <c r="AN442" s="169"/>
    </row>
    <row r="443" spans="2:40" s="122" customFormat="1" ht="15.6" hidden="1" customHeight="1" outlineLevel="1">
      <c r="B443" s="230"/>
      <c r="C443" s="195"/>
      <c r="D443" s="196"/>
      <c r="E443" s="238"/>
      <c r="F443" s="239"/>
      <c r="G443" s="179">
        <f t="shared" si="135"/>
        <v>0</v>
      </c>
      <c r="H443" s="249" t="s">
        <v>142</v>
      </c>
      <c r="I443" s="181">
        <v>0</v>
      </c>
      <c r="J443" s="179">
        <f t="shared" si="136"/>
        <v>0</v>
      </c>
      <c r="K443" s="240"/>
      <c r="L443" s="241"/>
      <c r="M443" s="242"/>
      <c r="N443" s="186">
        <f t="shared" si="132"/>
        <v>0</v>
      </c>
      <c r="O443" s="187">
        <f t="shared" si="133"/>
        <v>0</v>
      </c>
      <c r="P443" s="188">
        <v>0</v>
      </c>
      <c r="Q443" s="189">
        <f t="shared" si="134"/>
        <v>0</v>
      </c>
      <c r="R443" s="243"/>
      <c r="S443" s="244"/>
      <c r="T443" s="181">
        <v>0</v>
      </c>
      <c r="U443" s="181">
        <v>0</v>
      </c>
      <c r="V443" s="192">
        <f t="shared" si="123"/>
        <v>1</v>
      </c>
      <c r="W443" s="193">
        <f t="shared" si="125"/>
        <v>0</v>
      </c>
      <c r="X443" s="193">
        <f t="shared" si="124"/>
        <v>0</v>
      </c>
      <c r="Y443" s="193">
        <f t="shared" si="126"/>
        <v>0</v>
      </c>
      <c r="Z443" s="193">
        <f t="shared" si="124"/>
        <v>0</v>
      </c>
      <c r="AB443" s="169"/>
      <c r="AC443" s="169"/>
      <c r="AD443" s="170"/>
      <c r="AE443" s="169"/>
      <c r="AF443" s="170"/>
      <c r="AG443" s="171"/>
      <c r="AH443" s="172"/>
      <c r="AI443" s="172"/>
      <c r="AJ443" s="173"/>
      <c r="AK443" s="169"/>
      <c r="AL443" s="169"/>
      <c r="AM443" s="169"/>
      <c r="AN443" s="169"/>
    </row>
    <row r="444" spans="2:40" s="122" customFormat="1" ht="15.6" hidden="1" customHeight="1" outlineLevel="1">
      <c r="B444" s="230"/>
      <c r="C444" s="195"/>
      <c r="D444" s="196"/>
      <c r="E444" s="238"/>
      <c r="F444" s="239"/>
      <c r="G444" s="179">
        <f t="shared" si="135"/>
        <v>0</v>
      </c>
      <c r="H444" s="249" t="s">
        <v>142</v>
      </c>
      <c r="I444" s="181">
        <v>0</v>
      </c>
      <c r="J444" s="179">
        <f t="shared" si="136"/>
        <v>0</v>
      </c>
      <c r="K444" s="240"/>
      <c r="L444" s="241"/>
      <c r="M444" s="242"/>
      <c r="N444" s="186">
        <f t="shared" si="132"/>
        <v>0</v>
      </c>
      <c r="O444" s="187">
        <f t="shared" si="133"/>
        <v>0</v>
      </c>
      <c r="P444" s="188">
        <v>0</v>
      </c>
      <c r="Q444" s="189">
        <f t="shared" si="134"/>
        <v>0</v>
      </c>
      <c r="R444" s="243"/>
      <c r="S444" s="244"/>
      <c r="T444" s="181">
        <v>0</v>
      </c>
      <c r="U444" s="181">
        <v>0</v>
      </c>
      <c r="V444" s="192">
        <f t="shared" si="123"/>
        <v>1</v>
      </c>
      <c r="W444" s="193">
        <f t="shared" si="125"/>
        <v>0</v>
      </c>
      <c r="X444" s="193">
        <f t="shared" si="124"/>
        <v>0</v>
      </c>
      <c r="Y444" s="193">
        <f t="shared" si="126"/>
        <v>0</v>
      </c>
      <c r="Z444" s="193">
        <f t="shared" si="124"/>
        <v>0</v>
      </c>
      <c r="AB444" s="169"/>
      <c r="AC444" s="169"/>
      <c r="AD444" s="170"/>
      <c r="AE444" s="169"/>
      <c r="AF444" s="170"/>
      <c r="AG444" s="171"/>
      <c r="AH444" s="172"/>
      <c r="AI444" s="172"/>
      <c r="AJ444" s="173"/>
      <c r="AK444" s="169"/>
      <c r="AL444" s="169"/>
      <c r="AM444" s="169"/>
      <c r="AN444" s="169"/>
    </row>
    <row r="445" spans="2:40" s="122" customFormat="1" ht="15.6" hidden="1" customHeight="1" outlineLevel="1">
      <c r="B445" s="230"/>
      <c r="C445" s="195"/>
      <c r="D445" s="196"/>
      <c r="E445" s="238"/>
      <c r="F445" s="239"/>
      <c r="G445" s="179">
        <f t="shared" si="135"/>
        <v>0</v>
      </c>
      <c r="H445" s="249" t="s">
        <v>142</v>
      </c>
      <c r="I445" s="181">
        <v>0</v>
      </c>
      <c r="J445" s="179">
        <f t="shared" si="136"/>
        <v>0</v>
      </c>
      <c r="K445" s="240"/>
      <c r="L445" s="241"/>
      <c r="M445" s="242"/>
      <c r="N445" s="186">
        <f t="shared" si="132"/>
        <v>0</v>
      </c>
      <c r="O445" s="187">
        <f t="shared" si="133"/>
        <v>0</v>
      </c>
      <c r="P445" s="188">
        <v>0</v>
      </c>
      <c r="Q445" s="189">
        <f t="shared" si="134"/>
        <v>0</v>
      </c>
      <c r="R445" s="243"/>
      <c r="S445" s="244"/>
      <c r="T445" s="181">
        <v>0</v>
      </c>
      <c r="U445" s="181">
        <v>0</v>
      </c>
      <c r="V445" s="192">
        <f t="shared" si="123"/>
        <v>1</v>
      </c>
      <c r="W445" s="193">
        <f t="shared" si="125"/>
        <v>0</v>
      </c>
      <c r="X445" s="193">
        <f t="shared" si="124"/>
        <v>0</v>
      </c>
      <c r="Y445" s="193">
        <f t="shared" si="126"/>
        <v>0</v>
      </c>
      <c r="Z445" s="193">
        <f t="shared" si="124"/>
        <v>0</v>
      </c>
      <c r="AB445" s="169"/>
      <c r="AC445" s="169"/>
      <c r="AD445" s="170"/>
      <c r="AE445" s="169"/>
      <c r="AF445" s="170"/>
      <c r="AG445" s="171"/>
      <c r="AH445" s="172"/>
      <c r="AI445" s="172"/>
      <c r="AJ445" s="173"/>
      <c r="AK445" s="169"/>
      <c r="AL445" s="169"/>
      <c r="AM445" s="169"/>
      <c r="AN445" s="169"/>
    </row>
    <row r="446" spans="2:40" s="122" customFormat="1" ht="15.6" hidden="1" customHeight="1" outlineLevel="1">
      <c r="B446" s="230"/>
      <c r="C446" s="195"/>
      <c r="D446" s="196"/>
      <c r="E446" s="238"/>
      <c r="F446" s="239"/>
      <c r="G446" s="179">
        <f t="shared" si="135"/>
        <v>0</v>
      </c>
      <c r="H446" s="249" t="s">
        <v>142</v>
      </c>
      <c r="I446" s="181">
        <v>0</v>
      </c>
      <c r="J446" s="179">
        <f t="shared" si="136"/>
        <v>0</v>
      </c>
      <c r="K446" s="240"/>
      <c r="L446" s="241"/>
      <c r="M446" s="242"/>
      <c r="N446" s="186">
        <f t="shared" si="132"/>
        <v>0</v>
      </c>
      <c r="O446" s="187">
        <f t="shared" si="133"/>
        <v>0</v>
      </c>
      <c r="P446" s="188">
        <v>0</v>
      </c>
      <c r="Q446" s="189">
        <f t="shared" si="134"/>
        <v>0</v>
      </c>
      <c r="R446" s="243"/>
      <c r="S446" s="244"/>
      <c r="T446" s="181">
        <v>0</v>
      </c>
      <c r="U446" s="181">
        <v>0</v>
      </c>
      <c r="V446" s="192">
        <f t="shared" si="123"/>
        <v>1</v>
      </c>
      <c r="W446" s="193">
        <f t="shared" si="125"/>
        <v>0</v>
      </c>
      <c r="X446" s="193">
        <f t="shared" si="124"/>
        <v>0</v>
      </c>
      <c r="Y446" s="193">
        <f t="shared" si="126"/>
        <v>0</v>
      </c>
      <c r="Z446" s="193">
        <f t="shared" si="124"/>
        <v>0</v>
      </c>
      <c r="AB446" s="169"/>
      <c r="AC446" s="169"/>
      <c r="AD446" s="170"/>
      <c r="AE446" s="169"/>
      <c r="AF446" s="170"/>
      <c r="AG446" s="171"/>
      <c r="AH446" s="172"/>
      <c r="AI446" s="172"/>
      <c r="AJ446" s="173"/>
      <c r="AK446" s="169"/>
      <c r="AL446" s="169"/>
      <c r="AM446" s="169"/>
      <c r="AN446" s="169"/>
    </row>
    <row r="447" spans="2:40" s="122" customFormat="1" ht="15.6" hidden="1" customHeight="1" outlineLevel="1">
      <c r="B447" s="230"/>
      <c r="C447" s="195"/>
      <c r="D447" s="196"/>
      <c r="E447" s="238"/>
      <c r="F447" s="239"/>
      <c r="G447" s="179">
        <f t="shared" si="135"/>
        <v>0</v>
      </c>
      <c r="H447" s="249" t="s">
        <v>142</v>
      </c>
      <c r="I447" s="181">
        <v>0</v>
      </c>
      <c r="J447" s="179">
        <f t="shared" si="136"/>
        <v>0</v>
      </c>
      <c r="K447" s="240"/>
      <c r="L447" s="241"/>
      <c r="M447" s="242"/>
      <c r="N447" s="186">
        <f t="shared" si="132"/>
        <v>0</v>
      </c>
      <c r="O447" s="187">
        <f t="shared" si="133"/>
        <v>0</v>
      </c>
      <c r="P447" s="188">
        <v>0</v>
      </c>
      <c r="Q447" s="189">
        <f t="shared" si="134"/>
        <v>0</v>
      </c>
      <c r="R447" s="243"/>
      <c r="S447" s="244"/>
      <c r="T447" s="181">
        <v>0</v>
      </c>
      <c r="U447" s="181">
        <v>0</v>
      </c>
      <c r="V447" s="192">
        <f t="shared" si="123"/>
        <v>1</v>
      </c>
      <c r="W447" s="193">
        <f t="shared" si="125"/>
        <v>0</v>
      </c>
      <c r="X447" s="193">
        <f t="shared" si="124"/>
        <v>0</v>
      </c>
      <c r="Y447" s="193">
        <f t="shared" si="126"/>
        <v>0</v>
      </c>
      <c r="Z447" s="193">
        <f t="shared" si="124"/>
        <v>0</v>
      </c>
      <c r="AB447" s="169"/>
      <c r="AC447" s="169"/>
      <c r="AD447" s="170"/>
      <c r="AE447" s="169"/>
      <c r="AF447" s="170"/>
      <c r="AG447" s="171"/>
      <c r="AH447" s="172"/>
      <c r="AI447" s="172"/>
      <c r="AJ447" s="173"/>
      <c r="AK447" s="169"/>
      <c r="AL447" s="169"/>
      <c r="AM447" s="169"/>
      <c r="AN447" s="169"/>
    </row>
    <row r="448" spans="2:40" s="122" customFormat="1" ht="15.6" hidden="1" customHeight="1" outlineLevel="1">
      <c r="B448" s="230"/>
      <c r="C448" s="195"/>
      <c r="D448" s="196"/>
      <c r="E448" s="238"/>
      <c r="F448" s="239"/>
      <c r="G448" s="179">
        <f t="shared" si="135"/>
        <v>0</v>
      </c>
      <c r="H448" s="249" t="s">
        <v>142</v>
      </c>
      <c r="I448" s="181">
        <v>0</v>
      </c>
      <c r="J448" s="179">
        <f t="shared" si="136"/>
        <v>0</v>
      </c>
      <c r="K448" s="240"/>
      <c r="L448" s="241"/>
      <c r="M448" s="242"/>
      <c r="N448" s="186">
        <f t="shared" si="132"/>
        <v>0</v>
      </c>
      <c r="O448" s="187">
        <f t="shared" si="133"/>
        <v>0</v>
      </c>
      <c r="P448" s="188">
        <v>0</v>
      </c>
      <c r="Q448" s="189">
        <f t="shared" si="134"/>
        <v>0</v>
      </c>
      <c r="R448" s="243"/>
      <c r="S448" s="244"/>
      <c r="T448" s="181">
        <v>0</v>
      </c>
      <c r="U448" s="181">
        <v>0</v>
      </c>
      <c r="V448" s="192">
        <f t="shared" si="123"/>
        <v>1</v>
      </c>
      <c r="W448" s="193">
        <f t="shared" si="125"/>
        <v>0</v>
      </c>
      <c r="X448" s="193">
        <f t="shared" si="124"/>
        <v>0</v>
      </c>
      <c r="Y448" s="193">
        <f t="shared" si="126"/>
        <v>0</v>
      </c>
      <c r="Z448" s="193">
        <f t="shared" si="124"/>
        <v>0</v>
      </c>
      <c r="AB448" s="169"/>
      <c r="AC448" s="169"/>
      <c r="AD448" s="170"/>
      <c r="AE448" s="169"/>
      <c r="AF448" s="170"/>
      <c r="AG448" s="171"/>
      <c r="AH448" s="172"/>
      <c r="AI448" s="172"/>
      <c r="AJ448" s="173"/>
      <c r="AK448" s="169"/>
      <c r="AL448" s="169"/>
      <c r="AM448" s="169"/>
      <c r="AN448" s="169"/>
    </row>
    <row r="449" spans="2:40" s="122" customFormat="1" ht="15.6" hidden="1" customHeight="1" outlineLevel="1">
      <c r="B449" s="230"/>
      <c r="C449" s="195"/>
      <c r="D449" s="196"/>
      <c r="E449" s="238"/>
      <c r="F449" s="239"/>
      <c r="G449" s="179">
        <f t="shared" si="135"/>
        <v>0</v>
      </c>
      <c r="H449" s="249" t="s">
        <v>142</v>
      </c>
      <c r="I449" s="181">
        <v>0</v>
      </c>
      <c r="J449" s="179">
        <f t="shared" si="136"/>
        <v>0</v>
      </c>
      <c r="K449" s="240"/>
      <c r="L449" s="241"/>
      <c r="M449" s="242"/>
      <c r="N449" s="186">
        <f t="shared" si="132"/>
        <v>0</v>
      </c>
      <c r="O449" s="187">
        <f t="shared" si="133"/>
        <v>0</v>
      </c>
      <c r="P449" s="188">
        <v>0</v>
      </c>
      <c r="Q449" s="189">
        <f t="shared" si="134"/>
        <v>0</v>
      </c>
      <c r="R449" s="243"/>
      <c r="S449" s="244"/>
      <c r="T449" s="181">
        <v>0</v>
      </c>
      <c r="U449" s="181">
        <v>0</v>
      </c>
      <c r="V449" s="192">
        <f t="shared" si="123"/>
        <v>1</v>
      </c>
      <c r="W449" s="193">
        <f t="shared" si="125"/>
        <v>0</v>
      </c>
      <c r="X449" s="193">
        <f t="shared" si="124"/>
        <v>0</v>
      </c>
      <c r="Y449" s="193">
        <f t="shared" si="126"/>
        <v>0</v>
      </c>
      <c r="Z449" s="193">
        <f t="shared" si="124"/>
        <v>0</v>
      </c>
      <c r="AB449" s="169"/>
      <c r="AC449" s="169"/>
      <c r="AD449" s="170"/>
      <c r="AE449" s="169"/>
      <c r="AF449" s="170"/>
      <c r="AG449" s="171"/>
      <c r="AH449" s="172"/>
      <c r="AI449" s="172"/>
      <c r="AJ449" s="173"/>
      <c r="AK449" s="169"/>
      <c r="AL449" s="169"/>
      <c r="AM449" s="169"/>
      <c r="AN449" s="169"/>
    </row>
    <row r="450" spans="2:40" s="122" customFormat="1" ht="15.6" hidden="1" customHeight="1" outlineLevel="1">
      <c r="B450" s="230"/>
      <c r="C450" s="195"/>
      <c r="D450" s="196"/>
      <c r="E450" s="238"/>
      <c r="F450" s="239"/>
      <c r="G450" s="179">
        <f t="shared" si="135"/>
        <v>0</v>
      </c>
      <c r="H450" s="249" t="s">
        <v>142</v>
      </c>
      <c r="I450" s="181">
        <v>0</v>
      </c>
      <c r="J450" s="179">
        <f t="shared" si="136"/>
        <v>0</v>
      </c>
      <c r="K450" s="240"/>
      <c r="L450" s="241"/>
      <c r="M450" s="242"/>
      <c r="N450" s="186">
        <f t="shared" si="132"/>
        <v>0</v>
      </c>
      <c r="O450" s="187">
        <f t="shared" si="133"/>
        <v>0</v>
      </c>
      <c r="P450" s="188">
        <v>0</v>
      </c>
      <c r="Q450" s="189">
        <f t="shared" si="134"/>
        <v>0</v>
      </c>
      <c r="R450" s="243"/>
      <c r="S450" s="244"/>
      <c r="T450" s="181">
        <v>0</v>
      </c>
      <c r="U450" s="181">
        <v>0</v>
      </c>
      <c r="V450" s="192">
        <f t="shared" si="123"/>
        <v>1</v>
      </c>
      <c r="W450" s="193">
        <f t="shared" si="125"/>
        <v>0</v>
      </c>
      <c r="X450" s="193">
        <f t="shared" si="124"/>
        <v>0</v>
      </c>
      <c r="Y450" s="193">
        <f t="shared" si="126"/>
        <v>0</v>
      </c>
      <c r="Z450" s="193">
        <f t="shared" si="124"/>
        <v>0</v>
      </c>
      <c r="AB450" s="169"/>
      <c r="AC450" s="169"/>
      <c r="AD450" s="170"/>
      <c r="AE450" s="169"/>
      <c r="AF450" s="170"/>
      <c r="AG450" s="171"/>
      <c r="AH450" s="172"/>
      <c r="AI450" s="172"/>
      <c r="AJ450" s="173"/>
      <c r="AK450" s="169"/>
      <c r="AL450" s="169"/>
      <c r="AM450" s="169"/>
      <c r="AN450" s="169"/>
    </row>
    <row r="451" spans="2:40" s="122" customFormat="1" ht="15.6" hidden="1" customHeight="1" outlineLevel="1">
      <c r="B451" s="230"/>
      <c r="C451" s="195"/>
      <c r="D451" s="196"/>
      <c r="E451" s="238"/>
      <c r="F451" s="239"/>
      <c r="G451" s="179">
        <f t="shared" si="135"/>
        <v>0</v>
      </c>
      <c r="H451" s="249" t="s">
        <v>142</v>
      </c>
      <c r="I451" s="181">
        <v>0</v>
      </c>
      <c r="J451" s="179">
        <f t="shared" si="136"/>
        <v>0</v>
      </c>
      <c r="K451" s="240"/>
      <c r="L451" s="241"/>
      <c r="M451" s="242"/>
      <c r="N451" s="186">
        <f t="shared" si="132"/>
        <v>0</v>
      </c>
      <c r="O451" s="187">
        <f t="shared" si="133"/>
        <v>0</v>
      </c>
      <c r="P451" s="188">
        <v>0</v>
      </c>
      <c r="Q451" s="189">
        <f t="shared" si="134"/>
        <v>0</v>
      </c>
      <c r="R451" s="243"/>
      <c r="S451" s="244"/>
      <c r="T451" s="181">
        <v>0</v>
      </c>
      <c r="U451" s="181">
        <v>0</v>
      </c>
      <c r="V451" s="192">
        <f t="shared" si="123"/>
        <v>1</v>
      </c>
      <c r="W451" s="193">
        <f t="shared" si="125"/>
        <v>0</v>
      </c>
      <c r="X451" s="193">
        <f t="shared" si="124"/>
        <v>0</v>
      </c>
      <c r="Y451" s="193">
        <f t="shared" si="126"/>
        <v>0</v>
      </c>
      <c r="Z451" s="193">
        <f t="shared" si="124"/>
        <v>0</v>
      </c>
      <c r="AB451" s="169"/>
      <c r="AC451" s="169"/>
      <c r="AD451" s="170"/>
      <c r="AE451" s="169"/>
      <c r="AF451" s="170"/>
      <c r="AG451" s="171"/>
      <c r="AH451" s="172"/>
      <c r="AI451" s="172"/>
      <c r="AJ451" s="173"/>
      <c r="AK451" s="169"/>
      <c r="AL451" s="169"/>
      <c r="AM451" s="169"/>
      <c r="AN451" s="169"/>
    </row>
    <row r="452" spans="2:40" s="122" customFormat="1" ht="15.6" hidden="1" customHeight="1" outlineLevel="1">
      <c r="B452" s="230"/>
      <c r="C452" s="195"/>
      <c r="D452" s="196"/>
      <c r="E452" s="238"/>
      <c r="F452" s="239"/>
      <c r="G452" s="179">
        <f t="shared" si="135"/>
        <v>0</v>
      </c>
      <c r="H452" s="249" t="s">
        <v>142</v>
      </c>
      <c r="I452" s="181">
        <v>0</v>
      </c>
      <c r="J452" s="179">
        <f t="shared" si="136"/>
        <v>0</v>
      </c>
      <c r="K452" s="240"/>
      <c r="L452" s="241"/>
      <c r="M452" s="242"/>
      <c r="N452" s="186">
        <f t="shared" si="132"/>
        <v>0</v>
      </c>
      <c r="O452" s="187">
        <f t="shared" si="133"/>
        <v>0</v>
      </c>
      <c r="P452" s="188">
        <v>0</v>
      </c>
      <c r="Q452" s="189">
        <f t="shared" si="134"/>
        <v>0</v>
      </c>
      <c r="R452" s="243"/>
      <c r="S452" s="244"/>
      <c r="T452" s="181">
        <v>0</v>
      </c>
      <c r="U452" s="181">
        <v>0</v>
      </c>
      <c r="V452" s="192">
        <f t="shared" si="123"/>
        <v>1</v>
      </c>
      <c r="W452" s="193">
        <f t="shared" si="125"/>
        <v>0</v>
      </c>
      <c r="X452" s="193">
        <f t="shared" si="124"/>
        <v>0</v>
      </c>
      <c r="Y452" s="193">
        <f t="shared" si="126"/>
        <v>0</v>
      </c>
      <c r="Z452" s="193">
        <f t="shared" si="124"/>
        <v>0</v>
      </c>
      <c r="AB452" s="169"/>
      <c r="AC452" s="169"/>
      <c r="AD452" s="170"/>
      <c r="AE452" s="169"/>
      <c r="AF452" s="170"/>
      <c r="AG452" s="171"/>
      <c r="AH452" s="172"/>
      <c r="AI452" s="172"/>
      <c r="AJ452" s="173"/>
      <c r="AK452" s="169"/>
      <c r="AL452" s="169"/>
      <c r="AM452" s="169"/>
      <c r="AN452" s="169"/>
    </row>
    <row r="453" spans="2:40" s="122" customFormat="1" ht="15.6" hidden="1" customHeight="1" outlineLevel="1">
      <c r="B453" s="230"/>
      <c r="C453" s="195"/>
      <c r="D453" s="196"/>
      <c r="E453" s="238"/>
      <c r="F453" s="239"/>
      <c r="G453" s="179">
        <f t="shared" si="135"/>
        <v>0</v>
      </c>
      <c r="H453" s="249" t="s">
        <v>142</v>
      </c>
      <c r="I453" s="181">
        <v>0</v>
      </c>
      <c r="J453" s="179">
        <f>I453*F453</f>
        <v>0</v>
      </c>
      <c r="K453" s="240"/>
      <c r="L453" s="241"/>
      <c r="M453" s="242"/>
      <c r="N453" s="186">
        <f t="shared" si="132"/>
        <v>0</v>
      </c>
      <c r="O453" s="187">
        <f t="shared" si="133"/>
        <v>0</v>
      </c>
      <c r="P453" s="188">
        <v>0</v>
      </c>
      <c r="Q453" s="189">
        <f t="shared" si="134"/>
        <v>0</v>
      </c>
      <c r="R453" s="243"/>
      <c r="S453" s="244"/>
      <c r="T453" s="181">
        <v>0</v>
      </c>
      <c r="U453" s="181">
        <v>0</v>
      </c>
      <c r="V453" s="192">
        <f t="shared" si="123"/>
        <v>1</v>
      </c>
      <c r="W453" s="193">
        <f t="shared" si="125"/>
        <v>0</v>
      </c>
      <c r="X453" s="193">
        <f t="shared" si="124"/>
        <v>0</v>
      </c>
      <c r="Y453" s="193">
        <f t="shared" si="126"/>
        <v>0</v>
      </c>
      <c r="Z453" s="193">
        <f t="shared" si="124"/>
        <v>0</v>
      </c>
      <c r="AB453" s="169"/>
      <c r="AC453" s="169"/>
      <c r="AD453" s="170"/>
      <c r="AE453" s="169"/>
      <c r="AF453" s="170"/>
      <c r="AG453" s="171"/>
      <c r="AH453" s="172"/>
      <c r="AI453" s="172"/>
      <c r="AJ453" s="173"/>
      <c r="AK453" s="169"/>
      <c r="AL453" s="169"/>
      <c r="AM453" s="169"/>
      <c r="AN453" s="169"/>
    </row>
    <row r="454" spans="2:40" s="122" customFormat="1" ht="16.149999999999999" hidden="1" customHeight="1" outlineLevel="1">
      <c r="B454" s="257"/>
      <c r="C454" s="258"/>
      <c r="D454" s="259"/>
      <c r="E454" s="260"/>
      <c r="F454" s="261"/>
      <c r="G454" s="262">
        <f t="shared" si="135"/>
        <v>0</v>
      </c>
      <c r="H454" s="263" t="s">
        <v>142</v>
      </c>
      <c r="I454" s="264">
        <v>0</v>
      </c>
      <c r="J454" s="262">
        <f>I454*F454</f>
        <v>0</v>
      </c>
      <c r="K454" s="265"/>
      <c r="L454" s="266"/>
      <c r="M454" s="267"/>
      <c r="N454" s="186">
        <f t="shared" si="132"/>
        <v>0</v>
      </c>
      <c r="O454" s="268">
        <f>F454*N454</f>
        <v>0</v>
      </c>
      <c r="P454" s="269">
        <v>0</v>
      </c>
      <c r="Q454" s="270">
        <f>O454*P454</f>
        <v>0</v>
      </c>
      <c r="R454" s="271"/>
      <c r="S454" s="272"/>
      <c r="T454" s="264">
        <v>0</v>
      </c>
      <c r="U454" s="273">
        <v>0</v>
      </c>
      <c r="V454" s="274">
        <f t="shared" si="123"/>
        <v>1</v>
      </c>
      <c r="W454" s="275">
        <f>T454*(F454+O454)</f>
        <v>0</v>
      </c>
      <c r="X454" s="276">
        <f t="shared" si="124"/>
        <v>0</v>
      </c>
      <c r="Y454" s="276">
        <f t="shared" si="126"/>
        <v>0</v>
      </c>
      <c r="Z454" s="276">
        <f>IF(AND(Y454&lt;&gt;0,$D$31&lt;&gt;0),Y454/$D$31,0)</f>
        <v>0</v>
      </c>
      <c r="AB454" s="169"/>
      <c r="AC454" s="169"/>
      <c r="AD454" s="170"/>
      <c r="AE454" s="169"/>
      <c r="AF454" s="170"/>
      <c r="AG454" s="171"/>
      <c r="AH454" s="172"/>
      <c r="AI454" s="172"/>
      <c r="AJ454" s="173"/>
      <c r="AK454" s="169"/>
      <c r="AL454" s="169"/>
      <c r="AM454" s="169"/>
      <c r="AN454" s="169"/>
    </row>
    <row r="455" spans="2:40" s="122" customFormat="1" ht="16.5" collapsed="1" thickBot="1">
      <c r="B455" s="129"/>
      <c r="C455" s="277" t="s">
        <v>202</v>
      </c>
      <c r="D455" s="278"/>
      <c r="E455" s="279"/>
      <c r="F455" s="280">
        <f>SUM(F91,F107,F123,F139,F155,F176,F197,F218,F239,F255,F276,F292,F313,F329,F350,F371,F392,F413,F434)</f>
        <v>0</v>
      </c>
      <c r="G455" s="280">
        <f t="shared" si="135"/>
        <v>0</v>
      </c>
      <c r="H455" s="281"/>
      <c r="I455" s="281"/>
      <c r="J455" s="280">
        <f>SUM(J91,J107,J123,J139,J155,J176,J197,J218,J239,J255,J276,J292,J313,J329,J350,J371,J392,J413,J434)</f>
        <v>0</v>
      </c>
      <c r="K455" s="282"/>
      <c r="L455" s="283"/>
      <c r="M455" s="284"/>
      <c r="N455" s="284"/>
      <c r="O455" s="280">
        <f>SUM(O91,O107,O123,O139,O155,O176,O197,O218,O239,O255,O276,O292,O313,O329,O350,O371,O392,O413,O434)</f>
        <v>0</v>
      </c>
      <c r="P455" s="281"/>
      <c r="Q455" s="280">
        <f>SUM(Q91,Q107,Q123,Q139,Q155,Q176,Q197,Q218,Q239,Q255,Q276,Q292,Q313,Q329,Q350,Q371,Q392,Q413,Q434)</f>
        <v>0</v>
      </c>
      <c r="R455" s="285"/>
      <c r="S455" s="284"/>
      <c r="T455" s="286">
        <f>IF(AND($F$455&lt;&gt;0,$O$455&lt;&gt;0),SUM(W91,W107,W123,W139,W155,W176,W197,W218,W239,W255,W276,W292,W313,W329,W350,W371,W392,W413,W434)/($F$455+$O$455),0)</f>
        <v>0</v>
      </c>
      <c r="U455" s="286">
        <f>IF(AND($F$455&lt;&gt;0,$O$455&lt;&gt;0),SUM(Y91,Y107,Y123,Y139,Y155,Y176,Y197,Y218,Y239,Y255,Y276,Y292,Y313,Y329,Y350,Y371,Y392,Y413,Y434)/($F$455+$O$455),0)</f>
        <v>0</v>
      </c>
      <c r="V455" s="287">
        <f>1-T455-U455</f>
        <v>1</v>
      </c>
      <c r="W455" s="280">
        <f>SUM(W91,W107,W123,W139,W155,W176,W197,W218,W239,W255,W276,W292,W313,W329,W350,W371,W392,W413,W434)</f>
        <v>0</v>
      </c>
      <c r="X455" s="280">
        <f>SUM(X91,X107,X123,X139,X155,X176,X197,X218,X239,X255,X276,X292,X313,X329,X350,X371,X392,X413,X434)</f>
        <v>0</v>
      </c>
      <c r="Y455" s="280">
        <f>SUM(Y91,Y107,Y123,Y139,Y155,Y176,Y197,Y218,Y239,Y255,Y276,Y292,Y313,Y329,Y350,Y371,Y392,Y413,Y434)</f>
        <v>0</v>
      </c>
      <c r="Z455" s="280">
        <f>SUM(Z91,Z107,Z123,Z139,Z155,Z176,Z197,Z218,Z239,Z255,Z276,Z292,Z313,Z329,Z350,Z371,Z392,Z413,Z434)</f>
        <v>0</v>
      </c>
      <c r="AC455" s="288"/>
      <c r="AD455" s="125"/>
      <c r="AE455" s="288"/>
      <c r="AH455" s="289"/>
      <c r="AI455" s="289"/>
      <c r="AJ455" s="289"/>
      <c r="AK455" s="288"/>
      <c r="AL455" s="288"/>
      <c r="AM455" s="288"/>
      <c r="AN455" s="288"/>
    </row>
    <row r="456" spans="2:40" s="122" customFormat="1" ht="15.75">
      <c r="B456" s="129"/>
      <c r="C456" s="127"/>
      <c r="D456" s="127"/>
      <c r="E456" s="290"/>
      <c r="F456" s="291"/>
      <c r="G456" s="291"/>
      <c r="H456" s="290"/>
      <c r="I456" s="290"/>
      <c r="J456" s="291"/>
      <c r="K456" s="292"/>
      <c r="L456" s="292"/>
      <c r="M456" s="293"/>
      <c r="N456" s="293"/>
      <c r="O456" s="291"/>
      <c r="P456" s="290"/>
      <c r="Q456" s="291"/>
      <c r="R456" s="293"/>
      <c r="S456" s="293"/>
      <c r="T456" s="294"/>
      <c r="U456" s="294"/>
      <c r="V456" s="294"/>
      <c r="W456" s="291"/>
      <c r="X456" s="291"/>
      <c r="Y456" s="291"/>
      <c r="Z456" s="291"/>
      <c r="AC456" s="288"/>
      <c r="AD456" s="125"/>
      <c r="AE456" s="288"/>
      <c r="AH456" s="289"/>
      <c r="AI456" s="289"/>
      <c r="AJ456" s="289"/>
      <c r="AK456" s="288"/>
      <c r="AL456" s="288"/>
      <c r="AM456" s="288"/>
      <c r="AN456" s="288"/>
    </row>
    <row r="457" spans="2:40" s="122" customFormat="1" ht="15.75">
      <c r="B457" s="129"/>
      <c r="C457" s="127"/>
      <c r="D457" s="127"/>
      <c r="E457" s="290"/>
      <c r="F457" s="291"/>
      <c r="G457" s="291"/>
      <c r="H457" s="290"/>
      <c r="I457" s="290"/>
      <c r="J457" s="291"/>
      <c r="K457" s="292"/>
      <c r="L457" s="292"/>
      <c r="M457" s="293"/>
      <c r="N457" s="293"/>
      <c r="O457" s="291"/>
      <c r="P457" s="290"/>
      <c r="Q457" s="291"/>
      <c r="R457" s="293"/>
      <c r="S457" s="293"/>
      <c r="T457" s="294"/>
      <c r="U457" s="294"/>
      <c r="V457" s="294"/>
      <c r="W457" s="291"/>
      <c r="X457" s="291"/>
      <c r="Y457" s="291"/>
      <c r="Z457" s="291"/>
      <c r="AC457" s="288"/>
      <c r="AD457" s="125"/>
      <c r="AE457" s="288"/>
      <c r="AH457" s="289"/>
      <c r="AI457" s="289"/>
      <c r="AJ457" s="289"/>
      <c r="AK457" s="288"/>
      <c r="AL457" s="288"/>
      <c r="AM457" s="288"/>
      <c r="AN457" s="288"/>
    </row>
    <row r="458" spans="2:40" s="122" customFormat="1" ht="15.75">
      <c r="B458" s="295"/>
      <c r="C458" s="296"/>
      <c r="D458" s="123"/>
      <c r="E458" s="123"/>
      <c r="F458" s="124"/>
      <c r="G458" s="124"/>
      <c r="J458" s="124"/>
    </row>
    <row r="459" spans="2:40" s="122" customFormat="1" ht="14.25" customHeight="1">
      <c r="D459" s="125"/>
      <c r="E459" s="125"/>
    </row>
    <row r="460" spans="2:40" s="122" customFormat="1" ht="18">
      <c r="B460" s="126" t="s">
        <v>203</v>
      </c>
      <c r="C460" s="297"/>
      <c r="D460" s="128"/>
      <c r="E460" s="128"/>
      <c r="F460" s="129"/>
      <c r="G460" s="129"/>
      <c r="H460" s="129"/>
      <c r="I460" s="129"/>
      <c r="J460" s="129"/>
      <c r="K460" s="129"/>
      <c r="L460" s="129"/>
      <c r="M460" s="129"/>
      <c r="N460" s="129"/>
      <c r="O460" s="129"/>
      <c r="P460" s="129"/>
      <c r="Q460" s="129"/>
    </row>
    <row r="461" spans="2:40" s="122" customFormat="1" ht="16.5" thickBot="1">
      <c r="B461" s="298" t="s">
        <v>204</v>
      </c>
      <c r="C461" s="127"/>
      <c r="D461" s="128"/>
      <c r="E461" s="128"/>
      <c r="F461" s="129"/>
      <c r="G461" s="129"/>
      <c r="H461" s="129"/>
      <c r="I461" s="129"/>
      <c r="J461" s="129"/>
      <c r="K461" s="129"/>
      <c r="L461" s="129"/>
      <c r="M461" s="129"/>
      <c r="N461" s="129"/>
      <c r="O461" s="129"/>
      <c r="P461" s="129"/>
      <c r="Q461" s="129"/>
    </row>
    <row r="462" spans="2:40" s="122" customFormat="1" ht="27" customHeight="1" thickTop="1" thickBot="1">
      <c r="B462" s="299"/>
      <c r="C462" s="299"/>
      <c r="D462" s="299"/>
      <c r="E462" s="300" t="s">
        <v>205</v>
      </c>
      <c r="F462" s="301"/>
      <c r="G462" s="302"/>
      <c r="H462" s="303" t="s">
        <v>206</v>
      </c>
      <c r="I462" s="304"/>
      <c r="J462" s="304"/>
      <c r="K462" s="304"/>
      <c r="L462" s="304"/>
      <c r="M462" s="305"/>
      <c r="N462" s="306" t="s">
        <v>207</v>
      </c>
      <c r="O462" s="307"/>
      <c r="P462" s="307"/>
      <c r="Q462" s="308"/>
      <c r="R462" s="309"/>
      <c r="S462" s="309"/>
    </row>
    <row r="463" spans="2:40" s="122" customFormat="1" ht="27" customHeight="1" thickTop="1" thickBot="1">
      <c r="B463" s="299"/>
      <c r="C463" s="299"/>
      <c r="D463" s="299"/>
      <c r="E463" s="310"/>
      <c r="F463" s="311"/>
      <c r="G463" s="312"/>
      <c r="H463" s="303" t="s">
        <v>208</v>
      </c>
      <c r="I463" s="304"/>
      <c r="J463" s="303" t="s">
        <v>209</v>
      </c>
      <c r="K463" s="304"/>
      <c r="L463" s="303" t="s">
        <v>210</v>
      </c>
      <c r="M463" s="304"/>
      <c r="N463" s="313"/>
      <c r="O463" s="314"/>
      <c r="P463" s="314"/>
      <c r="Q463" s="315"/>
    </row>
    <row r="464" spans="2:40" s="122" customFormat="1" ht="63.75" customHeight="1" thickBot="1">
      <c r="B464" s="316"/>
      <c r="C464" s="316" t="s">
        <v>211</v>
      </c>
      <c r="D464" s="316" t="s">
        <v>212</v>
      </c>
      <c r="E464" s="317" t="s">
        <v>213</v>
      </c>
      <c r="F464" s="318" t="s">
        <v>214</v>
      </c>
      <c r="G464" s="319" t="s">
        <v>215</v>
      </c>
      <c r="H464" s="320" t="s">
        <v>216</v>
      </c>
      <c r="I464" s="321" t="s">
        <v>217</v>
      </c>
      <c r="J464" s="322" t="s">
        <v>218</v>
      </c>
      <c r="K464" s="323" t="s">
        <v>219</v>
      </c>
      <c r="L464" s="324" t="s">
        <v>220</v>
      </c>
      <c r="M464" s="325" t="s">
        <v>221</v>
      </c>
      <c r="N464" s="326" t="s">
        <v>222</v>
      </c>
      <c r="O464" s="327" t="s">
        <v>223</v>
      </c>
      <c r="P464" s="328" t="s">
        <v>224</v>
      </c>
      <c r="Q464" s="329" t="s">
        <v>225</v>
      </c>
    </row>
    <row r="465" spans="1:17" s="122" customFormat="1" ht="21.6" customHeight="1" thickBot="1">
      <c r="B465" s="309"/>
      <c r="C465" s="309"/>
      <c r="D465" s="309"/>
      <c r="E465" s="330" t="s">
        <v>157</v>
      </c>
      <c r="F465" s="331"/>
      <c r="G465" s="331"/>
      <c r="H465" s="331"/>
      <c r="I465" s="331"/>
      <c r="J465" s="331"/>
      <c r="K465" s="331"/>
      <c r="L465" s="331"/>
      <c r="M465" s="331"/>
      <c r="N465" s="331"/>
      <c r="O465" s="331"/>
      <c r="P465" s="331"/>
      <c r="Q465" s="332"/>
    </row>
    <row r="466" spans="1:17" s="122" customFormat="1" ht="16.5" thickTop="1">
      <c r="B466" s="333">
        <v>1</v>
      </c>
      <c r="C466" s="334" t="s">
        <v>226</v>
      </c>
      <c r="D466" s="335"/>
      <c r="E466" s="336"/>
      <c r="F466" s="337">
        <f>IF($D$31&gt;0,IF(E466&gt;0,E466/$D$31,0),0)</f>
        <v>0</v>
      </c>
      <c r="G466" s="338">
        <f>F466</f>
        <v>0</v>
      </c>
      <c r="H466" s="339"/>
      <c r="I466" s="340"/>
      <c r="J466" s="341"/>
      <c r="K466" s="340"/>
      <c r="L466" s="341"/>
      <c r="M466" s="342"/>
      <c r="N466" s="343">
        <f>SUM(H466:I466)</f>
        <v>0</v>
      </c>
      <c r="O466" s="343">
        <f>SUM(J466:K466)</f>
        <v>0</v>
      </c>
      <c r="P466" s="344">
        <f>SUM(N466:O466)</f>
        <v>0</v>
      </c>
      <c r="Q466" s="345">
        <f>SUM(H466:M466)</f>
        <v>0</v>
      </c>
    </row>
    <row r="467" spans="1:17" s="122" customFormat="1" ht="15.75">
      <c r="B467" s="346">
        <v>2.1</v>
      </c>
      <c r="C467" s="347" t="s">
        <v>227</v>
      </c>
      <c r="D467" s="348"/>
      <c r="E467" s="349"/>
      <c r="F467" s="350">
        <f>IF($D$31&gt;0,IF(E467&gt;0,E467/$D$31,0),0)</f>
        <v>0</v>
      </c>
      <c r="G467" s="351">
        <f>F467</f>
        <v>0</v>
      </c>
      <c r="H467" s="352"/>
      <c r="I467" s="353"/>
      <c r="J467" s="354"/>
      <c r="K467" s="353"/>
      <c r="L467" s="354"/>
      <c r="M467" s="355"/>
      <c r="N467" s="356">
        <f>SUM(H467:I467)</f>
        <v>0</v>
      </c>
      <c r="O467" s="356">
        <f>SUM(J467:K467)</f>
        <v>0</v>
      </c>
      <c r="P467" s="357">
        <f>SUM(N467:O467)</f>
        <v>0</v>
      </c>
      <c r="Q467" s="345">
        <f>SUM(H467:M467)</f>
        <v>0</v>
      </c>
    </row>
    <row r="468" spans="1:17" s="122" customFormat="1" ht="16.5" thickBot="1">
      <c r="B468" s="346">
        <v>2.8</v>
      </c>
      <c r="C468" s="347" t="s">
        <v>228</v>
      </c>
      <c r="D468" s="348"/>
      <c r="E468" s="358"/>
      <c r="F468" s="359">
        <f>IF($D$31&gt;0,IF(E468&gt;0,E468/$D$31,0),0)</f>
        <v>0</v>
      </c>
      <c r="G468" s="360">
        <f>F468</f>
        <v>0</v>
      </c>
      <c r="H468" s="361"/>
      <c r="I468" s="362"/>
      <c r="J468" s="363"/>
      <c r="K468" s="362"/>
      <c r="L468" s="363"/>
      <c r="M468" s="364"/>
      <c r="N468" s="365">
        <f>SUM(H468:I468)</f>
        <v>0</v>
      </c>
      <c r="O468" s="365">
        <f>SUM(J468:K468)</f>
        <v>0</v>
      </c>
      <c r="P468" s="366">
        <f>SUM(N468:O468)</f>
        <v>0</v>
      </c>
      <c r="Q468" s="367">
        <f>SUM(H468:M468)</f>
        <v>0</v>
      </c>
    </row>
    <row r="469" spans="1:17" s="122" customFormat="1" ht="21.6" customHeight="1" thickTop="1" thickBot="1">
      <c r="B469" s="129"/>
      <c r="C469" s="128"/>
      <c r="D469" s="128"/>
      <c r="E469" s="368" t="s">
        <v>158</v>
      </c>
      <c r="F469" s="369"/>
      <c r="G469" s="369"/>
      <c r="H469" s="369"/>
      <c r="I469" s="369"/>
      <c r="J469" s="369"/>
      <c r="K469" s="369"/>
      <c r="L469" s="369"/>
      <c r="M469" s="369"/>
      <c r="N469" s="369"/>
      <c r="O469" s="369"/>
      <c r="P469" s="370"/>
      <c r="Q469" s="371"/>
    </row>
    <row r="470" spans="1:17" s="122" customFormat="1" ht="17.25" thickTop="1" thickBot="1">
      <c r="B470" s="372">
        <v>3</v>
      </c>
      <c r="C470" s="347" t="s">
        <v>229</v>
      </c>
      <c r="D470" s="348"/>
      <c r="E470" s="373">
        <f>IF(ISNUMBER(O455),O455/1000,0)</f>
        <v>0</v>
      </c>
      <c r="F470" s="374">
        <f>IF($D$31&gt;0,IF(E470&gt;0,E470/$D$31,0),0)</f>
        <v>0</v>
      </c>
      <c r="G470" s="375" t="s">
        <v>142</v>
      </c>
      <c r="H470" s="376"/>
      <c r="I470" s="377"/>
      <c r="J470" s="378"/>
      <c r="K470" s="377"/>
      <c r="L470" s="378"/>
      <c r="M470" s="379"/>
      <c r="N470" s="380">
        <f>SUM(H470:I470)</f>
        <v>0</v>
      </c>
      <c r="O470" s="381">
        <f>SUM(J470:K470)</f>
        <v>0</v>
      </c>
      <c r="P470" s="382">
        <f>SUM(N470:O470)</f>
        <v>0</v>
      </c>
      <c r="Q470" s="345">
        <f>SUM(H470:M470)</f>
        <v>0</v>
      </c>
    </row>
    <row r="471" spans="1:17" s="122" customFormat="1" ht="16.5" thickBot="1">
      <c r="B471" s="346">
        <v>4</v>
      </c>
      <c r="C471" s="347" t="s">
        <v>228</v>
      </c>
      <c r="D471" s="348"/>
      <c r="E471" s="373">
        <f>IF(ISNUMBER(Q455),Q455/1000,0)</f>
        <v>0</v>
      </c>
      <c r="F471" s="383">
        <f>IF($D$31&gt;0,IF(E471&gt;0,E471/$D$31,0),0)</f>
        <v>0</v>
      </c>
      <c r="G471" s="384" t="s">
        <v>142</v>
      </c>
      <c r="H471" s="385"/>
      <c r="I471" s="386"/>
      <c r="J471" s="387"/>
      <c r="K471" s="386"/>
      <c r="L471" s="387"/>
      <c r="M471" s="388"/>
      <c r="N471" s="389">
        <f>SUM(H471:I471)</f>
        <v>0</v>
      </c>
      <c r="O471" s="356">
        <f>SUM(J471:K471)</f>
        <v>0</v>
      </c>
      <c r="P471" s="390">
        <f>SUM(N471:O471)</f>
        <v>0</v>
      </c>
      <c r="Q471" s="345">
        <f>SUM(H471:M471)</f>
        <v>0</v>
      </c>
    </row>
    <row r="472" spans="1:17" s="122" customFormat="1" ht="35.25" thickBot="1">
      <c r="B472" s="391"/>
      <c r="C472" s="392"/>
      <c r="D472" s="393"/>
      <c r="E472" s="394" t="s">
        <v>230</v>
      </c>
      <c r="F472" s="395" t="s">
        <v>231</v>
      </c>
      <c r="G472" s="396" t="s">
        <v>165</v>
      </c>
      <c r="H472" s="320" t="s">
        <v>216</v>
      </c>
      <c r="I472" s="321" t="s">
        <v>217</v>
      </c>
      <c r="J472" s="397" t="s">
        <v>218</v>
      </c>
      <c r="K472" s="398" t="s">
        <v>219</v>
      </c>
      <c r="L472" s="399" t="s">
        <v>220</v>
      </c>
      <c r="M472" s="325" t="s">
        <v>221</v>
      </c>
      <c r="N472" s="400" t="s">
        <v>222</v>
      </c>
      <c r="O472" s="401" t="s">
        <v>223</v>
      </c>
      <c r="P472" s="402" t="s">
        <v>224</v>
      </c>
      <c r="Q472" s="329" t="s">
        <v>225</v>
      </c>
    </row>
    <row r="473" spans="1:17" s="122" customFormat="1" ht="15.75">
      <c r="B473" s="403">
        <v>5</v>
      </c>
      <c r="C473" s="404" t="s">
        <v>232</v>
      </c>
      <c r="D473" s="405"/>
      <c r="E473" s="406"/>
      <c r="F473" s="407">
        <f>IF($D$31&gt;0,IF(E473&gt;0,E473/$D$31,0),0)</f>
        <v>0</v>
      </c>
      <c r="G473" s="408">
        <f>F473</f>
        <v>0</v>
      </c>
      <c r="H473" s="409"/>
      <c r="I473" s="410"/>
      <c r="J473" s="411"/>
      <c r="K473" s="412"/>
      <c r="L473" s="413"/>
      <c r="M473" s="355"/>
      <c r="N473" s="414">
        <f>SUM(H473:I473)</f>
        <v>0</v>
      </c>
      <c r="O473" s="415">
        <f>SUM(J473:K473)</f>
        <v>0</v>
      </c>
      <c r="P473" s="416">
        <f>SUM(N473:O473)</f>
        <v>0</v>
      </c>
      <c r="Q473" s="417">
        <f>SUM(H473:M473)</f>
        <v>0</v>
      </c>
    </row>
    <row r="474" spans="1:17" s="122" customFormat="1" ht="16.5" thickBot="1">
      <c r="B474" s="333">
        <v>6</v>
      </c>
      <c r="C474" s="334" t="s">
        <v>233</v>
      </c>
      <c r="D474" s="335"/>
      <c r="E474" s="418"/>
      <c r="F474" s="419" t="s">
        <v>142</v>
      </c>
      <c r="G474" s="420" t="s">
        <v>142</v>
      </c>
      <c r="H474" s="421"/>
      <c r="I474" s="362"/>
      <c r="J474" s="422"/>
      <c r="K474" s="423"/>
      <c r="L474" s="424"/>
      <c r="M474" s="364"/>
      <c r="N474" s="425">
        <f>SUM(H474:I474)</f>
        <v>0</v>
      </c>
      <c r="O474" s="365">
        <f>SUM(J474:K474)</f>
        <v>0</v>
      </c>
      <c r="P474" s="426">
        <f>SUM(N474:O474)</f>
        <v>0</v>
      </c>
      <c r="Q474" s="367">
        <f>SUM(H474:M474)</f>
        <v>0</v>
      </c>
    </row>
    <row r="475" spans="1:17" s="122" customFormat="1" ht="21.75" customHeight="1" thickTop="1" thickBot="1">
      <c r="B475" s="129"/>
      <c r="C475" s="128"/>
      <c r="D475" s="427"/>
      <c r="E475" s="368" t="s">
        <v>234</v>
      </c>
      <c r="F475" s="369"/>
      <c r="G475" s="369"/>
      <c r="H475" s="369"/>
      <c r="I475" s="369"/>
      <c r="J475" s="369"/>
      <c r="K475" s="369"/>
      <c r="L475" s="369"/>
      <c r="M475" s="369"/>
      <c r="N475" s="369"/>
      <c r="O475" s="369"/>
      <c r="P475" s="369"/>
      <c r="Q475" s="428"/>
    </row>
    <row r="476" spans="1:17" s="122" customFormat="1" ht="55.5" customHeight="1" thickTop="1" thickBot="1">
      <c r="B476" s="429"/>
      <c r="C476" s="430"/>
      <c r="D476" s="431"/>
      <c r="E476" s="432" t="s">
        <v>235</v>
      </c>
      <c r="F476" s="433" t="s">
        <v>236</v>
      </c>
      <c r="G476" s="434" t="s">
        <v>142</v>
      </c>
      <c r="H476" s="435" t="s">
        <v>216</v>
      </c>
      <c r="I476" s="143" t="s">
        <v>217</v>
      </c>
      <c r="J476" s="145" t="s">
        <v>218</v>
      </c>
      <c r="K476" s="436" t="s">
        <v>219</v>
      </c>
      <c r="L476" s="324" t="s">
        <v>220</v>
      </c>
      <c r="M476" s="325" t="s">
        <v>221</v>
      </c>
      <c r="N476" s="437" t="s">
        <v>222</v>
      </c>
      <c r="O476" s="402" t="s">
        <v>223</v>
      </c>
      <c r="P476" s="402" t="s">
        <v>224</v>
      </c>
      <c r="Q476" s="438" t="s">
        <v>225</v>
      </c>
    </row>
    <row r="477" spans="1:17" s="122" customFormat="1" ht="15.75">
      <c r="B477" s="333">
        <v>7</v>
      </c>
      <c r="C477" s="334" t="s">
        <v>237</v>
      </c>
      <c r="D477" s="335"/>
      <c r="E477" s="439">
        <f>IF(AND(ISNUMBER(F455),ISNUMBER(J455),ISNUMBER(O455),ISNUMBER(Q455)),((Q455+O455+F455+J455)/1000),0)</f>
        <v>0</v>
      </c>
      <c r="F477" s="440">
        <f>IF($D$31&gt;0,IF(E477&gt;0,E477/$D$31,0),0)</f>
        <v>0</v>
      </c>
      <c r="G477" s="441" t="s">
        <v>142</v>
      </c>
      <c r="H477" s="442"/>
      <c r="I477" s="443"/>
      <c r="J477" s="444"/>
      <c r="K477" s="445"/>
      <c r="L477" s="446"/>
      <c r="M477" s="388"/>
      <c r="N477" s="447">
        <f>SUM(H477:I477)</f>
        <v>0</v>
      </c>
      <c r="O477" s="448">
        <f>SUM(J477:K477)</f>
        <v>0</v>
      </c>
      <c r="P477" s="449">
        <f>SUM(N477:O477)</f>
        <v>0</v>
      </c>
      <c r="Q477" s="417">
        <f>SUM(H477:M477)</f>
        <v>0</v>
      </c>
    </row>
    <row r="478" spans="1:17" s="122" customFormat="1" ht="15.75">
      <c r="B478" s="450"/>
      <c r="C478" s="450"/>
      <c r="D478" s="451"/>
      <c r="E478" s="451"/>
      <c r="F478" s="451"/>
      <c r="G478" s="452"/>
    </row>
    <row r="479" spans="1:17" s="122" customFormat="1" ht="17.100000000000001" customHeight="1">
      <c r="B479" s="46"/>
      <c r="C479" s="450"/>
      <c r="D479" s="453"/>
      <c r="E479" s="453"/>
      <c r="F479" s="453"/>
      <c r="G479" s="454"/>
      <c r="I479" s="5"/>
      <c r="J479" s="5"/>
    </row>
    <row r="480" spans="1:17" ht="18">
      <c r="A480" s="122"/>
      <c r="B480" s="455" t="s">
        <v>238</v>
      </c>
      <c r="E480" s="456"/>
      <c r="F480" s="454"/>
    </row>
    <row r="481" spans="1:9" ht="31.15" customHeight="1">
      <c r="A481" s="122"/>
      <c r="B481" s="457" t="s">
        <v>239</v>
      </c>
      <c r="C481" s="458"/>
      <c r="D481" s="459" t="s">
        <v>240</v>
      </c>
      <c r="E481" s="460" t="s">
        <v>241</v>
      </c>
      <c r="F481" s="460" t="s">
        <v>242</v>
      </c>
      <c r="G481" s="461" t="s">
        <v>243</v>
      </c>
      <c r="H481" s="462"/>
      <c r="I481" s="463"/>
    </row>
    <row r="482" spans="1:9" ht="46.5" customHeight="1">
      <c r="B482" s="464" t="s">
        <v>244</v>
      </c>
      <c r="C482" s="465"/>
      <c r="D482" s="466" t="s">
        <v>245</v>
      </c>
      <c r="E482" s="467"/>
      <c r="F482" s="468" t="str">
        <f>IF(ISNUMBER(E482),IF(E482=95%,"Yes",IF(E482&gt;95%,"Exceeds Policy","No")),"")</f>
        <v/>
      </c>
      <c r="G482" s="469"/>
      <c r="H482" s="470"/>
      <c r="I482" s="471"/>
    </row>
    <row r="483" spans="1:9" ht="46.5" customHeight="1">
      <c r="B483" s="464" t="s">
        <v>246</v>
      </c>
      <c r="C483" s="465"/>
      <c r="D483" s="466" t="s">
        <v>247</v>
      </c>
      <c r="E483" s="467"/>
      <c r="F483" s="468" t="str">
        <f>IF(ISNUMBER(E483),IF(E483=95%,"Yes",IF(E483&gt;95%,"Exceeds Policy","No")),"")</f>
        <v/>
      </c>
      <c r="G483" s="469"/>
      <c r="H483" s="470"/>
      <c r="I483" s="471"/>
    </row>
    <row r="484" spans="1:9" ht="46.5" customHeight="1">
      <c r="B484" s="464" t="s">
        <v>248</v>
      </c>
      <c r="C484" s="465"/>
      <c r="D484" s="466" t="s">
        <v>245</v>
      </c>
      <c r="E484" s="467"/>
      <c r="F484" s="468" t="str">
        <f t="shared" ref="F484" si="137">IF(ISNUMBER(E484),IF(E484=95%,"Yes",IF(E484&gt;95%,"Exceeds Policy","No")),"")</f>
        <v/>
      </c>
      <c r="G484" s="469"/>
      <c r="H484" s="470"/>
      <c r="I484" s="471"/>
    </row>
    <row r="485" spans="1:9" ht="46.5" customHeight="1">
      <c r="B485" s="464" t="s">
        <v>249</v>
      </c>
      <c r="C485" s="465"/>
      <c r="D485" s="466" t="s">
        <v>250</v>
      </c>
      <c r="E485" s="467"/>
      <c r="F485" s="468" t="str">
        <f>IF(ISNUMBER(E485),IF(E485=65%,"Yes",IF(E485&gt;65%,"Exceeds Policy","No")),"")</f>
        <v/>
      </c>
      <c r="G485" s="469"/>
      <c r="H485" s="470"/>
      <c r="I485" s="471"/>
    </row>
    <row r="486" spans="1:9" ht="46.5" customHeight="1">
      <c r="B486" s="464" t="s">
        <v>251</v>
      </c>
      <c r="C486" s="465"/>
      <c r="D486" s="466" t="s">
        <v>252</v>
      </c>
      <c r="E486" s="467"/>
      <c r="F486" s="468" t="str">
        <f>IF(ISNUMBER(E486),IF(E486=20%,"Yes",IF(E486&gt;20%,"Exceeds Policy","No")),"")</f>
        <v/>
      </c>
      <c r="G486" s="469"/>
      <c r="H486" s="470"/>
      <c r="I486" s="471"/>
    </row>
    <row r="487" spans="1:9" ht="30.6" customHeight="1">
      <c r="B487" s="472" t="s">
        <v>253</v>
      </c>
      <c r="C487" s="473"/>
      <c r="D487" s="474" t="s">
        <v>240</v>
      </c>
      <c r="E487" s="457" t="s">
        <v>254</v>
      </c>
      <c r="F487" s="474"/>
      <c r="G487" s="461" t="s">
        <v>255</v>
      </c>
      <c r="H487" s="462"/>
      <c r="I487" s="463"/>
    </row>
    <row r="488" spans="1:9" ht="75">
      <c r="B488" s="475" t="s">
        <v>256</v>
      </c>
      <c r="C488" s="476"/>
      <c r="D488" s="477" t="s">
        <v>257</v>
      </c>
      <c r="E488" s="478"/>
      <c r="F488" s="479"/>
      <c r="G488" s="469"/>
      <c r="H488" s="470"/>
      <c r="I488" s="471"/>
    </row>
  </sheetData>
  <mergeCells count="94">
    <mergeCell ref="G487:I487"/>
    <mergeCell ref="E488:F488"/>
    <mergeCell ref="G488:I488"/>
    <mergeCell ref="G481:I481"/>
    <mergeCell ref="G482:I482"/>
    <mergeCell ref="G483:I483"/>
    <mergeCell ref="G484:I484"/>
    <mergeCell ref="G485:I485"/>
    <mergeCell ref="G486:I486"/>
    <mergeCell ref="E462:G462"/>
    <mergeCell ref="H462:M462"/>
    <mergeCell ref="N462:Q462"/>
    <mergeCell ref="H463:I463"/>
    <mergeCell ref="J463:K463"/>
    <mergeCell ref="L463:M463"/>
    <mergeCell ref="N463:Q463"/>
    <mergeCell ref="C413:D413"/>
    <mergeCell ref="B414:B433"/>
    <mergeCell ref="C414:D433"/>
    <mergeCell ref="C434:D434"/>
    <mergeCell ref="B435:B454"/>
    <mergeCell ref="C435:D454"/>
    <mergeCell ref="C371:D371"/>
    <mergeCell ref="B372:B391"/>
    <mergeCell ref="C372:D391"/>
    <mergeCell ref="C392:D392"/>
    <mergeCell ref="B393:B412"/>
    <mergeCell ref="C393:D412"/>
    <mergeCell ref="C329:D329"/>
    <mergeCell ref="B330:B349"/>
    <mergeCell ref="C330:D349"/>
    <mergeCell ref="C350:D350"/>
    <mergeCell ref="B351:B370"/>
    <mergeCell ref="C351:D370"/>
    <mergeCell ref="C292:D292"/>
    <mergeCell ref="B293:B312"/>
    <mergeCell ref="C293:D312"/>
    <mergeCell ref="C313:D313"/>
    <mergeCell ref="B314:B328"/>
    <mergeCell ref="C314:D328"/>
    <mergeCell ref="C255:D255"/>
    <mergeCell ref="B256:B275"/>
    <mergeCell ref="C256:D275"/>
    <mergeCell ref="C276:D276"/>
    <mergeCell ref="B277:B291"/>
    <mergeCell ref="C277:D291"/>
    <mergeCell ref="C218:D218"/>
    <mergeCell ref="B219:B238"/>
    <mergeCell ref="C219:D238"/>
    <mergeCell ref="C239:D239"/>
    <mergeCell ref="B240:B254"/>
    <mergeCell ref="C240:D254"/>
    <mergeCell ref="C176:D176"/>
    <mergeCell ref="B177:B196"/>
    <mergeCell ref="C177:D196"/>
    <mergeCell ref="C197:D197"/>
    <mergeCell ref="B198:B217"/>
    <mergeCell ref="C198:D217"/>
    <mergeCell ref="C139:D139"/>
    <mergeCell ref="B140:B154"/>
    <mergeCell ref="C140:D154"/>
    <mergeCell ref="C155:D155"/>
    <mergeCell ref="B156:B175"/>
    <mergeCell ref="C156:D175"/>
    <mergeCell ref="C107:D107"/>
    <mergeCell ref="B108:B122"/>
    <mergeCell ref="C108:D122"/>
    <mergeCell ref="C123:D123"/>
    <mergeCell ref="B124:B138"/>
    <mergeCell ref="C124:D138"/>
    <mergeCell ref="R89:V89"/>
    <mergeCell ref="W89:Z89"/>
    <mergeCell ref="C90:D90"/>
    <mergeCell ref="C91:D91"/>
    <mergeCell ref="B92:B106"/>
    <mergeCell ref="C92:D106"/>
    <mergeCell ref="B82:C82"/>
    <mergeCell ref="B83:C83"/>
    <mergeCell ref="B84:C84"/>
    <mergeCell ref="C89:D89"/>
    <mergeCell ref="E89:L89"/>
    <mergeCell ref="M89:Q89"/>
    <mergeCell ref="B74:D74"/>
    <mergeCell ref="B75:D75"/>
    <mergeCell ref="B76:D76"/>
    <mergeCell ref="E76:L76"/>
    <mergeCell ref="B77:C80"/>
    <mergeCell ref="B81:C81"/>
    <mergeCell ref="A1:G2"/>
    <mergeCell ref="A4:F4"/>
    <mergeCell ref="A5:C5"/>
    <mergeCell ref="E5:F5"/>
    <mergeCell ref="E71:L71"/>
    <mergeCell ref="B73:D73"/>
  </mergeCells>
  <conditionalFormatting sqref="P466:P468">
    <cfRule type="cellIs" dxfId="172" priority="68" stopIfTrue="1" operator="equal">
      <formula>0%</formula>
    </cfRule>
    <cfRule type="cellIs" dxfId="171" priority="73" operator="lessThan">
      <formula>95%</formula>
    </cfRule>
    <cfRule type="cellIs" dxfId="170" priority="74" operator="equal">
      <formula>95%</formula>
    </cfRule>
    <cfRule type="cellIs" dxfId="169" priority="75" operator="greaterThan">
      <formula>95%</formula>
    </cfRule>
  </conditionalFormatting>
  <conditionalFormatting sqref="P473">
    <cfRule type="cellIs" dxfId="168" priority="37" stopIfTrue="1" operator="equal">
      <formula>0</formula>
    </cfRule>
    <cfRule type="cellIs" dxfId="167" priority="69" operator="lessThan">
      <formula>65%</formula>
    </cfRule>
    <cfRule type="cellIs" dxfId="166" priority="70" operator="equal">
      <formula>65%</formula>
    </cfRule>
    <cfRule type="cellIs" dxfId="165" priority="71" operator="greaterThan">
      <formula>65%</formula>
    </cfRule>
  </conditionalFormatting>
  <conditionalFormatting sqref="G466">
    <cfRule type="cellIs" dxfId="164" priority="62" stopIfTrue="1" operator="equal">
      <formula>0</formula>
    </cfRule>
    <cfRule type="colorScale" priority="63">
      <colorScale>
        <cfvo type="num" val="0.13800000000000001"/>
        <cfvo type="percentile" val="0.48"/>
        <cfvo type="num" val="0.95799999999999996"/>
        <color rgb="FF63BE7B"/>
        <color rgb="FFFFEB84"/>
        <color rgb="FFF8696B"/>
      </colorScale>
    </cfRule>
    <cfRule type="cellIs" dxfId="163" priority="64" operator="lessThanOrEqual">
      <formula>0.138</formula>
    </cfRule>
    <cfRule type="cellIs" dxfId="162" priority="65" operator="between">
      <formula>0.138</formula>
      <formula>0.48</formula>
    </cfRule>
    <cfRule type="cellIs" dxfId="161" priority="66" operator="between">
      <formula>0.48</formula>
      <formula>0.958</formula>
    </cfRule>
    <cfRule type="cellIs" dxfId="160" priority="67" operator="greaterThanOrEqual">
      <formula>0.958</formula>
    </cfRule>
  </conditionalFormatting>
  <conditionalFormatting sqref="G467">
    <cfRule type="cellIs" dxfId="159" priority="56" stopIfTrue="1" operator="equal">
      <formula>0</formula>
    </cfRule>
    <cfRule type="colorScale" priority="57">
      <colorScale>
        <cfvo type="num" val="0.15"/>
        <cfvo type="num" val="0.41"/>
        <cfvo type="num" val="0.77"/>
        <color rgb="FF63BE7B"/>
        <color rgb="FFFFEB84"/>
        <color rgb="FFF8696B"/>
      </colorScale>
    </cfRule>
    <cfRule type="cellIs" dxfId="158" priority="58" operator="lessThanOrEqual">
      <formula>0.15</formula>
    </cfRule>
    <cfRule type="cellIs" dxfId="157" priority="59" operator="between">
      <formula>0.15</formula>
      <formula>0.41</formula>
    </cfRule>
    <cfRule type="cellIs" dxfId="156" priority="60" operator="between">
      <formula>0.41</formula>
      <formula>0.77</formula>
    </cfRule>
    <cfRule type="cellIs" dxfId="155" priority="61" operator="greaterThanOrEqual">
      <formula>0.77</formula>
    </cfRule>
  </conditionalFormatting>
  <conditionalFormatting sqref="G468">
    <cfRule type="cellIs" dxfId="154" priority="50" stopIfTrue="1" operator="equal">
      <formula>0</formula>
    </cfRule>
    <cfRule type="colorScale" priority="51">
      <colorScale>
        <cfvo type="num" val="6.5000000000000002E-2"/>
        <cfvo type="num" val="9.2999999999999999E-2"/>
        <cfvo type="num" val="0.113"/>
        <color rgb="FF63BE7B"/>
        <color rgb="FFFFEB84"/>
        <color rgb="FFF8696B"/>
      </colorScale>
    </cfRule>
    <cfRule type="cellIs" dxfId="153" priority="52" operator="lessThanOrEqual">
      <formula>0.065</formula>
    </cfRule>
    <cfRule type="cellIs" dxfId="152" priority="53" operator="between">
      <formula>0.065</formula>
      <formula>0.093</formula>
    </cfRule>
    <cfRule type="cellIs" dxfId="151" priority="54" operator="between">
      <formula>0.093</formula>
      <formula>0.113</formula>
    </cfRule>
    <cfRule type="cellIs" dxfId="150" priority="55" operator="greaterThanOrEqual">
      <formula>0.113</formula>
    </cfRule>
  </conditionalFormatting>
  <conditionalFormatting sqref="G473">
    <cfRule type="cellIs" dxfId="149" priority="44" stopIfTrue="1" operator="equal">
      <formula>0</formula>
    </cfRule>
    <cfRule type="colorScale" priority="45">
      <colorScale>
        <cfvo type="num" val="1.4E-2"/>
        <cfvo type="num" val="3.1E-2"/>
        <cfvo type="num" val="0.08"/>
        <color rgb="FF63BE7B"/>
        <color rgb="FFFFEB84"/>
        <color rgb="FFF8696B"/>
      </colorScale>
    </cfRule>
    <cfRule type="cellIs" dxfId="148" priority="46" operator="lessThanOrEqual">
      <formula>0.014</formula>
    </cfRule>
    <cfRule type="cellIs" dxfId="147" priority="47" operator="between">
      <formula>0.014</formula>
      <formula>0.031</formula>
    </cfRule>
    <cfRule type="cellIs" dxfId="146" priority="48" operator="between">
      <formula>0.031</formula>
      <formula>0.08</formula>
    </cfRule>
    <cfRule type="cellIs" dxfId="145" priority="49" operator="greaterThanOrEqual">
      <formula>0.08</formula>
    </cfRule>
  </conditionalFormatting>
  <conditionalFormatting sqref="F74">
    <cfRule type="expression" dxfId="144" priority="43">
      <formula>OR($F$73="",$F$73="Yes")</formula>
    </cfRule>
  </conditionalFormatting>
  <conditionalFormatting sqref="G74">
    <cfRule type="expression" dxfId="143" priority="42">
      <formula>OR($G$73="",$G$73="Yes")</formula>
    </cfRule>
  </conditionalFormatting>
  <conditionalFormatting sqref="H74">
    <cfRule type="expression" dxfId="142" priority="41">
      <formula>OR($H$73="",$H$73="Yes")</formula>
    </cfRule>
  </conditionalFormatting>
  <conditionalFormatting sqref="I74">
    <cfRule type="expression" dxfId="141" priority="40">
      <formula>OR($I$73="",$I$73="Yes")</formula>
    </cfRule>
  </conditionalFormatting>
  <conditionalFormatting sqref="J74">
    <cfRule type="expression" dxfId="140" priority="39">
      <formula>OR($J$73="",$J$73="Yes")</formula>
    </cfRule>
  </conditionalFormatting>
  <conditionalFormatting sqref="K74">
    <cfRule type="expression" dxfId="139" priority="38">
      <formula>OR($K$73="",$K$73="Yes")</formula>
    </cfRule>
  </conditionalFormatting>
  <conditionalFormatting sqref="I478 P466:Q468 Q470:Q471 P473:Q473 Q474 Q477">
    <cfRule type="cellIs" dxfId="138" priority="72" stopIfTrue="1" operator="greaterThan">
      <formula>1</formula>
    </cfRule>
  </conditionalFormatting>
  <conditionalFormatting sqref="H155 H255 H313 H292 H276 H218 H197 H176">
    <cfRule type="cellIs" dxfId="137" priority="3" stopIfTrue="1" operator="equal">
      <formula>0</formula>
    </cfRule>
  </conditionalFormatting>
  <conditionalFormatting sqref="H155">
    <cfRule type="colorScale" priority="24">
      <colorScale>
        <cfvo type="num" val="222.51"/>
        <cfvo type="num" val="572.5"/>
        <cfvo type="num" val="907.73"/>
        <color rgb="FF63BE7B"/>
        <color rgb="FFFFEB84"/>
        <color rgb="FFF8696B"/>
      </colorScale>
    </cfRule>
    <cfRule type="cellIs" dxfId="136" priority="25" operator="lessThanOrEqual">
      <formula>222.51</formula>
    </cfRule>
    <cfRule type="cellIs" dxfId="135" priority="26" operator="between">
      <formula>222.51</formula>
      <formula>572.5</formula>
    </cfRule>
    <cfRule type="cellIs" dxfId="134" priority="27" operator="between">
      <formula>572.5</formula>
      <formula>907.73</formula>
    </cfRule>
    <cfRule type="cellIs" dxfId="133" priority="33" operator="greaterThanOrEqual">
      <formula>907.73</formula>
    </cfRule>
  </conditionalFormatting>
  <conditionalFormatting sqref="H176">
    <cfRule type="colorScale" priority="20">
      <colorScale>
        <cfvo type="num" val="92.38"/>
        <cfvo type="num" val="208.04"/>
        <cfvo type="num" val="368.89"/>
        <color rgb="FF63BE7B"/>
        <color rgb="FFFFEB84"/>
        <color rgb="FFF8696B"/>
      </colorScale>
    </cfRule>
    <cfRule type="cellIs" dxfId="132" priority="21" operator="lessThanOrEqual">
      <formula>92.38</formula>
    </cfRule>
    <cfRule type="cellIs" dxfId="131" priority="22" operator="between">
      <formula>92.38</formula>
      <formula>208.04</formula>
    </cfRule>
    <cfRule type="cellIs" dxfId="130" priority="23" operator="between">
      <formula>208.04</formula>
      <formula>368.89</formula>
    </cfRule>
    <cfRule type="cellIs" dxfId="129" priority="32" operator="greaterThanOrEqual">
      <formula>368.89</formula>
    </cfRule>
  </conditionalFormatting>
  <conditionalFormatting sqref="H197">
    <cfRule type="colorScale" priority="16">
      <colorScale>
        <cfvo type="num" val="294.74"/>
        <cfvo type="num" val="542.33000000000004"/>
        <cfvo type="num" val="702.27"/>
        <color rgb="FF63BE7B"/>
        <color rgb="FFFFEB84"/>
        <color rgb="FFF8696B"/>
      </colorScale>
    </cfRule>
    <cfRule type="cellIs" dxfId="128" priority="17" operator="lessThanOrEqual">
      <formula>294.75</formula>
    </cfRule>
    <cfRule type="cellIs" dxfId="127" priority="18" operator="between">
      <formula>294.75</formula>
      <formula>542.33</formula>
    </cfRule>
    <cfRule type="cellIs" dxfId="126" priority="19" operator="between">
      <formula>542.33</formula>
      <formula>702.27</formula>
    </cfRule>
    <cfRule type="cellIs" dxfId="125" priority="31" operator="greaterThanOrEqual">
      <formula>702.27</formula>
    </cfRule>
  </conditionalFormatting>
  <conditionalFormatting sqref="H218">
    <cfRule type="colorScale" priority="12">
      <colorScale>
        <cfvo type="num" val="17.52"/>
        <cfvo type="num" val="42.37"/>
        <cfvo type="num" val="77.09"/>
        <color rgb="FF63BE7B"/>
        <color rgb="FFFFEB84"/>
        <color rgb="FFF8696B"/>
      </colorScale>
    </cfRule>
    <cfRule type="cellIs" dxfId="124" priority="13" operator="lessThanOrEqual">
      <formula>17.52</formula>
    </cfRule>
    <cfRule type="cellIs" dxfId="123" priority="14" operator="between">
      <formula>17.52</formula>
      <formula>42.37</formula>
    </cfRule>
    <cfRule type="cellIs" dxfId="122" priority="15" operator="between">
      <formula>42.37</formula>
      <formula>77.09</formula>
    </cfRule>
    <cfRule type="cellIs" dxfId="121" priority="30" operator="greaterThanOrEqual">
      <formula>77.09</formula>
    </cfRule>
  </conditionalFormatting>
  <conditionalFormatting sqref="H255 H276">
    <cfRule type="colorScale" priority="8">
      <colorScale>
        <cfvo type="num" val="42.29"/>
        <cfvo type="num" val="102"/>
        <cfvo type="num" val="192.48"/>
        <color rgb="FF63BE7B"/>
        <color rgb="FFFFEB84"/>
        <color rgb="FFF8696B"/>
      </colorScale>
    </cfRule>
    <cfRule type="cellIs" dxfId="120" priority="9" operator="lessThanOrEqual">
      <formula>42.29</formula>
    </cfRule>
    <cfRule type="cellIs" dxfId="119" priority="10" operator="between">
      <formula>42.29</formula>
      <formula>102</formula>
    </cfRule>
    <cfRule type="cellIs" dxfId="118" priority="11" operator="between">
      <formula>102</formula>
      <formula>192.48</formula>
    </cfRule>
    <cfRule type="cellIs" dxfId="117" priority="29" operator="greaterThanOrEqual">
      <formula>192.48</formula>
    </cfRule>
  </conditionalFormatting>
  <conditionalFormatting sqref="H313 H292">
    <cfRule type="colorScale" priority="4">
      <colorScale>
        <cfvo type="num" val="18.05"/>
        <cfvo type="num" val="60.22"/>
        <cfvo type="num" val="118.37"/>
        <color rgb="FF63BE7B"/>
        <color rgb="FFFFEB84"/>
        <color rgb="FFF8696B"/>
      </colorScale>
    </cfRule>
    <cfRule type="cellIs" dxfId="116" priority="5" operator="lessThanOrEqual">
      <formula>18.05</formula>
    </cfRule>
    <cfRule type="cellIs" dxfId="115" priority="6" operator="between">
      <formula>18.05</formula>
      <formula>60.22</formula>
    </cfRule>
    <cfRule type="cellIs" dxfId="114" priority="7" operator="between">
      <formula>60.22</formula>
      <formula>118.37</formula>
    </cfRule>
    <cfRule type="cellIs" dxfId="113" priority="28" operator="greaterThanOrEqual">
      <formula>118.37</formula>
    </cfRule>
  </conditionalFormatting>
  <conditionalFormatting sqref="R91:R454">
    <cfRule type="cellIs" dxfId="112" priority="1" operator="equal">
      <formula>"No"</formula>
    </cfRule>
    <cfRule type="cellIs" dxfId="111" priority="2" operator="equal">
      <formula>"Yes"</formula>
    </cfRule>
  </conditionalFormatting>
  <dataValidations count="3">
    <dataValidation type="whole" operator="greaterThan" allowBlank="1" showInputMessage="1" showErrorMessage="1" error="Must be a whole number greater than zero." sqref="M92:M106 M108:M122 M124:M138 M140:M154 M156:M175 M177:M196 M198:M217 M219:M238 M240:M254 M256:M275 M277:M291 M293:M312 M314:M328 M330:M349 M351:M370 M372:M391 M393:M412 M414:M433 M435:M454" xr:uid="{55AD2855-4DE8-403B-8F0B-C29C0E3A9ABB}">
      <formula1>0</formula1>
    </dataValidation>
    <dataValidation type="whole" allowBlank="1" showInputMessage="1" showErrorMessage="1" errorTitle="Recycled content" error="Incorrect value entered. Input value should be between 20 and 100" promptTitle="Recycled content" prompt="Input value between 20 and 100" sqref="L90" xr:uid="{3405C84C-DB03-4CC3-8D7C-66ED91F74C7B}">
      <formula1>20</formula1>
      <formula2>100</formula2>
    </dataValidation>
    <dataValidation allowBlank="1" showInputMessage="1" showErrorMessage="1" prompt="This will show an error or data is missing in Columns E to N" sqref="AB139:AB154" xr:uid="{F3AA1538-271D-4185-9CE3-F6E938E32A93}"/>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34" operator="containsText" id="{990C1760-2F6D-4A0A-A5F2-397281556C2F}">
            <xm:f>NOT(ISERROR(SEARCH("Exceeds Policy",F482)))</xm:f>
            <xm:f>"Exceeds Policy"</xm:f>
            <x14:dxf>
              <fill>
                <patternFill>
                  <bgColor rgb="FFC7EFCE"/>
                </patternFill>
              </fill>
            </x14:dxf>
          </x14:cfRule>
          <x14:cfRule type="containsText" priority="35" operator="containsText" id="{4264E8C0-2CC9-48EB-A335-16A23D1ED1E0}">
            <xm:f>NOT(ISERROR(SEARCH("Yes",F482)))</xm:f>
            <xm:f>"Yes"</xm:f>
            <x14:dxf>
              <fill>
                <patternFill>
                  <bgColor rgb="FFFFEB9C"/>
                </patternFill>
              </fill>
            </x14:dxf>
          </x14:cfRule>
          <x14:cfRule type="containsText" priority="36" operator="containsText" id="{F5A6BF24-510E-410B-A2A9-2B43B6AB0D54}">
            <xm:f>NOT(ISERROR(SEARCH("No",F482)))</xm:f>
            <xm:f>"No"</xm:f>
            <x14:dxf>
              <fill>
                <patternFill>
                  <bgColor rgb="FFFFC7CE"/>
                </patternFill>
              </fill>
            </x14:dxf>
          </x14:cfRule>
          <xm:sqref>F482:F486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F08C3-1996-4429-B2FD-4A7DF6639CE4}">
  <dimension ref="A1:AR490"/>
  <sheetViews>
    <sheetView workbookViewId="0">
      <selection activeCell="D50" sqref="D50"/>
    </sheetView>
  </sheetViews>
  <sheetFormatPr defaultColWidth="9.140625" defaultRowHeight="15" outlineLevelRow="1"/>
  <cols>
    <col min="1" max="1" width="3.42578125" style="5" customWidth="1"/>
    <col min="2" max="2" width="36.28515625" style="5" customWidth="1"/>
    <col min="3" max="3" width="54.5703125" style="35" customWidth="1"/>
    <col min="4" max="4" width="76.5703125" style="35" customWidth="1"/>
    <col min="5" max="17" width="53.85546875" style="5" customWidth="1"/>
    <col min="18" max="30" width="22.85546875" style="5" customWidth="1"/>
    <col min="31" max="16384" width="9.140625" style="5"/>
  </cols>
  <sheetData>
    <row r="1" spans="1:11">
      <c r="A1" s="29"/>
      <c r="B1" s="29"/>
      <c r="C1" s="29"/>
      <c r="D1" s="29"/>
      <c r="E1" s="29"/>
      <c r="F1" s="29"/>
      <c r="G1" s="29"/>
    </row>
    <row r="2" spans="1:11">
      <c r="A2" s="29"/>
      <c r="B2" s="29"/>
      <c r="C2" s="29"/>
      <c r="D2" s="29"/>
      <c r="E2" s="29"/>
      <c r="F2" s="29"/>
      <c r="G2" s="29"/>
    </row>
    <row r="3" spans="1:11">
      <c r="A3" s="30"/>
      <c r="B3" s="30"/>
      <c r="C3" s="30"/>
      <c r="D3" s="30"/>
      <c r="E3" s="30"/>
      <c r="F3" s="30"/>
      <c r="G3" s="30"/>
    </row>
    <row r="4" spans="1:11" s="33" customFormat="1" ht="28.5" customHeight="1" thickBot="1">
      <c r="A4" s="31" t="s">
        <v>258</v>
      </c>
      <c r="B4" s="31"/>
      <c r="C4" s="31"/>
      <c r="D4" s="31"/>
      <c r="E4" s="31"/>
      <c r="F4" s="31"/>
      <c r="G4" s="32"/>
      <c r="H4" s="5"/>
      <c r="I4" s="5"/>
    </row>
    <row r="5" spans="1:11" ht="15.75" thickTop="1">
      <c r="A5" s="34"/>
      <c r="B5" s="34"/>
      <c r="C5" s="34"/>
      <c r="E5" s="34"/>
      <c r="F5" s="34"/>
      <c r="G5" s="36"/>
    </row>
    <row r="6" spans="1:11" ht="15.75">
      <c r="A6" s="37"/>
      <c r="B6" s="38"/>
      <c r="C6" s="39"/>
      <c r="D6" s="40" t="s">
        <v>46</v>
      </c>
      <c r="E6" s="37"/>
      <c r="F6" s="37"/>
      <c r="G6" s="37"/>
    </row>
    <row r="7" spans="1:11" ht="15.75">
      <c r="A7" s="37"/>
      <c r="B7" s="38"/>
      <c r="C7" s="41" t="s">
        <v>47</v>
      </c>
      <c r="D7" s="42"/>
      <c r="E7" s="37"/>
      <c r="F7" s="37"/>
      <c r="G7" s="37"/>
    </row>
    <row r="8" spans="1:11" ht="31.5">
      <c r="A8" s="43"/>
      <c r="B8" s="44"/>
      <c r="C8" s="45" t="s">
        <v>48</v>
      </c>
      <c r="D8" s="42"/>
      <c r="I8" s="46"/>
      <c r="J8" s="28"/>
    </row>
    <row r="9" spans="1:11" ht="15.75">
      <c r="A9" s="43"/>
      <c r="B9" s="47"/>
      <c r="C9" s="45" t="s">
        <v>49</v>
      </c>
      <c r="D9" s="42"/>
      <c r="I9" s="46"/>
      <c r="J9" s="28"/>
    </row>
    <row r="10" spans="1:11" ht="15.75">
      <c r="A10" s="43"/>
      <c r="B10" s="47"/>
      <c r="C10" s="45" t="s">
        <v>50</v>
      </c>
      <c r="D10" s="42"/>
      <c r="I10" s="46"/>
      <c r="J10" s="28"/>
    </row>
    <row r="11" spans="1:11" ht="15.75">
      <c r="A11" s="43"/>
      <c r="B11" s="47"/>
      <c r="C11" s="45" t="s">
        <v>51</v>
      </c>
      <c r="D11" s="42"/>
      <c r="I11" s="46"/>
      <c r="J11" s="28"/>
    </row>
    <row r="12" spans="1:11" ht="15.75">
      <c r="A12" s="43"/>
      <c r="B12" s="47"/>
      <c r="C12" s="48" t="s">
        <v>52</v>
      </c>
      <c r="D12" s="42"/>
      <c r="I12" s="46"/>
      <c r="J12" s="28"/>
    </row>
    <row r="13" spans="1:11" ht="15.75">
      <c r="A13" s="43"/>
      <c r="B13" s="47"/>
      <c r="C13" s="48" t="s">
        <v>53</v>
      </c>
      <c r="D13" s="42"/>
      <c r="I13" s="46"/>
      <c r="J13" s="28"/>
    </row>
    <row r="14" spans="1:11" ht="15.75">
      <c r="A14" s="43"/>
      <c r="B14" s="47"/>
      <c r="C14" s="45" t="s">
        <v>54</v>
      </c>
      <c r="D14" s="42"/>
      <c r="I14" s="46"/>
      <c r="J14" s="28"/>
    </row>
    <row r="15" spans="1:11" ht="15.75">
      <c r="A15" s="43"/>
      <c r="B15" s="47"/>
      <c r="C15" s="45" t="s">
        <v>55</v>
      </c>
      <c r="D15" s="45" t="s">
        <v>259</v>
      </c>
      <c r="I15" s="46"/>
      <c r="J15" s="28"/>
      <c r="K15" s="28"/>
    </row>
    <row r="16" spans="1:11" ht="15.75">
      <c r="A16" s="43"/>
      <c r="B16" s="44"/>
      <c r="C16" s="480" t="s">
        <v>57</v>
      </c>
      <c r="D16" s="481" t="s">
        <v>58</v>
      </c>
      <c r="I16" s="46"/>
      <c r="J16" s="28"/>
      <c r="K16" s="28"/>
    </row>
    <row r="17" spans="1:11" ht="15.75" hidden="1">
      <c r="A17" s="43"/>
      <c r="B17" s="44"/>
      <c r="C17" s="480" t="s">
        <v>59</v>
      </c>
      <c r="D17" s="481" t="s">
        <v>60</v>
      </c>
      <c r="I17" s="46"/>
      <c r="J17" s="28"/>
      <c r="K17" s="28"/>
    </row>
    <row r="18" spans="1:11" ht="15.75" hidden="1">
      <c r="A18" s="43"/>
      <c r="B18" s="44"/>
      <c r="C18" s="480" t="s">
        <v>61</v>
      </c>
      <c r="D18" s="481" t="s">
        <v>62</v>
      </c>
      <c r="I18" s="46"/>
      <c r="J18" s="28"/>
      <c r="K18" s="28"/>
    </row>
    <row r="19" spans="1:11" ht="15.75" hidden="1">
      <c r="A19" s="43"/>
      <c r="B19" s="44"/>
      <c r="C19" s="480" t="s">
        <v>63</v>
      </c>
      <c r="D19" s="481" t="s">
        <v>64</v>
      </c>
      <c r="I19" s="46"/>
      <c r="J19" s="28"/>
      <c r="K19" s="28"/>
    </row>
    <row r="20" spans="1:11" ht="15.75" hidden="1">
      <c r="A20" s="43"/>
      <c r="B20" s="44"/>
      <c r="C20" s="480" t="s">
        <v>65</v>
      </c>
      <c r="D20" s="481" t="s">
        <v>66</v>
      </c>
      <c r="I20" s="46"/>
      <c r="J20" s="28"/>
      <c r="K20" s="28"/>
    </row>
    <row r="21" spans="1:11" ht="15.75" hidden="1">
      <c r="A21" s="43"/>
      <c r="B21" s="44"/>
      <c r="C21" s="480" t="s">
        <v>67</v>
      </c>
      <c r="D21" s="481" t="s">
        <v>68</v>
      </c>
      <c r="I21" s="46"/>
      <c r="J21" s="28"/>
      <c r="K21" s="28"/>
    </row>
    <row r="22" spans="1:11" ht="15.75" hidden="1">
      <c r="A22" s="43"/>
      <c r="B22" s="44"/>
      <c r="C22" s="480" t="s">
        <v>69</v>
      </c>
      <c r="D22" s="481" t="s">
        <v>70</v>
      </c>
      <c r="I22" s="46"/>
      <c r="J22" s="28"/>
      <c r="K22" s="28"/>
    </row>
    <row r="23" spans="1:11" ht="15.75" hidden="1">
      <c r="A23" s="43"/>
      <c r="B23" s="44"/>
      <c r="C23" s="480" t="s">
        <v>71</v>
      </c>
      <c r="D23" s="481" t="s">
        <v>72</v>
      </c>
      <c r="I23" s="46"/>
      <c r="J23" s="28"/>
      <c r="K23" s="28"/>
    </row>
    <row r="24" spans="1:11" ht="15.75" hidden="1">
      <c r="A24" s="43"/>
      <c r="B24" s="44"/>
      <c r="C24" s="480" t="s">
        <v>73</v>
      </c>
      <c r="D24" s="481" t="s">
        <v>74</v>
      </c>
      <c r="I24" s="46"/>
      <c r="J24" s="28"/>
      <c r="K24" s="28"/>
    </row>
    <row r="25" spans="1:11" ht="15.75" hidden="1">
      <c r="A25" s="43"/>
      <c r="B25" s="44"/>
      <c r="C25" s="480" t="s">
        <v>75</v>
      </c>
      <c r="D25" s="481" t="s">
        <v>76</v>
      </c>
      <c r="I25" s="46"/>
      <c r="J25" s="28"/>
      <c r="K25" s="28"/>
    </row>
    <row r="26" spans="1:11" ht="15.75" hidden="1">
      <c r="A26" s="43"/>
      <c r="B26" s="44"/>
      <c r="C26" s="480" t="s">
        <v>77</v>
      </c>
      <c r="D26" s="481" t="s">
        <v>78</v>
      </c>
      <c r="I26" s="46"/>
      <c r="J26" s="28"/>
      <c r="K26" s="28"/>
    </row>
    <row r="27" spans="1:11" ht="15.75" hidden="1">
      <c r="A27" s="43"/>
      <c r="B27" s="44"/>
      <c r="C27" s="480" t="s">
        <v>79</v>
      </c>
      <c r="D27" s="481" t="s">
        <v>80</v>
      </c>
      <c r="I27" s="46"/>
      <c r="J27" s="28"/>
      <c r="K27" s="28"/>
    </row>
    <row r="28" spans="1:11" ht="15.75" hidden="1">
      <c r="A28" s="43"/>
      <c r="B28" s="44"/>
      <c r="C28" s="480" t="s">
        <v>81</v>
      </c>
      <c r="D28" s="481" t="s">
        <v>82</v>
      </c>
      <c r="I28" s="46"/>
      <c r="J28" s="28"/>
      <c r="K28" s="28"/>
    </row>
    <row r="29" spans="1:11" ht="15.75" hidden="1">
      <c r="A29" s="43"/>
      <c r="B29" s="44"/>
      <c r="C29" s="480" t="s">
        <v>83</v>
      </c>
      <c r="D29" s="481" t="s">
        <v>84</v>
      </c>
      <c r="I29" s="46"/>
      <c r="J29" s="28"/>
      <c r="K29" s="28"/>
    </row>
    <row r="30" spans="1:11" ht="15.75" hidden="1">
      <c r="A30" s="43"/>
      <c r="B30" s="44"/>
      <c r="C30" s="480" t="s">
        <v>85</v>
      </c>
      <c r="D30" s="481" t="s">
        <v>86</v>
      </c>
      <c r="I30" s="46"/>
      <c r="J30" s="28"/>
      <c r="K30" s="28"/>
    </row>
    <row r="31" spans="1:11" ht="15.75">
      <c r="A31" s="43"/>
      <c r="B31" s="44"/>
      <c r="C31" s="51" t="s">
        <v>260</v>
      </c>
      <c r="D31" s="52">
        <f>SUM(D16:D30)</f>
        <v>0</v>
      </c>
      <c r="I31" s="46"/>
      <c r="J31" s="28"/>
      <c r="K31" s="28"/>
    </row>
    <row r="32" spans="1:11" ht="14.25" customHeight="1">
      <c r="B32" s="53"/>
      <c r="C32" s="54"/>
      <c r="D32" s="53"/>
      <c r="E32" s="55"/>
      <c r="F32" s="55"/>
      <c r="G32" s="55"/>
      <c r="I32" s="46"/>
      <c r="J32" s="56"/>
      <c r="K32" s="56"/>
    </row>
    <row r="34" spans="2:6" ht="18">
      <c r="B34" s="57" t="s">
        <v>88</v>
      </c>
    </row>
    <row r="35" spans="2:6" ht="15.75">
      <c r="B35" s="39" t="s">
        <v>89</v>
      </c>
      <c r="C35" s="58"/>
      <c r="D35" s="41" t="s">
        <v>90</v>
      </c>
      <c r="E35" s="59"/>
      <c r="F35" s="59"/>
    </row>
    <row r="36" spans="2:6">
      <c r="B36" s="60" t="s">
        <v>91</v>
      </c>
      <c r="C36" s="60"/>
      <c r="D36" s="61"/>
    </row>
    <row r="37" spans="2:6" ht="31.15" hidden="1" customHeight="1">
      <c r="B37" s="60" t="s">
        <v>92</v>
      </c>
      <c r="C37" s="60"/>
      <c r="D37" s="61"/>
    </row>
    <row r="38" spans="2:6" ht="31.15" hidden="1" customHeight="1">
      <c r="B38" s="60" t="s">
        <v>93</v>
      </c>
      <c r="C38" s="60"/>
      <c r="D38" s="61"/>
    </row>
    <row r="39" spans="2:6" ht="31.15" hidden="1" customHeight="1">
      <c r="B39" s="60" t="s">
        <v>94</v>
      </c>
      <c r="C39" s="60"/>
      <c r="D39" s="61"/>
    </row>
    <row r="40" spans="2:6" ht="31.15" hidden="1" customHeight="1">
      <c r="B40" s="60" t="s">
        <v>95</v>
      </c>
      <c r="C40" s="60"/>
      <c r="D40" s="61"/>
    </row>
    <row r="41" spans="2:6" ht="31.15" hidden="1" customHeight="1">
      <c r="B41" s="62" t="s">
        <v>96</v>
      </c>
      <c r="C41" s="63"/>
      <c r="D41" s="64" t="s">
        <v>97</v>
      </c>
    </row>
    <row r="42" spans="2:6" ht="31.15" hidden="1" customHeight="1">
      <c r="B42" s="62" t="s">
        <v>96</v>
      </c>
      <c r="C42" s="63"/>
      <c r="D42" s="65" t="s">
        <v>98</v>
      </c>
    </row>
    <row r="43" spans="2:6" ht="31.15" hidden="1" customHeight="1">
      <c r="B43" s="62" t="s">
        <v>96</v>
      </c>
      <c r="C43" s="63"/>
      <c r="D43" s="65" t="s">
        <v>99</v>
      </c>
    </row>
    <row r="44" spans="2:6" ht="31.15" hidden="1" customHeight="1">
      <c r="B44" s="62" t="s">
        <v>96</v>
      </c>
      <c r="C44" s="63"/>
      <c r="D44" s="65" t="s">
        <v>100</v>
      </c>
    </row>
    <row r="45" spans="2:6" ht="31.15" hidden="1" customHeight="1">
      <c r="B45" s="62" t="s">
        <v>96</v>
      </c>
      <c r="C45" s="63"/>
      <c r="D45" s="65" t="s">
        <v>101</v>
      </c>
    </row>
    <row r="46" spans="2:6" ht="31.15" customHeight="1">
      <c r="B46" s="66" t="s">
        <v>102</v>
      </c>
      <c r="C46" s="66" t="s">
        <v>103</v>
      </c>
      <c r="D46" s="66" t="s">
        <v>104</v>
      </c>
    </row>
    <row r="47" spans="2:6" ht="31.15" customHeight="1">
      <c r="B47" s="67" t="s">
        <v>105</v>
      </c>
      <c r="C47" s="42"/>
      <c r="D47" s="42"/>
    </row>
    <row r="48" spans="2:6" ht="31.15" customHeight="1">
      <c r="B48" s="67" t="s">
        <v>106</v>
      </c>
      <c r="C48" s="42"/>
      <c r="D48" s="42"/>
    </row>
    <row r="49" spans="1:6" ht="31.15" customHeight="1">
      <c r="B49" s="67" t="s">
        <v>107</v>
      </c>
      <c r="C49" s="42"/>
      <c r="D49" s="42"/>
    </row>
    <row r="50" spans="1:6" ht="31.15" customHeight="1">
      <c r="B50" s="67" t="s">
        <v>108</v>
      </c>
      <c r="C50" s="42"/>
      <c r="D50" s="42"/>
    </row>
    <row r="51" spans="1:6" ht="15.75">
      <c r="B51" s="39" t="s">
        <v>109</v>
      </c>
      <c r="C51" s="68"/>
      <c r="D51" s="41" t="s">
        <v>90</v>
      </c>
    </row>
    <row r="52" spans="1:6" ht="31.15" customHeight="1">
      <c r="B52" s="60" t="s">
        <v>110</v>
      </c>
      <c r="C52" s="62"/>
      <c r="D52" s="61"/>
    </row>
    <row r="53" spans="1:6" ht="31.15" hidden="1" customHeight="1">
      <c r="B53" s="60" t="s">
        <v>111</v>
      </c>
      <c r="C53" s="60"/>
      <c r="D53" s="61"/>
    </row>
    <row r="54" spans="1:6" ht="31.15" hidden="1" customHeight="1">
      <c r="B54" s="69" t="s">
        <v>112</v>
      </c>
      <c r="C54" s="70"/>
      <c r="D54" s="61"/>
    </row>
    <row r="55" spans="1:6" ht="31.5" hidden="1" customHeight="1">
      <c r="B55" s="62" t="s">
        <v>96</v>
      </c>
      <c r="C55" s="63"/>
      <c r="D55" s="71" t="s">
        <v>113</v>
      </c>
    </row>
    <row r="56" spans="1:6" ht="31.5" hidden="1" customHeight="1">
      <c r="B56" s="72" t="s">
        <v>96</v>
      </c>
      <c r="C56" s="73"/>
      <c r="D56" s="71" t="s">
        <v>114</v>
      </c>
    </row>
    <row r="57" spans="1:6" ht="31.5" hidden="1" customHeight="1">
      <c r="B57" s="72" t="s">
        <v>96</v>
      </c>
      <c r="C57" s="73"/>
      <c r="D57" s="71" t="s">
        <v>115</v>
      </c>
    </row>
    <row r="58" spans="1:6" ht="31.15" hidden="1" customHeight="1">
      <c r="B58" s="72" t="s">
        <v>116</v>
      </c>
      <c r="C58" s="73"/>
      <c r="D58" s="64" t="s">
        <v>117</v>
      </c>
    </row>
    <row r="59" spans="1:6" ht="31.5">
      <c r="A59" s="74"/>
      <c r="B59" s="66" t="s">
        <v>102</v>
      </c>
      <c r="C59" s="66" t="s">
        <v>103</v>
      </c>
      <c r="D59" s="66" t="s">
        <v>104</v>
      </c>
      <c r="E59" s="75"/>
      <c r="F59" s="76"/>
    </row>
    <row r="60" spans="1:6" ht="31.15" customHeight="1">
      <c r="B60" s="12" t="s">
        <v>118</v>
      </c>
      <c r="C60" s="42"/>
      <c r="D60" s="42"/>
      <c r="E60" s="35"/>
    </row>
    <row r="61" spans="1:6" ht="31.15" customHeight="1">
      <c r="B61" s="12" t="s">
        <v>119</v>
      </c>
      <c r="C61" s="42"/>
      <c r="D61" s="42"/>
      <c r="E61" s="35"/>
    </row>
    <row r="62" spans="1:6" ht="31.15" customHeight="1">
      <c r="B62" s="12" t="s">
        <v>120</v>
      </c>
      <c r="C62" s="42"/>
      <c r="D62" s="42"/>
      <c r="E62" s="35"/>
    </row>
    <row r="63" spans="1:6" ht="31.15" customHeight="1">
      <c r="B63" s="12" t="s">
        <v>121</v>
      </c>
      <c r="C63" s="42"/>
      <c r="D63" s="42"/>
      <c r="E63" s="35"/>
    </row>
    <row r="64" spans="1:6" ht="31.15" customHeight="1">
      <c r="B64" s="12" t="s">
        <v>122</v>
      </c>
      <c r="C64" s="42"/>
      <c r="D64" s="42"/>
      <c r="E64" s="35"/>
    </row>
    <row r="65" spans="1:16" ht="31.15" customHeight="1">
      <c r="B65" s="12" t="s">
        <v>123</v>
      </c>
      <c r="C65" s="42"/>
      <c r="D65" s="42"/>
      <c r="E65" s="35"/>
    </row>
    <row r="66" spans="1:16" ht="31.15" customHeight="1">
      <c r="B66" s="12" t="s">
        <v>124</v>
      </c>
      <c r="C66" s="42"/>
      <c r="D66" s="42"/>
      <c r="E66" s="77"/>
      <c r="F66"/>
    </row>
    <row r="68" spans="1:16" ht="15.75">
      <c r="E68" s="78"/>
      <c r="F68" s="78"/>
      <c r="G68" s="78"/>
      <c r="H68"/>
    </row>
    <row r="69" spans="1:16" customFormat="1" ht="18">
      <c r="A69" s="5"/>
      <c r="B69" s="57" t="s">
        <v>125</v>
      </c>
      <c r="C69" s="35"/>
      <c r="D69" s="35"/>
      <c r="E69" s="5"/>
      <c r="K69" s="5"/>
      <c r="L69" s="5"/>
      <c r="M69" s="5"/>
      <c r="N69" s="5"/>
    </row>
    <row r="70" spans="1:16" customFormat="1" ht="18.75">
      <c r="A70" s="5"/>
      <c r="B70" s="79" t="s">
        <v>126</v>
      </c>
      <c r="C70" s="35"/>
      <c r="D70" s="35"/>
      <c r="E70" s="5"/>
      <c r="K70" s="5"/>
      <c r="L70" s="5"/>
      <c r="M70" s="5"/>
      <c r="N70" s="5"/>
    </row>
    <row r="71" spans="1:16" customFormat="1" ht="62.1" customHeight="1">
      <c r="A71" s="5"/>
      <c r="B71" s="80"/>
      <c r="C71" s="81"/>
      <c r="D71" s="82"/>
      <c r="E71" s="83" t="s">
        <v>127</v>
      </c>
      <c r="F71" s="83"/>
      <c r="G71" s="83"/>
      <c r="H71" s="83"/>
      <c r="I71" s="83"/>
      <c r="J71" s="83"/>
      <c r="K71" s="83"/>
      <c r="L71" s="84"/>
      <c r="M71" s="85" t="s">
        <v>128</v>
      </c>
      <c r="N71" s="86" t="s">
        <v>129</v>
      </c>
      <c r="O71" s="87" t="s">
        <v>130</v>
      </c>
      <c r="P71" s="88" t="s">
        <v>131</v>
      </c>
    </row>
    <row r="72" spans="1:16" customFormat="1" ht="15.75">
      <c r="B72" s="89"/>
      <c r="C72" s="90"/>
      <c r="D72" s="91"/>
      <c r="E72" s="92" t="s">
        <v>132</v>
      </c>
      <c r="F72" s="93" t="s">
        <v>133</v>
      </c>
      <c r="G72" s="93" t="s">
        <v>134</v>
      </c>
      <c r="H72" s="93" t="s">
        <v>135</v>
      </c>
      <c r="I72" s="93" t="s">
        <v>136</v>
      </c>
      <c r="J72" s="93" t="s">
        <v>137</v>
      </c>
      <c r="K72" s="93" t="s">
        <v>138</v>
      </c>
      <c r="L72" s="94" t="s">
        <v>139</v>
      </c>
      <c r="M72" s="95"/>
      <c r="N72" s="96"/>
      <c r="O72" s="97"/>
      <c r="P72" s="98"/>
    </row>
    <row r="73" spans="1:16" customFormat="1" ht="15.75">
      <c r="B73" s="99" t="s">
        <v>261</v>
      </c>
      <c r="C73" s="99"/>
      <c r="D73" s="99"/>
      <c r="E73" s="100" t="s">
        <v>27</v>
      </c>
      <c r="F73" s="101"/>
      <c r="G73" s="101"/>
      <c r="H73" s="101"/>
      <c r="I73" s="101"/>
      <c r="J73" s="101"/>
      <c r="K73" s="101"/>
      <c r="L73" s="100" t="s">
        <v>27</v>
      </c>
      <c r="M73" s="95"/>
      <c r="N73" s="96"/>
      <c r="O73" s="97"/>
      <c r="P73" s="98"/>
    </row>
    <row r="74" spans="1:16" customFormat="1" ht="15.75">
      <c r="B74" s="102" t="s">
        <v>262</v>
      </c>
      <c r="C74" s="102"/>
      <c r="D74" s="102"/>
      <c r="E74" s="100" t="s">
        <v>27</v>
      </c>
      <c r="F74" s="101"/>
      <c r="G74" s="101"/>
      <c r="H74" s="101"/>
      <c r="I74" s="101"/>
      <c r="J74" s="101"/>
      <c r="K74" s="101"/>
      <c r="L74" s="100" t="s">
        <v>27</v>
      </c>
      <c r="M74" s="95"/>
      <c r="N74" s="96"/>
      <c r="O74" s="97"/>
      <c r="P74" s="98"/>
    </row>
    <row r="75" spans="1:16" customFormat="1" ht="15.75">
      <c r="B75" s="102" t="s">
        <v>96</v>
      </c>
      <c r="C75" s="102"/>
      <c r="D75" s="102"/>
      <c r="E75" s="100" t="s">
        <v>142</v>
      </c>
      <c r="F75" s="103" t="str">
        <f>IF(F73="Yes","Design for FLEXIBILITY",IF(F74="Yes","Design for REPLACEABILITY",IF(AND(F73="No",F74="No"),"Design for ADAPTABILITY","")))</f>
        <v/>
      </c>
      <c r="G75" s="103" t="str">
        <f t="shared" ref="G75:K75" si="0">IF(G73="Yes","Design for FLEXIBILITY",IF(G74="Yes","Design for REPLACEABILITY",IF(AND(G73="No",G74="No"),"Design for ADAPTABILITY","")))</f>
        <v/>
      </c>
      <c r="H75" s="103" t="str">
        <f t="shared" si="0"/>
        <v/>
      </c>
      <c r="I75" s="103" t="str">
        <f t="shared" si="0"/>
        <v/>
      </c>
      <c r="J75" s="103" t="str">
        <f t="shared" si="0"/>
        <v/>
      </c>
      <c r="K75" s="103" t="str">
        <f t="shared" si="0"/>
        <v/>
      </c>
      <c r="L75" s="100" t="s">
        <v>142</v>
      </c>
      <c r="M75" s="95"/>
      <c r="N75" s="96"/>
      <c r="O75" s="97"/>
      <c r="P75" s="98"/>
    </row>
    <row r="76" spans="1:16" customFormat="1" ht="15.75">
      <c r="B76" s="104" t="s">
        <v>143</v>
      </c>
      <c r="C76" s="104"/>
      <c r="D76" s="104"/>
      <c r="E76" s="105" t="s">
        <v>144</v>
      </c>
      <c r="F76" s="106"/>
      <c r="G76" s="106"/>
      <c r="H76" s="106"/>
      <c r="I76" s="106"/>
      <c r="J76" s="106"/>
      <c r="K76" s="106"/>
      <c r="L76" s="107"/>
      <c r="M76" s="108"/>
      <c r="N76" s="109"/>
      <c r="O76" s="110"/>
      <c r="P76" s="111"/>
    </row>
    <row r="77" spans="1:16" customFormat="1">
      <c r="B77" s="112" t="s">
        <v>145</v>
      </c>
      <c r="C77" s="112"/>
      <c r="D77" s="113" t="s">
        <v>146</v>
      </c>
      <c r="E77" s="114"/>
      <c r="F77" s="114"/>
      <c r="G77" s="114"/>
      <c r="H77" s="114"/>
      <c r="I77" s="114"/>
      <c r="J77" s="114"/>
      <c r="K77" s="114"/>
      <c r="L77" s="115"/>
      <c r="M77" s="482"/>
      <c r="N77" s="61"/>
      <c r="O77" s="483"/>
      <c r="P77" s="483"/>
    </row>
    <row r="78" spans="1:16" customFormat="1">
      <c r="B78" s="112"/>
      <c r="C78" s="112"/>
      <c r="D78" s="113" t="s">
        <v>147</v>
      </c>
      <c r="E78" s="114"/>
      <c r="F78" s="114"/>
      <c r="G78" s="114"/>
      <c r="H78" s="114"/>
      <c r="I78" s="114"/>
      <c r="J78" s="114"/>
      <c r="K78" s="114"/>
      <c r="L78" s="115"/>
      <c r="M78" s="482"/>
      <c r="N78" s="61"/>
      <c r="O78" s="483"/>
      <c r="P78" s="483"/>
    </row>
    <row r="79" spans="1:16" customFormat="1">
      <c r="B79" s="112"/>
      <c r="C79" s="112"/>
      <c r="D79" s="113" t="s">
        <v>148</v>
      </c>
      <c r="E79" s="114"/>
      <c r="F79" s="114"/>
      <c r="G79" s="114"/>
      <c r="H79" s="114"/>
      <c r="I79" s="114"/>
      <c r="J79" s="114"/>
      <c r="K79" s="114"/>
      <c r="L79" s="115"/>
      <c r="M79" s="482"/>
      <c r="N79" s="61"/>
      <c r="O79" s="483"/>
      <c r="P79" s="483"/>
    </row>
    <row r="80" spans="1:16" customFormat="1">
      <c r="B80" s="112"/>
      <c r="C80" s="112"/>
      <c r="D80" s="113" t="s">
        <v>149</v>
      </c>
      <c r="E80" s="114"/>
      <c r="F80" s="114"/>
      <c r="G80" s="114"/>
      <c r="H80" s="114"/>
      <c r="I80" s="114"/>
      <c r="J80" s="114"/>
      <c r="K80" s="114"/>
      <c r="L80" s="115"/>
      <c r="M80" s="482"/>
      <c r="N80" s="61"/>
      <c r="O80" s="483"/>
      <c r="P80" s="483"/>
    </row>
    <row r="81" spans="1:44" customFormat="1" ht="60" customHeight="1">
      <c r="B81" s="119" t="s">
        <v>150</v>
      </c>
      <c r="C81" s="120"/>
      <c r="D81" s="121"/>
      <c r="E81" s="114"/>
      <c r="F81" s="114"/>
      <c r="G81" s="114"/>
      <c r="H81" s="114"/>
      <c r="I81" s="114"/>
      <c r="J81" s="114"/>
      <c r="K81" s="114"/>
      <c r="L81" s="115"/>
      <c r="M81" s="482"/>
      <c r="N81" s="61"/>
      <c r="O81" s="483"/>
      <c r="P81" s="483"/>
    </row>
    <row r="82" spans="1:44" customFormat="1" ht="60" customHeight="1">
      <c r="B82" s="119" t="s">
        <v>151</v>
      </c>
      <c r="C82" s="120"/>
      <c r="D82" s="121"/>
      <c r="E82" s="114"/>
      <c r="F82" s="114"/>
      <c r="G82" s="114"/>
      <c r="H82" s="114"/>
      <c r="I82" s="114"/>
      <c r="J82" s="114"/>
      <c r="K82" s="114"/>
      <c r="L82" s="115"/>
      <c r="M82" s="482"/>
      <c r="N82" s="61"/>
      <c r="O82" s="483"/>
      <c r="P82" s="483"/>
    </row>
    <row r="83" spans="1:44" customFormat="1" ht="60" customHeight="1">
      <c r="B83" s="119" t="s">
        <v>152</v>
      </c>
      <c r="C83" s="120"/>
      <c r="D83" s="121"/>
      <c r="E83" s="114"/>
      <c r="F83" s="114"/>
      <c r="G83" s="114"/>
      <c r="H83" s="114"/>
      <c r="I83" s="114"/>
      <c r="J83" s="114"/>
      <c r="K83" s="114"/>
      <c r="L83" s="115"/>
      <c r="M83" s="482"/>
      <c r="N83" s="61"/>
      <c r="O83" s="483"/>
      <c r="P83" s="483"/>
    </row>
    <row r="84" spans="1:44" customFormat="1" ht="60" customHeight="1">
      <c r="B84" s="119" t="s">
        <v>153</v>
      </c>
      <c r="C84" s="120"/>
      <c r="D84" s="121"/>
      <c r="E84" s="114"/>
      <c r="F84" s="114"/>
      <c r="G84" s="114"/>
      <c r="H84" s="114"/>
      <c r="I84" s="114"/>
      <c r="J84" s="114"/>
      <c r="K84" s="114"/>
      <c r="L84" s="115"/>
      <c r="M84" s="482"/>
      <c r="N84" s="61"/>
      <c r="O84" s="483"/>
      <c r="P84" s="483"/>
    </row>
    <row r="85" spans="1:44">
      <c r="A85"/>
      <c r="C85" s="5"/>
      <c r="D85" s="5"/>
      <c r="F85"/>
      <c r="G85"/>
      <c r="H85"/>
    </row>
    <row r="86" spans="1:44" s="122" customFormat="1" ht="15.75">
      <c r="A86"/>
      <c r="E86" s="123"/>
      <c r="F86" s="124"/>
      <c r="G86" s="124"/>
      <c r="H86" s="124"/>
      <c r="I86" s="124"/>
    </row>
    <row r="87" spans="1:44" s="122" customFormat="1" ht="18">
      <c r="B87" s="484" t="s">
        <v>154</v>
      </c>
      <c r="C87" s="485"/>
      <c r="D87" s="125"/>
      <c r="E87" s="125"/>
    </row>
    <row r="88" spans="1:44" s="122" customFormat="1" ht="18.75">
      <c r="B88" s="486" t="s">
        <v>155</v>
      </c>
      <c r="C88" s="485"/>
      <c r="D88" s="125"/>
      <c r="E88" s="125"/>
    </row>
    <row r="89" spans="1:44" s="122" customFormat="1" ht="62.65" customHeight="1" thickBot="1">
      <c r="B89" s="129"/>
      <c r="C89" s="131" t="s">
        <v>156</v>
      </c>
      <c r="D89" s="132"/>
      <c r="E89" s="133" t="s">
        <v>157</v>
      </c>
      <c r="F89" s="134"/>
      <c r="G89" s="134"/>
      <c r="H89" s="134"/>
      <c r="I89" s="134"/>
      <c r="J89" s="134"/>
      <c r="K89" s="134"/>
      <c r="L89" s="135"/>
      <c r="M89" s="133" t="s">
        <v>158</v>
      </c>
      <c r="N89" s="134"/>
      <c r="O89" s="134"/>
      <c r="P89" s="134"/>
      <c r="Q89" s="135"/>
      <c r="R89" s="133" t="s">
        <v>159</v>
      </c>
      <c r="S89" s="134"/>
      <c r="T89" s="134"/>
      <c r="U89" s="134"/>
      <c r="V89" s="136"/>
      <c r="W89" s="137" t="s">
        <v>160</v>
      </c>
      <c r="X89" s="134"/>
      <c r="Y89" s="134"/>
      <c r="Z89" s="134"/>
      <c r="AE89" s="138"/>
      <c r="AF89" s="138"/>
      <c r="AG89" s="138"/>
      <c r="AH89" s="138"/>
      <c r="AI89" s="138"/>
      <c r="AJ89" s="138"/>
      <c r="AK89" s="138"/>
      <c r="AL89" s="138"/>
      <c r="AM89" s="138"/>
      <c r="AN89" s="138"/>
      <c r="AO89" s="138"/>
      <c r="AP89" s="138"/>
      <c r="AQ89" s="138"/>
      <c r="AR89" s="138"/>
    </row>
    <row r="90" spans="1:44" s="122" customFormat="1" ht="83.1" customHeight="1" thickTop="1" thickBot="1">
      <c r="B90" s="129"/>
      <c r="C90" s="139" t="s">
        <v>161</v>
      </c>
      <c r="D90" s="140"/>
      <c r="E90" s="141" t="s">
        <v>162</v>
      </c>
      <c r="F90" s="142" t="s">
        <v>163</v>
      </c>
      <c r="G90" s="143" t="s">
        <v>164</v>
      </c>
      <c r="H90" s="143" t="s">
        <v>165</v>
      </c>
      <c r="I90" s="143" t="s">
        <v>166</v>
      </c>
      <c r="J90" s="143" t="s">
        <v>167</v>
      </c>
      <c r="K90" s="143" t="s">
        <v>168</v>
      </c>
      <c r="L90" s="143" t="s">
        <v>169</v>
      </c>
      <c r="M90" s="141" t="s">
        <v>170</v>
      </c>
      <c r="N90" s="142" t="s">
        <v>171</v>
      </c>
      <c r="O90" s="142" t="s">
        <v>172</v>
      </c>
      <c r="P90" s="143" t="s">
        <v>173</v>
      </c>
      <c r="Q90" s="144" t="s">
        <v>174</v>
      </c>
      <c r="R90" s="145" t="s">
        <v>175</v>
      </c>
      <c r="S90" s="142" t="s">
        <v>176</v>
      </c>
      <c r="T90" s="142" t="s">
        <v>177</v>
      </c>
      <c r="U90" s="142" t="s">
        <v>178</v>
      </c>
      <c r="V90" s="146" t="s">
        <v>179</v>
      </c>
      <c r="W90" s="147" t="s">
        <v>180</v>
      </c>
      <c r="X90" s="143" t="s">
        <v>181</v>
      </c>
      <c r="Y90" s="142" t="s">
        <v>182</v>
      </c>
      <c r="Z90" s="148" t="s">
        <v>183</v>
      </c>
      <c r="AB90" s="149"/>
      <c r="AC90" s="149"/>
      <c r="AD90" s="149"/>
      <c r="AE90" s="149"/>
      <c r="AF90" s="149"/>
      <c r="AG90" s="149"/>
      <c r="AH90" s="149"/>
      <c r="AI90" s="149"/>
      <c r="AJ90" s="149"/>
      <c r="AK90" s="149"/>
      <c r="AL90" s="149"/>
      <c r="AM90" s="149"/>
      <c r="AN90" s="149"/>
    </row>
    <row r="91" spans="1:44" s="122" customFormat="1" ht="15.6" customHeight="1">
      <c r="B91" s="150">
        <v>0.1</v>
      </c>
      <c r="C91" s="151" t="s">
        <v>184</v>
      </c>
      <c r="D91" s="152"/>
      <c r="E91" s="153" t="s">
        <v>142</v>
      </c>
      <c r="F91" s="154">
        <f>SUM(F92:F106)</f>
        <v>0</v>
      </c>
      <c r="G91" s="154">
        <f>IF(AND(F91&lt;&gt;0,$D$31&lt;&gt;0),F91/$D$31,0)</f>
        <v>0</v>
      </c>
      <c r="H91" s="155" t="s">
        <v>142</v>
      </c>
      <c r="I91" s="156" t="s">
        <v>142</v>
      </c>
      <c r="J91" s="157">
        <f>SUM(J92:J106)</f>
        <v>0</v>
      </c>
      <c r="K91" s="158" t="s">
        <v>142</v>
      </c>
      <c r="L91" s="159" t="s">
        <v>142</v>
      </c>
      <c r="M91" s="160" t="s">
        <v>142</v>
      </c>
      <c r="N91" s="160" t="s">
        <v>142</v>
      </c>
      <c r="O91" s="161">
        <f>SUM(O92:O106)</f>
        <v>0</v>
      </c>
      <c r="P91" s="162" t="s">
        <v>142</v>
      </c>
      <c r="Q91" s="163">
        <f>SUM(Q92:Q106)</f>
        <v>0</v>
      </c>
      <c r="R91" s="164" t="s">
        <v>142</v>
      </c>
      <c r="S91" s="165" t="s">
        <v>142</v>
      </c>
      <c r="T91" s="166">
        <f>IF(W91&lt;&gt;0,W91/($F$91+$O$91),0)</f>
        <v>0</v>
      </c>
      <c r="U91" s="166">
        <f>IF(Y91&lt;&gt;0,Y91/($F$91+$O$91),0)</f>
        <v>0</v>
      </c>
      <c r="V91" s="167">
        <f>1-T91-U91</f>
        <v>1</v>
      </c>
      <c r="W91" s="168">
        <f>SUM(W92:W106)</f>
        <v>0</v>
      </c>
      <c r="X91" s="168">
        <f>IF(AND(W91&lt;&gt;0,$D$31&lt;&gt;0),W91/$D$31,0)</f>
        <v>0</v>
      </c>
      <c r="Y91" s="168">
        <f>SUM(Y92:Y106)</f>
        <v>0</v>
      </c>
      <c r="Z91" s="168">
        <f>IF(AND(Y91&lt;&gt;0,$D$31&lt;&gt;0),Y91/$D$31,0)</f>
        <v>0</v>
      </c>
      <c r="AB91" s="169"/>
      <c r="AC91" s="169"/>
      <c r="AD91" s="170"/>
      <c r="AE91" s="169"/>
      <c r="AF91" s="170"/>
      <c r="AG91" s="171"/>
      <c r="AH91" s="172"/>
      <c r="AI91" s="172"/>
      <c r="AJ91" s="173"/>
      <c r="AK91" s="169"/>
      <c r="AL91" s="169"/>
      <c r="AM91" s="169"/>
      <c r="AN91" s="169"/>
    </row>
    <row r="92" spans="1:44" s="122" customFormat="1" ht="16.149999999999999" hidden="1" customHeight="1" outlineLevel="1">
      <c r="B92" s="174">
        <v>0.1</v>
      </c>
      <c r="C92" s="175" t="s">
        <v>184</v>
      </c>
      <c r="D92" s="176"/>
      <c r="E92" s="177"/>
      <c r="F92" s="178"/>
      <c r="G92" s="179">
        <f>IF(AND(F92&lt;&gt;0,$D$31&lt;&gt;0),F92/$D$31,0)</f>
        <v>0</v>
      </c>
      <c r="H92" s="180" t="s">
        <v>142</v>
      </c>
      <c r="I92" s="181">
        <v>0</v>
      </c>
      <c r="J92" s="182">
        <f>F92*I92</f>
        <v>0</v>
      </c>
      <c r="K92" s="183"/>
      <c r="L92" s="184"/>
      <c r="M92" s="185"/>
      <c r="N92" s="186">
        <f>IF(M92&lt;&gt;0,INT(59/M92),0)</f>
        <v>0</v>
      </c>
      <c r="O92" s="187">
        <f>F92*N92</f>
        <v>0</v>
      </c>
      <c r="P92" s="188">
        <v>0</v>
      </c>
      <c r="Q92" s="189">
        <f>O92*P92</f>
        <v>0</v>
      </c>
      <c r="R92" s="190"/>
      <c r="S92" s="191"/>
      <c r="T92" s="181">
        <v>0</v>
      </c>
      <c r="U92" s="181">
        <v>0</v>
      </c>
      <c r="V92" s="192">
        <f>1-T92-U92</f>
        <v>1</v>
      </c>
      <c r="W92" s="193">
        <f>T92*(F92+O92)</f>
        <v>0</v>
      </c>
      <c r="X92" s="193">
        <f>IF(AND(W92&lt;&gt;0,$D$31&lt;&gt;0),W92/$D$31,0)</f>
        <v>0</v>
      </c>
      <c r="Y92" s="193">
        <f>U92*(F92+O92)</f>
        <v>0</v>
      </c>
      <c r="Z92" s="193">
        <f>IF(AND(Y92&lt;&gt;0,$D$31&lt;&gt;0),Y92/$D$31,0)</f>
        <v>0</v>
      </c>
      <c r="AB92" s="169"/>
      <c r="AC92" s="169"/>
      <c r="AD92" s="170"/>
      <c r="AE92" s="169"/>
      <c r="AF92" s="170"/>
      <c r="AG92" s="171"/>
      <c r="AH92" s="172"/>
      <c r="AI92" s="172"/>
      <c r="AJ92" s="173"/>
      <c r="AK92" s="169"/>
      <c r="AL92" s="169"/>
      <c r="AM92" s="169"/>
      <c r="AN92" s="169"/>
    </row>
    <row r="93" spans="1:44" s="122" customFormat="1" ht="16.149999999999999" hidden="1" customHeight="1" outlineLevel="1">
      <c r="B93" s="194"/>
      <c r="C93" s="195"/>
      <c r="D93" s="196"/>
      <c r="E93" s="177"/>
      <c r="F93" s="178"/>
      <c r="G93" s="179">
        <f t="shared" ref="G93:G106" si="1">IF(AND(F93&lt;&gt;0,$D$31&lt;&gt;0),F93/$D$31,0)</f>
        <v>0</v>
      </c>
      <c r="H93" s="180" t="s">
        <v>142</v>
      </c>
      <c r="I93" s="181">
        <v>0</v>
      </c>
      <c r="J93" s="182">
        <f t="shared" ref="J93:J106" si="2">F93*I93</f>
        <v>0</v>
      </c>
      <c r="K93" s="183"/>
      <c r="L93" s="184"/>
      <c r="M93" s="185"/>
      <c r="N93" s="186">
        <f t="shared" ref="N93:N106" si="3">IF(M93&lt;&gt;0,INT(59/M93),0)</f>
        <v>0</v>
      </c>
      <c r="O93" s="187">
        <f t="shared" ref="O93:O106" si="4">F93*N93</f>
        <v>0</v>
      </c>
      <c r="P93" s="188">
        <v>0</v>
      </c>
      <c r="Q93" s="189">
        <f t="shared" ref="Q93:Q106" si="5">O93*P93</f>
        <v>0</v>
      </c>
      <c r="R93" s="190"/>
      <c r="S93" s="191"/>
      <c r="T93" s="181">
        <v>0</v>
      </c>
      <c r="U93" s="181">
        <v>0</v>
      </c>
      <c r="V93" s="192">
        <f t="shared" ref="V93:V156" si="6">1-T93-U93</f>
        <v>1</v>
      </c>
      <c r="W93" s="193">
        <f t="shared" ref="W93:W156" si="7">T93*(F93+O93)</f>
        <v>0</v>
      </c>
      <c r="X93" s="193">
        <f t="shared" ref="X93:Z156" si="8">IF(AND(W93&lt;&gt;0,$D$31&lt;&gt;0),W93/$D$31,0)</f>
        <v>0</v>
      </c>
      <c r="Y93" s="193">
        <f t="shared" ref="Y93:Y156" si="9">U93*(F93+O93)</f>
        <v>0</v>
      </c>
      <c r="Z93" s="193">
        <f t="shared" si="8"/>
        <v>0</v>
      </c>
      <c r="AB93" s="169"/>
      <c r="AC93" s="169"/>
      <c r="AD93" s="170"/>
      <c r="AE93" s="169"/>
      <c r="AF93" s="170"/>
      <c r="AG93" s="171"/>
      <c r="AH93" s="172"/>
      <c r="AI93" s="172"/>
      <c r="AJ93" s="173"/>
      <c r="AK93" s="169"/>
      <c r="AL93" s="169"/>
      <c r="AM93" s="169"/>
      <c r="AN93" s="169"/>
    </row>
    <row r="94" spans="1:44" s="122" customFormat="1" ht="16.149999999999999" hidden="1" customHeight="1" outlineLevel="1">
      <c r="B94" s="194"/>
      <c r="C94" s="195"/>
      <c r="D94" s="196"/>
      <c r="E94" s="177"/>
      <c r="F94" s="178"/>
      <c r="G94" s="179">
        <f t="shared" si="1"/>
        <v>0</v>
      </c>
      <c r="H94" s="180" t="s">
        <v>142</v>
      </c>
      <c r="I94" s="181">
        <v>0</v>
      </c>
      <c r="J94" s="182">
        <f t="shared" si="2"/>
        <v>0</v>
      </c>
      <c r="K94" s="197"/>
      <c r="L94" s="184"/>
      <c r="M94" s="185"/>
      <c r="N94" s="186">
        <f t="shared" si="3"/>
        <v>0</v>
      </c>
      <c r="O94" s="187">
        <f t="shared" si="4"/>
        <v>0</v>
      </c>
      <c r="P94" s="188">
        <v>0</v>
      </c>
      <c r="Q94" s="189">
        <f t="shared" si="5"/>
        <v>0</v>
      </c>
      <c r="R94" s="190"/>
      <c r="S94" s="191"/>
      <c r="T94" s="181">
        <v>0</v>
      </c>
      <c r="U94" s="181">
        <v>0</v>
      </c>
      <c r="V94" s="192">
        <f t="shared" si="6"/>
        <v>1</v>
      </c>
      <c r="W94" s="193">
        <f t="shared" si="7"/>
        <v>0</v>
      </c>
      <c r="X94" s="193">
        <f t="shared" si="8"/>
        <v>0</v>
      </c>
      <c r="Y94" s="193">
        <f t="shared" si="9"/>
        <v>0</v>
      </c>
      <c r="Z94" s="193">
        <f t="shared" si="8"/>
        <v>0</v>
      </c>
      <c r="AB94" s="169"/>
      <c r="AC94" s="169"/>
      <c r="AD94" s="170"/>
      <c r="AE94" s="169"/>
      <c r="AF94" s="170"/>
      <c r="AG94" s="171"/>
      <c r="AH94" s="172"/>
      <c r="AI94" s="172"/>
      <c r="AJ94" s="173"/>
      <c r="AK94" s="169"/>
      <c r="AL94" s="169"/>
      <c r="AM94" s="169"/>
      <c r="AN94" s="169"/>
    </row>
    <row r="95" spans="1:44" s="122" customFormat="1" ht="16.149999999999999" hidden="1" customHeight="1" outlineLevel="1">
      <c r="B95" s="194"/>
      <c r="C95" s="195"/>
      <c r="D95" s="196"/>
      <c r="E95" s="177"/>
      <c r="F95" s="178"/>
      <c r="G95" s="179">
        <f t="shared" si="1"/>
        <v>0</v>
      </c>
      <c r="H95" s="180" t="s">
        <v>142</v>
      </c>
      <c r="I95" s="181">
        <v>0</v>
      </c>
      <c r="J95" s="182">
        <f t="shared" si="2"/>
        <v>0</v>
      </c>
      <c r="K95" s="183"/>
      <c r="L95" s="184"/>
      <c r="M95" s="198"/>
      <c r="N95" s="186">
        <f t="shared" si="3"/>
        <v>0</v>
      </c>
      <c r="O95" s="187">
        <f t="shared" si="4"/>
        <v>0</v>
      </c>
      <c r="P95" s="188">
        <v>0</v>
      </c>
      <c r="Q95" s="189">
        <f t="shared" si="5"/>
        <v>0</v>
      </c>
      <c r="R95" s="190"/>
      <c r="S95" s="191"/>
      <c r="T95" s="181">
        <v>0</v>
      </c>
      <c r="U95" s="181">
        <v>0</v>
      </c>
      <c r="V95" s="192">
        <f t="shared" si="6"/>
        <v>1</v>
      </c>
      <c r="W95" s="193">
        <f t="shared" si="7"/>
        <v>0</v>
      </c>
      <c r="X95" s="193">
        <f t="shared" si="8"/>
        <v>0</v>
      </c>
      <c r="Y95" s="193">
        <f t="shared" si="9"/>
        <v>0</v>
      </c>
      <c r="Z95" s="193">
        <f t="shared" si="8"/>
        <v>0</v>
      </c>
      <c r="AB95" s="169"/>
      <c r="AC95" s="169"/>
      <c r="AD95" s="170"/>
      <c r="AE95" s="169"/>
      <c r="AF95" s="170"/>
      <c r="AG95" s="171"/>
      <c r="AH95" s="172"/>
      <c r="AI95" s="172"/>
      <c r="AJ95" s="173"/>
      <c r="AK95" s="169"/>
      <c r="AL95" s="169"/>
      <c r="AM95" s="169"/>
      <c r="AN95" s="169"/>
    </row>
    <row r="96" spans="1:44" s="122" customFormat="1" ht="16.149999999999999" hidden="1" customHeight="1" outlineLevel="1">
      <c r="B96" s="194"/>
      <c r="C96" s="195"/>
      <c r="D96" s="196"/>
      <c r="E96" s="177"/>
      <c r="F96" s="178"/>
      <c r="G96" s="179">
        <f t="shared" si="1"/>
        <v>0</v>
      </c>
      <c r="H96" s="180" t="s">
        <v>142</v>
      </c>
      <c r="I96" s="181">
        <v>0</v>
      </c>
      <c r="J96" s="182">
        <f t="shared" si="2"/>
        <v>0</v>
      </c>
      <c r="K96" s="183"/>
      <c r="L96" s="184"/>
      <c r="M96" s="185"/>
      <c r="N96" s="186">
        <f t="shared" si="3"/>
        <v>0</v>
      </c>
      <c r="O96" s="187">
        <f t="shared" si="4"/>
        <v>0</v>
      </c>
      <c r="P96" s="188">
        <v>0</v>
      </c>
      <c r="Q96" s="189">
        <f t="shared" si="5"/>
        <v>0</v>
      </c>
      <c r="R96" s="190"/>
      <c r="S96" s="191"/>
      <c r="T96" s="181">
        <v>0</v>
      </c>
      <c r="U96" s="181">
        <v>0</v>
      </c>
      <c r="V96" s="192">
        <f t="shared" si="6"/>
        <v>1</v>
      </c>
      <c r="W96" s="193">
        <f t="shared" si="7"/>
        <v>0</v>
      </c>
      <c r="X96" s="193">
        <f t="shared" si="8"/>
        <v>0</v>
      </c>
      <c r="Y96" s="193">
        <f t="shared" si="9"/>
        <v>0</v>
      </c>
      <c r="Z96" s="193">
        <f t="shared" si="8"/>
        <v>0</v>
      </c>
      <c r="AB96" s="169"/>
      <c r="AC96" s="169"/>
      <c r="AD96" s="170"/>
      <c r="AE96" s="169"/>
      <c r="AF96" s="170"/>
      <c r="AG96" s="171"/>
      <c r="AH96" s="172"/>
      <c r="AI96" s="172"/>
      <c r="AJ96" s="173"/>
      <c r="AK96" s="169"/>
      <c r="AL96" s="169"/>
      <c r="AM96" s="169"/>
      <c r="AN96" s="169"/>
    </row>
    <row r="97" spans="2:40" s="122" customFormat="1" ht="16.149999999999999" hidden="1" customHeight="1" outlineLevel="1">
      <c r="B97" s="194"/>
      <c r="C97" s="195"/>
      <c r="D97" s="196"/>
      <c r="E97" s="177"/>
      <c r="F97" s="178"/>
      <c r="G97" s="179">
        <f t="shared" si="1"/>
        <v>0</v>
      </c>
      <c r="H97" s="180" t="s">
        <v>142</v>
      </c>
      <c r="I97" s="181">
        <v>0</v>
      </c>
      <c r="J97" s="182">
        <f t="shared" si="2"/>
        <v>0</v>
      </c>
      <c r="K97" s="183"/>
      <c r="L97" s="184"/>
      <c r="M97" s="185"/>
      <c r="N97" s="186">
        <f t="shared" si="3"/>
        <v>0</v>
      </c>
      <c r="O97" s="187">
        <f t="shared" si="4"/>
        <v>0</v>
      </c>
      <c r="P97" s="188">
        <v>0</v>
      </c>
      <c r="Q97" s="189">
        <f t="shared" si="5"/>
        <v>0</v>
      </c>
      <c r="R97" s="190"/>
      <c r="S97" s="191"/>
      <c r="T97" s="181">
        <v>0</v>
      </c>
      <c r="U97" s="181">
        <v>0</v>
      </c>
      <c r="V97" s="192">
        <f t="shared" si="6"/>
        <v>1</v>
      </c>
      <c r="W97" s="193">
        <f t="shared" si="7"/>
        <v>0</v>
      </c>
      <c r="X97" s="193">
        <f t="shared" si="8"/>
        <v>0</v>
      </c>
      <c r="Y97" s="193">
        <f t="shared" si="9"/>
        <v>0</v>
      </c>
      <c r="Z97" s="193">
        <f t="shared" si="8"/>
        <v>0</v>
      </c>
      <c r="AB97" s="169"/>
      <c r="AC97" s="169"/>
      <c r="AD97" s="170"/>
      <c r="AE97" s="169"/>
      <c r="AF97" s="170"/>
      <c r="AG97" s="171"/>
      <c r="AH97" s="172"/>
      <c r="AI97" s="172"/>
      <c r="AJ97" s="173"/>
      <c r="AK97" s="169"/>
      <c r="AL97" s="169"/>
      <c r="AM97" s="169"/>
      <c r="AN97" s="169"/>
    </row>
    <row r="98" spans="2:40" s="122" customFormat="1" ht="16.149999999999999" hidden="1" customHeight="1" outlineLevel="1">
      <c r="B98" s="194"/>
      <c r="C98" s="195"/>
      <c r="D98" s="196"/>
      <c r="E98" s="177"/>
      <c r="F98" s="178"/>
      <c r="G98" s="179">
        <f t="shared" si="1"/>
        <v>0</v>
      </c>
      <c r="H98" s="180" t="s">
        <v>142</v>
      </c>
      <c r="I98" s="181">
        <v>0</v>
      </c>
      <c r="J98" s="182">
        <f t="shared" si="2"/>
        <v>0</v>
      </c>
      <c r="K98" s="183"/>
      <c r="L98" s="184"/>
      <c r="M98" s="185"/>
      <c r="N98" s="186">
        <f t="shared" si="3"/>
        <v>0</v>
      </c>
      <c r="O98" s="187">
        <f t="shared" si="4"/>
        <v>0</v>
      </c>
      <c r="P98" s="188">
        <v>0</v>
      </c>
      <c r="Q98" s="189">
        <f t="shared" si="5"/>
        <v>0</v>
      </c>
      <c r="R98" s="190"/>
      <c r="S98" s="191"/>
      <c r="T98" s="181">
        <v>0</v>
      </c>
      <c r="U98" s="181">
        <v>0</v>
      </c>
      <c r="V98" s="192">
        <f t="shared" si="6"/>
        <v>1</v>
      </c>
      <c r="W98" s="193">
        <f t="shared" si="7"/>
        <v>0</v>
      </c>
      <c r="X98" s="193">
        <f t="shared" si="8"/>
        <v>0</v>
      </c>
      <c r="Y98" s="193">
        <f t="shared" si="9"/>
        <v>0</v>
      </c>
      <c r="Z98" s="193">
        <f t="shared" si="8"/>
        <v>0</v>
      </c>
      <c r="AB98" s="169"/>
      <c r="AC98" s="169"/>
      <c r="AD98" s="170"/>
      <c r="AE98" s="169"/>
      <c r="AF98" s="170"/>
      <c r="AG98" s="171"/>
      <c r="AH98" s="172"/>
      <c r="AI98" s="172"/>
      <c r="AJ98" s="173"/>
      <c r="AK98" s="169"/>
      <c r="AL98" s="169"/>
      <c r="AM98" s="169"/>
      <c r="AN98" s="169"/>
    </row>
    <row r="99" spans="2:40" s="122" customFormat="1" ht="16.149999999999999" hidden="1" customHeight="1" outlineLevel="1">
      <c r="B99" s="194"/>
      <c r="C99" s="195"/>
      <c r="D99" s="196"/>
      <c r="E99" s="177"/>
      <c r="F99" s="178"/>
      <c r="G99" s="179">
        <f t="shared" si="1"/>
        <v>0</v>
      </c>
      <c r="H99" s="180" t="s">
        <v>142</v>
      </c>
      <c r="I99" s="181">
        <v>0</v>
      </c>
      <c r="J99" s="182">
        <f t="shared" si="2"/>
        <v>0</v>
      </c>
      <c r="K99" s="183"/>
      <c r="L99" s="184"/>
      <c r="M99" s="185"/>
      <c r="N99" s="186">
        <f t="shared" si="3"/>
        <v>0</v>
      </c>
      <c r="O99" s="187">
        <f t="shared" si="4"/>
        <v>0</v>
      </c>
      <c r="P99" s="188">
        <v>0</v>
      </c>
      <c r="Q99" s="189">
        <f t="shared" si="5"/>
        <v>0</v>
      </c>
      <c r="R99" s="190"/>
      <c r="S99" s="191"/>
      <c r="T99" s="181">
        <v>0</v>
      </c>
      <c r="U99" s="181">
        <v>0</v>
      </c>
      <c r="V99" s="192">
        <f t="shared" si="6"/>
        <v>1</v>
      </c>
      <c r="W99" s="193">
        <f t="shared" si="7"/>
        <v>0</v>
      </c>
      <c r="X99" s="193">
        <f t="shared" si="8"/>
        <v>0</v>
      </c>
      <c r="Y99" s="193">
        <f t="shared" si="9"/>
        <v>0</v>
      </c>
      <c r="Z99" s="193">
        <f t="shared" si="8"/>
        <v>0</v>
      </c>
      <c r="AB99" s="169"/>
      <c r="AC99" s="169"/>
      <c r="AD99" s="170"/>
      <c r="AE99" s="169"/>
      <c r="AF99" s="170"/>
      <c r="AG99" s="171"/>
      <c r="AH99" s="172"/>
      <c r="AI99" s="172"/>
      <c r="AJ99" s="173"/>
      <c r="AK99" s="169"/>
      <c r="AL99" s="169"/>
      <c r="AM99" s="169"/>
      <c r="AN99" s="169"/>
    </row>
    <row r="100" spans="2:40" s="122" customFormat="1" ht="16.149999999999999" hidden="1" customHeight="1" outlineLevel="1">
      <c r="B100" s="194"/>
      <c r="C100" s="195"/>
      <c r="D100" s="196"/>
      <c r="E100" s="177"/>
      <c r="F100" s="178"/>
      <c r="G100" s="179">
        <f t="shared" si="1"/>
        <v>0</v>
      </c>
      <c r="H100" s="180" t="s">
        <v>142</v>
      </c>
      <c r="I100" s="181">
        <v>0</v>
      </c>
      <c r="J100" s="182">
        <f t="shared" si="2"/>
        <v>0</v>
      </c>
      <c r="K100" s="183"/>
      <c r="L100" s="184"/>
      <c r="M100" s="185"/>
      <c r="N100" s="186">
        <f t="shared" si="3"/>
        <v>0</v>
      </c>
      <c r="O100" s="187">
        <f t="shared" si="4"/>
        <v>0</v>
      </c>
      <c r="P100" s="188">
        <v>0</v>
      </c>
      <c r="Q100" s="189">
        <f t="shared" si="5"/>
        <v>0</v>
      </c>
      <c r="R100" s="190"/>
      <c r="S100" s="191"/>
      <c r="T100" s="181">
        <v>0</v>
      </c>
      <c r="U100" s="181">
        <v>0</v>
      </c>
      <c r="V100" s="192">
        <f t="shared" si="6"/>
        <v>1</v>
      </c>
      <c r="W100" s="193">
        <f t="shared" si="7"/>
        <v>0</v>
      </c>
      <c r="X100" s="193">
        <f t="shared" si="8"/>
        <v>0</v>
      </c>
      <c r="Y100" s="193">
        <f t="shared" si="9"/>
        <v>0</v>
      </c>
      <c r="Z100" s="193">
        <f t="shared" si="8"/>
        <v>0</v>
      </c>
      <c r="AB100" s="169"/>
      <c r="AC100" s="169"/>
      <c r="AD100" s="170"/>
      <c r="AE100" s="169"/>
      <c r="AF100" s="170"/>
      <c r="AG100" s="171"/>
      <c r="AH100" s="172"/>
      <c r="AI100" s="172"/>
      <c r="AJ100" s="173"/>
      <c r="AK100" s="169"/>
      <c r="AL100" s="169"/>
      <c r="AM100" s="169"/>
      <c r="AN100" s="169"/>
    </row>
    <row r="101" spans="2:40" s="122" customFormat="1" ht="16.149999999999999" hidden="1" customHeight="1" outlineLevel="1">
      <c r="B101" s="194"/>
      <c r="C101" s="195"/>
      <c r="D101" s="196"/>
      <c r="E101" s="177"/>
      <c r="F101" s="178"/>
      <c r="G101" s="179">
        <f t="shared" si="1"/>
        <v>0</v>
      </c>
      <c r="H101" s="180" t="s">
        <v>142</v>
      </c>
      <c r="I101" s="181">
        <v>0</v>
      </c>
      <c r="J101" s="182">
        <f t="shared" si="2"/>
        <v>0</v>
      </c>
      <c r="K101" s="183"/>
      <c r="L101" s="184"/>
      <c r="M101" s="185"/>
      <c r="N101" s="186">
        <f t="shared" si="3"/>
        <v>0</v>
      </c>
      <c r="O101" s="187">
        <f t="shared" si="4"/>
        <v>0</v>
      </c>
      <c r="P101" s="188">
        <v>0</v>
      </c>
      <c r="Q101" s="189">
        <f t="shared" si="5"/>
        <v>0</v>
      </c>
      <c r="R101" s="190"/>
      <c r="S101" s="191"/>
      <c r="T101" s="181">
        <v>0</v>
      </c>
      <c r="U101" s="181">
        <v>0</v>
      </c>
      <c r="V101" s="192">
        <f t="shared" si="6"/>
        <v>1</v>
      </c>
      <c r="W101" s="193">
        <f t="shared" si="7"/>
        <v>0</v>
      </c>
      <c r="X101" s="193">
        <f t="shared" si="8"/>
        <v>0</v>
      </c>
      <c r="Y101" s="193">
        <f t="shared" si="9"/>
        <v>0</v>
      </c>
      <c r="Z101" s="193">
        <f t="shared" si="8"/>
        <v>0</v>
      </c>
      <c r="AB101" s="169"/>
      <c r="AC101" s="169"/>
      <c r="AD101" s="170"/>
      <c r="AE101" s="169"/>
      <c r="AF101" s="170"/>
      <c r="AG101" s="171"/>
      <c r="AH101" s="172"/>
      <c r="AI101" s="172"/>
      <c r="AJ101" s="173"/>
      <c r="AK101" s="169"/>
      <c r="AL101" s="169"/>
      <c r="AM101" s="169"/>
      <c r="AN101" s="169"/>
    </row>
    <row r="102" spans="2:40" s="122" customFormat="1" ht="16.149999999999999" hidden="1" customHeight="1" outlineLevel="1">
      <c r="B102" s="194"/>
      <c r="C102" s="195"/>
      <c r="D102" s="196"/>
      <c r="E102" s="177"/>
      <c r="F102" s="178"/>
      <c r="G102" s="179">
        <f t="shared" si="1"/>
        <v>0</v>
      </c>
      <c r="H102" s="180" t="s">
        <v>142</v>
      </c>
      <c r="I102" s="181">
        <v>0</v>
      </c>
      <c r="J102" s="182">
        <f t="shared" si="2"/>
        <v>0</v>
      </c>
      <c r="K102" s="183"/>
      <c r="L102" s="184"/>
      <c r="M102" s="185"/>
      <c r="N102" s="186">
        <f t="shared" si="3"/>
        <v>0</v>
      </c>
      <c r="O102" s="187">
        <f t="shared" si="4"/>
        <v>0</v>
      </c>
      <c r="P102" s="188">
        <v>0</v>
      </c>
      <c r="Q102" s="189">
        <f t="shared" si="5"/>
        <v>0</v>
      </c>
      <c r="R102" s="190"/>
      <c r="S102" s="191"/>
      <c r="T102" s="181">
        <v>0</v>
      </c>
      <c r="U102" s="181">
        <v>0</v>
      </c>
      <c r="V102" s="192">
        <f t="shared" si="6"/>
        <v>1</v>
      </c>
      <c r="W102" s="193">
        <f t="shared" si="7"/>
        <v>0</v>
      </c>
      <c r="X102" s="193">
        <f t="shared" si="8"/>
        <v>0</v>
      </c>
      <c r="Y102" s="193">
        <f t="shared" si="9"/>
        <v>0</v>
      </c>
      <c r="Z102" s="193">
        <f t="shared" si="8"/>
        <v>0</v>
      </c>
      <c r="AB102" s="169"/>
      <c r="AC102" s="169"/>
      <c r="AD102" s="170"/>
      <c r="AE102" s="169"/>
      <c r="AF102" s="170"/>
      <c r="AG102" s="171"/>
      <c r="AH102" s="172"/>
      <c r="AI102" s="172"/>
      <c r="AJ102" s="173"/>
      <c r="AK102" s="169"/>
      <c r="AL102" s="169"/>
      <c r="AM102" s="169"/>
      <c r="AN102" s="169"/>
    </row>
    <row r="103" spans="2:40" s="122" customFormat="1" ht="16.149999999999999" hidden="1" customHeight="1" outlineLevel="1">
      <c r="B103" s="194"/>
      <c r="C103" s="195"/>
      <c r="D103" s="196"/>
      <c r="E103" s="177"/>
      <c r="F103" s="178"/>
      <c r="G103" s="179">
        <f t="shared" si="1"/>
        <v>0</v>
      </c>
      <c r="H103" s="180" t="s">
        <v>142</v>
      </c>
      <c r="I103" s="181">
        <v>0</v>
      </c>
      <c r="J103" s="182">
        <f t="shared" si="2"/>
        <v>0</v>
      </c>
      <c r="K103" s="183"/>
      <c r="L103" s="184"/>
      <c r="M103" s="185"/>
      <c r="N103" s="186">
        <f t="shared" si="3"/>
        <v>0</v>
      </c>
      <c r="O103" s="187">
        <f t="shared" si="4"/>
        <v>0</v>
      </c>
      <c r="P103" s="188">
        <v>0</v>
      </c>
      <c r="Q103" s="189">
        <f t="shared" si="5"/>
        <v>0</v>
      </c>
      <c r="R103" s="190"/>
      <c r="S103" s="191"/>
      <c r="T103" s="181">
        <v>0</v>
      </c>
      <c r="U103" s="181">
        <v>0</v>
      </c>
      <c r="V103" s="192">
        <f t="shared" si="6"/>
        <v>1</v>
      </c>
      <c r="W103" s="193">
        <f t="shared" si="7"/>
        <v>0</v>
      </c>
      <c r="X103" s="193">
        <f t="shared" si="8"/>
        <v>0</v>
      </c>
      <c r="Y103" s="193">
        <f t="shared" si="9"/>
        <v>0</v>
      </c>
      <c r="Z103" s="193">
        <f t="shared" si="8"/>
        <v>0</v>
      </c>
      <c r="AB103" s="169"/>
      <c r="AC103" s="169"/>
      <c r="AD103" s="170"/>
      <c r="AE103" s="169"/>
      <c r="AF103" s="170"/>
      <c r="AG103" s="171"/>
      <c r="AH103" s="172"/>
      <c r="AI103" s="172"/>
      <c r="AJ103" s="173"/>
      <c r="AK103" s="169"/>
      <c r="AL103" s="169"/>
      <c r="AM103" s="169"/>
      <c r="AN103" s="169"/>
    </row>
    <row r="104" spans="2:40" s="122" customFormat="1" ht="16.149999999999999" hidden="1" customHeight="1" outlineLevel="1">
      <c r="B104" s="194"/>
      <c r="C104" s="195"/>
      <c r="D104" s="196"/>
      <c r="E104" s="177"/>
      <c r="F104" s="178"/>
      <c r="G104" s="179">
        <f t="shared" si="1"/>
        <v>0</v>
      </c>
      <c r="H104" s="180" t="s">
        <v>142</v>
      </c>
      <c r="I104" s="181">
        <v>0</v>
      </c>
      <c r="J104" s="182">
        <f t="shared" si="2"/>
        <v>0</v>
      </c>
      <c r="K104" s="183"/>
      <c r="L104" s="184"/>
      <c r="M104" s="185"/>
      <c r="N104" s="186">
        <f t="shared" si="3"/>
        <v>0</v>
      </c>
      <c r="O104" s="187">
        <f t="shared" si="4"/>
        <v>0</v>
      </c>
      <c r="P104" s="188">
        <v>0</v>
      </c>
      <c r="Q104" s="189">
        <f t="shared" si="5"/>
        <v>0</v>
      </c>
      <c r="R104" s="190"/>
      <c r="S104" s="191"/>
      <c r="T104" s="181">
        <v>0</v>
      </c>
      <c r="U104" s="181">
        <v>0</v>
      </c>
      <c r="V104" s="192">
        <f t="shared" si="6"/>
        <v>1</v>
      </c>
      <c r="W104" s="193">
        <f t="shared" si="7"/>
        <v>0</v>
      </c>
      <c r="X104" s="193">
        <f t="shared" si="8"/>
        <v>0</v>
      </c>
      <c r="Y104" s="193">
        <f t="shared" si="9"/>
        <v>0</v>
      </c>
      <c r="Z104" s="193">
        <f t="shared" si="8"/>
        <v>0</v>
      </c>
      <c r="AB104" s="169"/>
      <c r="AC104" s="169"/>
      <c r="AD104" s="170"/>
      <c r="AE104" s="169"/>
      <c r="AF104" s="170"/>
      <c r="AG104" s="171"/>
      <c r="AH104" s="172"/>
      <c r="AI104" s="172"/>
      <c r="AJ104" s="173"/>
      <c r="AK104" s="169"/>
      <c r="AL104" s="169"/>
      <c r="AM104" s="169"/>
      <c r="AN104" s="169"/>
    </row>
    <row r="105" spans="2:40" s="122" customFormat="1" ht="16.149999999999999" hidden="1" customHeight="1" outlineLevel="1">
      <c r="B105" s="194"/>
      <c r="C105" s="195"/>
      <c r="D105" s="196"/>
      <c r="E105" s="177"/>
      <c r="F105" s="178"/>
      <c r="G105" s="179">
        <f t="shared" si="1"/>
        <v>0</v>
      </c>
      <c r="H105" s="180" t="s">
        <v>142</v>
      </c>
      <c r="I105" s="181">
        <v>0</v>
      </c>
      <c r="J105" s="182">
        <f t="shared" si="2"/>
        <v>0</v>
      </c>
      <c r="K105" s="183"/>
      <c r="L105" s="184"/>
      <c r="M105" s="185"/>
      <c r="N105" s="186">
        <f t="shared" si="3"/>
        <v>0</v>
      </c>
      <c r="O105" s="187">
        <f t="shared" si="4"/>
        <v>0</v>
      </c>
      <c r="P105" s="188">
        <v>0</v>
      </c>
      <c r="Q105" s="189">
        <f t="shared" si="5"/>
        <v>0</v>
      </c>
      <c r="R105" s="190"/>
      <c r="S105" s="191"/>
      <c r="T105" s="181">
        <v>0</v>
      </c>
      <c r="U105" s="181">
        <v>0</v>
      </c>
      <c r="V105" s="192">
        <f t="shared" si="6"/>
        <v>1</v>
      </c>
      <c r="W105" s="193">
        <f t="shared" si="7"/>
        <v>0</v>
      </c>
      <c r="X105" s="193">
        <f t="shared" si="8"/>
        <v>0</v>
      </c>
      <c r="Y105" s="193">
        <f t="shared" si="9"/>
        <v>0</v>
      </c>
      <c r="Z105" s="193">
        <f t="shared" si="8"/>
        <v>0</v>
      </c>
      <c r="AB105" s="169"/>
      <c r="AC105" s="169"/>
      <c r="AD105" s="170"/>
      <c r="AE105" s="169"/>
      <c r="AF105" s="170"/>
      <c r="AG105" s="171"/>
      <c r="AH105" s="172"/>
      <c r="AI105" s="172"/>
      <c r="AJ105" s="173"/>
      <c r="AK105" s="169"/>
      <c r="AL105" s="169"/>
      <c r="AM105" s="169"/>
      <c r="AN105" s="169"/>
    </row>
    <row r="106" spans="2:40" s="122" customFormat="1" ht="15.6" hidden="1" customHeight="1" outlineLevel="1">
      <c r="B106" s="199"/>
      <c r="C106" s="200"/>
      <c r="D106" s="201"/>
      <c r="E106" s="177"/>
      <c r="F106" s="178"/>
      <c r="G106" s="179">
        <f t="shared" si="1"/>
        <v>0</v>
      </c>
      <c r="H106" s="180" t="s">
        <v>142</v>
      </c>
      <c r="I106" s="181">
        <v>0</v>
      </c>
      <c r="J106" s="182">
        <f t="shared" si="2"/>
        <v>0</v>
      </c>
      <c r="K106" s="183"/>
      <c r="L106" s="184"/>
      <c r="M106" s="185"/>
      <c r="N106" s="186">
        <f t="shared" si="3"/>
        <v>0</v>
      </c>
      <c r="O106" s="187">
        <f t="shared" si="4"/>
        <v>0</v>
      </c>
      <c r="P106" s="188">
        <v>0</v>
      </c>
      <c r="Q106" s="189">
        <f t="shared" si="5"/>
        <v>0</v>
      </c>
      <c r="R106" s="190"/>
      <c r="S106" s="191"/>
      <c r="T106" s="181">
        <v>0</v>
      </c>
      <c r="U106" s="181">
        <v>0</v>
      </c>
      <c r="V106" s="192">
        <f t="shared" si="6"/>
        <v>1</v>
      </c>
      <c r="W106" s="193">
        <f t="shared" si="7"/>
        <v>0</v>
      </c>
      <c r="X106" s="193">
        <f t="shared" si="8"/>
        <v>0</v>
      </c>
      <c r="Y106" s="193">
        <f t="shared" si="9"/>
        <v>0</v>
      </c>
      <c r="Z106" s="193">
        <f t="shared" si="8"/>
        <v>0</v>
      </c>
      <c r="AB106" s="169"/>
      <c r="AC106" s="169"/>
      <c r="AD106" s="170"/>
      <c r="AE106" s="169"/>
      <c r="AF106" s="170"/>
      <c r="AG106" s="171"/>
      <c r="AH106" s="172"/>
      <c r="AI106" s="172"/>
      <c r="AJ106" s="173"/>
      <c r="AK106" s="169"/>
      <c r="AL106" s="169"/>
      <c r="AM106" s="169"/>
      <c r="AN106" s="169"/>
    </row>
    <row r="107" spans="2:40" s="122" customFormat="1" ht="15.75" collapsed="1">
      <c r="B107" s="202">
        <v>0.2</v>
      </c>
      <c r="C107" s="203" t="s">
        <v>185</v>
      </c>
      <c r="D107" s="204"/>
      <c r="E107" s="205" t="s">
        <v>142</v>
      </c>
      <c r="F107" s="206">
        <f>SUM(F108:F122)</f>
        <v>0</v>
      </c>
      <c r="G107" s="206">
        <f>IF(AND(F107&lt;&gt;0,$D$31&lt;&gt;0),F107/$D$31,0)</f>
        <v>0</v>
      </c>
      <c r="H107" s="207" t="s">
        <v>142</v>
      </c>
      <c r="I107" s="208" t="s">
        <v>142</v>
      </c>
      <c r="J107" s="209">
        <f>SUM(J108:J122)</f>
        <v>0</v>
      </c>
      <c r="K107" s="210" t="s">
        <v>142</v>
      </c>
      <c r="L107" s="211" t="s">
        <v>142</v>
      </c>
      <c r="M107" s="212" t="s">
        <v>142</v>
      </c>
      <c r="N107" s="213" t="s">
        <v>142</v>
      </c>
      <c r="O107" s="214">
        <f>SUM(O108:O122)</f>
        <v>0</v>
      </c>
      <c r="P107" s="215" t="s">
        <v>142</v>
      </c>
      <c r="Q107" s="216">
        <f>SUM(Q108:Q122)</f>
        <v>0</v>
      </c>
      <c r="R107" s="217" t="s">
        <v>142</v>
      </c>
      <c r="S107" s="218" t="s">
        <v>142</v>
      </c>
      <c r="T107" s="219">
        <f>IF(W107&lt;&gt;0,W107/($F$107+$O$107),0)</f>
        <v>0</v>
      </c>
      <c r="U107" s="219">
        <f>IF(Y107&lt;&gt;0,Y107/($F$107+$O$107),0)</f>
        <v>0</v>
      </c>
      <c r="V107" s="220">
        <f>1-T107-U107</f>
        <v>1</v>
      </c>
      <c r="W107" s="221">
        <f>SUM(W108:W122)</f>
        <v>0</v>
      </c>
      <c r="X107" s="221">
        <f t="shared" si="8"/>
        <v>0</v>
      </c>
      <c r="Y107" s="221">
        <f>SUM(Y108:Y122)</f>
        <v>0</v>
      </c>
      <c r="Z107" s="221">
        <f t="shared" si="8"/>
        <v>0</v>
      </c>
      <c r="AB107" s="169"/>
      <c r="AC107" s="169"/>
      <c r="AD107" s="170"/>
      <c r="AE107" s="169"/>
      <c r="AF107" s="170"/>
      <c r="AG107" s="171"/>
      <c r="AH107" s="172"/>
      <c r="AI107" s="172"/>
      <c r="AJ107" s="173"/>
      <c r="AK107" s="169"/>
      <c r="AL107" s="169"/>
      <c r="AM107" s="169"/>
      <c r="AN107" s="169"/>
    </row>
    <row r="108" spans="2:40" s="122" customFormat="1" ht="15.6" hidden="1" customHeight="1" outlineLevel="1">
      <c r="B108" s="174">
        <v>0.2</v>
      </c>
      <c r="C108" s="175" t="s">
        <v>185</v>
      </c>
      <c r="D108" s="176"/>
      <c r="E108" s="222"/>
      <c r="F108" s="223"/>
      <c r="G108" s="179">
        <f>IF(AND(F108&lt;&gt;0,$D$31&lt;&gt;0),F108/$D$31,0)</f>
        <v>0</v>
      </c>
      <c r="H108" s="207" t="s">
        <v>142</v>
      </c>
      <c r="I108" s="181">
        <v>0</v>
      </c>
      <c r="J108" s="179">
        <f t="shared" ref="J108:J122" si="10">I108*F108</f>
        <v>0</v>
      </c>
      <c r="K108" s="224"/>
      <c r="L108" s="184"/>
      <c r="M108" s="198"/>
      <c r="N108" s="186">
        <f>IF(M108&lt;&gt;0,INT(59/M108),0)</f>
        <v>0</v>
      </c>
      <c r="O108" s="187">
        <f>F108*N108</f>
        <v>0</v>
      </c>
      <c r="P108" s="188">
        <v>0</v>
      </c>
      <c r="Q108" s="189">
        <f>O108*P108</f>
        <v>0</v>
      </c>
      <c r="R108" s="225"/>
      <c r="S108" s="226"/>
      <c r="T108" s="181">
        <v>0</v>
      </c>
      <c r="U108" s="181">
        <v>0</v>
      </c>
      <c r="V108" s="192">
        <f t="shared" si="6"/>
        <v>1</v>
      </c>
      <c r="W108" s="193">
        <f t="shared" si="7"/>
        <v>0</v>
      </c>
      <c r="X108" s="193">
        <f t="shared" si="8"/>
        <v>0</v>
      </c>
      <c r="Y108" s="193">
        <f t="shared" si="9"/>
        <v>0</v>
      </c>
      <c r="Z108" s="193">
        <f t="shared" si="8"/>
        <v>0</v>
      </c>
      <c r="AB108" s="169"/>
      <c r="AC108" s="169"/>
      <c r="AD108" s="170"/>
      <c r="AE108" s="169"/>
      <c r="AF108" s="170"/>
      <c r="AG108" s="171"/>
      <c r="AH108" s="172"/>
      <c r="AI108" s="172"/>
      <c r="AJ108" s="173"/>
      <c r="AK108" s="169"/>
      <c r="AL108" s="169"/>
      <c r="AM108" s="169"/>
      <c r="AN108" s="169"/>
    </row>
    <row r="109" spans="2:40" s="122" customFormat="1" ht="15.6" hidden="1" customHeight="1" outlineLevel="1">
      <c r="B109" s="194"/>
      <c r="C109" s="195"/>
      <c r="D109" s="196"/>
      <c r="E109" s="222"/>
      <c r="F109" s="223"/>
      <c r="G109" s="179">
        <f>IF(AND(F109&lt;&gt;0,$D$31&lt;&gt;0),F109/$D$31,0)</f>
        <v>0</v>
      </c>
      <c r="H109" s="207" t="s">
        <v>142</v>
      </c>
      <c r="I109" s="181">
        <v>0</v>
      </c>
      <c r="J109" s="179">
        <f t="shared" si="10"/>
        <v>0</v>
      </c>
      <c r="K109" s="224"/>
      <c r="L109" s="184"/>
      <c r="M109" s="198"/>
      <c r="N109" s="186">
        <f t="shared" ref="N109:N122" si="11">IF(M109&lt;&gt;0,INT(59/M109),0)</f>
        <v>0</v>
      </c>
      <c r="O109" s="187">
        <f t="shared" ref="O109:O122" si="12">F109*N109</f>
        <v>0</v>
      </c>
      <c r="P109" s="188">
        <v>0</v>
      </c>
      <c r="Q109" s="189">
        <f t="shared" ref="Q109:Q122" si="13">O109*P109</f>
        <v>0</v>
      </c>
      <c r="R109" s="225"/>
      <c r="S109" s="226"/>
      <c r="T109" s="181">
        <v>0</v>
      </c>
      <c r="U109" s="181">
        <v>0</v>
      </c>
      <c r="V109" s="192">
        <f t="shared" si="6"/>
        <v>1</v>
      </c>
      <c r="W109" s="193">
        <f t="shared" si="7"/>
        <v>0</v>
      </c>
      <c r="X109" s="193">
        <f t="shared" si="8"/>
        <v>0</v>
      </c>
      <c r="Y109" s="193">
        <f t="shared" si="9"/>
        <v>0</v>
      </c>
      <c r="Z109" s="193">
        <f t="shared" si="8"/>
        <v>0</v>
      </c>
      <c r="AB109" s="169"/>
      <c r="AC109" s="169"/>
      <c r="AD109" s="170"/>
      <c r="AE109" s="169"/>
      <c r="AF109" s="170"/>
      <c r="AG109" s="171"/>
      <c r="AH109" s="172"/>
      <c r="AI109" s="172"/>
      <c r="AJ109" s="173"/>
      <c r="AK109" s="169"/>
      <c r="AL109" s="169"/>
      <c r="AM109" s="169"/>
      <c r="AN109" s="169"/>
    </row>
    <row r="110" spans="2:40" s="122" customFormat="1" ht="15.6" hidden="1" customHeight="1" outlineLevel="1">
      <c r="B110" s="194"/>
      <c r="C110" s="195"/>
      <c r="D110" s="196"/>
      <c r="E110" s="222"/>
      <c r="F110" s="223"/>
      <c r="G110" s="179">
        <f t="shared" ref="G110:G122" si="14">IF(AND(F110&lt;&gt;0,$D$31&lt;&gt;0),F110/$D$31,0)</f>
        <v>0</v>
      </c>
      <c r="H110" s="207" t="s">
        <v>142</v>
      </c>
      <c r="I110" s="181">
        <v>0</v>
      </c>
      <c r="J110" s="179">
        <f t="shared" si="10"/>
        <v>0</v>
      </c>
      <c r="K110" s="224"/>
      <c r="L110" s="184"/>
      <c r="M110" s="198"/>
      <c r="N110" s="186">
        <f t="shared" si="11"/>
        <v>0</v>
      </c>
      <c r="O110" s="187">
        <f t="shared" si="12"/>
        <v>0</v>
      </c>
      <c r="P110" s="188">
        <v>0</v>
      </c>
      <c r="Q110" s="189">
        <f t="shared" si="13"/>
        <v>0</v>
      </c>
      <c r="R110" s="225"/>
      <c r="S110" s="226"/>
      <c r="T110" s="181">
        <v>0</v>
      </c>
      <c r="U110" s="181">
        <v>0</v>
      </c>
      <c r="V110" s="192">
        <f t="shared" si="6"/>
        <v>1</v>
      </c>
      <c r="W110" s="193">
        <f t="shared" si="7"/>
        <v>0</v>
      </c>
      <c r="X110" s="193">
        <f t="shared" si="8"/>
        <v>0</v>
      </c>
      <c r="Y110" s="193">
        <f t="shared" si="9"/>
        <v>0</v>
      </c>
      <c r="Z110" s="193">
        <f t="shared" si="8"/>
        <v>0</v>
      </c>
      <c r="AB110" s="169"/>
      <c r="AC110" s="169"/>
      <c r="AD110" s="170"/>
      <c r="AE110" s="169"/>
      <c r="AF110" s="170"/>
      <c r="AG110" s="171"/>
      <c r="AH110" s="172"/>
      <c r="AI110" s="172"/>
      <c r="AJ110" s="173"/>
      <c r="AK110" s="169"/>
      <c r="AL110" s="169"/>
      <c r="AM110" s="169"/>
      <c r="AN110" s="169"/>
    </row>
    <row r="111" spans="2:40" s="122" customFormat="1" ht="15.6" hidden="1" customHeight="1" outlineLevel="1">
      <c r="B111" s="194"/>
      <c r="C111" s="195"/>
      <c r="D111" s="196"/>
      <c r="E111" s="222"/>
      <c r="F111" s="223"/>
      <c r="G111" s="179">
        <f t="shared" si="14"/>
        <v>0</v>
      </c>
      <c r="H111" s="207" t="s">
        <v>142</v>
      </c>
      <c r="I111" s="181">
        <v>0</v>
      </c>
      <c r="J111" s="179">
        <f t="shared" si="10"/>
        <v>0</v>
      </c>
      <c r="K111" s="224"/>
      <c r="L111" s="184"/>
      <c r="M111" s="198"/>
      <c r="N111" s="186">
        <f t="shared" si="11"/>
        <v>0</v>
      </c>
      <c r="O111" s="187">
        <f t="shared" si="12"/>
        <v>0</v>
      </c>
      <c r="P111" s="188">
        <v>0</v>
      </c>
      <c r="Q111" s="189">
        <f t="shared" si="13"/>
        <v>0</v>
      </c>
      <c r="R111" s="225"/>
      <c r="S111" s="226"/>
      <c r="T111" s="181">
        <v>0</v>
      </c>
      <c r="U111" s="181">
        <v>0</v>
      </c>
      <c r="V111" s="192">
        <f t="shared" si="6"/>
        <v>1</v>
      </c>
      <c r="W111" s="193">
        <f t="shared" si="7"/>
        <v>0</v>
      </c>
      <c r="X111" s="193">
        <f t="shared" si="8"/>
        <v>0</v>
      </c>
      <c r="Y111" s="193">
        <f t="shared" si="9"/>
        <v>0</v>
      </c>
      <c r="Z111" s="193">
        <f t="shared" si="8"/>
        <v>0</v>
      </c>
      <c r="AB111" s="169"/>
      <c r="AC111" s="169"/>
      <c r="AD111" s="170"/>
      <c r="AE111" s="169"/>
      <c r="AF111" s="170"/>
      <c r="AG111" s="171"/>
      <c r="AH111" s="172"/>
      <c r="AI111" s="172"/>
      <c r="AJ111" s="173"/>
      <c r="AK111" s="169"/>
      <c r="AL111" s="169"/>
      <c r="AM111" s="169"/>
      <c r="AN111" s="169"/>
    </row>
    <row r="112" spans="2:40" s="122" customFormat="1" ht="15.6" hidden="1" customHeight="1" outlineLevel="1">
      <c r="B112" s="194"/>
      <c r="C112" s="195"/>
      <c r="D112" s="196"/>
      <c r="E112" s="222"/>
      <c r="F112" s="223"/>
      <c r="G112" s="179">
        <f t="shared" si="14"/>
        <v>0</v>
      </c>
      <c r="H112" s="207" t="s">
        <v>142</v>
      </c>
      <c r="I112" s="181">
        <v>0</v>
      </c>
      <c r="J112" s="179">
        <f t="shared" si="10"/>
        <v>0</v>
      </c>
      <c r="K112" s="224"/>
      <c r="L112" s="184"/>
      <c r="M112" s="198"/>
      <c r="N112" s="186">
        <f t="shared" si="11"/>
        <v>0</v>
      </c>
      <c r="O112" s="187">
        <f t="shared" si="12"/>
        <v>0</v>
      </c>
      <c r="P112" s="188">
        <v>0</v>
      </c>
      <c r="Q112" s="189">
        <f t="shared" si="13"/>
        <v>0</v>
      </c>
      <c r="R112" s="225"/>
      <c r="S112" s="226"/>
      <c r="T112" s="181">
        <v>0</v>
      </c>
      <c r="U112" s="181">
        <v>0</v>
      </c>
      <c r="V112" s="192">
        <f t="shared" si="6"/>
        <v>1</v>
      </c>
      <c r="W112" s="193">
        <f t="shared" si="7"/>
        <v>0</v>
      </c>
      <c r="X112" s="193">
        <f t="shared" si="8"/>
        <v>0</v>
      </c>
      <c r="Y112" s="193">
        <f t="shared" si="9"/>
        <v>0</v>
      </c>
      <c r="Z112" s="193">
        <f t="shared" si="8"/>
        <v>0</v>
      </c>
      <c r="AB112" s="169"/>
      <c r="AC112" s="169"/>
      <c r="AD112" s="170"/>
      <c r="AE112" s="169"/>
      <c r="AF112" s="170"/>
      <c r="AG112" s="171"/>
      <c r="AH112" s="172"/>
      <c r="AI112" s="172"/>
      <c r="AJ112" s="173"/>
      <c r="AK112" s="169"/>
      <c r="AL112" s="169"/>
      <c r="AM112" s="169"/>
      <c r="AN112" s="169"/>
    </row>
    <row r="113" spans="2:40" s="122" customFormat="1" ht="15.6" hidden="1" customHeight="1" outlineLevel="1">
      <c r="B113" s="194"/>
      <c r="C113" s="195"/>
      <c r="D113" s="196"/>
      <c r="E113" s="222"/>
      <c r="F113" s="223"/>
      <c r="G113" s="179">
        <f t="shared" si="14"/>
        <v>0</v>
      </c>
      <c r="H113" s="207" t="s">
        <v>142</v>
      </c>
      <c r="I113" s="181">
        <v>0</v>
      </c>
      <c r="J113" s="179">
        <f t="shared" si="10"/>
        <v>0</v>
      </c>
      <c r="K113" s="224"/>
      <c r="L113" s="184"/>
      <c r="M113" s="198"/>
      <c r="N113" s="186">
        <f t="shared" si="11"/>
        <v>0</v>
      </c>
      <c r="O113" s="187">
        <f t="shared" si="12"/>
        <v>0</v>
      </c>
      <c r="P113" s="188">
        <v>0</v>
      </c>
      <c r="Q113" s="189">
        <f t="shared" si="13"/>
        <v>0</v>
      </c>
      <c r="R113" s="225"/>
      <c r="S113" s="226"/>
      <c r="T113" s="181">
        <v>0</v>
      </c>
      <c r="U113" s="181">
        <v>0</v>
      </c>
      <c r="V113" s="192">
        <f t="shared" si="6"/>
        <v>1</v>
      </c>
      <c r="W113" s="193">
        <f t="shared" si="7"/>
        <v>0</v>
      </c>
      <c r="X113" s="193">
        <f t="shared" si="8"/>
        <v>0</v>
      </c>
      <c r="Y113" s="193">
        <f t="shared" si="9"/>
        <v>0</v>
      </c>
      <c r="Z113" s="193">
        <f t="shared" si="8"/>
        <v>0</v>
      </c>
      <c r="AB113" s="169"/>
      <c r="AC113" s="169"/>
      <c r="AD113" s="170"/>
      <c r="AE113" s="169"/>
      <c r="AF113" s="170"/>
      <c r="AG113" s="171"/>
      <c r="AH113" s="172"/>
      <c r="AI113" s="172"/>
      <c r="AJ113" s="173"/>
      <c r="AK113" s="169"/>
      <c r="AL113" s="169"/>
      <c r="AM113" s="169"/>
      <c r="AN113" s="169"/>
    </row>
    <row r="114" spans="2:40" s="122" customFormat="1" ht="15.6" hidden="1" customHeight="1" outlineLevel="1">
      <c r="B114" s="194"/>
      <c r="C114" s="195"/>
      <c r="D114" s="196"/>
      <c r="E114" s="222"/>
      <c r="F114" s="223"/>
      <c r="G114" s="179">
        <f t="shared" si="14"/>
        <v>0</v>
      </c>
      <c r="H114" s="207" t="s">
        <v>142</v>
      </c>
      <c r="I114" s="181">
        <v>0</v>
      </c>
      <c r="J114" s="179">
        <f t="shared" si="10"/>
        <v>0</v>
      </c>
      <c r="K114" s="224"/>
      <c r="L114" s="184"/>
      <c r="M114" s="198"/>
      <c r="N114" s="186">
        <f t="shared" si="11"/>
        <v>0</v>
      </c>
      <c r="O114" s="187">
        <f t="shared" si="12"/>
        <v>0</v>
      </c>
      <c r="P114" s="188">
        <v>0</v>
      </c>
      <c r="Q114" s="189">
        <f t="shared" si="13"/>
        <v>0</v>
      </c>
      <c r="R114" s="225"/>
      <c r="S114" s="226"/>
      <c r="T114" s="181">
        <v>0</v>
      </c>
      <c r="U114" s="181">
        <v>0</v>
      </c>
      <c r="V114" s="192">
        <f t="shared" si="6"/>
        <v>1</v>
      </c>
      <c r="W114" s="193">
        <f t="shared" si="7"/>
        <v>0</v>
      </c>
      <c r="X114" s="193">
        <f t="shared" si="8"/>
        <v>0</v>
      </c>
      <c r="Y114" s="193">
        <f t="shared" si="9"/>
        <v>0</v>
      </c>
      <c r="Z114" s="193">
        <f t="shared" si="8"/>
        <v>0</v>
      </c>
      <c r="AB114" s="169"/>
      <c r="AC114" s="169"/>
      <c r="AD114" s="170"/>
      <c r="AE114" s="169"/>
      <c r="AF114" s="170"/>
      <c r="AG114" s="171"/>
      <c r="AH114" s="172"/>
      <c r="AI114" s="172"/>
      <c r="AJ114" s="173"/>
      <c r="AK114" s="169"/>
      <c r="AL114" s="169"/>
      <c r="AM114" s="169"/>
      <c r="AN114" s="169"/>
    </row>
    <row r="115" spans="2:40" s="122" customFormat="1" ht="15.6" hidden="1" customHeight="1" outlineLevel="1">
      <c r="B115" s="194"/>
      <c r="C115" s="195"/>
      <c r="D115" s="196"/>
      <c r="E115" s="222"/>
      <c r="F115" s="223"/>
      <c r="G115" s="179">
        <f t="shared" si="14"/>
        <v>0</v>
      </c>
      <c r="H115" s="207" t="s">
        <v>142</v>
      </c>
      <c r="I115" s="181">
        <v>0</v>
      </c>
      <c r="J115" s="179">
        <f t="shared" si="10"/>
        <v>0</v>
      </c>
      <c r="K115" s="224"/>
      <c r="L115" s="184"/>
      <c r="M115" s="198"/>
      <c r="N115" s="186">
        <f t="shared" si="11"/>
        <v>0</v>
      </c>
      <c r="O115" s="187">
        <f t="shared" si="12"/>
        <v>0</v>
      </c>
      <c r="P115" s="188">
        <v>0</v>
      </c>
      <c r="Q115" s="189">
        <f t="shared" si="13"/>
        <v>0</v>
      </c>
      <c r="R115" s="225"/>
      <c r="S115" s="226"/>
      <c r="T115" s="181">
        <v>0</v>
      </c>
      <c r="U115" s="181">
        <v>0</v>
      </c>
      <c r="V115" s="192">
        <f t="shared" si="6"/>
        <v>1</v>
      </c>
      <c r="W115" s="193">
        <f t="shared" si="7"/>
        <v>0</v>
      </c>
      <c r="X115" s="193">
        <f t="shared" si="8"/>
        <v>0</v>
      </c>
      <c r="Y115" s="193">
        <f t="shared" si="9"/>
        <v>0</v>
      </c>
      <c r="Z115" s="193">
        <f t="shared" si="8"/>
        <v>0</v>
      </c>
      <c r="AB115" s="169"/>
      <c r="AC115" s="169"/>
      <c r="AD115" s="170"/>
      <c r="AE115" s="169"/>
      <c r="AF115" s="170"/>
      <c r="AG115" s="171"/>
      <c r="AH115" s="172"/>
      <c r="AI115" s="172"/>
      <c r="AJ115" s="173"/>
      <c r="AK115" s="169"/>
      <c r="AL115" s="169"/>
      <c r="AM115" s="169"/>
      <c r="AN115" s="169"/>
    </row>
    <row r="116" spans="2:40" s="122" customFormat="1" ht="15.6" hidden="1" customHeight="1" outlineLevel="1">
      <c r="B116" s="194"/>
      <c r="C116" s="195"/>
      <c r="D116" s="196"/>
      <c r="E116" s="222"/>
      <c r="F116" s="223"/>
      <c r="G116" s="179">
        <f t="shared" si="14"/>
        <v>0</v>
      </c>
      <c r="H116" s="207" t="s">
        <v>142</v>
      </c>
      <c r="I116" s="181">
        <v>0</v>
      </c>
      <c r="J116" s="179">
        <f t="shared" si="10"/>
        <v>0</v>
      </c>
      <c r="K116" s="224"/>
      <c r="L116" s="184"/>
      <c r="M116" s="198"/>
      <c r="N116" s="186">
        <f t="shared" si="11"/>
        <v>0</v>
      </c>
      <c r="O116" s="187">
        <f t="shared" si="12"/>
        <v>0</v>
      </c>
      <c r="P116" s="188">
        <v>0</v>
      </c>
      <c r="Q116" s="189">
        <f t="shared" si="13"/>
        <v>0</v>
      </c>
      <c r="R116" s="225"/>
      <c r="S116" s="226"/>
      <c r="T116" s="181">
        <v>0</v>
      </c>
      <c r="U116" s="181">
        <v>0</v>
      </c>
      <c r="V116" s="192">
        <f t="shared" si="6"/>
        <v>1</v>
      </c>
      <c r="W116" s="193">
        <f t="shared" si="7"/>
        <v>0</v>
      </c>
      <c r="X116" s="193">
        <f t="shared" si="8"/>
        <v>0</v>
      </c>
      <c r="Y116" s="193">
        <f t="shared" si="9"/>
        <v>0</v>
      </c>
      <c r="Z116" s="193">
        <f t="shared" si="8"/>
        <v>0</v>
      </c>
      <c r="AB116" s="169"/>
      <c r="AC116" s="169"/>
      <c r="AD116" s="170"/>
      <c r="AE116" s="169"/>
      <c r="AF116" s="170"/>
      <c r="AG116" s="171"/>
      <c r="AH116" s="172"/>
      <c r="AI116" s="172"/>
      <c r="AJ116" s="173"/>
      <c r="AK116" s="169"/>
      <c r="AL116" s="169"/>
      <c r="AM116" s="169"/>
      <c r="AN116" s="169"/>
    </row>
    <row r="117" spans="2:40" s="122" customFormat="1" ht="15.6" hidden="1" customHeight="1" outlineLevel="1">
      <c r="B117" s="194"/>
      <c r="C117" s="195"/>
      <c r="D117" s="196"/>
      <c r="E117" s="222"/>
      <c r="F117" s="223"/>
      <c r="G117" s="179">
        <f t="shared" si="14"/>
        <v>0</v>
      </c>
      <c r="H117" s="207" t="s">
        <v>142</v>
      </c>
      <c r="I117" s="181">
        <v>0</v>
      </c>
      <c r="J117" s="179">
        <f t="shared" si="10"/>
        <v>0</v>
      </c>
      <c r="K117" s="224"/>
      <c r="L117" s="184"/>
      <c r="M117" s="198"/>
      <c r="N117" s="186">
        <f t="shared" si="11"/>
        <v>0</v>
      </c>
      <c r="O117" s="187">
        <f t="shared" si="12"/>
        <v>0</v>
      </c>
      <c r="P117" s="188">
        <v>0</v>
      </c>
      <c r="Q117" s="189">
        <f t="shared" si="13"/>
        <v>0</v>
      </c>
      <c r="R117" s="225"/>
      <c r="S117" s="226"/>
      <c r="T117" s="181">
        <v>0</v>
      </c>
      <c r="U117" s="181">
        <v>0</v>
      </c>
      <c r="V117" s="192">
        <f t="shared" si="6"/>
        <v>1</v>
      </c>
      <c r="W117" s="193">
        <f t="shared" si="7"/>
        <v>0</v>
      </c>
      <c r="X117" s="193">
        <f t="shared" si="8"/>
        <v>0</v>
      </c>
      <c r="Y117" s="193">
        <f t="shared" si="9"/>
        <v>0</v>
      </c>
      <c r="Z117" s="193">
        <f t="shared" si="8"/>
        <v>0</v>
      </c>
      <c r="AB117" s="169"/>
      <c r="AC117" s="169"/>
      <c r="AD117" s="170"/>
      <c r="AE117" s="169"/>
      <c r="AF117" s="170"/>
      <c r="AG117" s="171"/>
      <c r="AH117" s="172"/>
      <c r="AI117" s="172"/>
      <c r="AJ117" s="173"/>
      <c r="AK117" s="169"/>
      <c r="AL117" s="169"/>
      <c r="AM117" s="169"/>
      <c r="AN117" s="169"/>
    </row>
    <row r="118" spans="2:40" s="122" customFormat="1" ht="15.6" hidden="1" customHeight="1" outlineLevel="1">
      <c r="B118" s="194"/>
      <c r="C118" s="195"/>
      <c r="D118" s="196"/>
      <c r="E118" s="222"/>
      <c r="F118" s="223"/>
      <c r="G118" s="179">
        <f t="shared" si="14"/>
        <v>0</v>
      </c>
      <c r="H118" s="207" t="s">
        <v>142</v>
      </c>
      <c r="I118" s="181">
        <v>0</v>
      </c>
      <c r="J118" s="179">
        <f t="shared" si="10"/>
        <v>0</v>
      </c>
      <c r="K118" s="224"/>
      <c r="L118" s="184"/>
      <c r="M118" s="198"/>
      <c r="N118" s="186">
        <f t="shared" si="11"/>
        <v>0</v>
      </c>
      <c r="O118" s="187">
        <f t="shared" si="12"/>
        <v>0</v>
      </c>
      <c r="P118" s="188">
        <v>0</v>
      </c>
      <c r="Q118" s="189">
        <f t="shared" si="13"/>
        <v>0</v>
      </c>
      <c r="R118" s="225"/>
      <c r="S118" s="226"/>
      <c r="T118" s="181">
        <v>0</v>
      </c>
      <c r="U118" s="181">
        <v>0</v>
      </c>
      <c r="V118" s="192">
        <f t="shared" si="6"/>
        <v>1</v>
      </c>
      <c r="W118" s="193">
        <f t="shared" si="7"/>
        <v>0</v>
      </c>
      <c r="X118" s="193">
        <f t="shared" si="8"/>
        <v>0</v>
      </c>
      <c r="Y118" s="193">
        <f t="shared" si="9"/>
        <v>0</v>
      </c>
      <c r="Z118" s="193">
        <f t="shared" si="8"/>
        <v>0</v>
      </c>
      <c r="AB118" s="169"/>
      <c r="AC118" s="169"/>
      <c r="AD118" s="170"/>
      <c r="AE118" s="169"/>
      <c r="AF118" s="170"/>
      <c r="AG118" s="171"/>
      <c r="AH118" s="172"/>
      <c r="AI118" s="172"/>
      <c r="AJ118" s="173"/>
      <c r="AK118" s="169"/>
      <c r="AL118" s="169"/>
      <c r="AM118" s="169"/>
      <c r="AN118" s="169"/>
    </row>
    <row r="119" spans="2:40" s="122" customFormat="1" ht="15.6" hidden="1" customHeight="1" outlineLevel="1">
      <c r="B119" s="194"/>
      <c r="C119" s="195"/>
      <c r="D119" s="196"/>
      <c r="E119" s="222"/>
      <c r="F119" s="223"/>
      <c r="G119" s="179">
        <f t="shared" si="14"/>
        <v>0</v>
      </c>
      <c r="H119" s="207" t="s">
        <v>142</v>
      </c>
      <c r="I119" s="181">
        <v>0</v>
      </c>
      <c r="J119" s="179">
        <f t="shared" si="10"/>
        <v>0</v>
      </c>
      <c r="K119" s="224"/>
      <c r="L119" s="184"/>
      <c r="M119" s="198"/>
      <c r="N119" s="186">
        <f t="shared" si="11"/>
        <v>0</v>
      </c>
      <c r="O119" s="187">
        <f t="shared" si="12"/>
        <v>0</v>
      </c>
      <c r="P119" s="188">
        <v>0</v>
      </c>
      <c r="Q119" s="189">
        <f t="shared" si="13"/>
        <v>0</v>
      </c>
      <c r="R119" s="225"/>
      <c r="S119" s="226"/>
      <c r="T119" s="181">
        <v>0</v>
      </c>
      <c r="U119" s="181">
        <v>0</v>
      </c>
      <c r="V119" s="192">
        <f t="shared" si="6"/>
        <v>1</v>
      </c>
      <c r="W119" s="193">
        <f t="shared" si="7"/>
        <v>0</v>
      </c>
      <c r="X119" s="193">
        <f t="shared" si="8"/>
        <v>0</v>
      </c>
      <c r="Y119" s="193">
        <f t="shared" si="9"/>
        <v>0</v>
      </c>
      <c r="Z119" s="193">
        <f t="shared" si="8"/>
        <v>0</v>
      </c>
      <c r="AB119" s="169"/>
      <c r="AC119" s="169"/>
      <c r="AD119" s="170"/>
      <c r="AE119" s="169"/>
      <c r="AF119" s="170"/>
      <c r="AG119" s="171"/>
      <c r="AH119" s="172"/>
      <c r="AI119" s="172"/>
      <c r="AJ119" s="173"/>
      <c r="AK119" s="169"/>
      <c r="AL119" s="169"/>
      <c r="AM119" s="169"/>
      <c r="AN119" s="169"/>
    </row>
    <row r="120" spans="2:40" s="122" customFormat="1" ht="15.6" hidden="1" customHeight="1" outlineLevel="1">
      <c r="B120" s="194"/>
      <c r="C120" s="195"/>
      <c r="D120" s="196"/>
      <c r="E120" s="222"/>
      <c r="F120" s="223"/>
      <c r="G120" s="179">
        <f t="shared" si="14"/>
        <v>0</v>
      </c>
      <c r="H120" s="207" t="s">
        <v>142</v>
      </c>
      <c r="I120" s="181">
        <v>0</v>
      </c>
      <c r="J120" s="179">
        <f t="shared" si="10"/>
        <v>0</v>
      </c>
      <c r="K120" s="224"/>
      <c r="L120" s="184"/>
      <c r="M120" s="198"/>
      <c r="N120" s="186">
        <f t="shared" si="11"/>
        <v>0</v>
      </c>
      <c r="O120" s="187">
        <f t="shared" si="12"/>
        <v>0</v>
      </c>
      <c r="P120" s="188">
        <v>0</v>
      </c>
      <c r="Q120" s="189">
        <f t="shared" si="13"/>
        <v>0</v>
      </c>
      <c r="R120" s="225"/>
      <c r="S120" s="226"/>
      <c r="T120" s="181">
        <v>0</v>
      </c>
      <c r="U120" s="181">
        <v>0</v>
      </c>
      <c r="V120" s="192">
        <f t="shared" si="6"/>
        <v>1</v>
      </c>
      <c r="W120" s="193">
        <f t="shared" si="7"/>
        <v>0</v>
      </c>
      <c r="X120" s="193">
        <f t="shared" si="8"/>
        <v>0</v>
      </c>
      <c r="Y120" s="193">
        <f t="shared" si="9"/>
        <v>0</v>
      </c>
      <c r="Z120" s="193">
        <f t="shared" si="8"/>
        <v>0</v>
      </c>
      <c r="AB120" s="169"/>
      <c r="AC120" s="169"/>
      <c r="AD120" s="170"/>
      <c r="AE120" s="169"/>
      <c r="AF120" s="170"/>
      <c r="AG120" s="171"/>
      <c r="AH120" s="172"/>
      <c r="AI120" s="172"/>
      <c r="AJ120" s="173"/>
      <c r="AK120" s="169"/>
      <c r="AL120" s="169"/>
      <c r="AM120" s="169"/>
      <c r="AN120" s="169"/>
    </row>
    <row r="121" spans="2:40" s="122" customFormat="1" ht="15.6" hidden="1" customHeight="1" outlineLevel="1">
      <c r="B121" s="194"/>
      <c r="C121" s="195"/>
      <c r="D121" s="196"/>
      <c r="E121" s="222"/>
      <c r="F121" s="223"/>
      <c r="G121" s="179">
        <f t="shared" si="14"/>
        <v>0</v>
      </c>
      <c r="H121" s="207" t="s">
        <v>142</v>
      </c>
      <c r="I121" s="181">
        <v>0</v>
      </c>
      <c r="J121" s="179">
        <f t="shared" si="10"/>
        <v>0</v>
      </c>
      <c r="K121" s="224"/>
      <c r="L121" s="184"/>
      <c r="M121" s="198"/>
      <c r="N121" s="186">
        <f t="shared" si="11"/>
        <v>0</v>
      </c>
      <c r="O121" s="187">
        <f t="shared" si="12"/>
        <v>0</v>
      </c>
      <c r="P121" s="188">
        <v>0</v>
      </c>
      <c r="Q121" s="189">
        <f t="shared" si="13"/>
        <v>0</v>
      </c>
      <c r="R121" s="225"/>
      <c r="S121" s="226"/>
      <c r="T121" s="181">
        <v>0</v>
      </c>
      <c r="U121" s="181">
        <v>0</v>
      </c>
      <c r="V121" s="192">
        <f t="shared" si="6"/>
        <v>1</v>
      </c>
      <c r="W121" s="193">
        <f t="shared" si="7"/>
        <v>0</v>
      </c>
      <c r="X121" s="193">
        <f t="shared" si="8"/>
        <v>0</v>
      </c>
      <c r="Y121" s="193">
        <f t="shared" si="9"/>
        <v>0</v>
      </c>
      <c r="Z121" s="193">
        <f t="shared" si="8"/>
        <v>0</v>
      </c>
      <c r="AB121" s="169"/>
      <c r="AC121" s="169"/>
      <c r="AD121" s="170"/>
      <c r="AE121" s="169"/>
      <c r="AF121" s="170"/>
      <c r="AG121" s="171"/>
      <c r="AH121" s="172"/>
      <c r="AI121" s="172"/>
      <c r="AJ121" s="173"/>
      <c r="AK121" s="169"/>
      <c r="AL121" s="169"/>
      <c r="AM121" s="169"/>
      <c r="AN121" s="169"/>
    </row>
    <row r="122" spans="2:40" s="122" customFormat="1" ht="15.6" hidden="1" customHeight="1" outlineLevel="1">
      <c r="B122" s="199"/>
      <c r="C122" s="200"/>
      <c r="D122" s="201"/>
      <c r="E122" s="222"/>
      <c r="F122" s="223"/>
      <c r="G122" s="179">
        <f t="shared" si="14"/>
        <v>0</v>
      </c>
      <c r="H122" s="207" t="s">
        <v>142</v>
      </c>
      <c r="I122" s="181">
        <v>0</v>
      </c>
      <c r="J122" s="179">
        <f t="shared" si="10"/>
        <v>0</v>
      </c>
      <c r="K122" s="224"/>
      <c r="L122" s="184"/>
      <c r="M122" s="198"/>
      <c r="N122" s="186">
        <f t="shared" si="11"/>
        <v>0</v>
      </c>
      <c r="O122" s="187">
        <f t="shared" si="12"/>
        <v>0</v>
      </c>
      <c r="P122" s="188">
        <v>0</v>
      </c>
      <c r="Q122" s="189">
        <f t="shared" si="13"/>
        <v>0</v>
      </c>
      <c r="R122" s="225"/>
      <c r="S122" s="226"/>
      <c r="T122" s="181">
        <v>0</v>
      </c>
      <c r="U122" s="181">
        <v>0</v>
      </c>
      <c r="V122" s="192">
        <f t="shared" si="6"/>
        <v>1</v>
      </c>
      <c r="W122" s="193">
        <f t="shared" si="7"/>
        <v>0</v>
      </c>
      <c r="X122" s="193">
        <f t="shared" si="8"/>
        <v>0</v>
      </c>
      <c r="Y122" s="193">
        <f t="shared" si="9"/>
        <v>0</v>
      </c>
      <c r="Z122" s="193">
        <f t="shared" si="8"/>
        <v>0</v>
      </c>
      <c r="AB122" s="169"/>
      <c r="AC122" s="169"/>
      <c r="AD122" s="170"/>
      <c r="AE122" s="169"/>
      <c r="AF122" s="170"/>
      <c r="AG122" s="171"/>
      <c r="AH122" s="172"/>
      <c r="AI122" s="172"/>
      <c r="AJ122" s="173"/>
      <c r="AK122" s="169"/>
      <c r="AL122" s="169"/>
      <c r="AM122" s="169"/>
      <c r="AN122" s="169"/>
    </row>
    <row r="123" spans="2:40" s="122" customFormat="1" ht="15.75" collapsed="1">
      <c r="B123" s="202">
        <v>0.3</v>
      </c>
      <c r="C123" s="203" t="s">
        <v>186</v>
      </c>
      <c r="D123" s="204"/>
      <c r="E123" s="205" t="s">
        <v>142</v>
      </c>
      <c r="F123" s="206">
        <f>SUM(F124:F138)</f>
        <v>0</v>
      </c>
      <c r="G123" s="206">
        <f>IF(AND(F123&lt;&gt;0,$D$31&lt;&gt;0),F123/$D$31,0)</f>
        <v>0</v>
      </c>
      <c r="H123" s="207" t="s">
        <v>142</v>
      </c>
      <c r="I123" s="208" t="s">
        <v>142</v>
      </c>
      <c r="J123" s="209">
        <f>SUM(J124:J138)</f>
        <v>0</v>
      </c>
      <c r="K123" s="210" t="s">
        <v>142</v>
      </c>
      <c r="L123" s="211" t="s">
        <v>142</v>
      </c>
      <c r="M123" s="212" t="s">
        <v>142</v>
      </c>
      <c r="N123" s="213" t="s">
        <v>142</v>
      </c>
      <c r="O123" s="214">
        <f>SUM(O124:O138)</f>
        <v>0</v>
      </c>
      <c r="P123" s="215" t="s">
        <v>142</v>
      </c>
      <c r="Q123" s="216">
        <f>SUM(Q124:Q138)</f>
        <v>0</v>
      </c>
      <c r="R123" s="217" t="s">
        <v>142</v>
      </c>
      <c r="S123" s="218" t="s">
        <v>142</v>
      </c>
      <c r="T123" s="219">
        <f>IF(W123&lt;&gt;0,W123/($F$123+$O$123),0)</f>
        <v>0</v>
      </c>
      <c r="U123" s="219">
        <f>IF(Y123&lt;&gt;0,Y123/($F$123+$O$123),0)</f>
        <v>0</v>
      </c>
      <c r="V123" s="220">
        <f t="shared" si="6"/>
        <v>1</v>
      </c>
      <c r="W123" s="221">
        <f>SUM(W124:W138)</f>
        <v>0</v>
      </c>
      <c r="X123" s="221">
        <f t="shared" si="8"/>
        <v>0</v>
      </c>
      <c r="Y123" s="221">
        <f>SUM(Y124:Y138)</f>
        <v>0</v>
      </c>
      <c r="Z123" s="221">
        <f t="shared" si="8"/>
        <v>0</v>
      </c>
      <c r="AB123" s="169"/>
      <c r="AC123" s="169"/>
      <c r="AD123" s="170"/>
      <c r="AE123" s="169"/>
      <c r="AF123" s="170"/>
      <c r="AG123" s="171"/>
      <c r="AH123" s="172"/>
      <c r="AI123" s="172"/>
      <c r="AJ123" s="173"/>
      <c r="AK123" s="169"/>
      <c r="AL123" s="169"/>
      <c r="AM123" s="169"/>
      <c r="AN123" s="169"/>
    </row>
    <row r="124" spans="2:40" s="122" customFormat="1" ht="15.6" hidden="1" customHeight="1" outlineLevel="1">
      <c r="B124" s="174">
        <v>0.3</v>
      </c>
      <c r="C124" s="175" t="s">
        <v>186</v>
      </c>
      <c r="D124" s="176"/>
      <c r="E124" s="222"/>
      <c r="F124" s="223"/>
      <c r="G124" s="179">
        <f>IF(AND(F124&lt;&gt;0,$D$31&lt;&gt;0),F124/$D$31,0)</f>
        <v>0</v>
      </c>
      <c r="H124" s="207" t="s">
        <v>142</v>
      </c>
      <c r="I124" s="181">
        <v>0</v>
      </c>
      <c r="J124" s="179">
        <f t="shared" ref="J124:J138" si="15">I124*F124</f>
        <v>0</v>
      </c>
      <c r="K124" s="224"/>
      <c r="L124" s="184"/>
      <c r="M124" s="198"/>
      <c r="N124" s="186">
        <f>IF(M124&lt;&gt;0,INT(59/M124),0)</f>
        <v>0</v>
      </c>
      <c r="O124" s="187">
        <f>F124*N124</f>
        <v>0</v>
      </c>
      <c r="P124" s="188">
        <v>0</v>
      </c>
      <c r="Q124" s="189">
        <f>O124*P124</f>
        <v>0</v>
      </c>
      <c r="R124" s="225"/>
      <c r="S124" s="226"/>
      <c r="T124" s="181">
        <v>0</v>
      </c>
      <c r="U124" s="181">
        <v>0</v>
      </c>
      <c r="V124" s="192">
        <f t="shared" si="6"/>
        <v>1</v>
      </c>
      <c r="W124" s="193">
        <f t="shared" si="7"/>
        <v>0</v>
      </c>
      <c r="X124" s="193">
        <f t="shared" si="8"/>
        <v>0</v>
      </c>
      <c r="Y124" s="193">
        <f t="shared" si="9"/>
        <v>0</v>
      </c>
      <c r="Z124" s="193">
        <f t="shared" si="8"/>
        <v>0</v>
      </c>
      <c r="AB124" s="169"/>
      <c r="AC124" s="169"/>
      <c r="AD124" s="170"/>
      <c r="AE124" s="169"/>
      <c r="AF124" s="170"/>
      <c r="AG124" s="171"/>
      <c r="AH124" s="172"/>
      <c r="AI124" s="172"/>
      <c r="AJ124" s="173"/>
      <c r="AK124" s="169"/>
      <c r="AL124" s="169"/>
      <c r="AM124" s="169"/>
      <c r="AN124" s="169"/>
    </row>
    <row r="125" spans="2:40" s="122" customFormat="1" ht="15.6" hidden="1" customHeight="1" outlineLevel="1">
      <c r="B125" s="194"/>
      <c r="C125" s="195"/>
      <c r="D125" s="196"/>
      <c r="E125" s="222"/>
      <c r="F125" s="223"/>
      <c r="G125" s="179">
        <f>IF(AND(F125&lt;&gt;0,$D$31&lt;&gt;0),F125/$D$31,0)</f>
        <v>0</v>
      </c>
      <c r="H125" s="207" t="s">
        <v>142</v>
      </c>
      <c r="I125" s="181">
        <v>0</v>
      </c>
      <c r="J125" s="179">
        <f t="shared" si="15"/>
        <v>0</v>
      </c>
      <c r="K125" s="224"/>
      <c r="L125" s="184"/>
      <c r="M125" s="198"/>
      <c r="N125" s="186">
        <f t="shared" ref="N125:N138" si="16">IF(M125&lt;&gt;0,INT(59/M125),0)</f>
        <v>0</v>
      </c>
      <c r="O125" s="187">
        <f t="shared" ref="O125:O138" si="17">F125*N125</f>
        <v>0</v>
      </c>
      <c r="P125" s="188">
        <v>0</v>
      </c>
      <c r="Q125" s="189">
        <f t="shared" ref="Q125:Q138" si="18">O125*P125</f>
        <v>0</v>
      </c>
      <c r="R125" s="225"/>
      <c r="S125" s="226"/>
      <c r="T125" s="181">
        <v>0</v>
      </c>
      <c r="U125" s="181">
        <v>0</v>
      </c>
      <c r="V125" s="192">
        <f t="shared" si="6"/>
        <v>1</v>
      </c>
      <c r="W125" s="193">
        <f t="shared" si="7"/>
        <v>0</v>
      </c>
      <c r="X125" s="193">
        <f t="shared" si="8"/>
        <v>0</v>
      </c>
      <c r="Y125" s="193">
        <f t="shared" si="9"/>
        <v>0</v>
      </c>
      <c r="Z125" s="193">
        <f t="shared" si="8"/>
        <v>0</v>
      </c>
      <c r="AB125" s="169"/>
      <c r="AC125" s="169"/>
      <c r="AD125" s="170"/>
      <c r="AE125" s="169"/>
      <c r="AF125" s="170"/>
      <c r="AG125" s="171"/>
      <c r="AH125" s="172"/>
      <c r="AI125" s="172"/>
      <c r="AJ125" s="173"/>
      <c r="AK125" s="169"/>
      <c r="AL125" s="169"/>
      <c r="AM125" s="169"/>
      <c r="AN125" s="169"/>
    </row>
    <row r="126" spans="2:40" s="122" customFormat="1" ht="15.6" hidden="1" customHeight="1" outlineLevel="1">
      <c r="B126" s="194"/>
      <c r="C126" s="195"/>
      <c r="D126" s="196"/>
      <c r="E126" s="222"/>
      <c r="F126" s="223"/>
      <c r="G126" s="179">
        <f t="shared" ref="G126:G138" si="19">IF(AND(F126&lt;&gt;0,$D$31&lt;&gt;0),F126/$D$31,0)</f>
        <v>0</v>
      </c>
      <c r="H126" s="207" t="s">
        <v>142</v>
      </c>
      <c r="I126" s="181">
        <v>0</v>
      </c>
      <c r="J126" s="179">
        <f t="shared" si="15"/>
        <v>0</v>
      </c>
      <c r="K126" s="224"/>
      <c r="L126" s="184"/>
      <c r="M126" s="198"/>
      <c r="N126" s="186">
        <f t="shared" si="16"/>
        <v>0</v>
      </c>
      <c r="O126" s="187">
        <f t="shared" si="17"/>
        <v>0</v>
      </c>
      <c r="P126" s="188">
        <v>0</v>
      </c>
      <c r="Q126" s="189">
        <f t="shared" si="18"/>
        <v>0</v>
      </c>
      <c r="R126" s="225"/>
      <c r="S126" s="226"/>
      <c r="T126" s="181">
        <v>0</v>
      </c>
      <c r="U126" s="181">
        <v>0</v>
      </c>
      <c r="V126" s="192">
        <f t="shared" si="6"/>
        <v>1</v>
      </c>
      <c r="W126" s="193">
        <f t="shared" si="7"/>
        <v>0</v>
      </c>
      <c r="X126" s="193">
        <f t="shared" si="8"/>
        <v>0</v>
      </c>
      <c r="Y126" s="193">
        <f t="shared" si="9"/>
        <v>0</v>
      </c>
      <c r="Z126" s="193">
        <f t="shared" si="8"/>
        <v>0</v>
      </c>
      <c r="AB126" s="169"/>
      <c r="AC126" s="169"/>
      <c r="AD126" s="170"/>
      <c r="AE126" s="169"/>
      <c r="AF126" s="170"/>
      <c r="AG126" s="171"/>
      <c r="AH126" s="172"/>
      <c r="AI126" s="172"/>
      <c r="AJ126" s="173"/>
      <c r="AK126" s="169"/>
      <c r="AL126" s="169"/>
      <c r="AM126" s="169"/>
      <c r="AN126" s="169"/>
    </row>
    <row r="127" spans="2:40" s="122" customFormat="1" ht="15.6" hidden="1" customHeight="1" outlineLevel="1">
      <c r="B127" s="194"/>
      <c r="C127" s="195"/>
      <c r="D127" s="196"/>
      <c r="E127" s="222"/>
      <c r="F127" s="223"/>
      <c r="G127" s="179">
        <f t="shared" si="19"/>
        <v>0</v>
      </c>
      <c r="H127" s="207" t="s">
        <v>142</v>
      </c>
      <c r="I127" s="181">
        <v>0</v>
      </c>
      <c r="J127" s="179">
        <f t="shared" si="15"/>
        <v>0</v>
      </c>
      <c r="K127" s="224"/>
      <c r="L127" s="184"/>
      <c r="M127" s="198"/>
      <c r="N127" s="186">
        <f t="shared" si="16"/>
        <v>0</v>
      </c>
      <c r="O127" s="187">
        <f t="shared" si="17"/>
        <v>0</v>
      </c>
      <c r="P127" s="188">
        <v>0</v>
      </c>
      <c r="Q127" s="189">
        <f t="shared" si="18"/>
        <v>0</v>
      </c>
      <c r="R127" s="225"/>
      <c r="S127" s="226"/>
      <c r="T127" s="181">
        <v>0</v>
      </c>
      <c r="U127" s="181">
        <v>0</v>
      </c>
      <c r="V127" s="192">
        <f t="shared" si="6"/>
        <v>1</v>
      </c>
      <c r="W127" s="193">
        <f t="shared" si="7"/>
        <v>0</v>
      </c>
      <c r="X127" s="193">
        <f t="shared" si="8"/>
        <v>0</v>
      </c>
      <c r="Y127" s="193">
        <f t="shared" si="9"/>
        <v>0</v>
      </c>
      <c r="Z127" s="193">
        <f t="shared" si="8"/>
        <v>0</v>
      </c>
      <c r="AB127" s="169"/>
      <c r="AC127" s="169"/>
      <c r="AD127" s="170"/>
      <c r="AE127" s="169"/>
      <c r="AF127" s="170"/>
      <c r="AG127" s="171"/>
      <c r="AH127" s="172"/>
      <c r="AI127" s="172"/>
      <c r="AJ127" s="173"/>
      <c r="AK127" s="169"/>
      <c r="AL127" s="169"/>
      <c r="AM127" s="169"/>
      <c r="AN127" s="169"/>
    </row>
    <row r="128" spans="2:40" s="122" customFormat="1" ht="15.6" hidden="1" customHeight="1" outlineLevel="1">
      <c r="B128" s="194"/>
      <c r="C128" s="195"/>
      <c r="D128" s="196"/>
      <c r="E128" s="222"/>
      <c r="F128" s="223"/>
      <c r="G128" s="179">
        <f t="shared" si="19"/>
        <v>0</v>
      </c>
      <c r="H128" s="207" t="s">
        <v>142</v>
      </c>
      <c r="I128" s="181">
        <v>0</v>
      </c>
      <c r="J128" s="179">
        <f t="shared" si="15"/>
        <v>0</v>
      </c>
      <c r="K128" s="224"/>
      <c r="L128" s="184"/>
      <c r="M128" s="198"/>
      <c r="N128" s="186">
        <f t="shared" si="16"/>
        <v>0</v>
      </c>
      <c r="O128" s="187">
        <f t="shared" si="17"/>
        <v>0</v>
      </c>
      <c r="P128" s="188">
        <v>0</v>
      </c>
      <c r="Q128" s="189">
        <f t="shared" si="18"/>
        <v>0</v>
      </c>
      <c r="R128" s="225"/>
      <c r="S128" s="226"/>
      <c r="T128" s="181">
        <v>0</v>
      </c>
      <c r="U128" s="181">
        <v>0</v>
      </c>
      <c r="V128" s="192">
        <f t="shared" si="6"/>
        <v>1</v>
      </c>
      <c r="W128" s="193">
        <f t="shared" si="7"/>
        <v>0</v>
      </c>
      <c r="X128" s="193">
        <f t="shared" si="8"/>
        <v>0</v>
      </c>
      <c r="Y128" s="193">
        <f t="shared" si="9"/>
        <v>0</v>
      </c>
      <c r="Z128" s="193">
        <f t="shared" si="8"/>
        <v>0</v>
      </c>
      <c r="AB128" s="169"/>
      <c r="AC128" s="169"/>
      <c r="AD128" s="170"/>
      <c r="AE128" s="169"/>
      <c r="AF128" s="170"/>
      <c r="AG128" s="171"/>
      <c r="AH128" s="172"/>
      <c r="AI128" s="172"/>
      <c r="AJ128" s="173"/>
      <c r="AK128" s="169"/>
      <c r="AL128" s="169"/>
      <c r="AM128" s="169"/>
      <c r="AN128" s="169"/>
    </row>
    <row r="129" spans="2:40" s="122" customFormat="1" ht="15.6" hidden="1" customHeight="1" outlineLevel="1">
      <c r="B129" s="194"/>
      <c r="C129" s="195"/>
      <c r="D129" s="196"/>
      <c r="E129" s="222"/>
      <c r="F129" s="223"/>
      <c r="G129" s="179">
        <f t="shared" si="19"/>
        <v>0</v>
      </c>
      <c r="H129" s="207" t="s">
        <v>142</v>
      </c>
      <c r="I129" s="181">
        <v>0</v>
      </c>
      <c r="J129" s="179">
        <f t="shared" si="15"/>
        <v>0</v>
      </c>
      <c r="K129" s="224"/>
      <c r="L129" s="184"/>
      <c r="M129" s="198"/>
      <c r="N129" s="186">
        <f t="shared" si="16"/>
        <v>0</v>
      </c>
      <c r="O129" s="187">
        <f t="shared" si="17"/>
        <v>0</v>
      </c>
      <c r="P129" s="188">
        <v>0</v>
      </c>
      <c r="Q129" s="189">
        <f t="shared" si="18"/>
        <v>0</v>
      </c>
      <c r="R129" s="225"/>
      <c r="S129" s="226"/>
      <c r="T129" s="181">
        <v>0</v>
      </c>
      <c r="U129" s="181">
        <v>0</v>
      </c>
      <c r="V129" s="192">
        <f t="shared" si="6"/>
        <v>1</v>
      </c>
      <c r="W129" s="193">
        <f t="shared" si="7"/>
        <v>0</v>
      </c>
      <c r="X129" s="193">
        <f t="shared" si="8"/>
        <v>0</v>
      </c>
      <c r="Y129" s="193">
        <f t="shared" si="9"/>
        <v>0</v>
      </c>
      <c r="Z129" s="193">
        <f t="shared" si="8"/>
        <v>0</v>
      </c>
      <c r="AB129" s="169"/>
      <c r="AC129" s="169"/>
      <c r="AD129" s="170"/>
      <c r="AE129" s="169"/>
      <c r="AF129" s="170"/>
      <c r="AG129" s="171"/>
      <c r="AH129" s="172"/>
      <c r="AI129" s="172"/>
      <c r="AJ129" s="173"/>
      <c r="AK129" s="169"/>
      <c r="AL129" s="169"/>
      <c r="AM129" s="169"/>
      <c r="AN129" s="169"/>
    </row>
    <row r="130" spans="2:40" s="122" customFormat="1" ht="15.6" hidden="1" customHeight="1" outlineLevel="1">
      <c r="B130" s="194"/>
      <c r="C130" s="195"/>
      <c r="D130" s="196"/>
      <c r="E130" s="222"/>
      <c r="F130" s="223"/>
      <c r="G130" s="179">
        <f t="shared" si="19"/>
        <v>0</v>
      </c>
      <c r="H130" s="207" t="s">
        <v>142</v>
      </c>
      <c r="I130" s="181">
        <v>0</v>
      </c>
      <c r="J130" s="179">
        <f t="shared" si="15"/>
        <v>0</v>
      </c>
      <c r="K130" s="224"/>
      <c r="L130" s="184"/>
      <c r="M130" s="198"/>
      <c r="N130" s="186">
        <f t="shared" si="16"/>
        <v>0</v>
      </c>
      <c r="O130" s="187">
        <f t="shared" si="17"/>
        <v>0</v>
      </c>
      <c r="P130" s="188">
        <v>0</v>
      </c>
      <c r="Q130" s="189">
        <f t="shared" si="18"/>
        <v>0</v>
      </c>
      <c r="R130" s="225"/>
      <c r="S130" s="226"/>
      <c r="T130" s="181">
        <v>0</v>
      </c>
      <c r="U130" s="181">
        <v>0</v>
      </c>
      <c r="V130" s="192">
        <f t="shared" si="6"/>
        <v>1</v>
      </c>
      <c r="W130" s="193">
        <f t="shared" si="7"/>
        <v>0</v>
      </c>
      <c r="X130" s="193">
        <f t="shared" si="8"/>
        <v>0</v>
      </c>
      <c r="Y130" s="193">
        <f t="shared" si="9"/>
        <v>0</v>
      </c>
      <c r="Z130" s="193">
        <f t="shared" si="8"/>
        <v>0</v>
      </c>
      <c r="AB130" s="169"/>
      <c r="AC130" s="169"/>
      <c r="AD130" s="170"/>
      <c r="AE130" s="169"/>
      <c r="AF130" s="170"/>
      <c r="AG130" s="171"/>
      <c r="AH130" s="172"/>
      <c r="AI130" s="172"/>
      <c r="AJ130" s="173"/>
      <c r="AK130" s="169"/>
      <c r="AL130" s="169"/>
      <c r="AM130" s="169"/>
      <c r="AN130" s="169"/>
    </row>
    <row r="131" spans="2:40" s="122" customFormat="1" ht="15.6" hidden="1" customHeight="1" outlineLevel="1">
      <c r="B131" s="194"/>
      <c r="C131" s="195"/>
      <c r="D131" s="196"/>
      <c r="E131" s="222"/>
      <c r="F131" s="223"/>
      <c r="G131" s="179">
        <f t="shared" si="19"/>
        <v>0</v>
      </c>
      <c r="H131" s="207" t="s">
        <v>142</v>
      </c>
      <c r="I131" s="181">
        <v>0</v>
      </c>
      <c r="J131" s="179">
        <f t="shared" si="15"/>
        <v>0</v>
      </c>
      <c r="K131" s="224"/>
      <c r="L131" s="184"/>
      <c r="M131" s="198"/>
      <c r="N131" s="186">
        <f t="shared" si="16"/>
        <v>0</v>
      </c>
      <c r="O131" s="187">
        <f t="shared" si="17"/>
        <v>0</v>
      </c>
      <c r="P131" s="188">
        <v>0</v>
      </c>
      <c r="Q131" s="189">
        <f t="shared" si="18"/>
        <v>0</v>
      </c>
      <c r="R131" s="225"/>
      <c r="S131" s="226"/>
      <c r="T131" s="181">
        <v>0</v>
      </c>
      <c r="U131" s="181">
        <v>0</v>
      </c>
      <c r="V131" s="192">
        <f t="shared" si="6"/>
        <v>1</v>
      </c>
      <c r="W131" s="193">
        <f t="shared" si="7"/>
        <v>0</v>
      </c>
      <c r="X131" s="193">
        <f t="shared" si="8"/>
        <v>0</v>
      </c>
      <c r="Y131" s="193">
        <f t="shared" si="9"/>
        <v>0</v>
      </c>
      <c r="Z131" s="193">
        <f t="shared" si="8"/>
        <v>0</v>
      </c>
      <c r="AB131" s="169"/>
      <c r="AC131" s="169"/>
      <c r="AD131" s="170"/>
      <c r="AE131" s="169"/>
      <c r="AF131" s="170"/>
      <c r="AG131" s="171"/>
      <c r="AH131" s="172"/>
      <c r="AI131" s="172"/>
      <c r="AJ131" s="173"/>
      <c r="AK131" s="169"/>
      <c r="AL131" s="169"/>
      <c r="AM131" s="169"/>
      <c r="AN131" s="169"/>
    </row>
    <row r="132" spans="2:40" s="122" customFormat="1" ht="15.6" hidden="1" customHeight="1" outlineLevel="1">
      <c r="B132" s="194"/>
      <c r="C132" s="195"/>
      <c r="D132" s="196"/>
      <c r="E132" s="222"/>
      <c r="F132" s="223"/>
      <c r="G132" s="179">
        <f t="shared" si="19"/>
        <v>0</v>
      </c>
      <c r="H132" s="207" t="s">
        <v>142</v>
      </c>
      <c r="I132" s="181">
        <v>0</v>
      </c>
      <c r="J132" s="179">
        <f t="shared" si="15"/>
        <v>0</v>
      </c>
      <c r="K132" s="224"/>
      <c r="L132" s="184"/>
      <c r="M132" s="198"/>
      <c r="N132" s="186">
        <f t="shared" si="16"/>
        <v>0</v>
      </c>
      <c r="O132" s="187">
        <f t="shared" si="17"/>
        <v>0</v>
      </c>
      <c r="P132" s="188">
        <v>0</v>
      </c>
      <c r="Q132" s="189">
        <f t="shared" si="18"/>
        <v>0</v>
      </c>
      <c r="R132" s="225"/>
      <c r="S132" s="226"/>
      <c r="T132" s="181">
        <v>0</v>
      </c>
      <c r="U132" s="181">
        <v>0</v>
      </c>
      <c r="V132" s="192">
        <f t="shared" si="6"/>
        <v>1</v>
      </c>
      <c r="W132" s="193">
        <f t="shared" si="7"/>
        <v>0</v>
      </c>
      <c r="X132" s="193">
        <f t="shared" si="8"/>
        <v>0</v>
      </c>
      <c r="Y132" s="193">
        <f t="shared" si="9"/>
        <v>0</v>
      </c>
      <c r="Z132" s="193">
        <f t="shared" si="8"/>
        <v>0</v>
      </c>
      <c r="AB132" s="169"/>
      <c r="AC132" s="169"/>
      <c r="AD132" s="170"/>
      <c r="AE132" s="169"/>
      <c r="AF132" s="170"/>
      <c r="AG132" s="171"/>
      <c r="AH132" s="172"/>
      <c r="AI132" s="172"/>
      <c r="AJ132" s="173"/>
      <c r="AK132" s="169"/>
      <c r="AL132" s="169"/>
      <c r="AM132" s="169"/>
      <c r="AN132" s="169"/>
    </row>
    <row r="133" spans="2:40" s="122" customFormat="1" ht="15.6" hidden="1" customHeight="1" outlineLevel="1">
      <c r="B133" s="194"/>
      <c r="C133" s="195"/>
      <c r="D133" s="196"/>
      <c r="E133" s="222"/>
      <c r="F133" s="223"/>
      <c r="G133" s="179">
        <f t="shared" si="19"/>
        <v>0</v>
      </c>
      <c r="H133" s="207" t="s">
        <v>142</v>
      </c>
      <c r="I133" s="181">
        <v>0</v>
      </c>
      <c r="J133" s="179">
        <f t="shared" si="15"/>
        <v>0</v>
      </c>
      <c r="K133" s="224"/>
      <c r="L133" s="184"/>
      <c r="M133" s="198"/>
      <c r="N133" s="186">
        <f t="shared" si="16"/>
        <v>0</v>
      </c>
      <c r="O133" s="187">
        <f t="shared" si="17"/>
        <v>0</v>
      </c>
      <c r="P133" s="188">
        <v>0</v>
      </c>
      <c r="Q133" s="189">
        <f t="shared" si="18"/>
        <v>0</v>
      </c>
      <c r="R133" s="225"/>
      <c r="S133" s="226"/>
      <c r="T133" s="181">
        <v>0</v>
      </c>
      <c r="U133" s="181">
        <v>0</v>
      </c>
      <c r="V133" s="192">
        <f t="shared" si="6"/>
        <v>1</v>
      </c>
      <c r="W133" s="193">
        <f t="shared" si="7"/>
        <v>0</v>
      </c>
      <c r="X133" s="193">
        <f t="shared" si="8"/>
        <v>0</v>
      </c>
      <c r="Y133" s="193">
        <f t="shared" si="9"/>
        <v>0</v>
      </c>
      <c r="Z133" s="193">
        <f t="shared" si="8"/>
        <v>0</v>
      </c>
      <c r="AB133" s="169"/>
      <c r="AC133" s="169"/>
      <c r="AD133" s="170"/>
      <c r="AE133" s="169"/>
      <c r="AF133" s="170"/>
      <c r="AG133" s="171"/>
      <c r="AH133" s="172"/>
      <c r="AI133" s="172"/>
      <c r="AJ133" s="173"/>
      <c r="AK133" s="169"/>
      <c r="AL133" s="169"/>
      <c r="AM133" s="169"/>
      <c r="AN133" s="169"/>
    </row>
    <row r="134" spans="2:40" s="122" customFormat="1" ht="15.6" hidden="1" customHeight="1" outlineLevel="1">
      <c r="B134" s="194"/>
      <c r="C134" s="195"/>
      <c r="D134" s="196"/>
      <c r="E134" s="222"/>
      <c r="F134" s="223"/>
      <c r="G134" s="179">
        <f t="shared" si="19"/>
        <v>0</v>
      </c>
      <c r="H134" s="207" t="s">
        <v>142</v>
      </c>
      <c r="I134" s="181">
        <v>0</v>
      </c>
      <c r="J134" s="179">
        <f t="shared" si="15"/>
        <v>0</v>
      </c>
      <c r="K134" s="224"/>
      <c r="L134" s="184"/>
      <c r="M134" s="198"/>
      <c r="N134" s="186">
        <f t="shared" si="16"/>
        <v>0</v>
      </c>
      <c r="O134" s="187">
        <f t="shared" si="17"/>
        <v>0</v>
      </c>
      <c r="P134" s="188">
        <v>0</v>
      </c>
      <c r="Q134" s="189">
        <f t="shared" si="18"/>
        <v>0</v>
      </c>
      <c r="R134" s="225"/>
      <c r="S134" s="226"/>
      <c r="T134" s="181">
        <v>0</v>
      </c>
      <c r="U134" s="181">
        <v>0</v>
      </c>
      <c r="V134" s="192">
        <f t="shared" si="6"/>
        <v>1</v>
      </c>
      <c r="W134" s="193">
        <f t="shared" si="7"/>
        <v>0</v>
      </c>
      <c r="X134" s="193">
        <f t="shared" si="8"/>
        <v>0</v>
      </c>
      <c r="Y134" s="193">
        <f t="shared" si="9"/>
        <v>0</v>
      </c>
      <c r="Z134" s="193">
        <f t="shared" si="8"/>
        <v>0</v>
      </c>
      <c r="AB134" s="169"/>
      <c r="AC134" s="169"/>
      <c r="AD134" s="170"/>
      <c r="AE134" s="169"/>
      <c r="AF134" s="170"/>
      <c r="AG134" s="171"/>
      <c r="AH134" s="172"/>
      <c r="AI134" s="172"/>
      <c r="AJ134" s="173"/>
      <c r="AK134" s="169"/>
      <c r="AL134" s="169"/>
      <c r="AM134" s="169"/>
      <c r="AN134" s="169"/>
    </row>
    <row r="135" spans="2:40" s="122" customFormat="1" ht="15.6" hidden="1" customHeight="1" outlineLevel="1">
      <c r="B135" s="194"/>
      <c r="C135" s="195"/>
      <c r="D135" s="196"/>
      <c r="E135" s="222"/>
      <c r="F135" s="223"/>
      <c r="G135" s="179">
        <f t="shared" si="19"/>
        <v>0</v>
      </c>
      <c r="H135" s="207" t="s">
        <v>142</v>
      </c>
      <c r="I135" s="181">
        <v>0</v>
      </c>
      <c r="J135" s="179">
        <f t="shared" si="15"/>
        <v>0</v>
      </c>
      <c r="K135" s="224"/>
      <c r="L135" s="184"/>
      <c r="M135" s="198"/>
      <c r="N135" s="186">
        <f t="shared" si="16"/>
        <v>0</v>
      </c>
      <c r="O135" s="187">
        <f t="shared" si="17"/>
        <v>0</v>
      </c>
      <c r="P135" s="188">
        <v>0</v>
      </c>
      <c r="Q135" s="189">
        <f t="shared" si="18"/>
        <v>0</v>
      </c>
      <c r="R135" s="225"/>
      <c r="S135" s="226"/>
      <c r="T135" s="181">
        <v>0</v>
      </c>
      <c r="U135" s="181">
        <v>0</v>
      </c>
      <c r="V135" s="192">
        <f t="shared" si="6"/>
        <v>1</v>
      </c>
      <c r="W135" s="193">
        <f t="shared" si="7"/>
        <v>0</v>
      </c>
      <c r="X135" s="193">
        <f t="shared" si="8"/>
        <v>0</v>
      </c>
      <c r="Y135" s="193">
        <f t="shared" si="9"/>
        <v>0</v>
      </c>
      <c r="Z135" s="193">
        <f t="shared" si="8"/>
        <v>0</v>
      </c>
      <c r="AB135" s="169"/>
      <c r="AC135" s="169"/>
      <c r="AD135" s="170"/>
      <c r="AE135" s="169"/>
      <c r="AF135" s="170"/>
      <c r="AG135" s="171"/>
      <c r="AH135" s="172"/>
      <c r="AI135" s="172"/>
      <c r="AJ135" s="173"/>
      <c r="AK135" s="169"/>
      <c r="AL135" s="169"/>
      <c r="AM135" s="169"/>
      <c r="AN135" s="169"/>
    </row>
    <row r="136" spans="2:40" s="122" customFormat="1" ht="15.6" hidden="1" customHeight="1" outlineLevel="1">
      <c r="B136" s="194"/>
      <c r="C136" s="195"/>
      <c r="D136" s="196"/>
      <c r="E136" s="222"/>
      <c r="F136" s="223"/>
      <c r="G136" s="179">
        <f t="shared" si="19"/>
        <v>0</v>
      </c>
      <c r="H136" s="207" t="s">
        <v>142</v>
      </c>
      <c r="I136" s="181">
        <v>0</v>
      </c>
      <c r="J136" s="179">
        <f t="shared" si="15"/>
        <v>0</v>
      </c>
      <c r="K136" s="224"/>
      <c r="L136" s="184"/>
      <c r="M136" s="198"/>
      <c r="N136" s="186">
        <f t="shared" si="16"/>
        <v>0</v>
      </c>
      <c r="O136" s="187">
        <f t="shared" si="17"/>
        <v>0</v>
      </c>
      <c r="P136" s="188">
        <v>0</v>
      </c>
      <c r="Q136" s="189">
        <f t="shared" si="18"/>
        <v>0</v>
      </c>
      <c r="R136" s="225"/>
      <c r="S136" s="226"/>
      <c r="T136" s="181">
        <v>0</v>
      </c>
      <c r="U136" s="181">
        <v>0</v>
      </c>
      <c r="V136" s="192">
        <f t="shared" si="6"/>
        <v>1</v>
      </c>
      <c r="W136" s="193">
        <f t="shared" si="7"/>
        <v>0</v>
      </c>
      <c r="X136" s="193">
        <f t="shared" si="8"/>
        <v>0</v>
      </c>
      <c r="Y136" s="193">
        <f t="shared" si="9"/>
        <v>0</v>
      </c>
      <c r="Z136" s="193">
        <f t="shared" si="8"/>
        <v>0</v>
      </c>
      <c r="AB136" s="169"/>
      <c r="AC136" s="169"/>
      <c r="AD136" s="170"/>
      <c r="AE136" s="169"/>
      <c r="AF136" s="170"/>
      <c r="AG136" s="171"/>
      <c r="AH136" s="172"/>
      <c r="AI136" s="172"/>
      <c r="AJ136" s="173"/>
      <c r="AK136" s="169"/>
      <c r="AL136" s="169"/>
      <c r="AM136" s="169"/>
      <c r="AN136" s="169"/>
    </row>
    <row r="137" spans="2:40" s="122" customFormat="1" ht="15.6" hidden="1" customHeight="1" outlineLevel="1">
      <c r="B137" s="194"/>
      <c r="C137" s="195"/>
      <c r="D137" s="196"/>
      <c r="E137" s="222"/>
      <c r="F137" s="223"/>
      <c r="G137" s="179">
        <f t="shared" si="19"/>
        <v>0</v>
      </c>
      <c r="H137" s="207" t="s">
        <v>142</v>
      </c>
      <c r="I137" s="181">
        <v>0</v>
      </c>
      <c r="J137" s="179">
        <f t="shared" si="15"/>
        <v>0</v>
      </c>
      <c r="K137" s="224"/>
      <c r="L137" s="184"/>
      <c r="M137" s="198"/>
      <c r="N137" s="186">
        <f t="shared" si="16"/>
        <v>0</v>
      </c>
      <c r="O137" s="187">
        <f t="shared" si="17"/>
        <v>0</v>
      </c>
      <c r="P137" s="188">
        <v>0</v>
      </c>
      <c r="Q137" s="189">
        <f t="shared" si="18"/>
        <v>0</v>
      </c>
      <c r="R137" s="225"/>
      <c r="S137" s="226"/>
      <c r="T137" s="181">
        <v>0</v>
      </c>
      <c r="U137" s="181">
        <v>0</v>
      </c>
      <c r="V137" s="192">
        <f t="shared" si="6"/>
        <v>1</v>
      </c>
      <c r="W137" s="193">
        <f t="shared" si="7"/>
        <v>0</v>
      </c>
      <c r="X137" s="193">
        <f t="shared" si="8"/>
        <v>0</v>
      </c>
      <c r="Y137" s="193">
        <f t="shared" si="9"/>
        <v>0</v>
      </c>
      <c r="Z137" s="193">
        <f t="shared" si="8"/>
        <v>0</v>
      </c>
      <c r="AB137" s="169"/>
      <c r="AC137" s="169"/>
      <c r="AD137" s="170"/>
      <c r="AE137" s="169"/>
      <c r="AF137" s="170"/>
      <c r="AG137" s="171"/>
      <c r="AH137" s="172"/>
      <c r="AI137" s="172"/>
      <c r="AJ137" s="173"/>
      <c r="AK137" s="169"/>
      <c r="AL137" s="169"/>
      <c r="AM137" s="169"/>
      <c r="AN137" s="169"/>
    </row>
    <row r="138" spans="2:40" s="122" customFormat="1" ht="15.6" hidden="1" customHeight="1" outlineLevel="1">
      <c r="B138" s="199"/>
      <c r="C138" s="200"/>
      <c r="D138" s="201"/>
      <c r="E138" s="222"/>
      <c r="F138" s="223"/>
      <c r="G138" s="179">
        <f t="shared" si="19"/>
        <v>0</v>
      </c>
      <c r="H138" s="207" t="s">
        <v>142</v>
      </c>
      <c r="I138" s="181">
        <v>0</v>
      </c>
      <c r="J138" s="179">
        <f t="shared" si="15"/>
        <v>0</v>
      </c>
      <c r="K138" s="224"/>
      <c r="L138" s="184"/>
      <c r="M138" s="198"/>
      <c r="N138" s="186">
        <f t="shared" si="16"/>
        <v>0</v>
      </c>
      <c r="O138" s="187">
        <f t="shared" si="17"/>
        <v>0</v>
      </c>
      <c r="P138" s="188">
        <v>0</v>
      </c>
      <c r="Q138" s="189">
        <f t="shared" si="18"/>
        <v>0</v>
      </c>
      <c r="R138" s="225"/>
      <c r="S138" s="226"/>
      <c r="T138" s="181">
        <v>0</v>
      </c>
      <c r="U138" s="181">
        <v>0</v>
      </c>
      <c r="V138" s="192">
        <f t="shared" si="6"/>
        <v>1</v>
      </c>
      <c r="W138" s="193">
        <f t="shared" si="7"/>
        <v>0</v>
      </c>
      <c r="X138" s="193">
        <f t="shared" si="8"/>
        <v>0</v>
      </c>
      <c r="Y138" s="193">
        <f t="shared" si="9"/>
        <v>0</v>
      </c>
      <c r="Z138" s="193">
        <f t="shared" si="8"/>
        <v>0</v>
      </c>
      <c r="AB138" s="169"/>
      <c r="AC138" s="169"/>
      <c r="AD138" s="170"/>
      <c r="AE138" s="169"/>
      <c r="AF138" s="170"/>
      <c r="AG138" s="171"/>
      <c r="AH138" s="172"/>
      <c r="AI138" s="172"/>
      <c r="AJ138" s="173"/>
      <c r="AK138" s="169"/>
      <c r="AL138" s="169"/>
      <c r="AM138" s="169"/>
      <c r="AN138" s="169"/>
    </row>
    <row r="139" spans="2:40" s="122" customFormat="1" ht="16.149999999999999" customHeight="1" collapsed="1">
      <c r="B139" s="202">
        <v>0.4</v>
      </c>
      <c r="C139" s="203" t="s">
        <v>187</v>
      </c>
      <c r="D139" s="204"/>
      <c r="E139" s="205" t="s">
        <v>142</v>
      </c>
      <c r="F139" s="206">
        <f>SUM(F140:F154)</f>
        <v>0</v>
      </c>
      <c r="G139" s="206">
        <f>IF(AND(F139&lt;&gt;0,$D$31&lt;&gt;0),F139/$D$31,0)</f>
        <v>0</v>
      </c>
      <c r="H139" s="207" t="s">
        <v>142</v>
      </c>
      <c r="I139" s="208" t="s">
        <v>142</v>
      </c>
      <c r="J139" s="209">
        <f>SUM(J140:J154)</f>
        <v>0</v>
      </c>
      <c r="K139" s="210" t="s">
        <v>142</v>
      </c>
      <c r="L139" s="211" t="s">
        <v>142</v>
      </c>
      <c r="M139" s="212" t="s">
        <v>142</v>
      </c>
      <c r="N139" s="213" t="s">
        <v>142</v>
      </c>
      <c r="O139" s="214">
        <f>SUM(O140:O154)</f>
        <v>0</v>
      </c>
      <c r="P139" s="215" t="s">
        <v>142</v>
      </c>
      <c r="Q139" s="216">
        <f>SUM(Q140:Q154)</f>
        <v>0</v>
      </c>
      <c r="R139" s="217" t="s">
        <v>142</v>
      </c>
      <c r="S139" s="218" t="s">
        <v>142</v>
      </c>
      <c r="T139" s="219">
        <f>IF(W139&lt;&gt;0,W139/($F$139+$O$139),0)</f>
        <v>0</v>
      </c>
      <c r="U139" s="219">
        <f>IF(Y139&lt;&gt;0,Y139/($F$139+$O$139),0)</f>
        <v>0</v>
      </c>
      <c r="V139" s="220">
        <f t="shared" si="6"/>
        <v>1</v>
      </c>
      <c r="W139" s="221">
        <f>SUM(W140:W154)</f>
        <v>0</v>
      </c>
      <c r="X139" s="221">
        <f t="shared" si="8"/>
        <v>0</v>
      </c>
      <c r="Y139" s="221">
        <f>SUM(Y140:Y154)</f>
        <v>0</v>
      </c>
      <c r="Z139" s="221">
        <f t="shared" si="8"/>
        <v>0</v>
      </c>
      <c r="AB139" s="169"/>
      <c r="AC139" s="169"/>
      <c r="AD139" s="170"/>
      <c r="AE139" s="169"/>
      <c r="AF139" s="170"/>
      <c r="AG139" s="171"/>
      <c r="AH139" s="172"/>
      <c r="AI139" s="172"/>
      <c r="AJ139" s="173"/>
      <c r="AK139" s="169"/>
      <c r="AL139" s="169"/>
      <c r="AM139" s="169"/>
      <c r="AN139" s="169"/>
    </row>
    <row r="140" spans="2:40" s="122" customFormat="1" ht="16.149999999999999" hidden="1" customHeight="1" outlineLevel="1">
      <c r="B140" s="174">
        <v>0.4</v>
      </c>
      <c r="C140" s="175" t="s">
        <v>187</v>
      </c>
      <c r="D140" s="176"/>
      <c r="E140" s="222"/>
      <c r="F140" s="223"/>
      <c r="G140" s="179">
        <f>IF(AND(F140&lt;&gt;0,$D$31&lt;&gt;0),F140/$D$31,0)</f>
        <v>0</v>
      </c>
      <c r="H140" s="207" t="s">
        <v>142</v>
      </c>
      <c r="I140" s="181">
        <v>0</v>
      </c>
      <c r="J140" s="179">
        <f t="shared" ref="J140:J154" si="20">I140*F140</f>
        <v>0</v>
      </c>
      <c r="K140" s="224"/>
      <c r="L140" s="184"/>
      <c r="M140" s="198"/>
      <c r="N140" s="186">
        <f>IF(M140&lt;&gt;0,INT(59/M140),0)</f>
        <v>0</v>
      </c>
      <c r="O140" s="187">
        <f>F140*N140</f>
        <v>0</v>
      </c>
      <c r="P140" s="188">
        <v>0</v>
      </c>
      <c r="Q140" s="189">
        <f>O140*P140</f>
        <v>0</v>
      </c>
      <c r="R140" s="225"/>
      <c r="S140" s="226"/>
      <c r="T140" s="181">
        <v>0</v>
      </c>
      <c r="U140" s="181">
        <v>0</v>
      </c>
      <c r="V140" s="192">
        <f t="shared" si="6"/>
        <v>1</v>
      </c>
      <c r="W140" s="193">
        <f t="shared" si="7"/>
        <v>0</v>
      </c>
      <c r="X140" s="193">
        <f t="shared" si="8"/>
        <v>0</v>
      </c>
      <c r="Y140" s="193">
        <f t="shared" si="9"/>
        <v>0</v>
      </c>
      <c r="Z140" s="193">
        <f t="shared" si="8"/>
        <v>0</v>
      </c>
      <c r="AB140" s="169"/>
      <c r="AC140" s="169"/>
      <c r="AD140" s="170"/>
      <c r="AE140" s="169"/>
      <c r="AF140" s="170"/>
      <c r="AG140" s="171"/>
      <c r="AH140" s="172"/>
      <c r="AI140" s="172"/>
      <c r="AJ140" s="173"/>
      <c r="AK140" s="169"/>
      <c r="AL140" s="169"/>
      <c r="AM140" s="169"/>
      <c r="AN140" s="169"/>
    </row>
    <row r="141" spans="2:40" s="122" customFormat="1" ht="16.149999999999999" hidden="1" customHeight="1" outlineLevel="1">
      <c r="B141" s="194"/>
      <c r="C141" s="195"/>
      <c r="D141" s="196"/>
      <c r="E141" s="222"/>
      <c r="F141" s="223"/>
      <c r="G141" s="179">
        <f>IF(AND(F141&lt;&gt;0,$D$31&lt;&gt;0),F141/$D$31,0)</f>
        <v>0</v>
      </c>
      <c r="H141" s="207" t="s">
        <v>142</v>
      </c>
      <c r="I141" s="181">
        <v>0</v>
      </c>
      <c r="J141" s="179">
        <f t="shared" si="20"/>
        <v>0</v>
      </c>
      <c r="K141" s="224"/>
      <c r="L141" s="184"/>
      <c r="M141" s="198"/>
      <c r="N141" s="186">
        <f t="shared" ref="N141:N154" si="21">IF(M141&lt;&gt;0,INT(59/M141),0)</f>
        <v>0</v>
      </c>
      <c r="O141" s="187">
        <f t="shared" ref="O141:O154" si="22">F141*N141</f>
        <v>0</v>
      </c>
      <c r="P141" s="188">
        <v>0</v>
      </c>
      <c r="Q141" s="189">
        <f t="shared" ref="Q141:Q154" si="23">O141*P141</f>
        <v>0</v>
      </c>
      <c r="R141" s="225"/>
      <c r="S141" s="226"/>
      <c r="T141" s="181">
        <v>0</v>
      </c>
      <c r="U141" s="181">
        <v>0</v>
      </c>
      <c r="V141" s="192">
        <f t="shared" si="6"/>
        <v>1</v>
      </c>
      <c r="W141" s="193">
        <f t="shared" si="7"/>
        <v>0</v>
      </c>
      <c r="X141" s="193">
        <f t="shared" si="8"/>
        <v>0</v>
      </c>
      <c r="Y141" s="193">
        <f t="shared" si="9"/>
        <v>0</v>
      </c>
      <c r="Z141" s="193">
        <f t="shared" si="8"/>
        <v>0</v>
      </c>
      <c r="AB141" s="169"/>
      <c r="AC141" s="169"/>
      <c r="AD141" s="170"/>
      <c r="AE141" s="169"/>
      <c r="AF141" s="170"/>
      <c r="AG141" s="171"/>
      <c r="AH141" s="172"/>
      <c r="AI141" s="172"/>
      <c r="AJ141" s="173"/>
      <c r="AK141" s="169"/>
      <c r="AL141" s="169"/>
      <c r="AM141" s="169"/>
      <c r="AN141" s="169"/>
    </row>
    <row r="142" spans="2:40" s="122" customFormat="1" ht="16.149999999999999" hidden="1" customHeight="1" outlineLevel="1">
      <c r="B142" s="194"/>
      <c r="C142" s="195"/>
      <c r="D142" s="196"/>
      <c r="E142" s="222"/>
      <c r="F142" s="223"/>
      <c r="G142" s="179">
        <f t="shared" ref="G142:G154" si="24">IF(AND(F142&lt;&gt;0,$D$31&lt;&gt;0),F142/$D$31,0)</f>
        <v>0</v>
      </c>
      <c r="H142" s="207" t="s">
        <v>142</v>
      </c>
      <c r="I142" s="181">
        <v>0</v>
      </c>
      <c r="J142" s="179">
        <f t="shared" si="20"/>
        <v>0</v>
      </c>
      <c r="K142" s="224"/>
      <c r="L142" s="184"/>
      <c r="M142" s="198"/>
      <c r="N142" s="186">
        <f t="shared" si="21"/>
        <v>0</v>
      </c>
      <c r="O142" s="187">
        <f t="shared" si="22"/>
        <v>0</v>
      </c>
      <c r="P142" s="188">
        <v>0</v>
      </c>
      <c r="Q142" s="189">
        <f t="shared" si="23"/>
        <v>0</v>
      </c>
      <c r="R142" s="225"/>
      <c r="S142" s="226"/>
      <c r="T142" s="181">
        <v>0</v>
      </c>
      <c r="U142" s="181">
        <v>0</v>
      </c>
      <c r="V142" s="192">
        <f t="shared" si="6"/>
        <v>1</v>
      </c>
      <c r="W142" s="193">
        <f t="shared" si="7"/>
        <v>0</v>
      </c>
      <c r="X142" s="193">
        <f t="shared" si="8"/>
        <v>0</v>
      </c>
      <c r="Y142" s="193">
        <f t="shared" si="9"/>
        <v>0</v>
      </c>
      <c r="Z142" s="193">
        <f t="shared" si="8"/>
        <v>0</v>
      </c>
      <c r="AB142" s="169"/>
      <c r="AC142" s="169"/>
      <c r="AD142" s="170"/>
      <c r="AE142" s="169"/>
      <c r="AF142" s="170"/>
      <c r="AG142" s="171"/>
      <c r="AH142" s="172"/>
      <c r="AI142" s="172"/>
      <c r="AJ142" s="173"/>
      <c r="AK142" s="169"/>
      <c r="AL142" s="169"/>
      <c r="AM142" s="169"/>
      <c r="AN142" s="169"/>
    </row>
    <row r="143" spans="2:40" s="122" customFormat="1" ht="16.149999999999999" hidden="1" customHeight="1" outlineLevel="1">
      <c r="B143" s="194"/>
      <c r="C143" s="195"/>
      <c r="D143" s="196"/>
      <c r="E143" s="222"/>
      <c r="F143" s="223"/>
      <c r="G143" s="179">
        <f t="shared" si="24"/>
        <v>0</v>
      </c>
      <c r="H143" s="207" t="s">
        <v>142</v>
      </c>
      <c r="I143" s="181">
        <v>0</v>
      </c>
      <c r="J143" s="179">
        <f t="shared" si="20"/>
        <v>0</v>
      </c>
      <c r="K143" s="224"/>
      <c r="L143" s="184"/>
      <c r="M143" s="198"/>
      <c r="N143" s="186">
        <f t="shared" si="21"/>
        <v>0</v>
      </c>
      <c r="O143" s="187">
        <f t="shared" si="22"/>
        <v>0</v>
      </c>
      <c r="P143" s="188">
        <v>0</v>
      </c>
      <c r="Q143" s="189">
        <f t="shared" si="23"/>
        <v>0</v>
      </c>
      <c r="R143" s="225"/>
      <c r="S143" s="226"/>
      <c r="T143" s="181">
        <v>0</v>
      </c>
      <c r="U143" s="181">
        <v>0</v>
      </c>
      <c r="V143" s="192">
        <f t="shared" si="6"/>
        <v>1</v>
      </c>
      <c r="W143" s="193">
        <f t="shared" si="7"/>
        <v>0</v>
      </c>
      <c r="X143" s="193">
        <f t="shared" si="8"/>
        <v>0</v>
      </c>
      <c r="Y143" s="193">
        <f t="shared" si="9"/>
        <v>0</v>
      </c>
      <c r="Z143" s="193">
        <f t="shared" si="8"/>
        <v>0</v>
      </c>
      <c r="AB143" s="169"/>
      <c r="AC143" s="169"/>
      <c r="AD143" s="170"/>
      <c r="AE143" s="169"/>
      <c r="AF143" s="170"/>
      <c r="AG143" s="171"/>
      <c r="AH143" s="172"/>
      <c r="AI143" s="172"/>
      <c r="AJ143" s="173"/>
      <c r="AK143" s="169"/>
      <c r="AL143" s="169"/>
      <c r="AM143" s="169"/>
      <c r="AN143" s="169"/>
    </row>
    <row r="144" spans="2:40" s="122" customFormat="1" ht="16.149999999999999" hidden="1" customHeight="1" outlineLevel="1">
      <c r="B144" s="194"/>
      <c r="C144" s="195"/>
      <c r="D144" s="196"/>
      <c r="E144" s="222"/>
      <c r="F144" s="223"/>
      <c r="G144" s="179">
        <f t="shared" si="24"/>
        <v>0</v>
      </c>
      <c r="H144" s="207" t="s">
        <v>142</v>
      </c>
      <c r="I144" s="181">
        <v>0</v>
      </c>
      <c r="J144" s="179">
        <f t="shared" si="20"/>
        <v>0</v>
      </c>
      <c r="K144" s="224"/>
      <c r="L144" s="184"/>
      <c r="M144" s="198"/>
      <c r="N144" s="186">
        <f t="shared" si="21"/>
        <v>0</v>
      </c>
      <c r="O144" s="187">
        <f t="shared" si="22"/>
        <v>0</v>
      </c>
      <c r="P144" s="188">
        <v>0</v>
      </c>
      <c r="Q144" s="189">
        <f t="shared" si="23"/>
        <v>0</v>
      </c>
      <c r="R144" s="225"/>
      <c r="S144" s="226"/>
      <c r="T144" s="181">
        <v>0</v>
      </c>
      <c r="U144" s="181">
        <v>0</v>
      </c>
      <c r="V144" s="192">
        <f t="shared" si="6"/>
        <v>1</v>
      </c>
      <c r="W144" s="193">
        <f t="shared" si="7"/>
        <v>0</v>
      </c>
      <c r="X144" s="193">
        <f t="shared" si="8"/>
        <v>0</v>
      </c>
      <c r="Y144" s="193">
        <f t="shared" si="9"/>
        <v>0</v>
      </c>
      <c r="Z144" s="193">
        <f t="shared" si="8"/>
        <v>0</v>
      </c>
      <c r="AB144" s="169"/>
      <c r="AC144" s="169"/>
      <c r="AD144" s="170"/>
      <c r="AE144" s="169"/>
      <c r="AF144" s="170"/>
      <c r="AG144" s="171"/>
      <c r="AH144" s="172"/>
      <c r="AI144" s="172"/>
      <c r="AJ144" s="173"/>
      <c r="AK144" s="169"/>
      <c r="AL144" s="169"/>
      <c r="AM144" s="169"/>
      <c r="AN144" s="169"/>
    </row>
    <row r="145" spans="2:40" s="122" customFormat="1" ht="16.149999999999999" hidden="1" customHeight="1" outlineLevel="1">
      <c r="B145" s="194"/>
      <c r="C145" s="195"/>
      <c r="D145" s="196"/>
      <c r="E145" s="222"/>
      <c r="F145" s="223"/>
      <c r="G145" s="179">
        <f t="shared" si="24"/>
        <v>0</v>
      </c>
      <c r="H145" s="207" t="s">
        <v>142</v>
      </c>
      <c r="I145" s="181">
        <v>0</v>
      </c>
      <c r="J145" s="179">
        <f t="shared" si="20"/>
        <v>0</v>
      </c>
      <c r="K145" s="224"/>
      <c r="L145" s="184"/>
      <c r="M145" s="198"/>
      <c r="N145" s="186">
        <f t="shared" si="21"/>
        <v>0</v>
      </c>
      <c r="O145" s="187">
        <f t="shared" si="22"/>
        <v>0</v>
      </c>
      <c r="P145" s="188">
        <v>0</v>
      </c>
      <c r="Q145" s="189">
        <f t="shared" si="23"/>
        <v>0</v>
      </c>
      <c r="R145" s="225"/>
      <c r="S145" s="226"/>
      <c r="T145" s="181">
        <v>0</v>
      </c>
      <c r="U145" s="181">
        <v>0</v>
      </c>
      <c r="V145" s="192">
        <f t="shared" si="6"/>
        <v>1</v>
      </c>
      <c r="W145" s="193">
        <f t="shared" si="7"/>
        <v>0</v>
      </c>
      <c r="X145" s="193">
        <f t="shared" si="8"/>
        <v>0</v>
      </c>
      <c r="Y145" s="193">
        <f t="shared" si="9"/>
        <v>0</v>
      </c>
      <c r="Z145" s="193">
        <f t="shared" si="8"/>
        <v>0</v>
      </c>
      <c r="AB145" s="169"/>
      <c r="AC145" s="169"/>
      <c r="AD145" s="170"/>
      <c r="AE145" s="169"/>
      <c r="AF145" s="170"/>
      <c r="AG145" s="171"/>
      <c r="AH145" s="172"/>
      <c r="AI145" s="172"/>
      <c r="AJ145" s="173"/>
      <c r="AK145" s="169"/>
      <c r="AL145" s="169"/>
      <c r="AM145" s="169"/>
      <c r="AN145" s="169"/>
    </row>
    <row r="146" spans="2:40" s="122" customFormat="1" ht="16.149999999999999" hidden="1" customHeight="1" outlineLevel="1">
      <c r="B146" s="194"/>
      <c r="C146" s="195"/>
      <c r="D146" s="196"/>
      <c r="E146" s="222"/>
      <c r="F146" s="223"/>
      <c r="G146" s="179">
        <f t="shared" si="24"/>
        <v>0</v>
      </c>
      <c r="H146" s="207" t="s">
        <v>142</v>
      </c>
      <c r="I146" s="181">
        <v>0</v>
      </c>
      <c r="J146" s="179">
        <f t="shared" si="20"/>
        <v>0</v>
      </c>
      <c r="K146" s="224"/>
      <c r="L146" s="184"/>
      <c r="M146" s="198"/>
      <c r="N146" s="186">
        <f t="shared" si="21"/>
        <v>0</v>
      </c>
      <c r="O146" s="187">
        <f t="shared" si="22"/>
        <v>0</v>
      </c>
      <c r="P146" s="188">
        <v>0</v>
      </c>
      <c r="Q146" s="189">
        <f t="shared" si="23"/>
        <v>0</v>
      </c>
      <c r="R146" s="225"/>
      <c r="S146" s="226"/>
      <c r="T146" s="181">
        <v>0</v>
      </c>
      <c r="U146" s="181">
        <v>0</v>
      </c>
      <c r="V146" s="192">
        <f t="shared" si="6"/>
        <v>1</v>
      </c>
      <c r="W146" s="193">
        <f t="shared" si="7"/>
        <v>0</v>
      </c>
      <c r="X146" s="193">
        <f t="shared" si="8"/>
        <v>0</v>
      </c>
      <c r="Y146" s="193">
        <f t="shared" si="9"/>
        <v>0</v>
      </c>
      <c r="Z146" s="193">
        <f t="shared" si="8"/>
        <v>0</v>
      </c>
      <c r="AB146" s="169"/>
      <c r="AC146" s="169"/>
      <c r="AD146" s="170"/>
      <c r="AE146" s="169"/>
      <c r="AF146" s="170"/>
      <c r="AG146" s="171"/>
      <c r="AH146" s="172"/>
      <c r="AI146" s="172"/>
      <c r="AJ146" s="173"/>
      <c r="AK146" s="169"/>
      <c r="AL146" s="169"/>
      <c r="AM146" s="169"/>
      <c r="AN146" s="169"/>
    </row>
    <row r="147" spans="2:40" s="122" customFormat="1" ht="16.149999999999999" hidden="1" customHeight="1" outlineLevel="1">
      <c r="B147" s="194"/>
      <c r="C147" s="195"/>
      <c r="D147" s="196"/>
      <c r="E147" s="222"/>
      <c r="F147" s="223"/>
      <c r="G147" s="179">
        <f t="shared" si="24"/>
        <v>0</v>
      </c>
      <c r="H147" s="207" t="s">
        <v>142</v>
      </c>
      <c r="I147" s="181">
        <v>0</v>
      </c>
      <c r="J147" s="179">
        <f t="shared" si="20"/>
        <v>0</v>
      </c>
      <c r="K147" s="224"/>
      <c r="L147" s="184"/>
      <c r="M147" s="198"/>
      <c r="N147" s="186">
        <f t="shared" si="21"/>
        <v>0</v>
      </c>
      <c r="O147" s="187">
        <f t="shared" si="22"/>
        <v>0</v>
      </c>
      <c r="P147" s="188">
        <v>0</v>
      </c>
      <c r="Q147" s="189">
        <f t="shared" si="23"/>
        <v>0</v>
      </c>
      <c r="R147" s="225"/>
      <c r="S147" s="226"/>
      <c r="T147" s="181">
        <v>0</v>
      </c>
      <c r="U147" s="181">
        <v>0</v>
      </c>
      <c r="V147" s="192">
        <f t="shared" si="6"/>
        <v>1</v>
      </c>
      <c r="W147" s="193">
        <f t="shared" si="7"/>
        <v>0</v>
      </c>
      <c r="X147" s="193">
        <f t="shared" si="8"/>
        <v>0</v>
      </c>
      <c r="Y147" s="193">
        <f t="shared" si="9"/>
        <v>0</v>
      </c>
      <c r="Z147" s="193">
        <f t="shared" si="8"/>
        <v>0</v>
      </c>
      <c r="AB147" s="169"/>
      <c r="AC147" s="169"/>
      <c r="AD147" s="170"/>
      <c r="AE147" s="169"/>
      <c r="AF147" s="170"/>
      <c r="AG147" s="171"/>
      <c r="AH147" s="172"/>
      <c r="AI147" s="172"/>
      <c r="AJ147" s="173"/>
      <c r="AK147" s="169"/>
      <c r="AL147" s="169"/>
      <c r="AM147" s="169"/>
      <c r="AN147" s="169"/>
    </row>
    <row r="148" spans="2:40" s="122" customFormat="1" ht="16.149999999999999" hidden="1" customHeight="1" outlineLevel="1">
      <c r="B148" s="194"/>
      <c r="C148" s="195"/>
      <c r="D148" s="196"/>
      <c r="E148" s="222"/>
      <c r="F148" s="223"/>
      <c r="G148" s="179">
        <f t="shared" si="24"/>
        <v>0</v>
      </c>
      <c r="H148" s="207" t="s">
        <v>142</v>
      </c>
      <c r="I148" s="181">
        <v>0</v>
      </c>
      <c r="J148" s="179">
        <f t="shared" si="20"/>
        <v>0</v>
      </c>
      <c r="K148" s="224"/>
      <c r="L148" s="184"/>
      <c r="M148" s="198"/>
      <c r="N148" s="186">
        <f t="shared" si="21"/>
        <v>0</v>
      </c>
      <c r="O148" s="187">
        <f t="shared" si="22"/>
        <v>0</v>
      </c>
      <c r="P148" s="188">
        <v>0</v>
      </c>
      <c r="Q148" s="189">
        <f t="shared" si="23"/>
        <v>0</v>
      </c>
      <c r="R148" s="225"/>
      <c r="S148" s="226"/>
      <c r="T148" s="181">
        <v>0</v>
      </c>
      <c r="U148" s="181">
        <v>0</v>
      </c>
      <c r="V148" s="192">
        <f t="shared" si="6"/>
        <v>1</v>
      </c>
      <c r="W148" s="193">
        <f t="shared" si="7"/>
        <v>0</v>
      </c>
      <c r="X148" s="193">
        <f t="shared" si="8"/>
        <v>0</v>
      </c>
      <c r="Y148" s="193">
        <f t="shared" si="9"/>
        <v>0</v>
      </c>
      <c r="Z148" s="193">
        <f t="shared" si="8"/>
        <v>0</v>
      </c>
      <c r="AB148" s="169"/>
      <c r="AC148" s="169"/>
      <c r="AD148" s="170"/>
      <c r="AE148" s="169"/>
      <c r="AF148" s="170"/>
      <c r="AG148" s="171"/>
      <c r="AH148" s="172"/>
      <c r="AI148" s="172"/>
      <c r="AJ148" s="173"/>
      <c r="AK148" s="169"/>
      <c r="AL148" s="169"/>
      <c r="AM148" s="169"/>
      <c r="AN148" s="169"/>
    </row>
    <row r="149" spans="2:40" s="122" customFormat="1" ht="16.149999999999999" hidden="1" customHeight="1" outlineLevel="1">
      <c r="B149" s="194"/>
      <c r="C149" s="195"/>
      <c r="D149" s="196"/>
      <c r="E149" s="222"/>
      <c r="F149" s="223"/>
      <c r="G149" s="179">
        <f t="shared" si="24"/>
        <v>0</v>
      </c>
      <c r="H149" s="207" t="s">
        <v>142</v>
      </c>
      <c r="I149" s="181">
        <v>0</v>
      </c>
      <c r="J149" s="179">
        <f t="shared" si="20"/>
        <v>0</v>
      </c>
      <c r="K149" s="224"/>
      <c r="L149" s="184"/>
      <c r="M149" s="198"/>
      <c r="N149" s="186">
        <f t="shared" si="21"/>
        <v>0</v>
      </c>
      <c r="O149" s="187">
        <f t="shared" si="22"/>
        <v>0</v>
      </c>
      <c r="P149" s="188">
        <v>0</v>
      </c>
      <c r="Q149" s="189">
        <f t="shared" si="23"/>
        <v>0</v>
      </c>
      <c r="R149" s="225"/>
      <c r="S149" s="226"/>
      <c r="T149" s="181">
        <v>0</v>
      </c>
      <c r="U149" s="181">
        <v>0</v>
      </c>
      <c r="V149" s="192">
        <f t="shared" si="6"/>
        <v>1</v>
      </c>
      <c r="W149" s="193">
        <f t="shared" si="7"/>
        <v>0</v>
      </c>
      <c r="X149" s="193">
        <f t="shared" si="8"/>
        <v>0</v>
      </c>
      <c r="Y149" s="193">
        <f t="shared" si="9"/>
        <v>0</v>
      </c>
      <c r="Z149" s="193">
        <f t="shared" si="8"/>
        <v>0</v>
      </c>
      <c r="AB149" s="169"/>
      <c r="AC149" s="169"/>
      <c r="AD149" s="170"/>
      <c r="AE149" s="169"/>
      <c r="AF149" s="170"/>
      <c r="AG149" s="171"/>
      <c r="AH149" s="172"/>
      <c r="AI149" s="172"/>
      <c r="AJ149" s="173"/>
      <c r="AK149" s="169"/>
      <c r="AL149" s="169"/>
      <c r="AM149" s="169"/>
      <c r="AN149" s="169"/>
    </row>
    <row r="150" spans="2:40" s="122" customFormat="1" ht="16.149999999999999" hidden="1" customHeight="1" outlineLevel="1">
      <c r="B150" s="194"/>
      <c r="C150" s="195"/>
      <c r="D150" s="196"/>
      <c r="E150" s="222"/>
      <c r="F150" s="223"/>
      <c r="G150" s="179">
        <f t="shared" si="24"/>
        <v>0</v>
      </c>
      <c r="H150" s="207" t="s">
        <v>142</v>
      </c>
      <c r="I150" s="181">
        <v>0</v>
      </c>
      <c r="J150" s="179">
        <f t="shared" si="20"/>
        <v>0</v>
      </c>
      <c r="K150" s="224"/>
      <c r="L150" s="184"/>
      <c r="M150" s="198"/>
      <c r="N150" s="186">
        <f t="shared" si="21"/>
        <v>0</v>
      </c>
      <c r="O150" s="187">
        <f t="shared" si="22"/>
        <v>0</v>
      </c>
      <c r="P150" s="188">
        <v>0</v>
      </c>
      <c r="Q150" s="189">
        <f t="shared" si="23"/>
        <v>0</v>
      </c>
      <c r="R150" s="225"/>
      <c r="S150" s="226"/>
      <c r="T150" s="181">
        <v>0</v>
      </c>
      <c r="U150" s="181">
        <v>0</v>
      </c>
      <c r="V150" s="192">
        <f t="shared" si="6"/>
        <v>1</v>
      </c>
      <c r="W150" s="193">
        <f t="shared" si="7"/>
        <v>0</v>
      </c>
      <c r="X150" s="193">
        <f t="shared" si="8"/>
        <v>0</v>
      </c>
      <c r="Y150" s="193">
        <f t="shared" si="9"/>
        <v>0</v>
      </c>
      <c r="Z150" s="193">
        <f t="shared" si="8"/>
        <v>0</v>
      </c>
      <c r="AB150" s="169"/>
      <c r="AC150" s="169"/>
      <c r="AD150" s="170"/>
      <c r="AE150" s="169"/>
      <c r="AF150" s="170"/>
      <c r="AG150" s="171"/>
      <c r="AH150" s="172"/>
      <c r="AI150" s="172"/>
      <c r="AJ150" s="173"/>
      <c r="AK150" s="169"/>
      <c r="AL150" s="169"/>
      <c r="AM150" s="169"/>
      <c r="AN150" s="169"/>
    </row>
    <row r="151" spans="2:40" s="122" customFormat="1" ht="16.149999999999999" hidden="1" customHeight="1" outlineLevel="1">
      <c r="B151" s="194"/>
      <c r="C151" s="195"/>
      <c r="D151" s="196"/>
      <c r="E151" s="222"/>
      <c r="F151" s="223"/>
      <c r="G151" s="179">
        <f t="shared" si="24"/>
        <v>0</v>
      </c>
      <c r="H151" s="207" t="s">
        <v>142</v>
      </c>
      <c r="I151" s="181">
        <v>0</v>
      </c>
      <c r="J151" s="179">
        <f t="shared" si="20"/>
        <v>0</v>
      </c>
      <c r="K151" s="224"/>
      <c r="L151" s="184"/>
      <c r="M151" s="198"/>
      <c r="N151" s="186">
        <f t="shared" si="21"/>
        <v>0</v>
      </c>
      <c r="O151" s="187">
        <f t="shared" si="22"/>
        <v>0</v>
      </c>
      <c r="P151" s="188">
        <v>0</v>
      </c>
      <c r="Q151" s="189">
        <f t="shared" si="23"/>
        <v>0</v>
      </c>
      <c r="R151" s="225"/>
      <c r="S151" s="226"/>
      <c r="T151" s="181">
        <v>0</v>
      </c>
      <c r="U151" s="181">
        <v>0</v>
      </c>
      <c r="V151" s="192">
        <f t="shared" si="6"/>
        <v>1</v>
      </c>
      <c r="W151" s="193">
        <f t="shared" si="7"/>
        <v>0</v>
      </c>
      <c r="X151" s="193">
        <f t="shared" si="8"/>
        <v>0</v>
      </c>
      <c r="Y151" s="193">
        <f t="shared" si="9"/>
        <v>0</v>
      </c>
      <c r="Z151" s="193">
        <f t="shared" si="8"/>
        <v>0</v>
      </c>
      <c r="AB151" s="169"/>
      <c r="AC151" s="169"/>
      <c r="AD151" s="170"/>
      <c r="AE151" s="169"/>
      <c r="AF151" s="170"/>
      <c r="AG151" s="171"/>
      <c r="AH151" s="172"/>
      <c r="AI151" s="172"/>
      <c r="AJ151" s="173"/>
      <c r="AK151" s="169"/>
      <c r="AL151" s="169"/>
      <c r="AM151" s="169"/>
      <c r="AN151" s="169"/>
    </row>
    <row r="152" spans="2:40" s="122" customFormat="1" ht="16.149999999999999" hidden="1" customHeight="1" outlineLevel="1">
      <c r="B152" s="194"/>
      <c r="C152" s="195"/>
      <c r="D152" s="196"/>
      <c r="E152" s="222"/>
      <c r="F152" s="223"/>
      <c r="G152" s="179">
        <f t="shared" si="24"/>
        <v>0</v>
      </c>
      <c r="H152" s="207" t="s">
        <v>142</v>
      </c>
      <c r="I152" s="181">
        <v>0</v>
      </c>
      <c r="J152" s="179">
        <f t="shared" si="20"/>
        <v>0</v>
      </c>
      <c r="K152" s="224"/>
      <c r="L152" s="184"/>
      <c r="M152" s="198"/>
      <c r="N152" s="186">
        <f t="shared" si="21"/>
        <v>0</v>
      </c>
      <c r="O152" s="187">
        <f t="shared" si="22"/>
        <v>0</v>
      </c>
      <c r="P152" s="188">
        <v>0</v>
      </c>
      <c r="Q152" s="189">
        <f t="shared" si="23"/>
        <v>0</v>
      </c>
      <c r="R152" s="225"/>
      <c r="S152" s="226"/>
      <c r="T152" s="181">
        <v>0</v>
      </c>
      <c r="U152" s="181">
        <v>0</v>
      </c>
      <c r="V152" s="192">
        <f t="shared" si="6"/>
        <v>1</v>
      </c>
      <c r="W152" s="193">
        <f t="shared" si="7"/>
        <v>0</v>
      </c>
      <c r="X152" s="193">
        <f t="shared" si="8"/>
        <v>0</v>
      </c>
      <c r="Y152" s="193">
        <f t="shared" si="9"/>
        <v>0</v>
      </c>
      <c r="Z152" s="193">
        <f t="shared" si="8"/>
        <v>0</v>
      </c>
      <c r="AB152" s="169"/>
      <c r="AC152" s="169"/>
      <c r="AD152" s="170"/>
      <c r="AE152" s="169"/>
      <c r="AF152" s="170"/>
      <c r="AG152" s="171"/>
      <c r="AH152" s="172"/>
      <c r="AI152" s="172"/>
      <c r="AJ152" s="173"/>
      <c r="AK152" s="169"/>
      <c r="AL152" s="169"/>
      <c r="AM152" s="169"/>
      <c r="AN152" s="169"/>
    </row>
    <row r="153" spans="2:40" s="122" customFormat="1" ht="16.149999999999999" hidden="1" customHeight="1" outlineLevel="1">
      <c r="B153" s="194"/>
      <c r="C153" s="195"/>
      <c r="D153" s="196"/>
      <c r="E153" s="222"/>
      <c r="F153" s="223"/>
      <c r="G153" s="179">
        <f t="shared" si="24"/>
        <v>0</v>
      </c>
      <c r="H153" s="207" t="s">
        <v>142</v>
      </c>
      <c r="I153" s="181">
        <v>0</v>
      </c>
      <c r="J153" s="179">
        <f t="shared" si="20"/>
        <v>0</v>
      </c>
      <c r="K153" s="224"/>
      <c r="L153" s="184"/>
      <c r="M153" s="198"/>
      <c r="N153" s="186">
        <f t="shared" si="21"/>
        <v>0</v>
      </c>
      <c r="O153" s="187">
        <f t="shared" si="22"/>
        <v>0</v>
      </c>
      <c r="P153" s="188">
        <v>0</v>
      </c>
      <c r="Q153" s="189">
        <f t="shared" si="23"/>
        <v>0</v>
      </c>
      <c r="R153" s="225"/>
      <c r="S153" s="226"/>
      <c r="T153" s="181">
        <v>0</v>
      </c>
      <c r="U153" s="181">
        <v>0</v>
      </c>
      <c r="V153" s="192">
        <f t="shared" si="6"/>
        <v>1</v>
      </c>
      <c r="W153" s="193">
        <f t="shared" si="7"/>
        <v>0</v>
      </c>
      <c r="X153" s="193">
        <f t="shared" si="8"/>
        <v>0</v>
      </c>
      <c r="Y153" s="193">
        <f t="shared" si="9"/>
        <v>0</v>
      </c>
      <c r="Z153" s="193">
        <f t="shared" si="8"/>
        <v>0</v>
      </c>
      <c r="AB153" s="169"/>
      <c r="AC153" s="169"/>
      <c r="AD153" s="170"/>
      <c r="AE153" s="169"/>
      <c r="AF153" s="170"/>
      <c r="AG153" s="171"/>
      <c r="AH153" s="172"/>
      <c r="AI153" s="172"/>
      <c r="AJ153" s="173"/>
      <c r="AK153" s="169"/>
      <c r="AL153" s="169"/>
      <c r="AM153" s="169"/>
      <c r="AN153" s="169"/>
    </row>
    <row r="154" spans="2:40" s="122" customFormat="1" ht="16.149999999999999" hidden="1" customHeight="1" outlineLevel="1">
      <c r="B154" s="199"/>
      <c r="C154" s="200"/>
      <c r="D154" s="201"/>
      <c r="E154" s="222"/>
      <c r="F154" s="223"/>
      <c r="G154" s="179">
        <f t="shared" si="24"/>
        <v>0</v>
      </c>
      <c r="H154" s="207" t="s">
        <v>142</v>
      </c>
      <c r="I154" s="181">
        <v>0</v>
      </c>
      <c r="J154" s="179">
        <f t="shared" si="20"/>
        <v>0</v>
      </c>
      <c r="K154" s="224"/>
      <c r="L154" s="184"/>
      <c r="M154" s="198"/>
      <c r="N154" s="186">
        <f t="shared" si="21"/>
        <v>0</v>
      </c>
      <c r="O154" s="187">
        <f t="shared" si="22"/>
        <v>0</v>
      </c>
      <c r="P154" s="188">
        <v>0</v>
      </c>
      <c r="Q154" s="189">
        <f t="shared" si="23"/>
        <v>0</v>
      </c>
      <c r="R154" s="225"/>
      <c r="S154" s="226"/>
      <c r="T154" s="181">
        <v>0</v>
      </c>
      <c r="U154" s="181">
        <v>0</v>
      </c>
      <c r="V154" s="192">
        <f t="shared" si="6"/>
        <v>1</v>
      </c>
      <c r="W154" s="193">
        <f t="shared" si="7"/>
        <v>0</v>
      </c>
      <c r="X154" s="193">
        <f t="shared" si="8"/>
        <v>0</v>
      </c>
      <c r="Y154" s="193">
        <f t="shared" si="9"/>
        <v>0</v>
      </c>
      <c r="Z154" s="193">
        <f t="shared" si="8"/>
        <v>0</v>
      </c>
      <c r="AB154" s="169"/>
      <c r="AC154" s="169"/>
      <c r="AD154" s="170"/>
      <c r="AE154" s="169"/>
      <c r="AF154" s="170"/>
      <c r="AG154" s="171"/>
      <c r="AH154" s="172"/>
      <c r="AI154" s="172"/>
      <c r="AJ154" s="173"/>
      <c r="AK154" s="169"/>
      <c r="AL154" s="169"/>
      <c r="AM154" s="169"/>
      <c r="AN154" s="169"/>
    </row>
    <row r="155" spans="2:40" s="122" customFormat="1" ht="15.75" collapsed="1">
      <c r="B155" s="227">
        <v>1</v>
      </c>
      <c r="C155" s="203" t="s">
        <v>133</v>
      </c>
      <c r="D155" s="204"/>
      <c r="E155" s="205" t="s">
        <v>142</v>
      </c>
      <c r="F155" s="206">
        <f>SUM(F156:F175)</f>
        <v>0</v>
      </c>
      <c r="G155" s="206">
        <f>IF(AND(F155&lt;&gt;0,$D$31&lt;&gt;0),F155/$D$31,0)</f>
        <v>0</v>
      </c>
      <c r="H155" s="228" cm="1">
        <f t="array" ref="H155">SUMPRODUCT((C91:D454="Substructure")*G91:G454)</f>
        <v>0</v>
      </c>
      <c r="I155" s="208" t="s">
        <v>142</v>
      </c>
      <c r="J155" s="209">
        <f>SUM(J156:J175)</f>
        <v>0</v>
      </c>
      <c r="K155" s="210" t="s">
        <v>142</v>
      </c>
      <c r="L155" s="211" t="s">
        <v>142</v>
      </c>
      <c r="M155" s="212" t="s">
        <v>142</v>
      </c>
      <c r="N155" s="213" t="s">
        <v>142</v>
      </c>
      <c r="O155" s="214">
        <f>SUM(O156:O175)</f>
        <v>0</v>
      </c>
      <c r="P155" s="215" t="s">
        <v>142</v>
      </c>
      <c r="Q155" s="216">
        <f>SUM(Q156:Q175)</f>
        <v>0</v>
      </c>
      <c r="R155" s="217" t="s">
        <v>142</v>
      </c>
      <c r="S155" s="218" t="s">
        <v>142</v>
      </c>
      <c r="T155" s="219">
        <f>IF(W155&lt;&gt;0,W155/($F$155+$O$155),0)</f>
        <v>0</v>
      </c>
      <c r="U155" s="219">
        <f>IF(Y155&lt;&gt;0,Y155/($F$155+$O$155),0)</f>
        <v>0</v>
      </c>
      <c r="V155" s="220">
        <f t="shared" si="6"/>
        <v>1</v>
      </c>
      <c r="W155" s="221">
        <f>SUM(W156:W175)</f>
        <v>0</v>
      </c>
      <c r="X155" s="221">
        <f t="shared" si="8"/>
        <v>0</v>
      </c>
      <c r="Y155" s="221">
        <f>SUM(Y156:Y175)</f>
        <v>0</v>
      </c>
      <c r="Z155" s="221">
        <f t="shared" si="8"/>
        <v>0</v>
      </c>
      <c r="AB155" s="169"/>
      <c r="AC155" s="169"/>
      <c r="AD155" s="170"/>
      <c r="AE155" s="169"/>
      <c r="AF155" s="170"/>
      <c r="AG155" s="171"/>
      <c r="AH155" s="172"/>
      <c r="AI155" s="172"/>
      <c r="AJ155" s="173"/>
      <c r="AK155" s="169"/>
      <c r="AL155" s="169"/>
      <c r="AM155" s="169"/>
      <c r="AN155" s="169"/>
    </row>
    <row r="156" spans="2:40" s="122" customFormat="1" ht="15.6" customHeight="1" outlineLevel="1">
      <c r="B156" s="229">
        <v>1</v>
      </c>
      <c r="C156" s="175" t="s">
        <v>133</v>
      </c>
      <c r="D156" s="176"/>
      <c r="E156" s="222"/>
      <c r="F156" s="223"/>
      <c r="G156" s="179">
        <f>IF(AND(F156&lt;&gt;0,$D$31&lt;&gt;0),F156/$D$31,0)</f>
        <v>0</v>
      </c>
      <c r="H156" s="207" t="s">
        <v>142</v>
      </c>
      <c r="I156" s="181">
        <v>0</v>
      </c>
      <c r="J156" s="179">
        <f t="shared" ref="J156:J175" si="25">I156*F156</f>
        <v>0</v>
      </c>
      <c r="K156" s="224"/>
      <c r="L156" s="184"/>
      <c r="M156" s="198"/>
      <c r="N156" s="186">
        <f>IF(M156&lt;&gt;0,INT(59/M156),0)</f>
        <v>0</v>
      </c>
      <c r="O156" s="187">
        <f>F156*N156</f>
        <v>0</v>
      </c>
      <c r="P156" s="188">
        <v>0</v>
      </c>
      <c r="Q156" s="189">
        <f>O156*P156</f>
        <v>0</v>
      </c>
      <c r="R156" s="225"/>
      <c r="S156" s="226"/>
      <c r="T156" s="181">
        <v>0</v>
      </c>
      <c r="U156" s="181">
        <v>0</v>
      </c>
      <c r="V156" s="192">
        <f t="shared" si="6"/>
        <v>1</v>
      </c>
      <c r="W156" s="193">
        <f t="shared" ref="W156:W219" si="26">T156*(F156+O156)</f>
        <v>0</v>
      </c>
      <c r="X156" s="193">
        <f t="shared" si="8"/>
        <v>0</v>
      </c>
      <c r="Y156" s="193">
        <f t="shared" ref="Y156:Y219" si="27">U156*(F156+O156)</f>
        <v>0</v>
      </c>
      <c r="Z156" s="193">
        <f t="shared" si="8"/>
        <v>0</v>
      </c>
      <c r="AB156" s="169"/>
      <c r="AC156" s="169"/>
      <c r="AD156" s="170"/>
      <c r="AE156" s="169"/>
      <c r="AF156" s="170"/>
      <c r="AG156" s="171"/>
      <c r="AH156" s="172"/>
      <c r="AI156" s="172"/>
      <c r="AJ156" s="173"/>
      <c r="AK156" s="169"/>
      <c r="AL156" s="169"/>
      <c r="AM156" s="169"/>
      <c r="AN156" s="169"/>
    </row>
    <row r="157" spans="2:40" s="122" customFormat="1" ht="15.6" customHeight="1" outlineLevel="1">
      <c r="B157" s="230"/>
      <c r="C157" s="195"/>
      <c r="D157" s="196"/>
      <c r="E157" s="222"/>
      <c r="F157" s="223"/>
      <c r="G157" s="179">
        <f>IF(AND(F157&lt;&gt;0,$D$31&lt;&gt;0),F157/$D$31,0)</f>
        <v>0</v>
      </c>
      <c r="H157" s="207" t="s">
        <v>142</v>
      </c>
      <c r="I157" s="181">
        <v>0</v>
      </c>
      <c r="J157" s="179">
        <f t="shared" si="25"/>
        <v>0</v>
      </c>
      <c r="K157" s="224"/>
      <c r="L157" s="184"/>
      <c r="M157" s="198"/>
      <c r="N157" s="186">
        <f t="shared" ref="N157:N174" si="28">IF(M157&lt;&gt;0,INT(59/M157),0)</f>
        <v>0</v>
      </c>
      <c r="O157" s="187">
        <f t="shared" ref="O157:O175" si="29">F157*N157</f>
        <v>0</v>
      </c>
      <c r="P157" s="188">
        <v>0</v>
      </c>
      <c r="Q157" s="189">
        <f t="shared" ref="Q157:Q175" si="30">O157*P157</f>
        <v>0</v>
      </c>
      <c r="R157" s="225"/>
      <c r="S157" s="226"/>
      <c r="T157" s="181">
        <v>0</v>
      </c>
      <c r="U157" s="181">
        <v>0</v>
      </c>
      <c r="V157" s="192">
        <f t="shared" ref="V157:V220" si="31">1-T157-U157</f>
        <v>1</v>
      </c>
      <c r="W157" s="193">
        <f t="shared" si="26"/>
        <v>0</v>
      </c>
      <c r="X157" s="193">
        <f t="shared" ref="X157:Z220" si="32">IF(AND(W157&lt;&gt;0,$D$31&lt;&gt;0),W157/$D$31,0)</f>
        <v>0</v>
      </c>
      <c r="Y157" s="193">
        <f t="shared" si="27"/>
        <v>0</v>
      </c>
      <c r="Z157" s="193">
        <f t="shared" si="32"/>
        <v>0</v>
      </c>
      <c r="AB157" s="169"/>
      <c r="AC157" s="169"/>
      <c r="AD157" s="170"/>
      <c r="AE157" s="169"/>
      <c r="AF157" s="170"/>
      <c r="AG157" s="171"/>
      <c r="AH157" s="172"/>
      <c r="AI157" s="172"/>
      <c r="AJ157" s="173"/>
      <c r="AK157" s="169"/>
      <c r="AL157" s="169"/>
      <c r="AM157" s="169"/>
      <c r="AN157" s="169"/>
    </row>
    <row r="158" spans="2:40" s="122" customFormat="1" ht="15.6" customHeight="1" outlineLevel="1">
      <c r="B158" s="230"/>
      <c r="C158" s="195"/>
      <c r="D158" s="196"/>
      <c r="E158" s="222"/>
      <c r="F158" s="223"/>
      <c r="G158" s="179">
        <f t="shared" ref="G158:G169" si="33">IF(AND(F158&lt;&gt;0,$D$31&lt;&gt;0),F158/$D$31,0)</f>
        <v>0</v>
      </c>
      <c r="H158" s="207" t="s">
        <v>142</v>
      </c>
      <c r="I158" s="181">
        <v>0</v>
      </c>
      <c r="J158" s="179">
        <f t="shared" si="25"/>
        <v>0</v>
      </c>
      <c r="K158" s="224"/>
      <c r="L158" s="184"/>
      <c r="M158" s="198"/>
      <c r="N158" s="186">
        <f t="shared" si="28"/>
        <v>0</v>
      </c>
      <c r="O158" s="187">
        <f t="shared" si="29"/>
        <v>0</v>
      </c>
      <c r="P158" s="188">
        <v>0</v>
      </c>
      <c r="Q158" s="189">
        <f t="shared" si="30"/>
        <v>0</v>
      </c>
      <c r="R158" s="225"/>
      <c r="S158" s="226"/>
      <c r="T158" s="181">
        <v>0</v>
      </c>
      <c r="U158" s="181">
        <v>0</v>
      </c>
      <c r="V158" s="192">
        <f t="shared" si="31"/>
        <v>1</v>
      </c>
      <c r="W158" s="193">
        <f t="shared" si="26"/>
        <v>0</v>
      </c>
      <c r="X158" s="193">
        <f t="shared" si="32"/>
        <v>0</v>
      </c>
      <c r="Y158" s="193">
        <f t="shared" si="27"/>
        <v>0</v>
      </c>
      <c r="Z158" s="193">
        <f t="shared" si="32"/>
        <v>0</v>
      </c>
      <c r="AB158" s="169"/>
      <c r="AC158" s="169"/>
      <c r="AD158" s="170"/>
      <c r="AE158" s="169"/>
      <c r="AF158" s="170"/>
      <c r="AG158" s="171"/>
      <c r="AH158" s="172"/>
      <c r="AI158" s="172"/>
      <c r="AJ158" s="173"/>
      <c r="AK158" s="169"/>
      <c r="AL158" s="169"/>
      <c r="AM158" s="169"/>
      <c r="AN158" s="169"/>
    </row>
    <row r="159" spans="2:40" s="122" customFormat="1" ht="15.6" customHeight="1" outlineLevel="1">
      <c r="B159" s="230"/>
      <c r="C159" s="195"/>
      <c r="D159" s="196"/>
      <c r="E159" s="222"/>
      <c r="F159" s="223"/>
      <c r="G159" s="179">
        <f t="shared" si="33"/>
        <v>0</v>
      </c>
      <c r="H159" s="207" t="s">
        <v>142</v>
      </c>
      <c r="I159" s="181">
        <v>0</v>
      </c>
      <c r="J159" s="179">
        <f t="shared" si="25"/>
        <v>0</v>
      </c>
      <c r="K159" s="224"/>
      <c r="L159" s="184"/>
      <c r="M159" s="198"/>
      <c r="N159" s="186">
        <f t="shared" si="28"/>
        <v>0</v>
      </c>
      <c r="O159" s="187">
        <f t="shared" si="29"/>
        <v>0</v>
      </c>
      <c r="P159" s="188">
        <v>0</v>
      </c>
      <c r="Q159" s="189">
        <f t="shared" si="30"/>
        <v>0</v>
      </c>
      <c r="R159" s="225"/>
      <c r="S159" s="226"/>
      <c r="T159" s="181">
        <v>0</v>
      </c>
      <c r="U159" s="181">
        <v>0</v>
      </c>
      <c r="V159" s="192">
        <f t="shared" si="31"/>
        <v>1</v>
      </c>
      <c r="W159" s="193">
        <f t="shared" si="26"/>
        <v>0</v>
      </c>
      <c r="X159" s="193">
        <f t="shared" si="32"/>
        <v>0</v>
      </c>
      <c r="Y159" s="193">
        <f t="shared" si="27"/>
        <v>0</v>
      </c>
      <c r="Z159" s="193">
        <f t="shared" si="32"/>
        <v>0</v>
      </c>
      <c r="AB159" s="169"/>
      <c r="AC159" s="169"/>
      <c r="AD159" s="170"/>
      <c r="AE159" s="169"/>
      <c r="AF159" s="170"/>
      <c r="AG159" s="171"/>
      <c r="AH159" s="172"/>
      <c r="AI159" s="172"/>
      <c r="AJ159" s="173"/>
      <c r="AK159" s="169"/>
      <c r="AL159" s="169"/>
      <c r="AM159" s="169"/>
      <c r="AN159" s="169"/>
    </row>
    <row r="160" spans="2:40" s="122" customFormat="1" ht="15.6" customHeight="1" outlineLevel="1">
      <c r="B160" s="230"/>
      <c r="C160" s="195"/>
      <c r="D160" s="196"/>
      <c r="E160" s="222"/>
      <c r="F160" s="223"/>
      <c r="G160" s="179">
        <f t="shared" si="33"/>
        <v>0</v>
      </c>
      <c r="H160" s="207" t="s">
        <v>142</v>
      </c>
      <c r="I160" s="181">
        <v>0</v>
      </c>
      <c r="J160" s="179">
        <f t="shared" si="25"/>
        <v>0</v>
      </c>
      <c r="K160" s="224"/>
      <c r="L160" s="184"/>
      <c r="M160" s="198"/>
      <c r="N160" s="186">
        <f t="shared" si="28"/>
        <v>0</v>
      </c>
      <c r="O160" s="187">
        <f t="shared" si="29"/>
        <v>0</v>
      </c>
      <c r="P160" s="188">
        <v>0</v>
      </c>
      <c r="Q160" s="189">
        <f t="shared" si="30"/>
        <v>0</v>
      </c>
      <c r="R160" s="225"/>
      <c r="S160" s="226"/>
      <c r="T160" s="181">
        <v>0</v>
      </c>
      <c r="U160" s="181">
        <v>0</v>
      </c>
      <c r="V160" s="192">
        <f t="shared" si="31"/>
        <v>1</v>
      </c>
      <c r="W160" s="193">
        <f t="shared" si="26"/>
        <v>0</v>
      </c>
      <c r="X160" s="193">
        <f t="shared" si="32"/>
        <v>0</v>
      </c>
      <c r="Y160" s="193">
        <f t="shared" si="27"/>
        <v>0</v>
      </c>
      <c r="Z160" s="193">
        <f t="shared" si="32"/>
        <v>0</v>
      </c>
      <c r="AB160" s="169"/>
      <c r="AC160" s="169"/>
      <c r="AD160" s="170"/>
      <c r="AE160" s="169"/>
      <c r="AF160" s="170"/>
      <c r="AG160" s="171"/>
      <c r="AH160" s="172"/>
      <c r="AI160" s="172"/>
      <c r="AJ160" s="173"/>
      <c r="AK160" s="169"/>
      <c r="AL160" s="169"/>
      <c r="AM160" s="169"/>
      <c r="AN160" s="169"/>
    </row>
    <row r="161" spans="2:40" s="122" customFormat="1" ht="15.6" customHeight="1" outlineLevel="1">
      <c r="B161" s="230"/>
      <c r="C161" s="195"/>
      <c r="D161" s="196"/>
      <c r="E161" s="222"/>
      <c r="F161" s="223"/>
      <c r="G161" s="179">
        <f t="shared" si="33"/>
        <v>0</v>
      </c>
      <c r="H161" s="207" t="s">
        <v>142</v>
      </c>
      <c r="I161" s="181">
        <v>0</v>
      </c>
      <c r="J161" s="179">
        <f t="shared" si="25"/>
        <v>0</v>
      </c>
      <c r="K161" s="224"/>
      <c r="L161" s="184"/>
      <c r="M161" s="198"/>
      <c r="N161" s="186">
        <f t="shared" si="28"/>
        <v>0</v>
      </c>
      <c r="O161" s="187">
        <f t="shared" si="29"/>
        <v>0</v>
      </c>
      <c r="P161" s="188">
        <v>0</v>
      </c>
      <c r="Q161" s="189">
        <f t="shared" si="30"/>
        <v>0</v>
      </c>
      <c r="R161" s="225"/>
      <c r="S161" s="226"/>
      <c r="T161" s="181">
        <v>0</v>
      </c>
      <c r="U161" s="181">
        <v>0</v>
      </c>
      <c r="V161" s="192">
        <f t="shared" si="31"/>
        <v>1</v>
      </c>
      <c r="W161" s="193">
        <f t="shared" si="26"/>
        <v>0</v>
      </c>
      <c r="X161" s="193">
        <f t="shared" si="32"/>
        <v>0</v>
      </c>
      <c r="Y161" s="193">
        <f t="shared" si="27"/>
        <v>0</v>
      </c>
      <c r="Z161" s="193">
        <f t="shared" si="32"/>
        <v>0</v>
      </c>
      <c r="AB161" s="169"/>
      <c r="AC161" s="169"/>
      <c r="AD161" s="170"/>
      <c r="AE161" s="169"/>
      <c r="AF161" s="170"/>
      <c r="AG161" s="171"/>
      <c r="AH161" s="172"/>
      <c r="AI161" s="172"/>
      <c r="AJ161" s="173"/>
      <c r="AK161" s="169"/>
      <c r="AL161" s="169"/>
      <c r="AM161" s="169"/>
      <c r="AN161" s="169"/>
    </row>
    <row r="162" spans="2:40" s="122" customFormat="1" ht="15.6" customHeight="1" outlineLevel="1">
      <c r="B162" s="230"/>
      <c r="C162" s="195"/>
      <c r="D162" s="196"/>
      <c r="E162" s="222"/>
      <c r="F162" s="223"/>
      <c r="G162" s="179">
        <f t="shared" si="33"/>
        <v>0</v>
      </c>
      <c r="H162" s="207" t="s">
        <v>142</v>
      </c>
      <c r="I162" s="181">
        <v>0</v>
      </c>
      <c r="J162" s="179">
        <f t="shared" si="25"/>
        <v>0</v>
      </c>
      <c r="K162" s="224"/>
      <c r="L162" s="184"/>
      <c r="M162" s="198"/>
      <c r="N162" s="186">
        <f t="shared" si="28"/>
        <v>0</v>
      </c>
      <c r="O162" s="187">
        <f t="shared" si="29"/>
        <v>0</v>
      </c>
      <c r="P162" s="188">
        <v>0</v>
      </c>
      <c r="Q162" s="189">
        <f t="shared" si="30"/>
        <v>0</v>
      </c>
      <c r="R162" s="225"/>
      <c r="S162" s="226"/>
      <c r="T162" s="181">
        <v>0</v>
      </c>
      <c r="U162" s="181">
        <v>0</v>
      </c>
      <c r="V162" s="192">
        <f t="shared" si="31"/>
        <v>1</v>
      </c>
      <c r="W162" s="193">
        <f t="shared" si="26"/>
        <v>0</v>
      </c>
      <c r="X162" s="193">
        <f t="shared" si="32"/>
        <v>0</v>
      </c>
      <c r="Y162" s="193">
        <f t="shared" si="27"/>
        <v>0</v>
      </c>
      <c r="Z162" s="193">
        <f t="shared" si="32"/>
        <v>0</v>
      </c>
      <c r="AB162" s="169"/>
      <c r="AC162" s="169"/>
      <c r="AD162" s="170"/>
      <c r="AE162" s="169"/>
      <c r="AF162" s="170"/>
      <c r="AG162" s="171"/>
      <c r="AH162" s="172"/>
      <c r="AI162" s="172"/>
      <c r="AJ162" s="173"/>
      <c r="AK162" s="169"/>
      <c r="AL162" s="169"/>
      <c r="AM162" s="169"/>
      <c r="AN162" s="169"/>
    </row>
    <row r="163" spans="2:40" s="122" customFormat="1" ht="15.6" customHeight="1" outlineLevel="1">
      <c r="B163" s="230"/>
      <c r="C163" s="195"/>
      <c r="D163" s="196"/>
      <c r="E163" s="222"/>
      <c r="F163" s="223"/>
      <c r="G163" s="179">
        <f t="shared" si="33"/>
        <v>0</v>
      </c>
      <c r="H163" s="207" t="s">
        <v>142</v>
      </c>
      <c r="I163" s="181">
        <v>0</v>
      </c>
      <c r="J163" s="179">
        <f t="shared" si="25"/>
        <v>0</v>
      </c>
      <c r="K163" s="224"/>
      <c r="L163" s="184"/>
      <c r="M163" s="198"/>
      <c r="N163" s="186">
        <f t="shared" si="28"/>
        <v>0</v>
      </c>
      <c r="O163" s="187">
        <f t="shared" si="29"/>
        <v>0</v>
      </c>
      <c r="P163" s="188">
        <v>0</v>
      </c>
      <c r="Q163" s="189">
        <f t="shared" si="30"/>
        <v>0</v>
      </c>
      <c r="R163" s="225"/>
      <c r="S163" s="226"/>
      <c r="T163" s="181">
        <v>0</v>
      </c>
      <c r="U163" s="181">
        <v>0</v>
      </c>
      <c r="V163" s="192">
        <f t="shared" si="31"/>
        <v>1</v>
      </c>
      <c r="W163" s="193">
        <f t="shared" si="26"/>
        <v>0</v>
      </c>
      <c r="X163" s="193">
        <f t="shared" si="32"/>
        <v>0</v>
      </c>
      <c r="Y163" s="193">
        <f t="shared" si="27"/>
        <v>0</v>
      </c>
      <c r="Z163" s="193">
        <f t="shared" si="32"/>
        <v>0</v>
      </c>
      <c r="AB163" s="169"/>
      <c r="AC163" s="169"/>
      <c r="AD163" s="170"/>
      <c r="AE163" s="169"/>
      <c r="AF163" s="170"/>
      <c r="AG163" s="171"/>
      <c r="AH163" s="172"/>
      <c r="AI163" s="172"/>
      <c r="AJ163" s="173"/>
      <c r="AK163" s="169"/>
      <c r="AL163" s="169"/>
      <c r="AM163" s="169"/>
      <c r="AN163" s="169"/>
    </row>
    <row r="164" spans="2:40" s="122" customFormat="1" ht="15.6" customHeight="1" outlineLevel="1">
      <c r="B164" s="230"/>
      <c r="C164" s="195"/>
      <c r="D164" s="196"/>
      <c r="E164" s="222"/>
      <c r="F164" s="223"/>
      <c r="G164" s="179">
        <f t="shared" si="33"/>
        <v>0</v>
      </c>
      <c r="H164" s="207" t="s">
        <v>142</v>
      </c>
      <c r="I164" s="181">
        <v>0</v>
      </c>
      <c r="J164" s="179">
        <f t="shared" si="25"/>
        <v>0</v>
      </c>
      <c r="K164" s="224"/>
      <c r="L164" s="184"/>
      <c r="M164" s="198"/>
      <c r="N164" s="186">
        <f t="shared" si="28"/>
        <v>0</v>
      </c>
      <c r="O164" s="187">
        <f t="shared" si="29"/>
        <v>0</v>
      </c>
      <c r="P164" s="188">
        <v>0</v>
      </c>
      <c r="Q164" s="189">
        <f t="shared" si="30"/>
        <v>0</v>
      </c>
      <c r="R164" s="225"/>
      <c r="S164" s="226"/>
      <c r="T164" s="181">
        <v>0</v>
      </c>
      <c r="U164" s="181">
        <v>0</v>
      </c>
      <c r="V164" s="192">
        <f t="shared" si="31"/>
        <v>1</v>
      </c>
      <c r="W164" s="193">
        <f t="shared" si="26"/>
        <v>0</v>
      </c>
      <c r="X164" s="193">
        <f t="shared" si="32"/>
        <v>0</v>
      </c>
      <c r="Y164" s="193">
        <f t="shared" si="27"/>
        <v>0</v>
      </c>
      <c r="Z164" s="193">
        <f t="shared" si="32"/>
        <v>0</v>
      </c>
      <c r="AB164" s="169"/>
      <c r="AC164" s="169"/>
      <c r="AD164" s="170"/>
      <c r="AE164" s="169"/>
      <c r="AF164" s="170"/>
      <c r="AG164" s="171"/>
      <c r="AH164" s="172"/>
      <c r="AI164" s="172"/>
      <c r="AJ164" s="173"/>
      <c r="AK164" s="169"/>
      <c r="AL164" s="169"/>
      <c r="AM164" s="169"/>
      <c r="AN164" s="169"/>
    </row>
    <row r="165" spans="2:40" s="122" customFormat="1" ht="15.6" customHeight="1" outlineLevel="1">
      <c r="B165" s="230"/>
      <c r="C165" s="195"/>
      <c r="D165" s="196"/>
      <c r="E165" s="222"/>
      <c r="F165" s="223"/>
      <c r="G165" s="179">
        <f t="shared" si="33"/>
        <v>0</v>
      </c>
      <c r="H165" s="207" t="s">
        <v>142</v>
      </c>
      <c r="I165" s="181">
        <v>0</v>
      </c>
      <c r="J165" s="179">
        <f t="shared" si="25"/>
        <v>0</v>
      </c>
      <c r="K165" s="224"/>
      <c r="L165" s="184"/>
      <c r="M165" s="198"/>
      <c r="N165" s="186">
        <f t="shared" si="28"/>
        <v>0</v>
      </c>
      <c r="O165" s="187">
        <f t="shared" si="29"/>
        <v>0</v>
      </c>
      <c r="P165" s="188">
        <v>0</v>
      </c>
      <c r="Q165" s="189">
        <f t="shared" si="30"/>
        <v>0</v>
      </c>
      <c r="R165" s="225"/>
      <c r="S165" s="226"/>
      <c r="T165" s="181">
        <v>0</v>
      </c>
      <c r="U165" s="181">
        <v>0</v>
      </c>
      <c r="V165" s="192">
        <f t="shared" si="31"/>
        <v>1</v>
      </c>
      <c r="W165" s="193">
        <f t="shared" si="26"/>
        <v>0</v>
      </c>
      <c r="X165" s="193">
        <f t="shared" si="32"/>
        <v>0</v>
      </c>
      <c r="Y165" s="193">
        <f t="shared" si="27"/>
        <v>0</v>
      </c>
      <c r="Z165" s="193">
        <f t="shared" si="32"/>
        <v>0</v>
      </c>
      <c r="AB165" s="169"/>
      <c r="AC165" s="169"/>
      <c r="AD165" s="170"/>
      <c r="AE165" s="169"/>
      <c r="AF165" s="170"/>
      <c r="AG165" s="171"/>
      <c r="AH165" s="172"/>
      <c r="AI165" s="172"/>
      <c r="AJ165" s="173"/>
      <c r="AK165" s="169"/>
      <c r="AL165" s="169"/>
      <c r="AM165" s="169"/>
      <c r="AN165" s="169"/>
    </row>
    <row r="166" spans="2:40" s="122" customFormat="1" ht="15.6" customHeight="1" outlineLevel="1">
      <c r="B166" s="230"/>
      <c r="C166" s="195"/>
      <c r="D166" s="196"/>
      <c r="E166" s="222"/>
      <c r="F166" s="223"/>
      <c r="G166" s="179">
        <f t="shared" si="33"/>
        <v>0</v>
      </c>
      <c r="H166" s="207" t="s">
        <v>142</v>
      </c>
      <c r="I166" s="181">
        <v>0</v>
      </c>
      <c r="J166" s="179">
        <f t="shared" si="25"/>
        <v>0</v>
      </c>
      <c r="K166" s="224"/>
      <c r="L166" s="184"/>
      <c r="M166" s="198"/>
      <c r="N166" s="186">
        <f t="shared" si="28"/>
        <v>0</v>
      </c>
      <c r="O166" s="187">
        <f t="shared" si="29"/>
        <v>0</v>
      </c>
      <c r="P166" s="188">
        <v>0</v>
      </c>
      <c r="Q166" s="189">
        <f t="shared" si="30"/>
        <v>0</v>
      </c>
      <c r="R166" s="225"/>
      <c r="S166" s="226"/>
      <c r="T166" s="181">
        <v>0</v>
      </c>
      <c r="U166" s="181">
        <v>0</v>
      </c>
      <c r="V166" s="192">
        <f t="shared" si="31"/>
        <v>1</v>
      </c>
      <c r="W166" s="193">
        <f t="shared" si="26"/>
        <v>0</v>
      </c>
      <c r="X166" s="193">
        <f t="shared" si="32"/>
        <v>0</v>
      </c>
      <c r="Y166" s="193">
        <f t="shared" si="27"/>
        <v>0</v>
      </c>
      <c r="Z166" s="193">
        <f t="shared" si="32"/>
        <v>0</v>
      </c>
      <c r="AB166" s="169"/>
      <c r="AC166" s="169"/>
      <c r="AD166" s="170"/>
      <c r="AE166" s="169"/>
      <c r="AF166" s="170"/>
      <c r="AG166" s="171"/>
      <c r="AH166" s="172"/>
      <c r="AI166" s="172"/>
      <c r="AJ166" s="173"/>
      <c r="AK166" s="169"/>
      <c r="AL166" s="169"/>
      <c r="AM166" s="169"/>
      <c r="AN166" s="169"/>
    </row>
    <row r="167" spans="2:40" s="122" customFormat="1" ht="15.6" customHeight="1" outlineLevel="1">
      <c r="B167" s="230"/>
      <c r="C167" s="195"/>
      <c r="D167" s="196"/>
      <c r="E167" s="222"/>
      <c r="F167" s="223"/>
      <c r="G167" s="179">
        <f t="shared" si="33"/>
        <v>0</v>
      </c>
      <c r="H167" s="207" t="s">
        <v>142</v>
      </c>
      <c r="I167" s="181">
        <v>0</v>
      </c>
      <c r="J167" s="179">
        <f t="shared" si="25"/>
        <v>0</v>
      </c>
      <c r="K167" s="224"/>
      <c r="L167" s="184"/>
      <c r="M167" s="198"/>
      <c r="N167" s="186">
        <f t="shared" si="28"/>
        <v>0</v>
      </c>
      <c r="O167" s="187">
        <f t="shared" si="29"/>
        <v>0</v>
      </c>
      <c r="P167" s="188">
        <v>0</v>
      </c>
      <c r="Q167" s="189">
        <f t="shared" si="30"/>
        <v>0</v>
      </c>
      <c r="R167" s="225"/>
      <c r="S167" s="226"/>
      <c r="T167" s="181">
        <v>0</v>
      </c>
      <c r="U167" s="181">
        <v>0</v>
      </c>
      <c r="V167" s="192">
        <f t="shared" si="31"/>
        <v>1</v>
      </c>
      <c r="W167" s="193">
        <f t="shared" si="26"/>
        <v>0</v>
      </c>
      <c r="X167" s="193">
        <f t="shared" si="32"/>
        <v>0</v>
      </c>
      <c r="Y167" s="193">
        <f t="shared" si="27"/>
        <v>0</v>
      </c>
      <c r="Z167" s="193">
        <f t="shared" si="32"/>
        <v>0</v>
      </c>
      <c r="AB167" s="169"/>
      <c r="AC167" s="169"/>
      <c r="AD167" s="170"/>
      <c r="AE167" s="169"/>
      <c r="AF167" s="170"/>
      <c r="AG167" s="171"/>
      <c r="AH167" s="172"/>
      <c r="AI167" s="172"/>
      <c r="AJ167" s="173"/>
      <c r="AK167" s="169"/>
      <c r="AL167" s="169"/>
      <c r="AM167" s="169"/>
      <c r="AN167" s="169"/>
    </row>
    <row r="168" spans="2:40" s="122" customFormat="1" ht="15.6" customHeight="1" outlineLevel="1">
      <c r="B168" s="230"/>
      <c r="C168" s="195"/>
      <c r="D168" s="196"/>
      <c r="E168" s="222"/>
      <c r="F168" s="223"/>
      <c r="G168" s="179">
        <f t="shared" si="33"/>
        <v>0</v>
      </c>
      <c r="H168" s="207" t="s">
        <v>142</v>
      </c>
      <c r="I168" s="181">
        <v>0</v>
      </c>
      <c r="J168" s="179">
        <f t="shared" si="25"/>
        <v>0</v>
      </c>
      <c r="K168" s="224"/>
      <c r="L168" s="184"/>
      <c r="M168" s="198"/>
      <c r="N168" s="186">
        <f t="shared" si="28"/>
        <v>0</v>
      </c>
      <c r="O168" s="187">
        <f t="shared" si="29"/>
        <v>0</v>
      </c>
      <c r="P168" s="188">
        <v>0</v>
      </c>
      <c r="Q168" s="189">
        <f t="shared" si="30"/>
        <v>0</v>
      </c>
      <c r="R168" s="225"/>
      <c r="S168" s="226"/>
      <c r="T168" s="181">
        <v>0</v>
      </c>
      <c r="U168" s="181">
        <v>0</v>
      </c>
      <c r="V168" s="192">
        <f t="shared" si="31"/>
        <v>1</v>
      </c>
      <c r="W168" s="193">
        <f t="shared" si="26"/>
        <v>0</v>
      </c>
      <c r="X168" s="193">
        <f t="shared" si="32"/>
        <v>0</v>
      </c>
      <c r="Y168" s="193">
        <f t="shared" si="27"/>
        <v>0</v>
      </c>
      <c r="Z168" s="193">
        <f t="shared" si="32"/>
        <v>0</v>
      </c>
      <c r="AB168" s="169"/>
      <c r="AC168" s="169"/>
      <c r="AD168" s="170"/>
      <c r="AE168" s="169"/>
      <c r="AF168" s="170"/>
      <c r="AG168" s="171"/>
      <c r="AH168" s="172"/>
      <c r="AI168" s="172"/>
      <c r="AJ168" s="173"/>
      <c r="AK168" s="169"/>
      <c r="AL168" s="169"/>
      <c r="AM168" s="169"/>
      <c r="AN168" s="169"/>
    </row>
    <row r="169" spans="2:40" s="122" customFormat="1" ht="15.6" customHeight="1" outlineLevel="1">
      <c r="B169" s="230"/>
      <c r="C169" s="195"/>
      <c r="D169" s="196"/>
      <c r="E169" s="222"/>
      <c r="F169" s="223"/>
      <c r="G169" s="179">
        <f t="shared" si="33"/>
        <v>0</v>
      </c>
      <c r="H169" s="207" t="s">
        <v>142</v>
      </c>
      <c r="I169" s="181">
        <v>0</v>
      </c>
      <c r="J169" s="179">
        <f t="shared" si="25"/>
        <v>0</v>
      </c>
      <c r="K169" s="224"/>
      <c r="L169" s="184"/>
      <c r="M169" s="198"/>
      <c r="N169" s="186">
        <f t="shared" si="28"/>
        <v>0</v>
      </c>
      <c r="O169" s="187">
        <f t="shared" si="29"/>
        <v>0</v>
      </c>
      <c r="P169" s="188">
        <v>0</v>
      </c>
      <c r="Q169" s="189">
        <f t="shared" si="30"/>
        <v>0</v>
      </c>
      <c r="R169" s="225"/>
      <c r="S169" s="226"/>
      <c r="T169" s="181">
        <v>0</v>
      </c>
      <c r="U169" s="181">
        <v>0</v>
      </c>
      <c r="V169" s="192">
        <f t="shared" si="31"/>
        <v>1</v>
      </c>
      <c r="W169" s="193">
        <f t="shared" si="26"/>
        <v>0</v>
      </c>
      <c r="X169" s="193">
        <f t="shared" si="32"/>
        <v>0</v>
      </c>
      <c r="Y169" s="193">
        <f t="shared" si="27"/>
        <v>0</v>
      </c>
      <c r="Z169" s="193">
        <f t="shared" si="32"/>
        <v>0</v>
      </c>
      <c r="AB169" s="169"/>
      <c r="AC169" s="169"/>
      <c r="AD169" s="170"/>
      <c r="AE169" s="169"/>
      <c r="AF169" s="170"/>
      <c r="AG169" s="171"/>
      <c r="AH169" s="172"/>
      <c r="AI169" s="172"/>
      <c r="AJ169" s="173"/>
      <c r="AK169" s="169"/>
      <c r="AL169" s="169"/>
      <c r="AM169" s="169"/>
      <c r="AN169" s="169"/>
    </row>
    <row r="170" spans="2:40" s="122" customFormat="1" ht="15.6" customHeight="1" outlineLevel="1">
      <c r="B170" s="230"/>
      <c r="C170" s="195"/>
      <c r="D170" s="196"/>
      <c r="E170" s="222"/>
      <c r="F170" s="223"/>
      <c r="G170" s="179">
        <f>IF(AND(F170&lt;&gt;0,$D$31&lt;&gt;0),F170/$D$31,0)</f>
        <v>0</v>
      </c>
      <c r="H170" s="207" t="s">
        <v>142</v>
      </c>
      <c r="I170" s="181">
        <v>0</v>
      </c>
      <c r="J170" s="179">
        <f t="shared" si="25"/>
        <v>0</v>
      </c>
      <c r="K170" s="224"/>
      <c r="L170" s="184"/>
      <c r="M170" s="198"/>
      <c r="N170" s="186">
        <f t="shared" si="28"/>
        <v>0</v>
      </c>
      <c r="O170" s="187">
        <f t="shared" si="29"/>
        <v>0</v>
      </c>
      <c r="P170" s="188">
        <v>0</v>
      </c>
      <c r="Q170" s="189">
        <f t="shared" si="30"/>
        <v>0</v>
      </c>
      <c r="R170" s="225"/>
      <c r="S170" s="226"/>
      <c r="T170" s="181">
        <v>0</v>
      </c>
      <c r="U170" s="181">
        <v>0</v>
      </c>
      <c r="V170" s="192">
        <f t="shared" si="31"/>
        <v>1</v>
      </c>
      <c r="W170" s="193">
        <f t="shared" si="26"/>
        <v>0</v>
      </c>
      <c r="X170" s="193">
        <f t="shared" si="32"/>
        <v>0</v>
      </c>
      <c r="Y170" s="193">
        <f t="shared" si="27"/>
        <v>0</v>
      </c>
      <c r="Z170" s="193">
        <f t="shared" si="32"/>
        <v>0</v>
      </c>
      <c r="AB170" s="169"/>
      <c r="AC170" s="169"/>
      <c r="AD170" s="170"/>
      <c r="AE170" s="169"/>
      <c r="AF170" s="170"/>
      <c r="AG170" s="171"/>
      <c r="AH170" s="172"/>
      <c r="AI170" s="172"/>
      <c r="AJ170" s="173"/>
      <c r="AK170" s="169"/>
      <c r="AL170" s="169"/>
      <c r="AM170" s="169"/>
      <c r="AN170" s="169"/>
    </row>
    <row r="171" spans="2:40" s="122" customFormat="1" ht="15.6" customHeight="1" outlineLevel="1">
      <c r="B171" s="230"/>
      <c r="C171" s="195"/>
      <c r="D171" s="196"/>
      <c r="E171" s="222"/>
      <c r="F171" s="223"/>
      <c r="G171" s="179">
        <f>IF(AND(F171&lt;&gt;0,$D$31&lt;&gt;0),F171/$D$31,0)</f>
        <v>0</v>
      </c>
      <c r="H171" s="207" t="s">
        <v>142</v>
      </c>
      <c r="I171" s="181">
        <v>0</v>
      </c>
      <c r="J171" s="179">
        <f t="shared" si="25"/>
        <v>0</v>
      </c>
      <c r="K171" s="224"/>
      <c r="L171" s="184"/>
      <c r="M171" s="198"/>
      <c r="N171" s="186">
        <f t="shared" si="28"/>
        <v>0</v>
      </c>
      <c r="O171" s="187">
        <f t="shared" si="29"/>
        <v>0</v>
      </c>
      <c r="P171" s="188">
        <v>0</v>
      </c>
      <c r="Q171" s="189">
        <f t="shared" si="30"/>
        <v>0</v>
      </c>
      <c r="R171" s="225"/>
      <c r="S171" s="226"/>
      <c r="T171" s="181">
        <v>0</v>
      </c>
      <c r="U171" s="181">
        <v>0</v>
      </c>
      <c r="V171" s="192">
        <f t="shared" si="31"/>
        <v>1</v>
      </c>
      <c r="W171" s="193">
        <f t="shared" si="26"/>
        <v>0</v>
      </c>
      <c r="X171" s="193">
        <f t="shared" si="32"/>
        <v>0</v>
      </c>
      <c r="Y171" s="193">
        <f t="shared" si="27"/>
        <v>0</v>
      </c>
      <c r="Z171" s="193">
        <f t="shared" si="32"/>
        <v>0</v>
      </c>
      <c r="AB171" s="169"/>
      <c r="AC171" s="169"/>
      <c r="AD171" s="170"/>
      <c r="AE171" s="169"/>
      <c r="AF171" s="170"/>
      <c r="AG171" s="171"/>
      <c r="AH171" s="172"/>
      <c r="AI171" s="172"/>
      <c r="AJ171" s="173"/>
      <c r="AK171" s="169"/>
      <c r="AL171" s="169"/>
      <c r="AM171" s="169"/>
      <c r="AN171" s="169"/>
    </row>
    <row r="172" spans="2:40" s="122" customFormat="1" ht="15.6" customHeight="1" outlineLevel="1">
      <c r="B172" s="230"/>
      <c r="C172" s="195"/>
      <c r="D172" s="196"/>
      <c r="E172" s="222"/>
      <c r="F172" s="223"/>
      <c r="G172" s="179">
        <f t="shared" ref="G172:G174" si="34">IF(AND(F172&lt;&gt;0,$D$31&lt;&gt;0),F172/$D$31,0)</f>
        <v>0</v>
      </c>
      <c r="H172" s="207" t="s">
        <v>142</v>
      </c>
      <c r="I172" s="181">
        <v>0</v>
      </c>
      <c r="J172" s="179">
        <f t="shared" si="25"/>
        <v>0</v>
      </c>
      <c r="K172" s="224"/>
      <c r="L172" s="184"/>
      <c r="M172" s="198"/>
      <c r="N172" s="186">
        <f t="shared" si="28"/>
        <v>0</v>
      </c>
      <c r="O172" s="187">
        <f t="shared" si="29"/>
        <v>0</v>
      </c>
      <c r="P172" s="188">
        <v>0</v>
      </c>
      <c r="Q172" s="189">
        <f t="shared" si="30"/>
        <v>0</v>
      </c>
      <c r="R172" s="225"/>
      <c r="S172" s="226"/>
      <c r="T172" s="181">
        <v>0</v>
      </c>
      <c r="U172" s="181">
        <v>0</v>
      </c>
      <c r="V172" s="192">
        <f t="shared" si="31"/>
        <v>1</v>
      </c>
      <c r="W172" s="193">
        <f t="shared" si="26"/>
        <v>0</v>
      </c>
      <c r="X172" s="193">
        <f t="shared" si="32"/>
        <v>0</v>
      </c>
      <c r="Y172" s="193">
        <f t="shared" si="27"/>
        <v>0</v>
      </c>
      <c r="Z172" s="193">
        <f t="shared" si="32"/>
        <v>0</v>
      </c>
      <c r="AB172" s="169"/>
      <c r="AC172" s="169"/>
      <c r="AD172" s="170"/>
      <c r="AE172" s="169"/>
      <c r="AF172" s="170"/>
      <c r="AG172" s="171"/>
      <c r="AH172" s="172"/>
      <c r="AI172" s="172"/>
      <c r="AJ172" s="173"/>
      <c r="AK172" s="169"/>
      <c r="AL172" s="169"/>
      <c r="AM172" s="169"/>
      <c r="AN172" s="169"/>
    </row>
    <row r="173" spans="2:40" s="122" customFormat="1" ht="15.6" customHeight="1" outlineLevel="1">
      <c r="B173" s="230"/>
      <c r="C173" s="195"/>
      <c r="D173" s="196"/>
      <c r="E173" s="222"/>
      <c r="F173" s="223"/>
      <c r="G173" s="179">
        <f t="shared" si="34"/>
        <v>0</v>
      </c>
      <c r="H173" s="207" t="s">
        <v>142</v>
      </c>
      <c r="I173" s="181">
        <v>0</v>
      </c>
      <c r="J173" s="179">
        <f t="shared" si="25"/>
        <v>0</v>
      </c>
      <c r="K173" s="224"/>
      <c r="L173" s="184"/>
      <c r="M173" s="198"/>
      <c r="N173" s="186">
        <f t="shared" si="28"/>
        <v>0</v>
      </c>
      <c r="O173" s="187">
        <f t="shared" si="29"/>
        <v>0</v>
      </c>
      <c r="P173" s="188">
        <v>0</v>
      </c>
      <c r="Q173" s="189">
        <f t="shared" si="30"/>
        <v>0</v>
      </c>
      <c r="R173" s="225"/>
      <c r="S173" s="226"/>
      <c r="T173" s="181">
        <v>0</v>
      </c>
      <c r="U173" s="181">
        <v>0</v>
      </c>
      <c r="V173" s="192">
        <f t="shared" si="31"/>
        <v>1</v>
      </c>
      <c r="W173" s="193">
        <f t="shared" si="26"/>
        <v>0</v>
      </c>
      <c r="X173" s="193">
        <f t="shared" si="32"/>
        <v>0</v>
      </c>
      <c r="Y173" s="193">
        <f t="shared" si="27"/>
        <v>0</v>
      </c>
      <c r="Z173" s="193">
        <f t="shared" si="32"/>
        <v>0</v>
      </c>
      <c r="AB173" s="169"/>
      <c r="AC173" s="169"/>
      <c r="AD173" s="170"/>
      <c r="AE173" s="169"/>
      <c r="AF173" s="170"/>
      <c r="AG173" s="171"/>
      <c r="AH173" s="172"/>
      <c r="AI173" s="172"/>
      <c r="AJ173" s="173"/>
      <c r="AK173" s="169"/>
      <c r="AL173" s="169"/>
      <c r="AM173" s="169"/>
      <c r="AN173" s="169"/>
    </row>
    <row r="174" spans="2:40" s="122" customFormat="1" ht="15.6" customHeight="1" outlineLevel="1">
      <c r="B174" s="230"/>
      <c r="C174" s="195"/>
      <c r="D174" s="196"/>
      <c r="E174" s="222"/>
      <c r="F174" s="223"/>
      <c r="G174" s="179">
        <f t="shared" si="34"/>
        <v>0</v>
      </c>
      <c r="H174" s="207" t="s">
        <v>142</v>
      </c>
      <c r="I174" s="181">
        <v>0</v>
      </c>
      <c r="J174" s="179">
        <f t="shared" si="25"/>
        <v>0</v>
      </c>
      <c r="K174" s="224"/>
      <c r="L174" s="184"/>
      <c r="M174" s="198"/>
      <c r="N174" s="186">
        <f t="shared" si="28"/>
        <v>0</v>
      </c>
      <c r="O174" s="187">
        <f t="shared" si="29"/>
        <v>0</v>
      </c>
      <c r="P174" s="188">
        <v>0</v>
      </c>
      <c r="Q174" s="189">
        <f t="shared" si="30"/>
        <v>0</v>
      </c>
      <c r="R174" s="225"/>
      <c r="S174" s="226"/>
      <c r="T174" s="181">
        <v>0</v>
      </c>
      <c r="U174" s="181">
        <v>0</v>
      </c>
      <c r="V174" s="192">
        <f t="shared" si="31"/>
        <v>1</v>
      </c>
      <c r="W174" s="193">
        <f t="shared" si="26"/>
        <v>0</v>
      </c>
      <c r="X174" s="193">
        <f t="shared" si="32"/>
        <v>0</v>
      </c>
      <c r="Y174" s="193">
        <f t="shared" si="27"/>
        <v>0</v>
      </c>
      <c r="Z174" s="193">
        <f t="shared" si="32"/>
        <v>0</v>
      </c>
      <c r="AB174" s="169"/>
      <c r="AC174" s="169"/>
      <c r="AD174" s="170"/>
      <c r="AE174" s="169"/>
      <c r="AF174" s="170"/>
      <c r="AG174" s="171"/>
      <c r="AH174" s="172"/>
      <c r="AI174" s="172"/>
      <c r="AJ174" s="173"/>
      <c r="AK174" s="169"/>
      <c r="AL174" s="169"/>
      <c r="AM174" s="169"/>
      <c r="AN174" s="169"/>
    </row>
    <row r="175" spans="2:40" s="122" customFormat="1" ht="15.6" customHeight="1" outlineLevel="1">
      <c r="B175" s="231"/>
      <c r="C175" s="200"/>
      <c r="D175" s="201"/>
      <c r="E175" s="222"/>
      <c r="F175" s="223"/>
      <c r="G175" s="179">
        <f>IF(AND(F175&lt;&gt;0,$D$31&lt;&gt;0),F175/$D$31,0)</f>
        <v>0</v>
      </c>
      <c r="H175" s="207" t="s">
        <v>142</v>
      </c>
      <c r="I175" s="181">
        <v>0</v>
      </c>
      <c r="J175" s="179">
        <f t="shared" si="25"/>
        <v>0</v>
      </c>
      <c r="K175" s="224"/>
      <c r="L175" s="184"/>
      <c r="M175" s="198"/>
      <c r="N175" s="186">
        <f>IF(M175&lt;&gt;0,INT(59/M175),0)</f>
        <v>0</v>
      </c>
      <c r="O175" s="187">
        <f t="shared" si="29"/>
        <v>0</v>
      </c>
      <c r="P175" s="188">
        <v>0</v>
      </c>
      <c r="Q175" s="189">
        <f t="shared" si="30"/>
        <v>0</v>
      </c>
      <c r="R175" s="225"/>
      <c r="S175" s="226"/>
      <c r="T175" s="181">
        <v>0</v>
      </c>
      <c r="U175" s="181">
        <v>0</v>
      </c>
      <c r="V175" s="192">
        <f t="shared" si="31"/>
        <v>1</v>
      </c>
      <c r="W175" s="193">
        <f t="shared" si="26"/>
        <v>0</v>
      </c>
      <c r="X175" s="193">
        <f t="shared" si="32"/>
        <v>0</v>
      </c>
      <c r="Y175" s="193">
        <f t="shared" si="27"/>
        <v>0</v>
      </c>
      <c r="Z175" s="193">
        <f t="shared" si="32"/>
        <v>0</v>
      </c>
      <c r="AB175" s="169"/>
      <c r="AC175" s="169"/>
      <c r="AD175" s="170"/>
      <c r="AE175" s="169"/>
      <c r="AF175" s="170"/>
      <c r="AG175" s="171"/>
      <c r="AH175" s="172"/>
      <c r="AI175" s="172"/>
      <c r="AJ175" s="173"/>
      <c r="AK175" s="169"/>
      <c r="AL175" s="169"/>
      <c r="AM175" s="169"/>
      <c r="AN175" s="169"/>
    </row>
    <row r="176" spans="2:40" s="122" customFormat="1" ht="15.75">
      <c r="B176" s="232">
        <v>2.1</v>
      </c>
      <c r="C176" s="203" t="s">
        <v>188</v>
      </c>
      <c r="D176" s="204"/>
      <c r="E176" s="205" t="s">
        <v>142</v>
      </c>
      <c r="F176" s="206">
        <f>SUM(F177:F196)</f>
        <v>0</v>
      </c>
      <c r="G176" s="206">
        <f>IF(AND(F176&lt;&gt;0,$D$31&lt;&gt;0),F176/$D$31,0)</f>
        <v>0</v>
      </c>
      <c r="H176" s="228" cm="1">
        <f t="array" ref="H176">SUMPRODUCT((C91:D454="Superstructure: Frame")*G91:G454)</f>
        <v>0</v>
      </c>
      <c r="I176" s="208" t="s">
        <v>142</v>
      </c>
      <c r="J176" s="209">
        <f>SUM(J177:J196)</f>
        <v>0</v>
      </c>
      <c r="K176" s="210" t="s">
        <v>142</v>
      </c>
      <c r="L176" s="211" t="s">
        <v>142</v>
      </c>
      <c r="M176" s="212" t="s">
        <v>142</v>
      </c>
      <c r="N176" s="213" t="s">
        <v>142</v>
      </c>
      <c r="O176" s="214">
        <f>SUM(O177:O196)</f>
        <v>0</v>
      </c>
      <c r="P176" s="215" t="s">
        <v>142</v>
      </c>
      <c r="Q176" s="216">
        <f>SUM(Q177:Q196)</f>
        <v>0</v>
      </c>
      <c r="R176" s="217" t="s">
        <v>142</v>
      </c>
      <c r="S176" s="218" t="s">
        <v>142</v>
      </c>
      <c r="T176" s="219">
        <f>IF(W176&lt;&gt;0,W176/($F$176+$O$176),0)</f>
        <v>0</v>
      </c>
      <c r="U176" s="219">
        <f>IF(Y176&lt;&gt;0,Y176/($F$176+$O$176),0)</f>
        <v>0</v>
      </c>
      <c r="V176" s="220">
        <f t="shared" si="31"/>
        <v>1</v>
      </c>
      <c r="W176" s="221">
        <f>SUM(W177:W196)</f>
        <v>0</v>
      </c>
      <c r="X176" s="221">
        <f t="shared" si="32"/>
        <v>0</v>
      </c>
      <c r="Y176" s="221">
        <f>SUM(Y177:Y196)</f>
        <v>0</v>
      </c>
      <c r="Z176" s="221">
        <f t="shared" si="32"/>
        <v>0</v>
      </c>
      <c r="AB176" s="169"/>
      <c r="AC176" s="169"/>
      <c r="AD176" s="170"/>
      <c r="AE176" s="169"/>
      <c r="AF176" s="170"/>
      <c r="AG176" s="171"/>
      <c r="AH176" s="172"/>
      <c r="AI176" s="172"/>
      <c r="AJ176" s="173"/>
      <c r="AK176" s="169"/>
      <c r="AL176" s="169"/>
      <c r="AM176" s="169"/>
      <c r="AN176" s="169"/>
    </row>
    <row r="177" spans="2:40" s="122" customFormat="1" ht="15.6" customHeight="1" outlineLevel="1">
      <c r="B177" s="174">
        <v>2.1</v>
      </c>
      <c r="C177" s="175" t="s">
        <v>188</v>
      </c>
      <c r="D177" s="176"/>
      <c r="E177" s="222"/>
      <c r="F177" s="223"/>
      <c r="G177" s="179">
        <f>IF(AND(F177&lt;&gt;0,$D$31&lt;&gt;0),F177/$D$31,0)</f>
        <v>0</v>
      </c>
      <c r="H177" s="207" t="s">
        <v>142</v>
      </c>
      <c r="I177" s="181">
        <v>0</v>
      </c>
      <c r="J177" s="179">
        <f t="shared" ref="J177:J196" si="35">I177*F177</f>
        <v>0</v>
      </c>
      <c r="K177" s="224"/>
      <c r="L177" s="184"/>
      <c r="M177" s="198"/>
      <c r="N177" s="186">
        <f>IF(M177&lt;&gt;0,INT(59/M177),0)</f>
        <v>0</v>
      </c>
      <c r="O177" s="187">
        <f>F177*N177</f>
        <v>0</v>
      </c>
      <c r="P177" s="188">
        <v>0</v>
      </c>
      <c r="Q177" s="189">
        <f>O177*P177</f>
        <v>0</v>
      </c>
      <c r="R177" s="225"/>
      <c r="S177" s="226"/>
      <c r="T177" s="181">
        <v>0</v>
      </c>
      <c r="U177" s="181">
        <v>0</v>
      </c>
      <c r="V177" s="192">
        <f t="shared" si="31"/>
        <v>1</v>
      </c>
      <c r="W177" s="193">
        <f t="shared" ref="W177:W240" si="36">T177*(F177+O177)</f>
        <v>0</v>
      </c>
      <c r="X177" s="193">
        <f t="shared" si="32"/>
        <v>0</v>
      </c>
      <c r="Y177" s="193">
        <f t="shared" ref="Y177:Y240" si="37">U177*(F177+O177)</f>
        <v>0</v>
      </c>
      <c r="Z177" s="193">
        <f t="shared" si="32"/>
        <v>0</v>
      </c>
      <c r="AB177" s="169"/>
      <c r="AC177" s="169"/>
      <c r="AD177" s="170"/>
      <c r="AE177" s="169"/>
      <c r="AF177" s="170"/>
      <c r="AG177" s="171"/>
      <c r="AH177" s="172"/>
      <c r="AI177" s="172"/>
      <c r="AJ177" s="173"/>
      <c r="AK177" s="169"/>
      <c r="AL177" s="169"/>
      <c r="AM177" s="169"/>
      <c r="AN177" s="169"/>
    </row>
    <row r="178" spans="2:40" s="122" customFormat="1" ht="15.6" customHeight="1" outlineLevel="1">
      <c r="B178" s="194"/>
      <c r="C178" s="195"/>
      <c r="D178" s="196"/>
      <c r="E178" s="222"/>
      <c r="F178" s="223"/>
      <c r="G178" s="179">
        <f>IF(AND(F178&lt;&gt;0,$D$31&lt;&gt;0),F178/$D$31,0)</f>
        <v>0</v>
      </c>
      <c r="H178" s="207" t="s">
        <v>142</v>
      </c>
      <c r="I178" s="181">
        <v>0</v>
      </c>
      <c r="J178" s="179">
        <f t="shared" si="35"/>
        <v>0</v>
      </c>
      <c r="K178" s="224"/>
      <c r="L178" s="184"/>
      <c r="M178" s="198"/>
      <c r="N178" s="186">
        <f t="shared" ref="N178:N196" si="38">IF(M178&lt;&gt;0,INT(59/M178),0)</f>
        <v>0</v>
      </c>
      <c r="O178" s="187">
        <f t="shared" ref="O178:O196" si="39">F178*N178</f>
        <v>0</v>
      </c>
      <c r="P178" s="188">
        <v>0</v>
      </c>
      <c r="Q178" s="189">
        <f t="shared" ref="Q178:Q196" si="40">O178*P178</f>
        <v>0</v>
      </c>
      <c r="R178" s="225"/>
      <c r="S178" s="226"/>
      <c r="T178" s="181">
        <v>0</v>
      </c>
      <c r="U178" s="181">
        <v>0</v>
      </c>
      <c r="V178" s="192">
        <f t="shared" si="31"/>
        <v>1</v>
      </c>
      <c r="W178" s="193">
        <f t="shared" si="36"/>
        <v>0</v>
      </c>
      <c r="X178" s="193">
        <f t="shared" si="32"/>
        <v>0</v>
      </c>
      <c r="Y178" s="193">
        <f t="shared" si="37"/>
        <v>0</v>
      </c>
      <c r="Z178" s="193">
        <f t="shared" si="32"/>
        <v>0</v>
      </c>
      <c r="AB178" s="169"/>
      <c r="AC178" s="169"/>
      <c r="AD178" s="170"/>
      <c r="AE178" s="169"/>
      <c r="AF178" s="170"/>
      <c r="AG178" s="171"/>
      <c r="AH178" s="172"/>
      <c r="AI178" s="172"/>
      <c r="AJ178" s="173"/>
      <c r="AK178" s="169"/>
      <c r="AL178" s="169"/>
      <c r="AM178" s="169"/>
      <c r="AN178" s="169"/>
    </row>
    <row r="179" spans="2:40" s="122" customFormat="1" ht="15.6" customHeight="1" outlineLevel="1">
      <c r="B179" s="194"/>
      <c r="C179" s="195"/>
      <c r="D179" s="196"/>
      <c r="E179" s="222"/>
      <c r="F179" s="223"/>
      <c r="G179" s="179">
        <f t="shared" ref="G179:G190" si="41">IF(AND(F179&lt;&gt;0,$D$31&lt;&gt;0),F179/$D$31,0)</f>
        <v>0</v>
      </c>
      <c r="H179" s="207" t="s">
        <v>142</v>
      </c>
      <c r="I179" s="181">
        <v>0</v>
      </c>
      <c r="J179" s="179">
        <f t="shared" si="35"/>
        <v>0</v>
      </c>
      <c r="K179" s="224"/>
      <c r="L179" s="184"/>
      <c r="M179" s="198"/>
      <c r="N179" s="186">
        <f t="shared" si="38"/>
        <v>0</v>
      </c>
      <c r="O179" s="187">
        <f t="shared" si="39"/>
        <v>0</v>
      </c>
      <c r="P179" s="188">
        <v>0</v>
      </c>
      <c r="Q179" s="189">
        <f t="shared" si="40"/>
        <v>0</v>
      </c>
      <c r="R179" s="225"/>
      <c r="S179" s="226"/>
      <c r="T179" s="181">
        <v>0</v>
      </c>
      <c r="U179" s="181">
        <v>0</v>
      </c>
      <c r="V179" s="192">
        <f t="shared" si="31"/>
        <v>1</v>
      </c>
      <c r="W179" s="193">
        <f t="shared" si="36"/>
        <v>0</v>
      </c>
      <c r="X179" s="193">
        <f t="shared" si="32"/>
        <v>0</v>
      </c>
      <c r="Y179" s="193">
        <f t="shared" si="37"/>
        <v>0</v>
      </c>
      <c r="Z179" s="193">
        <f t="shared" si="32"/>
        <v>0</v>
      </c>
      <c r="AB179" s="169"/>
      <c r="AC179" s="169"/>
      <c r="AD179" s="170"/>
      <c r="AE179" s="169"/>
      <c r="AF179" s="170"/>
      <c r="AG179" s="171"/>
      <c r="AH179" s="172"/>
      <c r="AI179" s="172"/>
      <c r="AJ179" s="173"/>
      <c r="AK179" s="169"/>
      <c r="AL179" s="169"/>
      <c r="AM179" s="169"/>
      <c r="AN179" s="169"/>
    </row>
    <row r="180" spans="2:40" s="122" customFormat="1" ht="15.6" customHeight="1" outlineLevel="1">
      <c r="B180" s="194"/>
      <c r="C180" s="195"/>
      <c r="D180" s="196"/>
      <c r="E180" s="222"/>
      <c r="F180" s="223"/>
      <c r="G180" s="179">
        <f t="shared" si="41"/>
        <v>0</v>
      </c>
      <c r="H180" s="207" t="s">
        <v>142</v>
      </c>
      <c r="I180" s="181">
        <v>0</v>
      </c>
      <c r="J180" s="179">
        <f t="shared" si="35"/>
        <v>0</v>
      </c>
      <c r="K180" s="224"/>
      <c r="L180" s="184"/>
      <c r="M180" s="198"/>
      <c r="N180" s="186">
        <f t="shared" si="38"/>
        <v>0</v>
      </c>
      <c r="O180" s="187">
        <f t="shared" si="39"/>
        <v>0</v>
      </c>
      <c r="P180" s="188">
        <v>0</v>
      </c>
      <c r="Q180" s="189">
        <f t="shared" si="40"/>
        <v>0</v>
      </c>
      <c r="R180" s="225"/>
      <c r="S180" s="226"/>
      <c r="T180" s="181">
        <v>0</v>
      </c>
      <c r="U180" s="181">
        <v>0</v>
      </c>
      <c r="V180" s="192">
        <f t="shared" si="31"/>
        <v>1</v>
      </c>
      <c r="W180" s="193">
        <f t="shared" si="36"/>
        <v>0</v>
      </c>
      <c r="X180" s="193">
        <f t="shared" si="32"/>
        <v>0</v>
      </c>
      <c r="Y180" s="193">
        <f t="shared" si="37"/>
        <v>0</v>
      </c>
      <c r="Z180" s="193">
        <f t="shared" si="32"/>
        <v>0</v>
      </c>
      <c r="AB180" s="169"/>
      <c r="AC180" s="169"/>
      <c r="AD180" s="170"/>
      <c r="AE180" s="169"/>
      <c r="AF180" s="170"/>
      <c r="AG180" s="171"/>
      <c r="AH180" s="172"/>
      <c r="AI180" s="172"/>
      <c r="AJ180" s="173"/>
      <c r="AK180" s="169"/>
      <c r="AL180" s="169"/>
      <c r="AM180" s="169"/>
      <c r="AN180" s="169"/>
    </row>
    <row r="181" spans="2:40" s="122" customFormat="1" ht="15.6" customHeight="1" outlineLevel="1">
      <c r="B181" s="194"/>
      <c r="C181" s="195"/>
      <c r="D181" s="196"/>
      <c r="E181" s="222"/>
      <c r="F181" s="223"/>
      <c r="G181" s="179">
        <f t="shared" si="41"/>
        <v>0</v>
      </c>
      <c r="H181" s="207" t="s">
        <v>142</v>
      </c>
      <c r="I181" s="181">
        <v>0</v>
      </c>
      <c r="J181" s="179">
        <f t="shared" si="35"/>
        <v>0</v>
      </c>
      <c r="K181" s="224"/>
      <c r="L181" s="184"/>
      <c r="M181" s="198"/>
      <c r="N181" s="186">
        <f t="shared" si="38"/>
        <v>0</v>
      </c>
      <c r="O181" s="187">
        <f t="shared" si="39"/>
        <v>0</v>
      </c>
      <c r="P181" s="188">
        <v>0</v>
      </c>
      <c r="Q181" s="189">
        <f t="shared" si="40"/>
        <v>0</v>
      </c>
      <c r="R181" s="225"/>
      <c r="S181" s="226"/>
      <c r="T181" s="181">
        <v>0</v>
      </c>
      <c r="U181" s="181">
        <v>0</v>
      </c>
      <c r="V181" s="192">
        <f t="shared" si="31"/>
        <v>1</v>
      </c>
      <c r="W181" s="193">
        <f t="shared" si="36"/>
        <v>0</v>
      </c>
      <c r="X181" s="193">
        <f t="shared" si="32"/>
        <v>0</v>
      </c>
      <c r="Y181" s="193">
        <f t="shared" si="37"/>
        <v>0</v>
      </c>
      <c r="Z181" s="193">
        <f t="shared" si="32"/>
        <v>0</v>
      </c>
      <c r="AB181" s="169"/>
      <c r="AC181" s="169"/>
      <c r="AD181" s="170"/>
      <c r="AE181" s="169"/>
      <c r="AF181" s="170"/>
      <c r="AG181" s="171"/>
      <c r="AH181" s="172"/>
      <c r="AI181" s="172"/>
      <c r="AJ181" s="173"/>
      <c r="AK181" s="169"/>
      <c r="AL181" s="169"/>
      <c r="AM181" s="169"/>
      <c r="AN181" s="169"/>
    </row>
    <row r="182" spans="2:40" s="122" customFormat="1" ht="15.6" customHeight="1" outlineLevel="1">
      <c r="B182" s="194"/>
      <c r="C182" s="195"/>
      <c r="D182" s="196"/>
      <c r="E182" s="222"/>
      <c r="F182" s="223"/>
      <c r="G182" s="179">
        <f t="shared" si="41"/>
        <v>0</v>
      </c>
      <c r="H182" s="207" t="s">
        <v>142</v>
      </c>
      <c r="I182" s="181">
        <v>0</v>
      </c>
      <c r="J182" s="179">
        <f t="shared" si="35"/>
        <v>0</v>
      </c>
      <c r="K182" s="224"/>
      <c r="L182" s="184"/>
      <c r="M182" s="198"/>
      <c r="N182" s="186">
        <f t="shared" si="38"/>
        <v>0</v>
      </c>
      <c r="O182" s="187">
        <f t="shared" si="39"/>
        <v>0</v>
      </c>
      <c r="P182" s="188">
        <v>0</v>
      </c>
      <c r="Q182" s="189">
        <f t="shared" si="40"/>
        <v>0</v>
      </c>
      <c r="R182" s="225"/>
      <c r="S182" s="226"/>
      <c r="T182" s="181">
        <v>0</v>
      </c>
      <c r="U182" s="181">
        <v>0</v>
      </c>
      <c r="V182" s="192">
        <f t="shared" si="31"/>
        <v>1</v>
      </c>
      <c r="W182" s="193">
        <f t="shared" si="36"/>
        <v>0</v>
      </c>
      <c r="X182" s="193">
        <f t="shared" si="32"/>
        <v>0</v>
      </c>
      <c r="Y182" s="193">
        <f t="shared" si="37"/>
        <v>0</v>
      </c>
      <c r="Z182" s="193">
        <f t="shared" si="32"/>
        <v>0</v>
      </c>
      <c r="AB182" s="169"/>
      <c r="AC182" s="169"/>
      <c r="AD182" s="170"/>
      <c r="AE182" s="169"/>
      <c r="AF182" s="170"/>
      <c r="AG182" s="171"/>
      <c r="AH182" s="172"/>
      <c r="AI182" s="172"/>
      <c r="AJ182" s="173"/>
      <c r="AK182" s="169"/>
      <c r="AL182" s="169"/>
      <c r="AM182" s="169"/>
      <c r="AN182" s="169"/>
    </row>
    <row r="183" spans="2:40" s="122" customFormat="1" ht="15.6" customHeight="1" outlineLevel="1">
      <c r="B183" s="194"/>
      <c r="C183" s="195"/>
      <c r="D183" s="196"/>
      <c r="E183" s="222"/>
      <c r="F183" s="223"/>
      <c r="G183" s="179">
        <f t="shared" si="41"/>
        <v>0</v>
      </c>
      <c r="H183" s="207" t="s">
        <v>142</v>
      </c>
      <c r="I183" s="181">
        <v>0</v>
      </c>
      <c r="J183" s="179">
        <f t="shared" si="35"/>
        <v>0</v>
      </c>
      <c r="K183" s="224"/>
      <c r="L183" s="184"/>
      <c r="M183" s="198"/>
      <c r="N183" s="186">
        <f t="shared" si="38"/>
        <v>0</v>
      </c>
      <c r="O183" s="187">
        <f t="shared" si="39"/>
        <v>0</v>
      </c>
      <c r="P183" s="188">
        <v>0</v>
      </c>
      <c r="Q183" s="189">
        <f t="shared" si="40"/>
        <v>0</v>
      </c>
      <c r="R183" s="225"/>
      <c r="S183" s="226"/>
      <c r="T183" s="181">
        <v>0</v>
      </c>
      <c r="U183" s="181">
        <v>0</v>
      </c>
      <c r="V183" s="192">
        <f t="shared" si="31"/>
        <v>1</v>
      </c>
      <c r="W183" s="193">
        <f t="shared" si="36"/>
        <v>0</v>
      </c>
      <c r="X183" s="193">
        <f t="shared" si="32"/>
        <v>0</v>
      </c>
      <c r="Y183" s="193">
        <f t="shared" si="37"/>
        <v>0</v>
      </c>
      <c r="Z183" s="193">
        <f t="shared" si="32"/>
        <v>0</v>
      </c>
      <c r="AB183" s="169"/>
      <c r="AC183" s="169"/>
      <c r="AD183" s="170"/>
      <c r="AE183" s="169"/>
      <c r="AF183" s="170"/>
      <c r="AG183" s="171"/>
      <c r="AH183" s="172"/>
      <c r="AI183" s="172"/>
      <c r="AJ183" s="173"/>
      <c r="AK183" s="169"/>
      <c r="AL183" s="169"/>
      <c r="AM183" s="169"/>
      <c r="AN183" s="169"/>
    </row>
    <row r="184" spans="2:40" s="122" customFormat="1" ht="15.6" customHeight="1" outlineLevel="1">
      <c r="B184" s="194"/>
      <c r="C184" s="195"/>
      <c r="D184" s="196"/>
      <c r="E184" s="222"/>
      <c r="F184" s="223"/>
      <c r="G184" s="179">
        <f t="shared" si="41"/>
        <v>0</v>
      </c>
      <c r="H184" s="207" t="s">
        <v>142</v>
      </c>
      <c r="I184" s="181">
        <v>0</v>
      </c>
      <c r="J184" s="179">
        <f t="shared" si="35"/>
        <v>0</v>
      </c>
      <c r="K184" s="224"/>
      <c r="L184" s="184"/>
      <c r="M184" s="198"/>
      <c r="N184" s="186">
        <f t="shared" si="38"/>
        <v>0</v>
      </c>
      <c r="O184" s="187">
        <f t="shared" si="39"/>
        <v>0</v>
      </c>
      <c r="P184" s="188">
        <v>0</v>
      </c>
      <c r="Q184" s="189">
        <f t="shared" si="40"/>
        <v>0</v>
      </c>
      <c r="R184" s="225"/>
      <c r="S184" s="226"/>
      <c r="T184" s="181">
        <v>0</v>
      </c>
      <c r="U184" s="181">
        <v>0</v>
      </c>
      <c r="V184" s="192">
        <f t="shared" si="31"/>
        <v>1</v>
      </c>
      <c r="W184" s="193">
        <f t="shared" si="36"/>
        <v>0</v>
      </c>
      <c r="X184" s="193">
        <f t="shared" si="32"/>
        <v>0</v>
      </c>
      <c r="Y184" s="193">
        <f t="shared" si="37"/>
        <v>0</v>
      </c>
      <c r="Z184" s="193">
        <f t="shared" si="32"/>
        <v>0</v>
      </c>
      <c r="AB184" s="169"/>
      <c r="AC184" s="169"/>
      <c r="AD184" s="170"/>
      <c r="AE184" s="169"/>
      <c r="AF184" s="170"/>
      <c r="AG184" s="171"/>
      <c r="AH184" s="172"/>
      <c r="AI184" s="172"/>
      <c r="AJ184" s="173"/>
      <c r="AK184" s="169"/>
      <c r="AL184" s="169"/>
      <c r="AM184" s="169"/>
      <c r="AN184" s="169"/>
    </row>
    <row r="185" spans="2:40" s="122" customFormat="1" ht="15.6" customHeight="1" outlineLevel="1">
      <c r="B185" s="194"/>
      <c r="C185" s="195"/>
      <c r="D185" s="196"/>
      <c r="E185" s="222"/>
      <c r="F185" s="223"/>
      <c r="G185" s="179">
        <f t="shared" si="41"/>
        <v>0</v>
      </c>
      <c r="H185" s="207" t="s">
        <v>142</v>
      </c>
      <c r="I185" s="181">
        <v>0</v>
      </c>
      <c r="J185" s="179">
        <f t="shared" si="35"/>
        <v>0</v>
      </c>
      <c r="K185" s="224"/>
      <c r="L185" s="184"/>
      <c r="M185" s="198"/>
      <c r="N185" s="186">
        <f t="shared" si="38"/>
        <v>0</v>
      </c>
      <c r="O185" s="187">
        <f t="shared" si="39"/>
        <v>0</v>
      </c>
      <c r="P185" s="188">
        <v>0</v>
      </c>
      <c r="Q185" s="189">
        <f t="shared" si="40"/>
        <v>0</v>
      </c>
      <c r="R185" s="225"/>
      <c r="S185" s="226"/>
      <c r="T185" s="181">
        <v>0</v>
      </c>
      <c r="U185" s="181">
        <v>0</v>
      </c>
      <c r="V185" s="192">
        <f t="shared" si="31"/>
        <v>1</v>
      </c>
      <c r="W185" s="193">
        <f t="shared" si="36"/>
        <v>0</v>
      </c>
      <c r="X185" s="193">
        <f t="shared" si="32"/>
        <v>0</v>
      </c>
      <c r="Y185" s="193">
        <f t="shared" si="37"/>
        <v>0</v>
      </c>
      <c r="Z185" s="193">
        <f t="shared" si="32"/>
        <v>0</v>
      </c>
      <c r="AB185" s="169"/>
      <c r="AC185" s="169"/>
      <c r="AD185" s="170"/>
      <c r="AE185" s="169"/>
      <c r="AF185" s="170"/>
      <c r="AG185" s="171"/>
      <c r="AH185" s="172"/>
      <c r="AI185" s="172"/>
      <c r="AJ185" s="173"/>
      <c r="AK185" s="169"/>
      <c r="AL185" s="169"/>
      <c r="AM185" s="169"/>
      <c r="AN185" s="169"/>
    </row>
    <row r="186" spans="2:40" s="122" customFormat="1" ht="15.6" customHeight="1" outlineLevel="1">
      <c r="B186" s="194"/>
      <c r="C186" s="195"/>
      <c r="D186" s="196"/>
      <c r="E186" s="222"/>
      <c r="F186" s="223"/>
      <c r="G186" s="179">
        <f t="shared" si="41"/>
        <v>0</v>
      </c>
      <c r="H186" s="207" t="s">
        <v>142</v>
      </c>
      <c r="I186" s="181">
        <v>0</v>
      </c>
      <c r="J186" s="179">
        <f t="shared" si="35"/>
        <v>0</v>
      </c>
      <c r="K186" s="224"/>
      <c r="L186" s="184"/>
      <c r="M186" s="198"/>
      <c r="N186" s="186">
        <f t="shared" si="38"/>
        <v>0</v>
      </c>
      <c r="O186" s="187">
        <f t="shared" si="39"/>
        <v>0</v>
      </c>
      <c r="P186" s="188">
        <v>0</v>
      </c>
      <c r="Q186" s="189">
        <f t="shared" si="40"/>
        <v>0</v>
      </c>
      <c r="R186" s="225"/>
      <c r="S186" s="226"/>
      <c r="T186" s="181">
        <v>0</v>
      </c>
      <c r="U186" s="181">
        <v>0</v>
      </c>
      <c r="V186" s="192">
        <f t="shared" si="31"/>
        <v>1</v>
      </c>
      <c r="W186" s="193">
        <f t="shared" si="36"/>
        <v>0</v>
      </c>
      <c r="X186" s="193">
        <f t="shared" si="32"/>
        <v>0</v>
      </c>
      <c r="Y186" s="193">
        <f t="shared" si="37"/>
        <v>0</v>
      </c>
      <c r="Z186" s="193">
        <f t="shared" si="32"/>
        <v>0</v>
      </c>
      <c r="AB186" s="169"/>
      <c r="AC186" s="169"/>
      <c r="AD186" s="170"/>
      <c r="AE186" s="169"/>
      <c r="AF186" s="170"/>
      <c r="AG186" s="171"/>
      <c r="AH186" s="172"/>
      <c r="AI186" s="172"/>
      <c r="AJ186" s="173"/>
      <c r="AK186" s="169"/>
      <c r="AL186" s="169"/>
      <c r="AM186" s="169"/>
      <c r="AN186" s="169"/>
    </row>
    <row r="187" spans="2:40" s="122" customFormat="1" ht="15.6" customHeight="1" outlineLevel="1">
      <c r="B187" s="194"/>
      <c r="C187" s="195"/>
      <c r="D187" s="196"/>
      <c r="E187" s="222"/>
      <c r="F187" s="223"/>
      <c r="G187" s="179">
        <f t="shared" si="41"/>
        <v>0</v>
      </c>
      <c r="H187" s="207" t="s">
        <v>142</v>
      </c>
      <c r="I187" s="181">
        <v>0</v>
      </c>
      <c r="J187" s="179">
        <f t="shared" si="35"/>
        <v>0</v>
      </c>
      <c r="K187" s="224"/>
      <c r="L187" s="184"/>
      <c r="M187" s="198"/>
      <c r="N187" s="186">
        <f t="shared" si="38"/>
        <v>0</v>
      </c>
      <c r="O187" s="187">
        <f t="shared" si="39"/>
        <v>0</v>
      </c>
      <c r="P187" s="188">
        <v>0</v>
      </c>
      <c r="Q187" s="189">
        <f t="shared" si="40"/>
        <v>0</v>
      </c>
      <c r="R187" s="225"/>
      <c r="S187" s="226"/>
      <c r="T187" s="181">
        <v>0</v>
      </c>
      <c r="U187" s="181">
        <v>0</v>
      </c>
      <c r="V187" s="192">
        <f t="shared" si="31"/>
        <v>1</v>
      </c>
      <c r="W187" s="193">
        <f t="shared" si="36"/>
        <v>0</v>
      </c>
      <c r="X187" s="193">
        <f t="shared" si="32"/>
        <v>0</v>
      </c>
      <c r="Y187" s="193">
        <f t="shared" si="37"/>
        <v>0</v>
      </c>
      <c r="Z187" s="193">
        <f t="shared" si="32"/>
        <v>0</v>
      </c>
      <c r="AB187" s="169"/>
      <c r="AC187" s="169"/>
      <c r="AD187" s="170"/>
      <c r="AE187" s="169"/>
      <c r="AF187" s="170"/>
      <c r="AG187" s="171"/>
      <c r="AH187" s="172"/>
      <c r="AI187" s="172"/>
      <c r="AJ187" s="173"/>
      <c r="AK187" s="169"/>
      <c r="AL187" s="169"/>
      <c r="AM187" s="169"/>
      <c r="AN187" s="169"/>
    </row>
    <row r="188" spans="2:40" s="122" customFormat="1" ht="15.6" customHeight="1" outlineLevel="1">
      <c r="B188" s="194"/>
      <c r="C188" s="195"/>
      <c r="D188" s="196"/>
      <c r="E188" s="222"/>
      <c r="F188" s="223"/>
      <c r="G188" s="179">
        <f t="shared" si="41"/>
        <v>0</v>
      </c>
      <c r="H188" s="207" t="s">
        <v>142</v>
      </c>
      <c r="I188" s="181">
        <v>0</v>
      </c>
      <c r="J188" s="179">
        <f t="shared" si="35"/>
        <v>0</v>
      </c>
      <c r="K188" s="224"/>
      <c r="L188" s="184"/>
      <c r="M188" s="198"/>
      <c r="N188" s="186">
        <f t="shared" si="38"/>
        <v>0</v>
      </c>
      <c r="O188" s="187">
        <f t="shared" si="39"/>
        <v>0</v>
      </c>
      <c r="P188" s="188">
        <v>0</v>
      </c>
      <c r="Q188" s="189">
        <f t="shared" si="40"/>
        <v>0</v>
      </c>
      <c r="R188" s="225"/>
      <c r="S188" s="226"/>
      <c r="T188" s="181">
        <v>0</v>
      </c>
      <c r="U188" s="181">
        <v>0</v>
      </c>
      <c r="V188" s="192">
        <f t="shared" si="31"/>
        <v>1</v>
      </c>
      <c r="W188" s="193">
        <f t="shared" si="36"/>
        <v>0</v>
      </c>
      <c r="X188" s="193">
        <f t="shared" si="32"/>
        <v>0</v>
      </c>
      <c r="Y188" s="193">
        <f t="shared" si="37"/>
        <v>0</v>
      </c>
      <c r="Z188" s="193">
        <f t="shared" si="32"/>
        <v>0</v>
      </c>
      <c r="AB188" s="169"/>
      <c r="AC188" s="169"/>
      <c r="AD188" s="170"/>
      <c r="AE188" s="169"/>
      <c r="AF188" s="170"/>
      <c r="AG188" s="171"/>
      <c r="AH188" s="172"/>
      <c r="AI188" s="172"/>
      <c r="AJ188" s="173"/>
      <c r="AK188" s="169"/>
      <c r="AL188" s="169"/>
      <c r="AM188" s="169"/>
      <c r="AN188" s="169"/>
    </row>
    <row r="189" spans="2:40" s="122" customFormat="1" ht="15.6" customHeight="1" outlineLevel="1">
      <c r="B189" s="194"/>
      <c r="C189" s="195"/>
      <c r="D189" s="196"/>
      <c r="E189" s="222"/>
      <c r="F189" s="223"/>
      <c r="G189" s="179">
        <f t="shared" si="41"/>
        <v>0</v>
      </c>
      <c r="H189" s="207" t="s">
        <v>142</v>
      </c>
      <c r="I189" s="181">
        <v>0</v>
      </c>
      <c r="J189" s="179">
        <f t="shared" si="35"/>
        <v>0</v>
      </c>
      <c r="K189" s="224"/>
      <c r="L189" s="184"/>
      <c r="M189" s="198"/>
      <c r="N189" s="186">
        <f t="shared" si="38"/>
        <v>0</v>
      </c>
      <c r="O189" s="187">
        <f t="shared" si="39"/>
        <v>0</v>
      </c>
      <c r="P189" s="188">
        <v>0</v>
      </c>
      <c r="Q189" s="189">
        <f t="shared" si="40"/>
        <v>0</v>
      </c>
      <c r="R189" s="225"/>
      <c r="S189" s="226"/>
      <c r="T189" s="181">
        <v>0</v>
      </c>
      <c r="U189" s="181">
        <v>0</v>
      </c>
      <c r="V189" s="192">
        <f t="shared" si="31"/>
        <v>1</v>
      </c>
      <c r="W189" s="193">
        <f t="shared" si="36"/>
        <v>0</v>
      </c>
      <c r="X189" s="193">
        <f t="shared" si="32"/>
        <v>0</v>
      </c>
      <c r="Y189" s="193">
        <f t="shared" si="37"/>
        <v>0</v>
      </c>
      <c r="Z189" s="193">
        <f t="shared" si="32"/>
        <v>0</v>
      </c>
      <c r="AB189" s="169"/>
      <c r="AC189" s="169"/>
      <c r="AD189" s="170"/>
      <c r="AE189" s="169"/>
      <c r="AF189" s="170"/>
      <c r="AG189" s="171"/>
      <c r="AH189" s="172"/>
      <c r="AI189" s="172"/>
      <c r="AJ189" s="173"/>
      <c r="AK189" s="169"/>
      <c r="AL189" s="169"/>
      <c r="AM189" s="169"/>
      <c r="AN189" s="169"/>
    </row>
    <row r="190" spans="2:40" s="122" customFormat="1" ht="15.6" customHeight="1" outlineLevel="1">
      <c r="B190" s="194"/>
      <c r="C190" s="195"/>
      <c r="D190" s="196"/>
      <c r="E190" s="222"/>
      <c r="F190" s="223"/>
      <c r="G190" s="179">
        <f t="shared" si="41"/>
        <v>0</v>
      </c>
      <c r="H190" s="207" t="s">
        <v>142</v>
      </c>
      <c r="I190" s="181">
        <v>0</v>
      </c>
      <c r="J190" s="179">
        <f t="shared" si="35"/>
        <v>0</v>
      </c>
      <c r="K190" s="224"/>
      <c r="L190" s="184"/>
      <c r="M190" s="198"/>
      <c r="N190" s="186">
        <f t="shared" si="38"/>
        <v>0</v>
      </c>
      <c r="O190" s="187">
        <f t="shared" si="39"/>
        <v>0</v>
      </c>
      <c r="P190" s="188">
        <v>0</v>
      </c>
      <c r="Q190" s="189">
        <f t="shared" si="40"/>
        <v>0</v>
      </c>
      <c r="R190" s="225"/>
      <c r="S190" s="226"/>
      <c r="T190" s="181">
        <v>0</v>
      </c>
      <c r="U190" s="181">
        <v>0</v>
      </c>
      <c r="V190" s="192">
        <f t="shared" si="31"/>
        <v>1</v>
      </c>
      <c r="W190" s="193">
        <f t="shared" si="36"/>
        <v>0</v>
      </c>
      <c r="X190" s="193">
        <f t="shared" si="32"/>
        <v>0</v>
      </c>
      <c r="Y190" s="193">
        <f t="shared" si="37"/>
        <v>0</v>
      </c>
      <c r="Z190" s="193">
        <f t="shared" si="32"/>
        <v>0</v>
      </c>
      <c r="AB190" s="169"/>
      <c r="AC190" s="169"/>
      <c r="AD190" s="170"/>
      <c r="AE190" s="169"/>
      <c r="AF190" s="170"/>
      <c r="AG190" s="171"/>
      <c r="AH190" s="172"/>
      <c r="AI190" s="172"/>
      <c r="AJ190" s="173"/>
      <c r="AK190" s="169"/>
      <c r="AL190" s="169"/>
      <c r="AM190" s="169"/>
      <c r="AN190" s="169"/>
    </row>
    <row r="191" spans="2:40" s="122" customFormat="1" ht="15.6" customHeight="1" outlineLevel="1">
      <c r="B191" s="194"/>
      <c r="C191" s="195"/>
      <c r="D191" s="196"/>
      <c r="E191" s="222"/>
      <c r="F191" s="223"/>
      <c r="G191" s="179">
        <f>IF(AND(F191&lt;&gt;0,$D$31&lt;&gt;0),F191/$D$31,0)</f>
        <v>0</v>
      </c>
      <c r="H191" s="207" t="s">
        <v>142</v>
      </c>
      <c r="I191" s="181">
        <v>0</v>
      </c>
      <c r="J191" s="179">
        <f t="shared" si="35"/>
        <v>0</v>
      </c>
      <c r="K191" s="224"/>
      <c r="L191" s="184"/>
      <c r="M191" s="198"/>
      <c r="N191" s="186">
        <f t="shared" si="38"/>
        <v>0</v>
      </c>
      <c r="O191" s="187">
        <f t="shared" si="39"/>
        <v>0</v>
      </c>
      <c r="P191" s="188">
        <v>0</v>
      </c>
      <c r="Q191" s="189">
        <f t="shared" si="40"/>
        <v>0</v>
      </c>
      <c r="R191" s="225"/>
      <c r="S191" s="226"/>
      <c r="T191" s="181">
        <v>0</v>
      </c>
      <c r="U191" s="181">
        <v>0</v>
      </c>
      <c r="V191" s="192">
        <f t="shared" si="31"/>
        <v>1</v>
      </c>
      <c r="W191" s="193">
        <f t="shared" si="36"/>
        <v>0</v>
      </c>
      <c r="X191" s="193">
        <f t="shared" si="32"/>
        <v>0</v>
      </c>
      <c r="Y191" s="193">
        <f t="shared" si="37"/>
        <v>0</v>
      </c>
      <c r="Z191" s="193">
        <f t="shared" si="32"/>
        <v>0</v>
      </c>
      <c r="AB191" s="169"/>
      <c r="AC191" s="169"/>
      <c r="AD191" s="170"/>
      <c r="AE191" s="169"/>
      <c r="AF191" s="170"/>
      <c r="AG191" s="171"/>
      <c r="AH191" s="172"/>
      <c r="AI191" s="172"/>
      <c r="AJ191" s="173"/>
      <c r="AK191" s="169"/>
      <c r="AL191" s="169"/>
      <c r="AM191" s="169"/>
      <c r="AN191" s="169"/>
    </row>
    <row r="192" spans="2:40" s="122" customFormat="1" ht="15.6" customHeight="1" outlineLevel="1">
      <c r="B192" s="194"/>
      <c r="C192" s="195"/>
      <c r="D192" s="196"/>
      <c r="E192" s="222"/>
      <c r="F192" s="223"/>
      <c r="G192" s="179">
        <f>IF(AND(F192&lt;&gt;0,$D$31&lt;&gt;0),F192/$D$31,0)</f>
        <v>0</v>
      </c>
      <c r="H192" s="207" t="s">
        <v>142</v>
      </c>
      <c r="I192" s="181">
        <v>0</v>
      </c>
      <c r="J192" s="179">
        <f t="shared" si="35"/>
        <v>0</v>
      </c>
      <c r="K192" s="224"/>
      <c r="L192" s="184"/>
      <c r="M192" s="198"/>
      <c r="N192" s="186">
        <f t="shared" si="38"/>
        <v>0</v>
      </c>
      <c r="O192" s="187">
        <f t="shared" si="39"/>
        <v>0</v>
      </c>
      <c r="P192" s="188">
        <v>0</v>
      </c>
      <c r="Q192" s="189">
        <f t="shared" si="40"/>
        <v>0</v>
      </c>
      <c r="R192" s="225"/>
      <c r="S192" s="226"/>
      <c r="T192" s="181">
        <v>0</v>
      </c>
      <c r="U192" s="181">
        <v>0</v>
      </c>
      <c r="V192" s="192">
        <f t="shared" si="31"/>
        <v>1</v>
      </c>
      <c r="W192" s="193">
        <f t="shared" si="36"/>
        <v>0</v>
      </c>
      <c r="X192" s="193">
        <f t="shared" si="32"/>
        <v>0</v>
      </c>
      <c r="Y192" s="193">
        <f t="shared" si="37"/>
        <v>0</v>
      </c>
      <c r="Z192" s="193">
        <f t="shared" si="32"/>
        <v>0</v>
      </c>
      <c r="AB192" s="169"/>
      <c r="AC192" s="169"/>
      <c r="AD192" s="170"/>
      <c r="AE192" s="169"/>
      <c r="AF192" s="170"/>
      <c r="AG192" s="171"/>
      <c r="AH192" s="172"/>
      <c r="AI192" s="172"/>
      <c r="AJ192" s="173"/>
      <c r="AK192" s="169"/>
      <c r="AL192" s="169"/>
      <c r="AM192" s="169"/>
      <c r="AN192" s="169"/>
    </row>
    <row r="193" spans="2:40" s="122" customFormat="1" ht="15.6" customHeight="1" outlineLevel="1">
      <c r="B193" s="194"/>
      <c r="C193" s="195"/>
      <c r="D193" s="196"/>
      <c r="E193" s="222"/>
      <c r="F193" s="223"/>
      <c r="G193" s="179">
        <f>IF(AND(F193&lt;&gt;0,$D$31&lt;&gt;0),F193/$D$31,0)</f>
        <v>0</v>
      </c>
      <c r="H193" s="207" t="s">
        <v>142</v>
      </c>
      <c r="I193" s="181">
        <v>0</v>
      </c>
      <c r="J193" s="179">
        <f t="shared" si="35"/>
        <v>0</v>
      </c>
      <c r="K193" s="224"/>
      <c r="L193" s="184"/>
      <c r="M193" s="198"/>
      <c r="N193" s="186">
        <f t="shared" si="38"/>
        <v>0</v>
      </c>
      <c r="O193" s="187">
        <f t="shared" si="39"/>
        <v>0</v>
      </c>
      <c r="P193" s="188">
        <v>0</v>
      </c>
      <c r="Q193" s="189">
        <f t="shared" si="40"/>
        <v>0</v>
      </c>
      <c r="R193" s="225"/>
      <c r="S193" s="226"/>
      <c r="T193" s="181">
        <v>0</v>
      </c>
      <c r="U193" s="181">
        <v>0</v>
      </c>
      <c r="V193" s="192">
        <f t="shared" si="31"/>
        <v>1</v>
      </c>
      <c r="W193" s="193">
        <f t="shared" si="36"/>
        <v>0</v>
      </c>
      <c r="X193" s="193">
        <f t="shared" si="32"/>
        <v>0</v>
      </c>
      <c r="Y193" s="193">
        <f t="shared" si="37"/>
        <v>0</v>
      </c>
      <c r="Z193" s="193">
        <f t="shared" si="32"/>
        <v>0</v>
      </c>
      <c r="AB193" s="169"/>
      <c r="AC193" s="169"/>
      <c r="AD193" s="170"/>
      <c r="AE193" s="169"/>
      <c r="AF193" s="170"/>
      <c r="AG193" s="171"/>
      <c r="AH193" s="172"/>
      <c r="AI193" s="172"/>
      <c r="AJ193" s="173"/>
      <c r="AK193" s="169"/>
      <c r="AL193" s="169"/>
      <c r="AM193" s="169"/>
      <c r="AN193" s="169"/>
    </row>
    <row r="194" spans="2:40" s="122" customFormat="1" ht="15.6" customHeight="1" outlineLevel="1">
      <c r="B194" s="194"/>
      <c r="C194" s="195"/>
      <c r="D194" s="196"/>
      <c r="E194" s="222"/>
      <c r="F194" s="223"/>
      <c r="G194" s="179">
        <f t="shared" ref="G194:G196" si="42">IF(AND(F194&lt;&gt;0,$D$31&lt;&gt;0),F194/$D$31,0)</f>
        <v>0</v>
      </c>
      <c r="H194" s="207" t="s">
        <v>142</v>
      </c>
      <c r="I194" s="181">
        <v>0</v>
      </c>
      <c r="J194" s="179">
        <f t="shared" si="35"/>
        <v>0</v>
      </c>
      <c r="K194" s="224"/>
      <c r="L194" s="184"/>
      <c r="M194" s="198"/>
      <c r="N194" s="186">
        <f t="shared" si="38"/>
        <v>0</v>
      </c>
      <c r="O194" s="187">
        <f t="shared" si="39"/>
        <v>0</v>
      </c>
      <c r="P194" s="188">
        <v>0</v>
      </c>
      <c r="Q194" s="189">
        <f t="shared" si="40"/>
        <v>0</v>
      </c>
      <c r="R194" s="225"/>
      <c r="S194" s="226"/>
      <c r="T194" s="181">
        <v>0</v>
      </c>
      <c r="U194" s="181">
        <v>0</v>
      </c>
      <c r="V194" s="192">
        <f t="shared" si="31"/>
        <v>1</v>
      </c>
      <c r="W194" s="193">
        <f t="shared" si="36"/>
        <v>0</v>
      </c>
      <c r="X194" s="193">
        <f t="shared" si="32"/>
        <v>0</v>
      </c>
      <c r="Y194" s="193">
        <f t="shared" si="37"/>
        <v>0</v>
      </c>
      <c r="Z194" s="193">
        <f t="shared" si="32"/>
        <v>0</v>
      </c>
      <c r="AB194" s="169"/>
      <c r="AC194" s="169"/>
      <c r="AD194" s="170"/>
      <c r="AE194" s="169"/>
      <c r="AF194" s="170"/>
      <c r="AG194" s="171"/>
      <c r="AH194" s="172"/>
      <c r="AI194" s="172"/>
      <c r="AJ194" s="173"/>
      <c r="AK194" s="169"/>
      <c r="AL194" s="169"/>
      <c r="AM194" s="169"/>
      <c r="AN194" s="169"/>
    </row>
    <row r="195" spans="2:40" s="122" customFormat="1" ht="15.6" customHeight="1" outlineLevel="1">
      <c r="B195" s="194"/>
      <c r="C195" s="195"/>
      <c r="D195" s="196"/>
      <c r="E195" s="222"/>
      <c r="F195" s="223"/>
      <c r="G195" s="179">
        <f t="shared" si="42"/>
        <v>0</v>
      </c>
      <c r="H195" s="207" t="s">
        <v>142</v>
      </c>
      <c r="I195" s="181">
        <v>0</v>
      </c>
      <c r="J195" s="179">
        <f t="shared" si="35"/>
        <v>0</v>
      </c>
      <c r="K195" s="224"/>
      <c r="L195" s="184"/>
      <c r="M195" s="198"/>
      <c r="N195" s="186">
        <f t="shared" si="38"/>
        <v>0</v>
      </c>
      <c r="O195" s="187">
        <f t="shared" si="39"/>
        <v>0</v>
      </c>
      <c r="P195" s="188">
        <v>0</v>
      </c>
      <c r="Q195" s="189">
        <f t="shared" si="40"/>
        <v>0</v>
      </c>
      <c r="R195" s="225"/>
      <c r="S195" s="226"/>
      <c r="T195" s="181">
        <v>0</v>
      </c>
      <c r="U195" s="181">
        <v>0</v>
      </c>
      <c r="V195" s="192">
        <f t="shared" si="31"/>
        <v>1</v>
      </c>
      <c r="W195" s="193">
        <f t="shared" si="36"/>
        <v>0</v>
      </c>
      <c r="X195" s="193">
        <f t="shared" si="32"/>
        <v>0</v>
      </c>
      <c r="Y195" s="193">
        <f t="shared" si="37"/>
        <v>0</v>
      </c>
      <c r="Z195" s="193">
        <f t="shared" si="32"/>
        <v>0</v>
      </c>
      <c r="AB195" s="169"/>
      <c r="AC195" s="169"/>
      <c r="AD195" s="170"/>
      <c r="AE195" s="169"/>
      <c r="AF195" s="170"/>
      <c r="AG195" s="171"/>
      <c r="AH195" s="172"/>
      <c r="AI195" s="172"/>
      <c r="AJ195" s="173"/>
      <c r="AK195" s="169"/>
      <c r="AL195" s="169"/>
      <c r="AM195" s="169"/>
      <c r="AN195" s="169"/>
    </row>
    <row r="196" spans="2:40" s="122" customFormat="1" ht="15.6" customHeight="1" outlineLevel="1">
      <c r="B196" s="199"/>
      <c r="C196" s="200"/>
      <c r="D196" s="201"/>
      <c r="E196" s="222"/>
      <c r="F196" s="223"/>
      <c r="G196" s="179">
        <f t="shared" si="42"/>
        <v>0</v>
      </c>
      <c r="H196" s="207" t="s">
        <v>142</v>
      </c>
      <c r="I196" s="181">
        <v>0</v>
      </c>
      <c r="J196" s="179">
        <f t="shared" si="35"/>
        <v>0</v>
      </c>
      <c r="K196" s="224"/>
      <c r="L196" s="184"/>
      <c r="M196" s="198"/>
      <c r="N196" s="186">
        <f t="shared" si="38"/>
        <v>0</v>
      </c>
      <c r="O196" s="187">
        <f t="shared" si="39"/>
        <v>0</v>
      </c>
      <c r="P196" s="188">
        <v>0</v>
      </c>
      <c r="Q196" s="189">
        <f t="shared" si="40"/>
        <v>0</v>
      </c>
      <c r="R196" s="225"/>
      <c r="S196" s="226"/>
      <c r="T196" s="181">
        <v>0</v>
      </c>
      <c r="U196" s="181">
        <v>0</v>
      </c>
      <c r="V196" s="192">
        <f t="shared" si="31"/>
        <v>1</v>
      </c>
      <c r="W196" s="193">
        <f t="shared" si="36"/>
        <v>0</v>
      </c>
      <c r="X196" s="193">
        <f t="shared" si="32"/>
        <v>0</v>
      </c>
      <c r="Y196" s="193">
        <f t="shared" si="37"/>
        <v>0</v>
      </c>
      <c r="Z196" s="193">
        <f t="shared" si="32"/>
        <v>0</v>
      </c>
      <c r="AB196" s="169"/>
      <c r="AC196" s="169"/>
      <c r="AD196" s="170"/>
      <c r="AE196" s="169"/>
      <c r="AF196" s="170"/>
      <c r="AG196" s="171"/>
      <c r="AH196" s="172"/>
      <c r="AI196" s="172"/>
      <c r="AJ196" s="173"/>
      <c r="AK196" s="169"/>
      <c r="AL196" s="169"/>
      <c r="AM196" s="169"/>
      <c r="AN196" s="169"/>
    </row>
    <row r="197" spans="2:40" s="122" customFormat="1" ht="15.75">
      <c r="B197" s="232">
        <v>2.2000000000000002</v>
      </c>
      <c r="C197" s="203" t="s">
        <v>189</v>
      </c>
      <c r="D197" s="204"/>
      <c r="E197" s="205" t="s">
        <v>142</v>
      </c>
      <c r="F197" s="206">
        <f>SUM(F198:F217)</f>
        <v>0</v>
      </c>
      <c r="G197" s="206">
        <f>IF(AND(F197&lt;&gt;0,$D$31&lt;&gt;0),F197/$D$31,0)</f>
        <v>0</v>
      </c>
      <c r="H197" s="228" cm="1">
        <f t="array" ref="H197">SUMPRODUCT((C176:D459="Superstructure: Upper Floors")*G176:G459)</f>
        <v>0</v>
      </c>
      <c r="I197" s="208" t="s">
        <v>142</v>
      </c>
      <c r="J197" s="209">
        <f>SUM(J198:J217)</f>
        <v>0</v>
      </c>
      <c r="K197" s="210" t="s">
        <v>142</v>
      </c>
      <c r="L197" s="211" t="s">
        <v>142</v>
      </c>
      <c r="M197" s="212" t="s">
        <v>142</v>
      </c>
      <c r="N197" s="213" t="s">
        <v>142</v>
      </c>
      <c r="O197" s="214">
        <f>SUM(O198:O217)</f>
        <v>0</v>
      </c>
      <c r="P197" s="215" t="s">
        <v>142</v>
      </c>
      <c r="Q197" s="216">
        <f>SUM(Q198:Q217)</f>
        <v>0</v>
      </c>
      <c r="R197" s="217" t="s">
        <v>142</v>
      </c>
      <c r="S197" s="218" t="s">
        <v>142</v>
      </c>
      <c r="T197" s="219">
        <f>IF(W197&lt;&gt;0,W197/($F$197+$O$197),0)</f>
        <v>0</v>
      </c>
      <c r="U197" s="219">
        <f>IF(Y197&lt;&gt;0,Y197/($F$197+$O$197),0)</f>
        <v>0</v>
      </c>
      <c r="V197" s="220">
        <f t="shared" si="31"/>
        <v>1</v>
      </c>
      <c r="W197" s="221">
        <f>SUM(W198:W217)</f>
        <v>0</v>
      </c>
      <c r="X197" s="221">
        <f t="shared" si="32"/>
        <v>0</v>
      </c>
      <c r="Y197" s="221">
        <f>SUM(Y198:Y217)</f>
        <v>0</v>
      </c>
      <c r="Z197" s="221">
        <f t="shared" si="32"/>
        <v>0</v>
      </c>
      <c r="AB197" s="169"/>
      <c r="AC197" s="169"/>
      <c r="AD197" s="170"/>
      <c r="AE197" s="169"/>
      <c r="AF197" s="170"/>
      <c r="AG197" s="171"/>
      <c r="AH197" s="172"/>
      <c r="AI197" s="172"/>
      <c r="AJ197" s="173"/>
      <c r="AK197" s="169"/>
      <c r="AL197" s="169"/>
      <c r="AM197" s="169"/>
      <c r="AN197" s="169"/>
    </row>
    <row r="198" spans="2:40" s="122" customFormat="1" ht="15.6" hidden="1" customHeight="1" outlineLevel="1">
      <c r="B198" s="174">
        <v>2.2000000000000002</v>
      </c>
      <c r="C198" s="175" t="s">
        <v>189</v>
      </c>
      <c r="D198" s="176"/>
      <c r="E198" s="222"/>
      <c r="F198" s="223"/>
      <c r="G198" s="179">
        <f>IF(AND(F198&lt;&gt;0,$D$31&lt;&gt;0),F198/$D$31,0)</f>
        <v>0</v>
      </c>
      <c r="H198" s="207" t="s">
        <v>142</v>
      </c>
      <c r="I198" s="181">
        <v>0</v>
      </c>
      <c r="J198" s="179">
        <f t="shared" ref="J198:J216" si="43">I198*F198</f>
        <v>0</v>
      </c>
      <c r="K198" s="224"/>
      <c r="L198" s="184"/>
      <c r="M198" s="198"/>
      <c r="N198" s="186">
        <f>IF(M198&lt;&gt;0,INT(59/M198),0)</f>
        <v>0</v>
      </c>
      <c r="O198" s="187">
        <f>F198*N198</f>
        <v>0</v>
      </c>
      <c r="P198" s="188">
        <v>0</v>
      </c>
      <c r="Q198" s="189">
        <f>O198*P198</f>
        <v>0</v>
      </c>
      <c r="R198" s="225"/>
      <c r="S198" s="226"/>
      <c r="T198" s="181">
        <v>0</v>
      </c>
      <c r="U198" s="181">
        <v>0</v>
      </c>
      <c r="V198" s="192">
        <f t="shared" si="31"/>
        <v>1</v>
      </c>
      <c r="W198" s="193">
        <f t="shared" ref="W198:W261" si="44">T198*(F198+O198)</f>
        <v>0</v>
      </c>
      <c r="X198" s="193">
        <f t="shared" si="32"/>
        <v>0</v>
      </c>
      <c r="Y198" s="193">
        <f t="shared" ref="Y198:Y261" si="45">U198*(F198+O198)</f>
        <v>0</v>
      </c>
      <c r="Z198" s="193">
        <f t="shared" si="32"/>
        <v>0</v>
      </c>
      <c r="AB198" s="169"/>
      <c r="AC198" s="169"/>
      <c r="AD198" s="170"/>
      <c r="AE198" s="169"/>
      <c r="AF198" s="170"/>
      <c r="AG198" s="171"/>
      <c r="AH198" s="172"/>
      <c r="AI198" s="172"/>
      <c r="AJ198" s="173"/>
      <c r="AK198" s="169"/>
      <c r="AL198" s="169"/>
      <c r="AM198" s="169"/>
      <c r="AN198" s="169"/>
    </row>
    <row r="199" spans="2:40" s="122" customFormat="1" ht="15.6" hidden="1" customHeight="1" outlineLevel="1">
      <c r="B199" s="194"/>
      <c r="C199" s="195"/>
      <c r="D199" s="196"/>
      <c r="E199" s="222"/>
      <c r="F199" s="223"/>
      <c r="G199" s="179">
        <f>IF(AND(F199&lt;&gt;0,$D$31&lt;&gt;0),F199/$D$31,0)</f>
        <v>0</v>
      </c>
      <c r="H199" s="207" t="s">
        <v>142</v>
      </c>
      <c r="I199" s="181">
        <v>0</v>
      </c>
      <c r="J199" s="179">
        <f t="shared" si="43"/>
        <v>0</v>
      </c>
      <c r="K199" s="224"/>
      <c r="L199" s="184"/>
      <c r="M199" s="198"/>
      <c r="N199" s="186">
        <f t="shared" ref="N199:N217" si="46">IF(M199&lt;&gt;0,INT(59/M199),0)</f>
        <v>0</v>
      </c>
      <c r="O199" s="187">
        <f t="shared" ref="O199:O217" si="47">F199*N199</f>
        <v>0</v>
      </c>
      <c r="P199" s="188">
        <v>0</v>
      </c>
      <c r="Q199" s="189">
        <f t="shared" ref="Q199:Q217" si="48">O199*P199</f>
        <v>0</v>
      </c>
      <c r="R199" s="225"/>
      <c r="S199" s="226"/>
      <c r="T199" s="181">
        <v>0</v>
      </c>
      <c r="U199" s="181">
        <v>0</v>
      </c>
      <c r="V199" s="192">
        <f t="shared" si="31"/>
        <v>1</v>
      </c>
      <c r="W199" s="193">
        <f t="shared" si="44"/>
        <v>0</v>
      </c>
      <c r="X199" s="193">
        <f t="shared" si="32"/>
        <v>0</v>
      </c>
      <c r="Y199" s="193">
        <f t="shared" si="45"/>
        <v>0</v>
      </c>
      <c r="Z199" s="193">
        <f t="shared" si="32"/>
        <v>0</v>
      </c>
      <c r="AB199" s="169"/>
      <c r="AC199" s="169"/>
      <c r="AD199" s="170"/>
      <c r="AE199" s="169"/>
      <c r="AF199" s="170"/>
      <c r="AG199" s="171"/>
      <c r="AH199" s="172"/>
      <c r="AI199" s="172"/>
      <c r="AJ199" s="173"/>
      <c r="AK199" s="169"/>
      <c r="AL199" s="169"/>
      <c r="AM199" s="169"/>
      <c r="AN199" s="169"/>
    </row>
    <row r="200" spans="2:40" s="122" customFormat="1" ht="15.6" hidden="1" customHeight="1" outlineLevel="1">
      <c r="B200" s="194"/>
      <c r="C200" s="195"/>
      <c r="D200" s="196"/>
      <c r="E200" s="222"/>
      <c r="F200" s="223"/>
      <c r="G200" s="179">
        <f t="shared" ref="G200:G211" si="49">IF(AND(F200&lt;&gt;0,$D$31&lt;&gt;0),F200/$D$31,0)</f>
        <v>0</v>
      </c>
      <c r="H200" s="207" t="s">
        <v>142</v>
      </c>
      <c r="I200" s="181">
        <v>0</v>
      </c>
      <c r="J200" s="179">
        <f t="shared" si="43"/>
        <v>0</v>
      </c>
      <c r="K200" s="224"/>
      <c r="L200" s="184"/>
      <c r="M200" s="198"/>
      <c r="N200" s="186">
        <f t="shared" si="46"/>
        <v>0</v>
      </c>
      <c r="O200" s="187">
        <f t="shared" si="47"/>
        <v>0</v>
      </c>
      <c r="P200" s="188">
        <v>0</v>
      </c>
      <c r="Q200" s="189">
        <f t="shared" si="48"/>
        <v>0</v>
      </c>
      <c r="R200" s="225"/>
      <c r="S200" s="226"/>
      <c r="T200" s="181">
        <v>0</v>
      </c>
      <c r="U200" s="181">
        <v>0</v>
      </c>
      <c r="V200" s="192">
        <f t="shared" si="31"/>
        <v>1</v>
      </c>
      <c r="W200" s="193">
        <f t="shared" si="44"/>
        <v>0</v>
      </c>
      <c r="X200" s="193">
        <f t="shared" si="32"/>
        <v>0</v>
      </c>
      <c r="Y200" s="193">
        <f t="shared" si="45"/>
        <v>0</v>
      </c>
      <c r="Z200" s="193">
        <f t="shared" si="32"/>
        <v>0</v>
      </c>
      <c r="AB200" s="169"/>
      <c r="AC200" s="169"/>
      <c r="AD200" s="170"/>
      <c r="AE200" s="169"/>
      <c r="AF200" s="170"/>
      <c r="AG200" s="171"/>
      <c r="AH200" s="172"/>
      <c r="AI200" s="172"/>
      <c r="AJ200" s="173"/>
      <c r="AK200" s="169"/>
      <c r="AL200" s="169"/>
      <c r="AM200" s="169"/>
      <c r="AN200" s="169"/>
    </row>
    <row r="201" spans="2:40" s="122" customFormat="1" ht="15.6" hidden="1" customHeight="1" outlineLevel="1">
      <c r="B201" s="194"/>
      <c r="C201" s="195"/>
      <c r="D201" s="196"/>
      <c r="E201" s="222"/>
      <c r="F201" s="223"/>
      <c r="G201" s="179">
        <f t="shared" si="49"/>
        <v>0</v>
      </c>
      <c r="H201" s="207" t="s">
        <v>142</v>
      </c>
      <c r="I201" s="181">
        <v>0</v>
      </c>
      <c r="J201" s="179">
        <f t="shared" si="43"/>
        <v>0</v>
      </c>
      <c r="K201" s="224"/>
      <c r="L201" s="184"/>
      <c r="M201" s="198"/>
      <c r="N201" s="186">
        <f t="shared" si="46"/>
        <v>0</v>
      </c>
      <c r="O201" s="187">
        <f t="shared" si="47"/>
        <v>0</v>
      </c>
      <c r="P201" s="188">
        <v>0</v>
      </c>
      <c r="Q201" s="189">
        <f t="shared" si="48"/>
        <v>0</v>
      </c>
      <c r="R201" s="225"/>
      <c r="S201" s="226"/>
      <c r="T201" s="181">
        <v>0</v>
      </c>
      <c r="U201" s="181">
        <v>0</v>
      </c>
      <c r="V201" s="192">
        <f t="shared" si="31"/>
        <v>1</v>
      </c>
      <c r="W201" s="193">
        <f t="shared" si="44"/>
        <v>0</v>
      </c>
      <c r="X201" s="193">
        <f t="shared" si="32"/>
        <v>0</v>
      </c>
      <c r="Y201" s="193">
        <f t="shared" si="45"/>
        <v>0</v>
      </c>
      <c r="Z201" s="193">
        <f t="shared" si="32"/>
        <v>0</v>
      </c>
      <c r="AB201" s="169"/>
      <c r="AC201" s="169"/>
      <c r="AD201" s="170"/>
      <c r="AE201" s="169"/>
      <c r="AF201" s="170"/>
      <c r="AG201" s="171"/>
      <c r="AH201" s="172"/>
      <c r="AI201" s="172"/>
      <c r="AJ201" s="173"/>
      <c r="AK201" s="169"/>
      <c r="AL201" s="169"/>
      <c r="AM201" s="169"/>
      <c r="AN201" s="169"/>
    </row>
    <row r="202" spans="2:40" s="122" customFormat="1" ht="15.6" hidden="1" customHeight="1" outlineLevel="1">
      <c r="B202" s="194"/>
      <c r="C202" s="195"/>
      <c r="D202" s="196"/>
      <c r="E202" s="222"/>
      <c r="F202" s="223"/>
      <c r="G202" s="179">
        <f t="shared" si="49"/>
        <v>0</v>
      </c>
      <c r="H202" s="207" t="s">
        <v>142</v>
      </c>
      <c r="I202" s="181">
        <v>0</v>
      </c>
      <c r="J202" s="179">
        <f t="shared" si="43"/>
        <v>0</v>
      </c>
      <c r="K202" s="224"/>
      <c r="L202" s="184"/>
      <c r="M202" s="198"/>
      <c r="N202" s="186">
        <f t="shared" si="46"/>
        <v>0</v>
      </c>
      <c r="O202" s="187">
        <f t="shared" si="47"/>
        <v>0</v>
      </c>
      <c r="P202" s="188">
        <v>0</v>
      </c>
      <c r="Q202" s="189">
        <f t="shared" si="48"/>
        <v>0</v>
      </c>
      <c r="R202" s="225"/>
      <c r="S202" s="226"/>
      <c r="T202" s="181">
        <v>0</v>
      </c>
      <c r="U202" s="181">
        <v>0</v>
      </c>
      <c r="V202" s="192">
        <f t="shared" si="31"/>
        <v>1</v>
      </c>
      <c r="W202" s="193">
        <f t="shared" si="44"/>
        <v>0</v>
      </c>
      <c r="X202" s="193">
        <f t="shared" si="32"/>
        <v>0</v>
      </c>
      <c r="Y202" s="193">
        <f t="shared" si="45"/>
        <v>0</v>
      </c>
      <c r="Z202" s="193">
        <f t="shared" si="32"/>
        <v>0</v>
      </c>
      <c r="AB202" s="169"/>
      <c r="AC202" s="169"/>
      <c r="AD202" s="170"/>
      <c r="AE202" s="169"/>
      <c r="AF202" s="170"/>
      <c r="AG202" s="171"/>
      <c r="AH202" s="172"/>
      <c r="AI202" s="172"/>
      <c r="AJ202" s="173"/>
      <c r="AK202" s="169"/>
      <c r="AL202" s="169"/>
      <c r="AM202" s="169"/>
      <c r="AN202" s="169"/>
    </row>
    <row r="203" spans="2:40" s="122" customFormat="1" ht="15.6" hidden="1" customHeight="1" outlineLevel="1">
      <c r="B203" s="194"/>
      <c r="C203" s="195"/>
      <c r="D203" s="196"/>
      <c r="E203" s="222"/>
      <c r="F203" s="223"/>
      <c r="G203" s="179">
        <f t="shared" si="49"/>
        <v>0</v>
      </c>
      <c r="H203" s="207" t="s">
        <v>142</v>
      </c>
      <c r="I203" s="181">
        <v>0</v>
      </c>
      <c r="J203" s="179">
        <f t="shared" si="43"/>
        <v>0</v>
      </c>
      <c r="K203" s="224"/>
      <c r="L203" s="184"/>
      <c r="M203" s="198"/>
      <c r="N203" s="186">
        <f t="shared" si="46"/>
        <v>0</v>
      </c>
      <c r="O203" s="187">
        <f t="shared" si="47"/>
        <v>0</v>
      </c>
      <c r="P203" s="188">
        <v>0</v>
      </c>
      <c r="Q203" s="189">
        <f t="shared" si="48"/>
        <v>0</v>
      </c>
      <c r="R203" s="225"/>
      <c r="S203" s="226"/>
      <c r="T203" s="181">
        <v>0</v>
      </c>
      <c r="U203" s="181">
        <v>0</v>
      </c>
      <c r="V203" s="192">
        <f t="shared" si="31"/>
        <v>1</v>
      </c>
      <c r="W203" s="193">
        <f t="shared" si="44"/>
        <v>0</v>
      </c>
      <c r="X203" s="193">
        <f t="shared" si="32"/>
        <v>0</v>
      </c>
      <c r="Y203" s="193">
        <f t="shared" si="45"/>
        <v>0</v>
      </c>
      <c r="Z203" s="193">
        <f t="shared" si="32"/>
        <v>0</v>
      </c>
      <c r="AB203" s="169"/>
      <c r="AC203" s="169"/>
      <c r="AD203" s="170"/>
      <c r="AE203" s="169"/>
      <c r="AF203" s="170"/>
      <c r="AG203" s="171"/>
      <c r="AH203" s="172"/>
      <c r="AI203" s="172"/>
      <c r="AJ203" s="173"/>
      <c r="AK203" s="169"/>
      <c r="AL203" s="169"/>
      <c r="AM203" s="169"/>
      <c r="AN203" s="169"/>
    </row>
    <row r="204" spans="2:40" s="122" customFormat="1" ht="15.6" hidden="1" customHeight="1" outlineLevel="1">
      <c r="B204" s="194"/>
      <c r="C204" s="195"/>
      <c r="D204" s="196"/>
      <c r="E204" s="222"/>
      <c r="F204" s="223"/>
      <c r="G204" s="179">
        <f t="shared" si="49"/>
        <v>0</v>
      </c>
      <c r="H204" s="207" t="s">
        <v>142</v>
      </c>
      <c r="I204" s="181">
        <v>0</v>
      </c>
      <c r="J204" s="179">
        <f t="shared" si="43"/>
        <v>0</v>
      </c>
      <c r="K204" s="224"/>
      <c r="L204" s="184"/>
      <c r="M204" s="198"/>
      <c r="N204" s="186">
        <f t="shared" si="46"/>
        <v>0</v>
      </c>
      <c r="O204" s="187">
        <f t="shared" si="47"/>
        <v>0</v>
      </c>
      <c r="P204" s="188">
        <v>0</v>
      </c>
      <c r="Q204" s="189">
        <f t="shared" si="48"/>
        <v>0</v>
      </c>
      <c r="R204" s="225"/>
      <c r="S204" s="226"/>
      <c r="T204" s="181">
        <v>0</v>
      </c>
      <c r="U204" s="181">
        <v>0</v>
      </c>
      <c r="V204" s="192">
        <f t="shared" si="31"/>
        <v>1</v>
      </c>
      <c r="W204" s="193">
        <f t="shared" si="44"/>
        <v>0</v>
      </c>
      <c r="X204" s="193">
        <f t="shared" si="32"/>
        <v>0</v>
      </c>
      <c r="Y204" s="193">
        <f t="shared" si="45"/>
        <v>0</v>
      </c>
      <c r="Z204" s="193">
        <f t="shared" si="32"/>
        <v>0</v>
      </c>
      <c r="AB204" s="169"/>
      <c r="AC204" s="169"/>
      <c r="AD204" s="170"/>
      <c r="AE204" s="169"/>
      <c r="AF204" s="170"/>
      <c r="AG204" s="171"/>
      <c r="AH204" s="172"/>
      <c r="AI204" s="172"/>
      <c r="AJ204" s="173"/>
      <c r="AK204" s="169"/>
      <c r="AL204" s="169"/>
      <c r="AM204" s="169"/>
      <c r="AN204" s="169"/>
    </row>
    <row r="205" spans="2:40" s="122" customFormat="1" ht="15.6" hidden="1" customHeight="1" outlineLevel="1">
      <c r="B205" s="194"/>
      <c r="C205" s="195"/>
      <c r="D205" s="196"/>
      <c r="E205" s="222"/>
      <c r="F205" s="223"/>
      <c r="G205" s="179">
        <f t="shared" si="49"/>
        <v>0</v>
      </c>
      <c r="H205" s="207" t="s">
        <v>142</v>
      </c>
      <c r="I205" s="181">
        <v>0</v>
      </c>
      <c r="J205" s="179">
        <f t="shared" si="43"/>
        <v>0</v>
      </c>
      <c r="K205" s="224"/>
      <c r="L205" s="184"/>
      <c r="M205" s="198"/>
      <c r="N205" s="186">
        <f t="shared" si="46"/>
        <v>0</v>
      </c>
      <c r="O205" s="187">
        <f t="shared" si="47"/>
        <v>0</v>
      </c>
      <c r="P205" s="188">
        <v>0</v>
      </c>
      <c r="Q205" s="189">
        <f t="shared" si="48"/>
        <v>0</v>
      </c>
      <c r="R205" s="225"/>
      <c r="S205" s="226"/>
      <c r="T205" s="181">
        <v>0</v>
      </c>
      <c r="U205" s="181">
        <v>0</v>
      </c>
      <c r="V205" s="192">
        <f t="shared" si="31"/>
        <v>1</v>
      </c>
      <c r="W205" s="193">
        <f t="shared" si="44"/>
        <v>0</v>
      </c>
      <c r="X205" s="193">
        <f t="shared" si="32"/>
        <v>0</v>
      </c>
      <c r="Y205" s="193">
        <f t="shared" si="45"/>
        <v>0</v>
      </c>
      <c r="Z205" s="193">
        <f t="shared" si="32"/>
        <v>0</v>
      </c>
      <c r="AB205" s="169"/>
      <c r="AC205" s="169"/>
      <c r="AD205" s="170"/>
      <c r="AE205" s="169"/>
      <c r="AF205" s="170"/>
      <c r="AG205" s="171"/>
      <c r="AH205" s="172"/>
      <c r="AI205" s="172"/>
      <c r="AJ205" s="173"/>
      <c r="AK205" s="169"/>
      <c r="AL205" s="169"/>
      <c r="AM205" s="169"/>
      <c r="AN205" s="169"/>
    </row>
    <row r="206" spans="2:40" s="122" customFormat="1" ht="15.6" hidden="1" customHeight="1" outlineLevel="1">
      <c r="B206" s="194"/>
      <c r="C206" s="195"/>
      <c r="D206" s="196"/>
      <c r="E206" s="222"/>
      <c r="F206" s="223"/>
      <c r="G206" s="179">
        <f t="shared" si="49"/>
        <v>0</v>
      </c>
      <c r="H206" s="207" t="s">
        <v>142</v>
      </c>
      <c r="I206" s="181">
        <v>0</v>
      </c>
      <c r="J206" s="179">
        <f t="shared" si="43"/>
        <v>0</v>
      </c>
      <c r="K206" s="224"/>
      <c r="L206" s="184"/>
      <c r="M206" s="198"/>
      <c r="N206" s="186">
        <f t="shared" si="46"/>
        <v>0</v>
      </c>
      <c r="O206" s="187">
        <f t="shared" si="47"/>
        <v>0</v>
      </c>
      <c r="P206" s="188">
        <v>0</v>
      </c>
      <c r="Q206" s="189">
        <f t="shared" si="48"/>
        <v>0</v>
      </c>
      <c r="R206" s="225"/>
      <c r="S206" s="226"/>
      <c r="T206" s="181">
        <v>0</v>
      </c>
      <c r="U206" s="181">
        <v>0</v>
      </c>
      <c r="V206" s="192">
        <f t="shared" si="31"/>
        <v>1</v>
      </c>
      <c r="W206" s="193">
        <f t="shared" si="44"/>
        <v>0</v>
      </c>
      <c r="X206" s="193">
        <f t="shared" si="32"/>
        <v>0</v>
      </c>
      <c r="Y206" s="193">
        <f t="shared" si="45"/>
        <v>0</v>
      </c>
      <c r="Z206" s="193">
        <f t="shared" si="32"/>
        <v>0</v>
      </c>
      <c r="AB206" s="169"/>
      <c r="AC206" s="169"/>
      <c r="AD206" s="170"/>
      <c r="AE206" s="169"/>
      <c r="AF206" s="170"/>
      <c r="AG206" s="171"/>
      <c r="AH206" s="172"/>
      <c r="AI206" s="172"/>
      <c r="AJ206" s="173"/>
      <c r="AK206" s="169"/>
      <c r="AL206" s="169"/>
      <c r="AM206" s="169"/>
      <c r="AN206" s="169"/>
    </row>
    <row r="207" spans="2:40" s="122" customFormat="1" ht="15.6" hidden="1" customHeight="1" outlineLevel="1">
      <c r="B207" s="194"/>
      <c r="C207" s="195"/>
      <c r="D207" s="196"/>
      <c r="E207" s="222"/>
      <c r="F207" s="223"/>
      <c r="G207" s="179">
        <f t="shared" si="49"/>
        <v>0</v>
      </c>
      <c r="H207" s="207" t="s">
        <v>142</v>
      </c>
      <c r="I207" s="181">
        <v>0</v>
      </c>
      <c r="J207" s="179">
        <f t="shared" si="43"/>
        <v>0</v>
      </c>
      <c r="K207" s="224"/>
      <c r="L207" s="184"/>
      <c r="M207" s="198"/>
      <c r="N207" s="186">
        <f t="shared" si="46"/>
        <v>0</v>
      </c>
      <c r="O207" s="187">
        <f t="shared" si="47"/>
        <v>0</v>
      </c>
      <c r="P207" s="188">
        <v>0</v>
      </c>
      <c r="Q207" s="189">
        <f t="shared" si="48"/>
        <v>0</v>
      </c>
      <c r="R207" s="225"/>
      <c r="S207" s="226"/>
      <c r="T207" s="181">
        <v>0</v>
      </c>
      <c r="U207" s="181">
        <v>0</v>
      </c>
      <c r="V207" s="192">
        <f t="shared" si="31"/>
        <v>1</v>
      </c>
      <c r="W207" s="193">
        <f t="shared" si="44"/>
        <v>0</v>
      </c>
      <c r="X207" s="193">
        <f t="shared" si="32"/>
        <v>0</v>
      </c>
      <c r="Y207" s="193">
        <f t="shared" si="45"/>
        <v>0</v>
      </c>
      <c r="Z207" s="193">
        <f t="shared" si="32"/>
        <v>0</v>
      </c>
      <c r="AB207" s="169"/>
      <c r="AC207" s="169"/>
      <c r="AD207" s="170"/>
      <c r="AE207" s="169"/>
      <c r="AF207" s="170"/>
      <c r="AG207" s="171"/>
      <c r="AH207" s="172"/>
      <c r="AI207" s="172"/>
      <c r="AJ207" s="173"/>
      <c r="AK207" s="169"/>
      <c r="AL207" s="169"/>
      <c r="AM207" s="169"/>
      <c r="AN207" s="169"/>
    </row>
    <row r="208" spans="2:40" s="122" customFormat="1" ht="15.6" hidden="1" customHeight="1" outlineLevel="1">
      <c r="B208" s="194"/>
      <c r="C208" s="195"/>
      <c r="D208" s="196"/>
      <c r="E208" s="222"/>
      <c r="F208" s="223"/>
      <c r="G208" s="179">
        <f t="shared" si="49"/>
        <v>0</v>
      </c>
      <c r="H208" s="207" t="s">
        <v>142</v>
      </c>
      <c r="I208" s="181">
        <v>0</v>
      </c>
      <c r="J208" s="179">
        <f t="shared" si="43"/>
        <v>0</v>
      </c>
      <c r="K208" s="224"/>
      <c r="L208" s="184"/>
      <c r="M208" s="198"/>
      <c r="N208" s="186">
        <f t="shared" si="46"/>
        <v>0</v>
      </c>
      <c r="O208" s="187">
        <f t="shared" si="47"/>
        <v>0</v>
      </c>
      <c r="P208" s="188">
        <v>0</v>
      </c>
      <c r="Q208" s="189">
        <f t="shared" si="48"/>
        <v>0</v>
      </c>
      <c r="R208" s="225"/>
      <c r="S208" s="226"/>
      <c r="T208" s="181">
        <v>0</v>
      </c>
      <c r="U208" s="181">
        <v>0</v>
      </c>
      <c r="V208" s="192">
        <f t="shared" si="31"/>
        <v>1</v>
      </c>
      <c r="W208" s="193">
        <f t="shared" si="44"/>
        <v>0</v>
      </c>
      <c r="X208" s="193">
        <f t="shared" si="32"/>
        <v>0</v>
      </c>
      <c r="Y208" s="193">
        <f t="shared" si="45"/>
        <v>0</v>
      </c>
      <c r="Z208" s="193">
        <f t="shared" si="32"/>
        <v>0</v>
      </c>
      <c r="AB208" s="169"/>
      <c r="AC208" s="169"/>
      <c r="AD208" s="170"/>
      <c r="AE208" s="169"/>
      <c r="AF208" s="170"/>
      <c r="AG208" s="171"/>
      <c r="AH208" s="172"/>
      <c r="AI208" s="172"/>
      <c r="AJ208" s="173"/>
      <c r="AK208" s="169"/>
      <c r="AL208" s="169"/>
      <c r="AM208" s="169"/>
      <c r="AN208" s="169"/>
    </row>
    <row r="209" spans="2:40" s="122" customFormat="1" ht="15.6" hidden="1" customHeight="1" outlineLevel="1">
      <c r="B209" s="194"/>
      <c r="C209" s="195"/>
      <c r="D209" s="196"/>
      <c r="E209" s="222"/>
      <c r="F209" s="223"/>
      <c r="G209" s="179">
        <f t="shared" si="49"/>
        <v>0</v>
      </c>
      <c r="H209" s="207" t="s">
        <v>142</v>
      </c>
      <c r="I209" s="181">
        <v>0</v>
      </c>
      <c r="J209" s="179">
        <f t="shared" si="43"/>
        <v>0</v>
      </c>
      <c r="K209" s="224"/>
      <c r="L209" s="184"/>
      <c r="M209" s="198"/>
      <c r="N209" s="186">
        <f t="shared" si="46"/>
        <v>0</v>
      </c>
      <c r="O209" s="187">
        <f t="shared" si="47"/>
        <v>0</v>
      </c>
      <c r="P209" s="188">
        <v>0</v>
      </c>
      <c r="Q209" s="189">
        <f t="shared" si="48"/>
        <v>0</v>
      </c>
      <c r="R209" s="225"/>
      <c r="S209" s="226"/>
      <c r="T209" s="181">
        <v>0</v>
      </c>
      <c r="U209" s="181">
        <v>0</v>
      </c>
      <c r="V209" s="192">
        <f t="shared" si="31"/>
        <v>1</v>
      </c>
      <c r="W209" s="193">
        <f t="shared" si="44"/>
        <v>0</v>
      </c>
      <c r="X209" s="193">
        <f t="shared" si="32"/>
        <v>0</v>
      </c>
      <c r="Y209" s="193">
        <f t="shared" si="45"/>
        <v>0</v>
      </c>
      <c r="Z209" s="193">
        <f t="shared" si="32"/>
        <v>0</v>
      </c>
      <c r="AB209" s="169"/>
      <c r="AC209" s="169"/>
      <c r="AD209" s="170"/>
      <c r="AE209" s="169"/>
      <c r="AF209" s="170"/>
      <c r="AG209" s="171"/>
      <c r="AH209" s="172"/>
      <c r="AI209" s="172"/>
      <c r="AJ209" s="173"/>
      <c r="AK209" s="169"/>
      <c r="AL209" s="169"/>
      <c r="AM209" s="169"/>
      <c r="AN209" s="169"/>
    </row>
    <row r="210" spans="2:40" s="122" customFormat="1" ht="15.6" hidden="1" customHeight="1" outlineLevel="1">
      <c r="B210" s="194"/>
      <c r="C210" s="195"/>
      <c r="D210" s="196"/>
      <c r="E210" s="222"/>
      <c r="F210" s="223"/>
      <c r="G210" s="179">
        <f t="shared" si="49"/>
        <v>0</v>
      </c>
      <c r="H210" s="207" t="s">
        <v>142</v>
      </c>
      <c r="I210" s="181">
        <v>0</v>
      </c>
      <c r="J210" s="179">
        <f t="shared" si="43"/>
        <v>0</v>
      </c>
      <c r="K210" s="224"/>
      <c r="L210" s="184"/>
      <c r="M210" s="198"/>
      <c r="N210" s="186">
        <f t="shared" si="46"/>
        <v>0</v>
      </c>
      <c r="O210" s="187">
        <f t="shared" si="47"/>
        <v>0</v>
      </c>
      <c r="P210" s="188">
        <v>0</v>
      </c>
      <c r="Q210" s="189">
        <f t="shared" si="48"/>
        <v>0</v>
      </c>
      <c r="R210" s="225"/>
      <c r="S210" s="226"/>
      <c r="T210" s="181">
        <v>0</v>
      </c>
      <c r="U210" s="181">
        <v>0</v>
      </c>
      <c r="V210" s="192">
        <f t="shared" si="31"/>
        <v>1</v>
      </c>
      <c r="W210" s="193">
        <f t="shared" si="44"/>
        <v>0</v>
      </c>
      <c r="X210" s="193">
        <f t="shared" si="32"/>
        <v>0</v>
      </c>
      <c r="Y210" s="193">
        <f t="shared" si="45"/>
        <v>0</v>
      </c>
      <c r="Z210" s="193">
        <f t="shared" si="32"/>
        <v>0</v>
      </c>
      <c r="AB210" s="169"/>
      <c r="AC210" s="169"/>
      <c r="AD210" s="170"/>
      <c r="AE210" s="169"/>
      <c r="AF210" s="170"/>
      <c r="AG210" s="171"/>
      <c r="AH210" s="172"/>
      <c r="AI210" s="172"/>
      <c r="AJ210" s="173"/>
      <c r="AK210" s="169"/>
      <c r="AL210" s="169"/>
      <c r="AM210" s="169"/>
      <c r="AN210" s="169"/>
    </row>
    <row r="211" spans="2:40" s="122" customFormat="1" ht="15.6" hidden="1" customHeight="1" outlineLevel="1">
      <c r="B211" s="194"/>
      <c r="C211" s="195"/>
      <c r="D211" s="196"/>
      <c r="E211" s="222"/>
      <c r="F211" s="223"/>
      <c r="G211" s="179">
        <f t="shared" si="49"/>
        <v>0</v>
      </c>
      <c r="H211" s="207" t="s">
        <v>142</v>
      </c>
      <c r="I211" s="181">
        <v>0</v>
      </c>
      <c r="J211" s="179">
        <f t="shared" si="43"/>
        <v>0</v>
      </c>
      <c r="K211" s="224"/>
      <c r="L211" s="184"/>
      <c r="M211" s="198"/>
      <c r="N211" s="186">
        <f t="shared" si="46"/>
        <v>0</v>
      </c>
      <c r="O211" s="187">
        <f t="shared" si="47"/>
        <v>0</v>
      </c>
      <c r="P211" s="188">
        <v>0</v>
      </c>
      <c r="Q211" s="189">
        <f t="shared" si="48"/>
        <v>0</v>
      </c>
      <c r="R211" s="225"/>
      <c r="S211" s="226"/>
      <c r="T211" s="181">
        <v>0</v>
      </c>
      <c r="U211" s="181">
        <v>0</v>
      </c>
      <c r="V211" s="192">
        <f t="shared" si="31"/>
        <v>1</v>
      </c>
      <c r="W211" s="193">
        <f t="shared" si="44"/>
        <v>0</v>
      </c>
      <c r="X211" s="193">
        <f t="shared" si="32"/>
        <v>0</v>
      </c>
      <c r="Y211" s="193">
        <f t="shared" si="45"/>
        <v>0</v>
      </c>
      <c r="Z211" s="193">
        <f t="shared" si="32"/>
        <v>0</v>
      </c>
      <c r="AB211" s="169"/>
      <c r="AC211" s="169"/>
      <c r="AD211" s="170"/>
      <c r="AE211" s="169"/>
      <c r="AF211" s="170"/>
      <c r="AG211" s="171"/>
      <c r="AH211" s="172"/>
      <c r="AI211" s="172"/>
      <c r="AJ211" s="173"/>
      <c r="AK211" s="169"/>
      <c r="AL211" s="169"/>
      <c r="AM211" s="169"/>
      <c r="AN211" s="169"/>
    </row>
    <row r="212" spans="2:40" s="122" customFormat="1" ht="15.6" hidden="1" customHeight="1" outlineLevel="1">
      <c r="B212" s="194"/>
      <c r="C212" s="195"/>
      <c r="D212" s="196"/>
      <c r="E212" s="222"/>
      <c r="F212" s="223"/>
      <c r="G212" s="179">
        <f>IF(AND(F212&lt;&gt;0,$D$31&lt;&gt;0),F212/$D$31,0)</f>
        <v>0</v>
      </c>
      <c r="H212" s="207" t="s">
        <v>142</v>
      </c>
      <c r="I212" s="181">
        <v>0</v>
      </c>
      <c r="J212" s="179">
        <f t="shared" si="43"/>
        <v>0</v>
      </c>
      <c r="K212" s="224"/>
      <c r="L212" s="184"/>
      <c r="M212" s="198"/>
      <c r="N212" s="186">
        <f t="shared" si="46"/>
        <v>0</v>
      </c>
      <c r="O212" s="187">
        <f t="shared" si="47"/>
        <v>0</v>
      </c>
      <c r="P212" s="188">
        <v>0</v>
      </c>
      <c r="Q212" s="189">
        <f t="shared" si="48"/>
        <v>0</v>
      </c>
      <c r="R212" s="225"/>
      <c r="S212" s="226"/>
      <c r="T212" s="181">
        <v>0</v>
      </c>
      <c r="U212" s="181">
        <v>0</v>
      </c>
      <c r="V212" s="192">
        <f t="shared" si="31"/>
        <v>1</v>
      </c>
      <c r="W212" s="193">
        <f t="shared" si="44"/>
        <v>0</v>
      </c>
      <c r="X212" s="193">
        <f t="shared" si="32"/>
        <v>0</v>
      </c>
      <c r="Y212" s="193">
        <f t="shared" si="45"/>
        <v>0</v>
      </c>
      <c r="Z212" s="193">
        <f t="shared" si="32"/>
        <v>0</v>
      </c>
      <c r="AB212" s="169"/>
      <c r="AC212" s="169"/>
      <c r="AD212" s="170"/>
      <c r="AE212" s="169"/>
      <c r="AF212" s="170"/>
      <c r="AG212" s="171"/>
      <c r="AH212" s="172"/>
      <c r="AI212" s="172"/>
      <c r="AJ212" s="173"/>
      <c r="AK212" s="169"/>
      <c r="AL212" s="169"/>
      <c r="AM212" s="169"/>
      <c r="AN212" s="169"/>
    </row>
    <row r="213" spans="2:40" s="122" customFormat="1" ht="15.6" hidden="1" customHeight="1" outlineLevel="1">
      <c r="B213" s="194"/>
      <c r="C213" s="195"/>
      <c r="D213" s="196"/>
      <c r="E213" s="222"/>
      <c r="F213" s="223"/>
      <c r="G213" s="179">
        <f>IF(AND(F213&lt;&gt;0,$D$31&lt;&gt;0),F213/$D$31,0)</f>
        <v>0</v>
      </c>
      <c r="H213" s="207" t="s">
        <v>142</v>
      </c>
      <c r="I213" s="181">
        <v>0</v>
      </c>
      <c r="J213" s="179">
        <f t="shared" si="43"/>
        <v>0</v>
      </c>
      <c r="K213" s="224"/>
      <c r="L213" s="184"/>
      <c r="M213" s="198"/>
      <c r="N213" s="186">
        <f t="shared" si="46"/>
        <v>0</v>
      </c>
      <c r="O213" s="187">
        <f t="shared" si="47"/>
        <v>0</v>
      </c>
      <c r="P213" s="188">
        <v>0</v>
      </c>
      <c r="Q213" s="189">
        <f t="shared" si="48"/>
        <v>0</v>
      </c>
      <c r="R213" s="225"/>
      <c r="S213" s="226"/>
      <c r="T213" s="181">
        <v>0</v>
      </c>
      <c r="U213" s="181">
        <v>0</v>
      </c>
      <c r="V213" s="192">
        <f t="shared" si="31"/>
        <v>1</v>
      </c>
      <c r="W213" s="193">
        <f t="shared" si="44"/>
        <v>0</v>
      </c>
      <c r="X213" s="193">
        <f t="shared" si="32"/>
        <v>0</v>
      </c>
      <c r="Y213" s="193">
        <f t="shared" si="45"/>
        <v>0</v>
      </c>
      <c r="Z213" s="193">
        <f t="shared" si="32"/>
        <v>0</v>
      </c>
      <c r="AB213" s="169"/>
      <c r="AC213" s="169"/>
      <c r="AD213" s="170"/>
      <c r="AE213" s="169"/>
      <c r="AF213" s="170"/>
      <c r="AG213" s="171"/>
      <c r="AH213" s="172"/>
      <c r="AI213" s="172"/>
      <c r="AJ213" s="173"/>
      <c r="AK213" s="169"/>
      <c r="AL213" s="169"/>
      <c r="AM213" s="169"/>
      <c r="AN213" s="169"/>
    </row>
    <row r="214" spans="2:40" s="122" customFormat="1" ht="15.6" hidden="1" customHeight="1" outlineLevel="1">
      <c r="B214" s="194"/>
      <c r="C214" s="195"/>
      <c r="D214" s="196"/>
      <c r="E214" s="222"/>
      <c r="F214" s="223"/>
      <c r="G214" s="179">
        <f>IF(AND(F214&lt;&gt;0,$D$31&lt;&gt;0),F214/$D$31,0)</f>
        <v>0</v>
      </c>
      <c r="H214" s="207" t="s">
        <v>142</v>
      </c>
      <c r="I214" s="181">
        <v>0</v>
      </c>
      <c r="J214" s="179">
        <f t="shared" si="43"/>
        <v>0</v>
      </c>
      <c r="K214" s="224"/>
      <c r="L214" s="184"/>
      <c r="M214" s="198"/>
      <c r="N214" s="186">
        <f t="shared" si="46"/>
        <v>0</v>
      </c>
      <c r="O214" s="187">
        <f t="shared" si="47"/>
        <v>0</v>
      </c>
      <c r="P214" s="188">
        <v>0</v>
      </c>
      <c r="Q214" s="189">
        <f t="shared" si="48"/>
        <v>0</v>
      </c>
      <c r="R214" s="225"/>
      <c r="S214" s="226"/>
      <c r="T214" s="181">
        <v>0</v>
      </c>
      <c r="U214" s="181">
        <v>0</v>
      </c>
      <c r="V214" s="192">
        <f t="shared" si="31"/>
        <v>1</v>
      </c>
      <c r="W214" s="193">
        <f t="shared" si="44"/>
        <v>0</v>
      </c>
      <c r="X214" s="193">
        <f t="shared" si="32"/>
        <v>0</v>
      </c>
      <c r="Y214" s="193">
        <f t="shared" si="45"/>
        <v>0</v>
      </c>
      <c r="Z214" s="193">
        <f t="shared" si="32"/>
        <v>0</v>
      </c>
      <c r="AB214" s="169"/>
      <c r="AC214" s="169"/>
      <c r="AD214" s="170"/>
      <c r="AE214" s="169"/>
      <c r="AF214" s="170"/>
      <c r="AG214" s="171"/>
      <c r="AH214" s="172"/>
      <c r="AI214" s="172"/>
      <c r="AJ214" s="173"/>
      <c r="AK214" s="169"/>
      <c r="AL214" s="169"/>
      <c r="AM214" s="169"/>
      <c r="AN214" s="169"/>
    </row>
    <row r="215" spans="2:40" s="122" customFormat="1" ht="15.6" hidden="1" customHeight="1" outlineLevel="1">
      <c r="B215" s="194"/>
      <c r="C215" s="195"/>
      <c r="D215" s="196"/>
      <c r="E215" s="222"/>
      <c r="F215" s="223"/>
      <c r="G215" s="179">
        <f t="shared" ref="G215:G217" si="50">IF(AND(F215&lt;&gt;0,$D$31&lt;&gt;0),F215/$D$31,0)</f>
        <v>0</v>
      </c>
      <c r="H215" s="207" t="s">
        <v>142</v>
      </c>
      <c r="I215" s="181">
        <v>0</v>
      </c>
      <c r="J215" s="179">
        <f t="shared" si="43"/>
        <v>0</v>
      </c>
      <c r="K215" s="224"/>
      <c r="L215" s="184"/>
      <c r="M215" s="198"/>
      <c r="N215" s="186">
        <f t="shared" si="46"/>
        <v>0</v>
      </c>
      <c r="O215" s="187">
        <f t="shared" si="47"/>
        <v>0</v>
      </c>
      <c r="P215" s="188">
        <v>0</v>
      </c>
      <c r="Q215" s="189">
        <f t="shared" si="48"/>
        <v>0</v>
      </c>
      <c r="R215" s="225"/>
      <c r="S215" s="226"/>
      <c r="T215" s="181">
        <v>0</v>
      </c>
      <c r="U215" s="181">
        <v>0</v>
      </c>
      <c r="V215" s="192">
        <f t="shared" si="31"/>
        <v>1</v>
      </c>
      <c r="W215" s="193">
        <f t="shared" si="44"/>
        <v>0</v>
      </c>
      <c r="X215" s="193">
        <f t="shared" si="32"/>
        <v>0</v>
      </c>
      <c r="Y215" s="193">
        <f t="shared" si="45"/>
        <v>0</v>
      </c>
      <c r="Z215" s="193">
        <f t="shared" si="32"/>
        <v>0</v>
      </c>
      <c r="AB215" s="169"/>
      <c r="AC215" s="169"/>
      <c r="AD215" s="170"/>
      <c r="AE215" s="169"/>
      <c r="AF215" s="170"/>
      <c r="AG215" s="171"/>
      <c r="AH215" s="172"/>
      <c r="AI215" s="172"/>
      <c r="AJ215" s="173"/>
      <c r="AK215" s="169"/>
      <c r="AL215" s="169"/>
      <c r="AM215" s="169"/>
      <c r="AN215" s="169"/>
    </row>
    <row r="216" spans="2:40" s="122" customFormat="1" ht="15.6" hidden="1" customHeight="1" outlineLevel="1">
      <c r="B216" s="194"/>
      <c r="C216" s="195"/>
      <c r="D216" s="196"/>
      <c r="E216" s="222"/>
      <c r="F216" s="223"/>
      <c r="G216" s="179">
        <f t="shared" si="50"/>
        <v>0</v>
      </c>
      <c r="H216" s="207" t="s">
        <v>142</v>
      </c>
      <c r="I216" s="181">
        <v>0</v>
      </c>
      <c r="J216" s="179">
        <f t="shared" si="43"/>
        <v>0</v>
      </c>
      <c r="K216" s="224"/>
      <c r="L216" s="184"/>
      <c r="M216" s="198"/>
      <c r="N216" s="186">
        <f t="shared" si="46"/>
        <v>0</v>
      </c>
      <c r="O216" s="187">
        <f t="shared" si="47"/>
        <v>0</v>
      </c>
      <c r="P216" s="188">
        <v>0</v>
      </c>
      <c r="Q216" s="189">
        <f t="shared" si="48"/>
        <v>0</v>
      </c>
      <c r="R216" s="225"/>
      <c r="S216" s="226"/>
      <c r="T216" s="181">
        <v>0</v>
      </c>
      <c r="U216" s="181">
        <v>0</v>
      </c>
      <c r="V216" s="192">
        <f t="shared" si="31"/>
        <v>1</v>
      </c>
      <c r="W216" s="193">
        <f t="shared" si="44"/>
        <v>0</v>
      </c>
      <c r="X216" s="193">
        <f t="shared" si="32"/>
        <v>0</v>
      </c>
      <c r="Y216" s="193">
        <f t="shared" si="45"/>
        <v>0</v>
      </c>
      <c r="Z216" s="193">
        <f t="shared" si="32"/>
        <v>0</v>
      </c>
      <c r="AB216" s="169"/>
      <c r="AC216" s="169"/>
      <c r="AD216" s="170"/>
      <c r="AE216" s="169"/>
      <c r="AF216" s="170"/>
      <c r="AG216" s="171"/>
      <c r="AH216" s="172"/>
      <c r="AI216" s="172"/>
      <c r="AJ216" s="173"/>
      <c r="AK216" s="169"/>
      <c r="AL216" s="169"/>
      <c r="AM216" s="169"/>
      <c r="AN216" s="169"/>
    </row>
    <row r="217" spans="2:40" s="122" customFormat="1" ht="15.6" hidden="1" customHeight="1" outlineLevel="1">
      <c r="B217" s="199"/>
      <c r="C217" s="200"/>
      <c r="D217" s="201"/>
      <c r="E217" s="222"/>
      <c r="F217" s="223"/>
      <c r="G217" s="179">
        <f t="shared" si="50"/>
        <v>0</v>
      </c>
      <c r="H217" s="207" t="s">
        <v>142</v>
      </c>
      <c r="I217" s="181">
        <v>0</v>
      </c>
      <c r="J217" s="179">
        <f>I217*F217</f>
        <v>0</v>
      </c>
      <c r="K217" s="224"/>
      <c r="L217" s="184"/>
      <c r="M217" s="198"/>
      <c r="N217" s="186">
        <f t="shared" si="46"/>
        <v>0</v>
      </c>
      <c r="O217" s="187">
        <f t="shared" si="47"/>
        <v>0</v>
      </c>
      <c r="P217" s="188">
        <v>0</v>
      </c>
      <c r="Q217" s="189">
        <f t="shared" si="48"/>
        <v>0</v>
      </c>
      <c r="R217" s="225"/>
      <c r="S217" s="226"/>
      <c r="T217" s="181">
        <v>0</v>
      </c>
      <c r="U217" s="181">
        <v>0</v>
      </c>
      <c r="V217" s="192">
        <f t="shared" si="31"/>
        <v>1</v>
      </c>
      <c r="W217" s="193">
        <f t="shared" si="44"/>
        <v>0</v>
      </c>
      <c r="X217" s="193">
        <f t="shared" si="32"/>
        <v>0</v>
      </c>
      <c r="Y217" s="193">
        <f t="shared" si="45"/>
        <v>0</v>
      </c>
      <c r="Z217" s="193">
        <f t="shared" si="32"/>
        <v>0</v>
      </c>
      <c r="AB217" s="169"/>
      <c r="AC217" s="169"/>
      <c r="AD217" s="170"/>
      <c r="AE217" s="169"/>
      <c r="AF217" s="170"/>
      <c r="AG217" s="171"/>
      <c r="AH217" s="172"/>
      <c r="AI217" s="172"/>
      <c r="AJ217" s="173"/>
      <c r="AK217" s="169"/>
      <c r="AL217" s="169"/>
      <c r="AM217" s="169"/>
      <c r="AN217" s="169"/>
    </row>
    <row r="218" spans="2:40" s="122" customFormat="1" ht="15.75" collapsed="1">
      <c r="B218" s="232">
        <v>2.2999999999999998</v>
      </c>
      <c r="C218" s="203" t="s">
        <v>190</v>
      </c>
      <c r="D218" s="204"/>
      <c r="E218" s="205" t="s">
        <v>142</v>
      </c>
      <c r="F218" s="206">
        <f>SUM(F219:F238)</f>
        <v>0</v>
      </c>
      <c r="G218" s="206">
        <f>IF(AND(F218&lt;&gt;0,$D$31&lt;&gt;0),F218/$D$31,0)</f>
        <v>0</v>
      </c>
      <c r="H218" s="208" cm="1">
        <f t="array" ref="H218">SUMPRODUCT((C91:D454="Superstructure: Roof")*G91:G454)</f>
        <v>0</v>
      </c>
      <c r="I218" s="208" t="s">
        <v>142</v>
      </c>
      <c r="J218" s="209">
        <f>SUM(J219:J238)</f>
        <v>0</v>
      </c>
      <c r="K218" s="210" t="s">
        <v>142</v>
      </c>
      <c r="L218" s="233" t="s">
        <v>142</v>
      </c>
      <c r="M218" s="234" t="s">
        <v>142</v>
      </c>
      <c r="N218" s="213" t="s">
        <v>142</v>
      </c>
      <c r="O218" s="214">
        <f>SUM(O219:O238)</f>
        <v>0</v>
      </c>
      <c r="P218" s="215" t="s">
        <v>142</v>
      </c>
      <c r="Q218" s="216">
        <f>SUM(Q219:Q238)</f>
        <v>0</v>
      </c>
      <c r="R218" s="217" t="s">
        <v>142</v>
      </c>
      <c r="S218" s="218" t="s">
        <v>142</v>
      </c>
      <c r="T218" s="219">
        <f>IF(W218&lt;&gt;0,W218/($F$218+$O$218),0)</f>
        <v>0</v>
      </c>
      <c r="U218" s="219">
        <f>IF(Y218&lt;&gt;0,Y218/($F$218+$O$218),0)</f>
        <v>0</v>
      </c>
      <c r="V218" s="220">
        <f t="shared" si="31"/>
        <v>1</v>
      </c>
      <c r="W218" s="221">
        <f>SUM(W219:W238)</f>
        <v>0</v>
      </c>
      <c r="X218" s="221">
        <f t="shared" si="32"/>
        <v>0</v>
      </c>
      <c r="Y218" s="221">
        <f>SUM(Y219:Y238)</f>
        <v>0</v>
      </c>
      <c r="Z218" s="221">
        <f t="shared" si="32"/>
        <v>0</v>
      </c>
      <c r="AB218" s="169"/>
      <c r="AC218" s="169"/>
      <c r="AD218" s="170"/>
      <c r="AE218" s="169"/>
      <c r="AF218" s="170"/>
      <c r="AG218" s="171"/>
      <c r="AH218" s="172"/>
      <c r="AI218" s="172"/>
      <c r="AJ218" s="173"/>
      <c r="AK218" s="169"/>
      <c r="AL218" s="169"/>
      <c r="AM218" s="169"/>
      <c r="AN218" s="169"/>
    </row>
    <row r="219" spans="2:40" s="122" customFormat="1" ht="15.6" hidden="1" customHeight="1" outlineLevel="1">
      <c r="B219" s="174">
        <v>2.2999999999999998</v>
      </c>
      <c r="C219" s="175" t="s">
        <v>190</v>
      </c>
      <c r="D219" s="176"/>
      <c r="E219" s="222"/>
      <c r="F219" s="223"/>
      <c r="G219" s="179">
        <f>IF(AND(F219&lt;&gt;0,$D$31&lt;&gt;0),F219/$D$31,0)</f>
        <v>0</v>
      </c>
      <c r="H219" s="207" t="s">
        <v>142</v>
      </c>
      <c r="I219" s="181">
        <v>0</v>
      </c>
      <c r="J219" s="179">
        <f t="shared" ref="J219:J238" si="51">I219*F219</f>
        <v>0</v>
      </c>
      <c r="K219" s="224"/>
      <c r="L219" s="235"/>
      <c r="M219" s="236"/>
      <c r="N219" s="186">
        <f>IF(M219&lt;&gt;0,INT(59/M219),0)</f>
        <v>0</v>
      </c>
      <c r="O219" s="187">
        <f>F219*N219</f>
        <v>0</v>
      </c>
      <c r="P219" s="188">
        <v>0</v>
      </c>
      <c r="Q219" s="189">
        <f>O219*P219</f>
        <v>0</v>
      </c>
      <c r="R219" s="225"/>
      <c r="S219" s="226"/>
      <c r="T219" s="181">
        <v>0</v>
      </c>
      <c r="U219" s="181">
        <v>0</v>
      </c>
      <c r="V219" s="192">
        <f t="shared" si="31"/>
        <v>1</v>
      </c>
      <c r="W219" s="193">
        <f t="shared" ref="W219:W282" si="52">T219*(F219+O219)</f>
        <v>0</v>
      </c>
      <c r="X219" s="193">
        <f t="shared" si="32"/>
        <v>0</v>
      </c>
      <c r="Y219" s="193">
        <f t="shared" ref="Y219:Y282" si="53">U219*(F219+O219)</f>
        <v>0</v>
      </c>
      <c r="Z219" s="193">
        <f t="shared" si="32"/>
        <v>0</v>
      </c>
      <c r="AB219" s="169"/>
      <c r="AC219" s="169"/>
      <c r="AD219" s="170"/>
      <c r="AE219" s="169"/>
      <c r="AF219" s="170"/>
      <c r="AG219" s="171"/>
      <c r="AH219" s="172"/>
      <c r="AI219" s="172"/>
      <c r="AJ219" s="173"/>
      <c r="AK219" s="169"/>
      <c r="AL219" s="169"/>
      <c r="AM219" s="169"/>
      <c r="AN219" s="169"/>
    </row>
    <row r="220" spans="2:40" s="122" customFormat="1" ht="15.6" hidden="1" customHeight="1" outlineLevel="1">
      <c r="B220" s="194"/>
      <c r="C220" s="195"/>
      <c r="D220" s="196"/>
      <c r="E220" s="222"/>
      <c r="F220" s="223"/>
      <c r="G220" s="179">
        <f>IF(AND(F220&lt;&gt;0,$D$31&lt;&gt;0),F220/$D$31,0)</f>
        <v>0</v>
      </c>
      <c r="H220" s="207" t="s">
        <v>142</v>
      </c>
      <c r="I220" s="181">
        <v>0</v>
      </c>
      <c r="J220" s="179">
        <f t="shared" si="51"/>
        <v>0</v>
      </c>
      <c r="K220" s="224"/>
      <c r="L220" s="235"/>
      <c r="M220" s="236"/>
      <c r="N220" s="186">
        <f t="shared" ref="N220:N238" si="54">IF(M220&lt;&gt;0,INT(59/M220),0)</f>
        <v>0</v>
      </c>
      <c r="O220" s="187">
        <f t="shared" ref="O220:O238" si="55">F220*N220</f>
        <v>0</v>
      </c>
      <c r="P220" s="188">
        <v>0</v>
      </c>
      <c r="Q220" s="189">
        <f t="shared" ref="Q220:Q238" si="56">O220*P220</f>
        <v>0</v>
      </c>
      <c r="R220" s="225"/>
      <c r="S220" s="226"/>
      <c r="T220" s="181">
        <v>0</v>
      </c>
      <c r="U220" s="181">
        <v>0</v>
      </c>
      <c r="V220" s="192">
        <f t="shared" si="31"/>
        <v>1</v>
      </c>
      <c r="W220" s="193">
        <f t="shared" si="52"/>
        <v>0</v>
      </c>
      <c r="X220" s="193">
        <f t="shared" si="32"/>
        <v>0</v>
      </c>
      <c r="Y220" s="193">
        <f t="shared" si="53"/>
        <v>0</v>
      </c>
      <c r="Z220" s="193">
        <f t="shared" si="32"/>
        <v>0</v>
      </c>
      <c r="AB220" s="169"/>
      <c r="AC220" s="169"/>
      <c r="AD220" s="170"/>
      <c r="AE220" s="169"/>
      <c r="AF220" s="170"/>
      <c r="AG220" s="171"/>
      <c r="AH220" s="172"/>
      <c r="AI220" s="172"/>
      <c r="AJ220" s="173"/>
      <c r="AK220" s="169"/>
      <c r="AL220" s="169"/>
      <c r="AM220" s="169"/>
      <c r="AN220" s="169"/>
    </row>
    <row r="221" spans="2:40" s="122" customFormat="1" ht="15.6" hidden="1" customHeight="1" outlineLevel="1">
      <c r="B221" s="194"/>
      <c r="C221" s="195"/>
      <c r="D221" s="196"/>
      <c r="E221" s="222"/>
      <c r="F221" s="223"/>
      <c r="G221" s="179">
        <f t="shared" ref="G221:G232" si="57">IF(AND(F221&lt;&gt;0,$D$31&lt;&gt;0),F221/$D$31,0)</f>
        <v>0</v>
      </c>
      <c r="H221" s="207" t="s">
        <v>142</v>
      </c>
      <c r="I221" s="181">
        <v>0</v>
      </c>
      <c r="J221" s="179">
        <f t="shared" si="51"/>
        <v>0</v>
      </c>
      <c r="K221" s="224"/>
      <c r="L221" s="235"/>
      <c r="M221" s="236"/>
      <c r="N221" s="186">
        <f t="shared" si="54"/>
        <v>0</v>
      </c>
      <c r="O221" s="187">
        <f t="shared" si="55"/>
        <v>0</v>
      </c>
      <c r="P221" s="188">
        <v>0</v>
      </c>
      <c r="Q221" s="189">
        <f t="shared" si="56"/>
        <v>0</v>
      </c>
      <c r="R221" s="225"/>
      <c r="S221" s="226"/>
      <c r="T221" s="181">
        <v>0</v>
      </c>
      <c r="U221" s="181">
        <v>0</v>
      </c>
      <c r="V221" s="192">
        <f t="shared" ref="V221:V284" si="58">1-T221-U221</f>
        <v>1</v>
      </c>
      <c r="W221" s="193">
        <f t="shared" si="52"/>
        <v>0</v>
      </c>
      <c r="X221" s="193">
        <f t="shared" ref="X221:Z284" si="59">IF(AND(W221&lt;&gt;0,$D$31&lt;&gt;0),W221/$D$31,0)</f>
        <v>0</v>
      </c>
      <c r="Y221" s="193">
        <f t="shared" si="53"/>
        <v>0</v>
      </c>
      <c r="Z221" s="193">
        <f t="shared" si="59"/>
        <v>0</v>
      </c>
      <c r="AB221" s="169"/>
      <c r="AC221" s="169"/>
      <c r="AD221" s="170"/>
      <c r="AE221" s="169"/>
      <c r="AF221" s="170"/>
      <c r="AG221" s="171"/>
      <c r="AH221" s="172"/>
      <c r="AI221" s="172"/>
      <c r="AJ221" s="173"/>
      <c r="AK221" s="169"/>
      <c r="AL221" s="169"/>
      <c r="AM221" s="169"/>
      <c r="AN221" s="169"/>
    </row>
    <row r="222" spans="2:40" s="122" customFormat="1" ht="15.6" hidden="1" customHeight="1" outlineLevel="1">
      <c r="B222" s="194"/>
      <c r="C222" s="195"/>
      <c r="D222" s="196"/>
      <c r="E222" s="222"/>
      <c r="F222" s="223"/>
      <c r="G222" s="179">
        <f t="shared" si="57"/>
        <v>0</v>
      </c>
      <c r="H222" s="207" t="s">
        <v>142</v>
      </c>
      <c r="I222" s="181">
        <v>0</v>
      </c>
      <c r="J222" s="179">
        <f t="shared" si="51"/>
        <v>0</v>
      </c>
      <c r="K222" s="224"/>
      <c r="L222" s="235"/>
      <c r="M222" s="236"/>
      <c r="N222" s="186">
        <f t="shared" si="54"/>
        <v>0</v>
      </c>
      <c r="O222" s="187">
        <f t="shared" si="55"/>
        <v>0</v>
      </c>
      <c r="P222" s="188">
        <v>0</v>
      </c>
      <c r="Q222" s="189">
        <f t="shared" si="56"/>
        <v>0</v>
      </c>
      <c r="R222" s="225"/>
      <c r="S222" s="226"/>
      <c r="T222" s="181">
        <v>0</v>
      </c>
      <c r="U222" s="181">
        <v>0</v>
      </c>
      <c r="V222" s="192">
        <f t="shared" si="58"/>
        <v>1</v>
      </c>
      <c r="W222" s="193">
        <f t="shared" si="52"/>
        <v>0</v>
      </c>
      <c r="X222" s="193">
        <f t="shared" si="59"/>
        <v>0</v>
      </c>
      <c r="Y222" s="193">
        <f t="shared" si="53"/>
        <v>0</v>
      </c>
      <c r="Z222" s="193">
        <f t="shared" si="59"/>
        <v>0</v>
      </c>
      <c r="AB222" s="169"/>
      <c r="AC222" s="169"/>
      <c r="AD222" s="170"/>
      <c r="AE222" s="169"/>
      <c r="AF222" s="170"/>
      <c r="AG222" s="171"/>
      <c r="AH222" s="172"/>
      <c r="AI222" s="172"/>
      <c r="AJ222" s="173"/>
      <c r="AK222" s="169"/>
      <c r="AL222" s="169"/>
      <c r="AM222" s="169"/>
      <c r="AN222" s="169"/>
    </row>
    <row r="223" spans="2:40" s="122" customFormat="1" ht="15.6" hidden="1" customHeight="1" outlineLevel="1">
      <c r="B223" s="194"/>
      <c r="C223" s="195"/>
      <c r="D223" s="196"/>
      <c r="E223" s="222"/>
      <c r="F223" s="223"/>
      <c r="G223" s="179">
        <f t="shared" si="57"/>
        <v>0</v>
      </c>
      <c r="H223" s="207" t="s">
        <v>142</v>
      </c>
      <c r="I223" s="181">
        <v>0</v>
      </c>
      <c r="J223" s="179">
        <f t="shared" si="51"/>
        <v>0</v>
      </c>
      <c r="K223" s="224"/>
      <c r="L223" s="235"/>
      <c r="M223" s="236"/>
      <c r="N223" s="186">
        <f t="shared" si="54"/>
        <v>0</v>
      </c>
      <c r="O223" s="187">
        <f t="shared" si="55"/>
        <v>0</v>
      </c>
      <c r="P223" s="188">
        <v>0</v>
      </c>
      <c r="Q223" s="189">
        <f t="shared" si="56"/>
        <v>0</v>
      </c>
      <c r="R223" s="225"/>
      <c r="S223" s="226"/>
      <c r="T223" s="181">
        <v>0</v>
      </c>
      <c r="U223" s="181">
        <v>0</v>
      </c>
      <c r="V223" s="192">
        <f t="shared" si="58"/>
        <v>1</v>
      </c>
      <c r="W223" s="193">
        <f t="shared" si="52"/>
        <v>0</v>
      </c>
      <c r="X223" s="193">
        <f t="shared" si="59"/>
        <v>0</v>
      </c>
      <c r="Y223" s="193">
        <f t="shared" si="53"/>
        <v>0</v>
      </c>
      <c r="Z223" s="193">
        <f t="shared" si="59"/>
        <v>0</v>
      </c>
      <c r="AB223" s="169"/>
      <c r="AC223" s="169"/>
      <c r="AD223" s="170"/>
      <c r="AE223" s="169"/>
      <c r="AF223" s="170"/>
      <c r="AG223" s="171"/>
      <c r="AH223" s="172"/>
      <c r="AI223" s="172"/>
      <c r="AJ223" s="173"/>
      <c r="AK223" s="169"/>
      <c r="AL223" s="169"/>
      <c r="AM223" s="169"/>
      <c r="AN223" s="169"/>
    </row>
    <row r="224" spans="2:40" s="122" customFormat="1" ht="15.6" hidden="1" customHeight="1" outlineLevel="1">
      <c r="B224" s="194"/>
      <c r="C224" s="195"/>
      <c r="D224" s="196"/>
      <c r="E224" s="222"/>
      <c r="F224" s="223"/>
      <c r="G224" s="179">
        <f t="shared" si="57"/>
        <v>0</v>
      </c>
      <c r="H224" s="207" t="s">
        <v>142</v>
      </c>
      <c r="I224" s="181">
        <v>0</v>
      </c>
      <c r="J224" s="179">
        <f t="shared" si="51"/>
        <v>0</v>
      </c>
      <c r="K224" s="224"/>
      <c r="L224" s="235"/>
      <c r="M224" s="236"/>
      <c r="N224" s="186">
        <f t="shared" si="54"/>
        <v>0</v>
      </c>
      <c r="O224" s="187">
        <f t="shared" si="55"/>
        <v>0</v>
      </c>
      <c r="P224" s="188">
        <v>0</v>
      </c>
      <c r="Q224" s="189">
        <f t="shared" si="56"/>
        <v>0</v>
      </c>
      <c r="R224" s="225"/>
      <c r="S224" s="226"/>
      <c r="T224" s="181">
        <v>0</v>
      </c>
      <c r="U224" s="181">
        <v>0</v>
      </c>
      <c r="V224" s="192">
        <f t="shared" si="58"/>
        <v>1</v>
      </c>
      <c r="W224" s="193">
        <f t="shared" si="52"/>
        <v>0</v>
      </c>
      <c r="X224" s="193">
        <f t="shared" si="59"/>
        <v>0</v>
      </c>
      <c r="Y224" s="193">
        <f t="shared" si="53"/>
        <v>0</v>
      </c>
      <c r="Z224" s="193">
        <f t="shared" si="59"/>
        <v>0</v>
      </c>
      <c r="AB224" s="169"/>
      <c r="AC224" s="169"/>
      <c r="AD224" s="170"/>
      <c r="AE224" s="169"/>
      <c r="AF224" s="170"/>
      <c r="AG224" s="171"/>
      <c r="AH224" s="172"/>
      <c r="AI224" s="172"/>
      <c r="AJ224" s="173"/>
      <c r="AK224" s="169"/>
      <c r="AL224" s="169"/>
      <c r="AM224" s="169"/>
      <c r="AN224" s="169"/>
    </row>
    <row r="225" spans="2:40" s="122" customFormat="1" ht="15.6" hidden="1" customHeight="1" outlineLevel="1">
      <c r="B225" s="194"/>
      <c r="C225" s="195"/>
      <c r="D225" s="196"/>
      <c r="E225" s="222"/>
      <c r="F225" s="223"/>
      <c r="G225" s="179">
        <f t="shared" si="57"/>
        <v>0</v>
      </c>
      <c r="H225" s="207" t="s">
        <v>142</v>
      </c>
      <c r="I225" s="181">
        <v>0</v>
      </c>
      <c r="J225" s="179">
        <f t="shared" si="51"/>
        <v>0</v>
      </c>
      <c r="K225" s="224"/>
      <c r="L225" s="235"/>
      <c r="M225" s="236"/>
      <c r="N225" s="186">
        <f t="shared" si="54"/>
        <v>0</v>
      </c>
      <c r="O225" s="187">
        <f t="shared" si="55"/>
        <v>0</v>
      </c>
      <c r="P225" s="188">
        <v>0</v>
      </c>
      <c r="Q225" s="189">
        <f t="shared" si="56"/>
        <v>0</v>
      </c>
      <c r="R225" s="225"/>
      <c r="S225" s="226"/>
      <c r="T225" s="181">
        <v>0</v>
      </c>
      <c r="U225" s="181">
        <v>0</v>
      </c>
      <c r="V225" s="192">
        <f t="shared" si="58"/>
        <v>1</v>
      </c>
      <c r="W225" s="193">
        <f t="shared" si="52"/>
        <v>0</v>
      </c>
      <c r="X225" s="193">
        <f t="shared" si="59"/>
        <v>0</v>
      </c>
      <c r="Y225" s="193">
        <f t="shared" si="53"/>
        <v>0</v>
      </c>
      <c r="Z225" s="193">
        <f t="shared" si="59"/>
        <v>0</v>
      </c>
      <c r="AB225" s="169"/>
      <c r="AC225" s="169"/>
      <c r="AD225" s="170"/>
      <c r="AE225" s="169"/>
      <c r="AF225" s="170"/>
      <c r="AG225" s="171"/>
      <c r="AH225" s="172"/>
      <c r="AI225" s="172"/>
      <c r="AJ225" s="173"/>
      <c r="AK225" s="169"/>
      <c r="AL225" s="169"/>
      <c r="AM225" s="169"/>
      <c r="AN225" s="169"/>
    </row>
    <row r="226" spans="2:40" s="122" customFormat="1" ht="15.6" hidden="1" customHeight="1" outlineLevel="1">
      <c r="B226" s="194"/>
      <c r="C226" s="195"/>
      <c r="D226" s="196"/>
      <c r="E226" s="222"/>
      <c r="F226" s="223"/>
      <c r="G226" s="179">
        <f t="shared" si="57"/>
        <v>0</v>
      </c>
      <c r="H226" s="207" t="s">
        <v>142</v>
      </c>
      <c r="I226" s="181">
        <v>0</v>
      </c>
      <c r="J226" s="179">
        <f t="shared" si="51"/>
        <v>0</v>
      </c>
      <c r="K226" s="224"/>
      <c r="L226" s="235"/>
      <c r="M226" s="236"/>
      <c r="N226" s="186">
        <f t="shared" si="54"/>
        <v>0</v>
      </c>
      <c r="O226" s="187">
        <f t="shared" si="55"/>
        <v>0</v>
      </c>
      <c r="P226" s="188">
        <v>0</v>
      </c>
      <c r="Q226" s="189">
        <f t="shared" si="56"/>
        <v>0</v>
      </c>
      <c r="R226" s="225"/>
      <c r="S226" s="226"/>
      <c r="T226" s="181">
        <v>0</v>
      </c>
      <c r="U226" s="181">
        <v>0</v>
      </c>
      <c r="V226" s="192">
        <f t="shared" si="58"/>
        <v>1</v>
      </c>
      <c r="W226" s="193">
        <f t="shared" si="52"/>
        <v>0</v>
      </c>
      <c r="X226" s="193">
        <f t="shared" si="59"/>
        <v>0</v>
      </c>
      <c r="Y226" s="193">
        <f t="shared" si="53"/>
        <v>0</v>
      </c>
      <c r="Z226" s="193">
        <f t="shared" si="59"/>
        <v>0</v>
      </c>
      <c r="AB226" s="169"/>
      <c r="AC226" s="169"/>
      <c r="AD226" s="170"/>
      <c r="AE226" s="169"/>
      <c r="AF226" s="170"/>
      <c r="AG226" s="171"/>
      <c r="AH226" s="172"/>
      <c r="AI226" s="172"/>
      <c r="AJ226" s="173"/>
      <c r="AK226" s="169"/>
      <c r="AL226" s="169"/>
      <c r="AM226" s="169"/>
      <c r="AN226" s="169"/>
    </row>
    <row r="227" spans="2:40" s="122" customFormat="1" ht="15.6" hidden="1" customHeight="1" outlineLevel="1">
      <c r="B227" s="194"/>
      <c r="C227" s="195"/>
      <c r="D227" s="196"/>
      <c r="E227" s="222"/>
      <c r="F227" s="223"/>
      <c r="G227" s="179">
        <f t="shared" si="57"/>
        <v>0</v>
      </c>
      <c r="H227" s="207" t="s">
        <v>142</v>
      </c>
      <c r="I227" s="181">
        <v>0</v>
      </c>
      <c r="J227" s="179">
        <f t="shared" si="51"/>
        <v>0</v>
      </c>
      <c r="K227" s="224"/>
      <c r="L227" s="235"/>
      <c r="M227" s="236"/>
      <c r="N227" s="186">
        <f t="shared" si="54"/>
        <v>0</v>
      </c>
      <c r="O227" s="187">
        <f t="shared" si="55"/>
        <v>0</v>
      </c>
      <c r="P227" s="188">
        <v>0</v>
      </c>
      <c r="Q227" s="189">
        <f t="shared" si="56"/>
        <v>0</v>
      </c>
      <c r="R227" s="225"/>
      <c r="S227" s="226"/>
      <c r="T227" s="181">
        <v>0</v>
      </c>
      <c r="U227" s="181">
        <v>0</v>
      </c>
      <c r="V227" s="192">
        <f t="shared" si="58"/>
        <v>1</v>
      </c>
      <c r="W227" s="193">
        <f t="shared" si="52"/>
        <v>0</v>
      </c>
      <c r="X227" s="193">
        <f t="shared" si="59"/>
        <v>0</v>
      </c>
      <c r="Y227" s="193">
        <f t="shared" si="53"/>
        <v>0</v>
      </c>
      <c r="Z227" s="193">
        <f t="shared" si="59"/>
        <v>0</v>
      </c>
      <c r="AB227" s="169"/>
      <c r="AC227" s="169"/>
      <c r="AD227" s="170"/>
      <c r="AE227" s="169"/>
      <c r="AF227" s="170"/>
      <c r="AG227" s="171"/>
      <c r="AH227" s="172"/>
      <c r="AI227" s="172"/>
      <c r="AJ227" s="173"/>
      <c r="AK227" s="169"/>
      <c r="AL227" s="169"/>
      <c r="AM227" s="169"/>
      <c r="AN227" s="169"/>
    </row>
    <row r="228" spans="2:40" s="122" customFormat="1" ht="15.6" hidden="1" customHeight="1" outlineLevel="1">
      <c r="B228" s="194"/>
      <c r="C228" s="195"/>
      <c r="D228" s="196"/>
      <c r="E228" s="222"/>
      <c r="F228" s="223"/>
      <c r="G228" s="179">
        <f t="shared" si="57"/>
        <v>0</v>
      </c>
      <c r="H228" s="207" t="s">
        <v>142</v>
      </c>
      <c r="I228" s="181">
        <v>0</v>
      </c>
      <c r="J228" s="179">
        <f t="shared" si="51"/>
        <v>0</v>
      </c>
      <c r="K228" s="224"/>
      <c r="L228" s="235"/>
      <c r="M228" s="236"/>
      <c r="N228" s="186">
        <f t="shared" si="54"/>
        <v>0</v>
      </c>
      <c r="O228" s="187">
        <f t="shared" si="55"/>
        <v>0</v>
      </c>
      <c r="P228" s="188">
        <v>0</v>
      </c>
      <c r="Q228" s="189">
        <f t="shared" si="56"/>
        <v>0</v>
      </c>
      <c r="R228" s="225"/>
      <c r="S228" s="226"/>
      <c r="T228" s="181">
        <v>0</v>
      </c>
      <c r="U228" s="181">
        <v>0</v>
      </c>
      <c r="V228" s="192">
        <f t="shared" si="58"/>
        <v>1</v>
      </c>
      <c r="W228" s="193">
        <f t="shared" si="52"/>
        <v>0</v>
      </c>
      <c r="X228" s="193">
        <f t="shared" si="59"/>
        <v>0</v>
      </c>
      <c r="Y228" s="193">
        <f t="shared" si="53"/>
        <v>0</v>
      </c>
      <c r="Z228" s="193">
        <f t="shared" si="59"/>
        <v>0</v>
      </c>
      <c r="AB228" s="169"/>
      <c r="AC228" s="169"/>
      <c r="AD228" s="170"/>
      <c r="AE228" s="169"/>
      <c r="AF228" s="170"/>
      <c r="AG228" s="171"/>
      <c r="AH228" s="172"/>
      <c r="AI228" s="172"/>
      <c r="AJ228" s="173"/>
      <c r="AK228" s="169"/>
      <c r="AL228" s="169"/>
      <c r="AM228" s="169"/>
      <c r="AN228" s="169"/>
    </row>
    <row r="229" spans="2:40" s="122" customFormat="1" ht="15.6" hidden="1" customHeight="1" outlineLevel="1">
      <c r="B229" s="194"/>
      <c r="C229" s="195"/>
      <c r="D229" s="196"/>
      <c r="E229" s="222"/>
      <c r="F229" s="223"/>
      <c r="G229" s="179">
        <f t="shared" si="57"/>
        <v>0</v>
      </c>
      <c r="H229" s="207" t="s">
        <v>142</v>
      </c>
      <c r="I229" s="181">
        <v>0</v>
      </c>
      <c r="J229" s="179">
        <f t="shared" si="51"/>
        <v>0</v>
      </c>
      <c r="K229" s="224"/>
      <c r="L229" s="235"/>
      <c r="M229" s="236"/>
      <c r="N229" s="186">
        <f t="shared" si="54"/>
        <v>0</v>
      </c>
      <c r="O229" s="187">
        <f t="shared" si="55"/>
        <v>0</v>
      </c>
      <c r="P229" s="188">
        <v>0</v>
      </c>
      <c r="Q229" s="189">
        <f t="shared" si="56"/>
        <v>0</v>
      </c>
      <c r="R229" s="225"/>
      <c r="S229" s="226"/>
      <c r="T229" s="181">
        <v>0</v>
      </c>
      <c r="U229" s="181">
        <v>0</v>
      </c>
      <c r="V229" s="192">
        <f t="shared" si="58"/>
        <v>1</v>
      </c>
      <c r="W229" s="193">
        <f t="shared" si="52"/>
        <v>0</v>
      </c>
      <c r="X229" s="193">
        <f t="shared" si="59"/>
        <v>0</v>
      </c>
      <c r="Y229" s="193">
        <f t="shared" si="53"/>
        <v>0</v>
      </c>
      <c r="Z229" s="193">
        <f t="shared" si="59"/>
        <v>0</v>
      </c>
      <c r="AB229" s="169"/>
      <c r="AC229" s="169"/>
      <c r="AD229" s="170"/>
      <c r="AE229" s="169"/>
      <c r="AF229" s="170"/>
      <c r="AG229" s="171"/>
      <c r="AH229" s="172"/>
      <c r="AI229" s="172"/>
      <c r="AJ229" s="173"/>
      <c r="AK229" s="169"/>
      <c r="AL229" s="169"/>
      <c r="AM229" s="169"/>
      <c r="AN229" s="169"/>
    </row>
    <row r="230" spans="2:40" s="122" customFormat="1" ht="15.6" hidden="1" customHeight="1" outlineLevel="1">
      <c r="B230" s="194"/>
      <c r="C230" s="195"/>
      <c r="D230" s="196"/>
      <c r="E230" s="222"/>
      <c r="F230" s="223"/>
      <c r="G230" s="179">
        <f t="shared" si="57"/>
        <v>0</v>
      </c>
      <c r="H230" s="207" t="s">
        <v>142</v>
      </c>
      <c r="I230" s="181">
        <v>0</v>
      </c>
      <c r="J230" s="179">
        <f t="shared" si="51"/>
        <v>0</v>
      </c>
      <c r="K230" s="224"/>
      <c r="L230" s="235"/>
      <c r="M230" s="236"/>
      <c r="N230" s="186">
        <f t="shared" si="54"/>
        <v>0</v>
      </c>
      <c r="O230" s="187">
        <f t="shared" si="55"/>
        <v>0</v>
      </c>
      <c r="P230" s="188">
        <v>0</v>
      </c>
      <c r="Q230" s="189">
        <f t="shared" si="56"/>
        <v>0</v>
      </c>
      <c r="R230" s="225"/>
      <c r="S230" s="226"/>
      <c r="T230" s="181">
        <v>0</v>
      </c>
      <c r="U230" s="181">
        <v>0</v>
      </c>
      <c r="V230" s="192">
        <f t="shared" si="58"/>
        <v>1</v>
      </c>
      <c r="W230" s="193">
        <f t="shared" si="52"/>
        <v>0</v>
      </c>
      <c r="X230" s="193">
        <f t="shared" si="59"/>
        <v>0</v>
      </c>
      <c r="Y230" s="193">
        <f t="shared" si="53"/>
        <v>0</v>
      </c>
      <c r="Z230" s="193">
        <f t="shared" si="59"/>
        <v>0</v>
      </c>
      <c r="AB230" s="169"/>
      <c r="AC230" s="169"/>
      <c r="AD230" s="170"/>
      <c r="AE230" s="169"/>
      <c r="AF230" s="170"/>
      <c r="AG230" s="171"/>
      <c r="AH230" s="172"/>
      <c r="AI230" s="172"/>
      <c r="AJ230" s="173"/>
      <c r="AK230" s="169"/>
      <c r="AL230" s="169"/>
      <c r="AM230" s="169"/>
      <c r="AN230" s="169"/>
    </row>
    <row r="231" spans="2:40" s="122" customFormat="1" ht="15.6" hidden="1" customHeight="1" outlineLevel="1">
      <c r="B231" s="194"/>
      <c r="C231" s="195"/>
      <c r="D231" s="196"/>
      <c r="E231" s="222"/>
      <c r="F231" s="223"/>
      <c r="G231" s="179">
        <f t="shared" si="57"/>
        <v>0</v>
      </c>
      <c r="H231" s="207" t="s">
        <v>142</v>
      </c>
      <c r="I231" s="181">
        <v>0</v>
      </c>
      <c r="J231" s="179">
        <f t="shared" si="51"/>
        <v>0</v>
      </c>
      <c r="K231" s="224"/>
      <c r="L231" s="235"/>
      <c r="M231" s="236"/>
      <c r="N231" s="186">
        <f t="shared" si="54"/>
        <v>0</v>
      </c>
      <c r="O231" s="187">
        <f t="shared" si="55"/>
        <v>0</v>
      </c>
      <c r="P231" s="188">
        <v>0</v>
      </c>
      <c r="Q231" s="189">
        <f t="shared" si="56"/>
        <v>0</v>
      </c>
      <c r="R231" s="225"/>
      <c r="S231" s="226"/>
      <c r="T231" s="181">
        <v>0</v>
      </c>
      <c r="U231" s="181">
        <v>0</v>
      </c>
      <c r="V231" s="192">
        <f t="shared" si="58"/>
        <v>1</v>
      </c>
      <c r="W231" s="193">
        <f t="shared" si="52"/>
        <v>0</v>
      </c>
      <c r="X231" s="193">
        <f t="shared" si="59"/>
        <v>0</v>
      </c>
      <c r="Y231" s="193">
        <f t="shared" si="53"/>
        <v>0</v>
      </c>
      <c r="Z231" s="193">
        <f t="shared" si="59"/>
        <v>0</v>
      </c>
      <c r="AB231" s="169"/>
      <c r="AC231" s="169"/>
      <c r="AD231" s="170"/>
      <c r="AE231" s="169"/>
      <c r="AF231" s="170"/>
      <c r="AG231" s="171"/>
      <c r="AH231" s="172"/>
      <c r="AI231" s="172"/>
      <c r="AJ231" s="173"/>
      <c r="AK231" s="169"/>
      <c r="AL231" s="169"/>
      <c r="AM231" s="169"/>
      <c r="AN231" s="169"/>
    </row>
    <row r="232" spans="2:40" s="122" customFormat="1" ht="15.6" hidden="1" customHeight="1" outlineLevel="1">
      <c r="B232" s="194"/>
      <c r="C232" s="195"/>
      <c r="D232" s="196"/>
      <c r="E232" s="222"/>
      <c r="F232" s="223"/>
      <c r="G232" s="179">
        <f t="shared" si="57"/>
        <v>0</v>
      </c>
      <c r="H232" s="207" t="s">
        <v>142</v>
      </c>
      <c r="I232" s="181">
        <v>0</v>
      </c>
      <c r="J232" s="179">
        <f t="shared" si="51"/>
        <v>0</v>
      </c>
      <c r="K232" s="224"/>
      <c r="L232" s="235"/>
      <c r="M232" s="236"/>
      <c r="N232" s="186">
        <f t="shared" si="54"/>
        <v>0</v>
      </c>
      <c r="O232" s="187">
        <f t="shared" si="55"/>
        <v>0</v>
      </c>
      <c r="P232" s="188">
        <v>0</v>
      </c>
      <c r="Q232" s="189">
        <f t="shared" si="56"/>
        <v>0</v>
      </c>
      <c r="R232" s="225"/>
      <c r="S232" s="226"/>
      <c r="T232" s="181">
        <v>0</v>
      </c>
      <c r="U232" s="181">
        <v>0</v>
      </c>
      <c r="V232" s="192">
        <f t="shared" si="58"/>
        <v>1</v>
      </c>
      <c r="W232" s="193">
        <f t="shared" si="52"/>
        <v>0</v>
      </c>
      <c r="X232" s="193">
        <f t="shared" si="59"/>
        <v>0</v>
      </c>
      <c r="Y232" s="193">
        <f t="shared" si="53"/>
        <v>0</v>
      </c>
      <c r="Z232" s="193">
        <f t="shared" si="59"/>
        <v>0</v>
      </c>
      <c r="AB232" s="169"/>
      <c r="AC232" s="169"/>
      <c r="AD232" s="170"/>
      <c r="AE232" s="169"/>
      <c r="AF232" s="170"/>
      <c r="AG232" s="171"/>
      <c r="AH232" s="172"/>
      <c r="AI232" s="172"/>
      <c r="AJ232" s="173"/>
      <c r="AK232" s="169"/>
      <c r="AL232" s="169"/>
      <c r="AM232" s="169"/>
      <c r="AN232" s="169"/>
    </row>
    <row r="233" spans="2:40" s="122" customFormat="1" ht="15.6" hidden="1" customHeight="1" outlineLevel="1">
      <c r="B233" s="194"/>
      <c r="C233" s="195"/>
      <c r="D233" s="196"/>
      <c r="E233" s="222"/>
      <c r="F233" s="223"/>
      <c r="G233" s="179">
        <f>IF(AND(F233&lt;&gt;0,$D$31&lt;&gt;0),F233/$D$31,0)</f>
        <v>0</v>
      </c>
      <c r="H233" s="207" t="s">
        <v>142</v>
      </c>
      <c r="I233" s="181">
        <v>0</v>
      </c>
      <c r="J233" s="179">
        <f t="shared" si="51"/>
        <v>0</v>
      </c>
      <c r="K233" s="224"/>
      <c r="L233" s="235"/>
      <c r="M233" s="236"/>
      <c r="N233" s="186">
        <f t="shared" si="54"/>
        <v>0</v>
      </c>
      <c r="O233" s="187">
        <f t="shared" si="55"/>
        <v>0</v>
      </c>
      <c r="P233" s="188">
        <v>0</v>
      </c>
      <c r="Q233" s="189">
        <f t="shared" si="56"/>
        <v>0</v>
      </c>
      <c r="R233" s="225"/>
      <c r="S233" s="226"/>
      <c r="T233" s="181">
        <v>0</v>
      </c>
      <c r="U233" s="181">
        <v>0</v>
      </c>
      <c r="V233" s="192">
        <f t="shared" si="58"/>
        <v>1</v>
      </c>
      <c r="W233" s="193">
        <f t="shared" si="52"/>
        <v>0</v>
      </c>
      <c r="X233" s="193">
        <f t="shared" si="59"/>
        <v>0</v>
      </c>
      <c r="Y233" s="193">
        <f t="shared" si="53"/>
        <v>0</v>
      </c>
      <c r="Z233" s="193">
        <f t="shared" si="59"/>
        <v>0</v>
      </c>
      <c r="AB233" s="169"/>
      <c r="AC233" s="169"/>
      <c r="AD233" s="170"/>
      <c r="AE233" s="169"/>
      <c r="AF233" s="170"/>
      <c r="AG233" s="171"/>
      <c r="AH233" s="172"/>
      <c r="AI233" s="172"/>
      <c r="AJ233" s="173"/>
      <c r="AK233" s="169"/>
      <c r="AL233" s="169"/>
      <c r="AM233" s="169"/>
      <c r="AN233" s="169"/>
    </row>
    <row r="234" spans="2:40" s="122" customFormat="1" ht="15.6" hidden="1" customHeight="1" outlineLevel="1">
      <c r="B234" s="194"/>
      <c r="C234" s="195"/>
      <c r="D234" s="196"/>
      <c r="E234" s="222"/>
      <c r="F234" s="223"/>
      <c r="G234" s="179">
        <f>IF(AND(F234&lt;&gt;0,$D$31&lt;&gt;0),F234/$D$31,0)</f>
        <v>0</v>
      </c>
      <c r="H234" s="207" t="s">
        <v>142</v>
      </c>
      <c r="I234" s="181">
        <v>0</v>
      </c>
      <c r="J234" s="179">
        <f t="shared" si="51"/>
        <v>0</v>
      </c>
      <c r="K234" s="224"/>
      <c r="L234" s="235"/>
      <c r="M234" s="236"/>
      <c r="N234" s="186">
        <f t="shared" si="54"/>
        <v>0</v>
      </c>
      <c r="O234" s="187">
        <f t="shared" si="55"/>
        <v>0</v>
      </c>
      <c r="P234" s="188">
        <v>0</v>
      </c>
      <c r="Q234" s="189">
        <f t="shared" si="56"/>
        <v>0</v>
      </c>
      <c r="R234" s="225"/>
      <c r="S234" s="226"/>
      <c r="T234" s="181">
        <v>0</v>
      </c>
      <c r="U234" s="181">
        <v>0</v>
      </c>
      <c r="V234" s="192">
        <f t="shared" si="58"/>
        <v>1</v>
      </c>
      <c r="W234" s="193">
        <f t="shared" si="52"/>
        <v>0</v>
      </c>
      <c r="X234" s="193">
        <f t="shared" si="59"/>
        <v>0</v>
      </c>
      <c r="Y234" s="193">
        <f t="shared" si="53"/>
        <v>0</v>
      </c>
      <c r="Z234" s="193">
        <f t="shared" si="59"/>
        <v>0</v>
      </c>
      <c r="AB234" s="169"/>
      <c r="AC234" s="169"/>
      <c r="AD234" s="170"/>
      <c r="AE234" s="169"/>
      <c r="AF234" s="170"/>
      <c r="AG234" s="171"/>
      <c r="AH234" s="172"/>
      <c r="AI234" s="172"/>
      <c r="AJ234" s="173"/>
      <c r="AK234" s="169"/>
      <c r="AL234" s="169"/>
      <c r="AM234" s="169"/>
      <c r="AN234" s="169"/>
    </row>
    <row r="235" spans="2:40" s="122" customFormat="1" ht="15.6" hidden="1" customHeight="1" outlineLevel="1">
      <c r="B235" s="194"/>
      <c r="C235" s="195"/>
      <c r="D235" s="196"/>
      <c r="E235" s="222"/>
      <c r="F235" s="223"/>
      <c r="G235" s="179">
        <f>IF(AND(F235&lt;&gt;0,$D$31&lt;&gt;0),F235/$D$31,0)</f>
        <v>0</v>
      </c>
      <c r="H235" s="207" t="s">
        <v>142</v>
      </c>
      <c r="I235" s="181">
        <v>0</v>
      </c>
      <c r="J235" s="179">
        <f t="shared" si="51"/>
        <v>0</v>
      </c>
      <c r="K235" s="224"/>
      <c r="L235" s="235"/>
      <c r="M235" s="236"/>
      <c r="N235" s="186">
        <f t="shared" si="54"/>
        <v>0</v>
      </c>
      <c r="O235" s="187">
        <f t="shared" si="55"/>
        <v>0</v>
      </c>
      <c r="P235" s="188">
        <v>0</v>
      </c>
      <c r="Q235" s="189">
        <f t="shared" si="56"/>
        <v>0</v>
      </c>
      <c r="R235" s="225"/>
      <c r="S235" s="226"/>
      <c r="T235" s="181">
        <v>0</v>
      </c>
      <c r="U235" s="181">
        <v>0</v>
      </c>
      <c r="V235" s="192">
        <f t="shared" si="58"/>
        <v>1</v>
      </c>
      <c r="W235" s="193">
        <f t="shared" si="52"/>
        <v>0</v>
      </c>
      <c r="X235" s="193">
        <f t="shared" si="59"/>
        <v>0</v>
      </c>
      <c r="Y235" s="193">
        <f t="shared" si="53"/>
        <v>0</v>
      </c>
      <c r="Z235" s="193">
        <f t="shared" si="59"/>
        <v>0</v>
      </c>
      <c r="AB235" s="169"/>
      <c r="AC235" s="169"/>
      <c r="AD235" s="170"/>
      <c r="AE235" s="169"/>
      <c r="AF235" s="170"/>
      <c r="AG235" s="171"/>
      <c r="AH235" s="172"/>
      <c r="AI235" s="172"/>
      <c r="AJ235" s="173"/>
      <c r="AK235" s="169"/>
      <c r="AL235" s="169"/>
      <c r="AM235" s="169"/>
      <c r="AN235" s="169"/>
    </row>
    <row r="236" spans="2:40" s="122" customFormat="1" ht="15.6" hidden="1" customHeight="1" outlineLevel="1">
      <c r="B236" s="194"/>
      <c r="C236" s="195"/>
      <c r="D236" s="196"/>
      <c r="E236" s="222"/>
      <c r="F236" s="223"/>
      <c r="G236" s="179">
        <f t="shared" ref="G236:G238" si="60">IF(AND(F236&lt;&gt;0,$D$31&lt;&gt;0),F236/$D$31,0)</f>
        <v>0</v>
      </c>
      <c r="H236" s="207" t="s">
        <v>142</v>
      </c>
      <c r="I236" s="181">
        <v>0</v>
      </c>
      <c r="J236" s="179">
        <f t="shared" si="51"/>
        <v>0</v>
      </c>
      <c r="K236" s="224"/>
      <c r="L236" s="235"/>
      <c r="M236" s="236"/>
      <c r="N236" s="186">
        <f t="shared" si="54"/>
        <v>0</v>
      </c>
      <c r="O236" s="187">
        <f t="shared" si="55"/>
        <v>0</v>
      </c>
      <c r="P236" s="188">
        <v>0</v>
      </c>
      <c r="Q236" s="189">
        <f t="shared" si="56"/>
        <v>0</v>
      </c>
      <c r="R236" s="225"/>
      <c r="S236" s="226"/>
      <c r="T236" s="181">
        <v>0</v>
      </c>
      <c r="U236" s="181">
        <v>0</v>
      </c>
      <c r="V236" s="192">
        <f t="shared" si="58"/>
        <v>1</v>
      </c>
      <c r="W236" s="193">
        <f t="shared" si="52"/>
        <v>0</v>
      </c>
      <c r="X236" s="193">
        <f t="shared" si="59"/>
        <v>0</v>
      </c>
      <c r="Y236" s="193">
        <f t="shared" si="53"/>
        <v>0</v>
      </c>
      <c r="Z236" s="193">
        <f t="shared" si="59"/>
        <v>0</v>
      </c>
      <c r="AB236" s="169"/>
      <c r="AC236" s="169"/>
      <c r="AD236" s="170"/>
      <c r="AE236" s="169"/>
      <c r="AF236" s="170"/>
      <c r="AG236" s="171"/>
      <c r="AH236" s="172"/>
      <c r="AI236" s="172"/>
      <c r="AJ236" s="173"/>
      <c r="AK236" s="169"/>
      <c r="AL236" s="169"/>
      <c r="AM236" s="169"/>
      <c r="AN236" s="169"/>
    </row>
    <row r="237" spans="2:40" s="122" customFormat="1" ht="15.6" hidden="1" customHeight="1" outlineLevel="1">
      <c r="B237" s="194"/>
      <c r="C237" s="195"/>
      <c r="D237" s="196"/>
      <c r="E237" s="222"/>
      <c r="F237" s="223"/>
      <c r="G237" s="179">
        <f t="shared" si="60"/>
        <v>0</v>
      </c>
      <c r="H237" s="207" t="s">
        <v>142</v>
      </c>
      <c r="I237" s="181">
        <v>0</v>
      </c>
      <c r="J237" s="179">
        <f t="shared" si="51"/>
        <v>0</v>
      </c>
      <c r="K237" s="224"/>
      <c r="L237" s="235"/>
      <c r="M237" s="236"/>
      <c r="N237" s="186">
        <f t="shared" si="54"/>
        <v>0</v>
      </c>
      <c r="O237" s="187">
        <f t="shared" si="55"/>
        <v>0</v>
      </c>
      <c r="P237" s="188">
        <v>0</v>
      </c>
      <c r="Q237" s="189">
        <f t="shared" si="56"/>
        <v>0</v>
      </c>
      <c r="R237" s="225"/>
      <c r="S237" s="226"/>
      <c r="T237" s="181">
        <v>0</v>
      </c>
      <c r="U237" s="181">
        <v>0</v>
      </c>
      <c r="V237" s="192">
        <f t="shared" si="58"/>
        <v>1</v>
      </c>
      <c r="W237" s="193">
        <f t="shared" si="52"/>
        <v>0</v>
      </c>
      <c r="X237" s="193">
        <f t="shared" si="59"/>
        <v>0</v>
      </c>
      <c r="Y237" s="193">
        <f t="shared" si="53"/>
        <v>0</v>
      </c>
      <c r="Z237" s="193">
        <f t="shared" si="59"/>
        <v>0</v>
      </c>
      <c r="AB237" s="169"/>
      <c r="AC237" s="169"/>
      <c r="AD237" s="170"/>
      <c r="AE237" s="169"/>
      <c r="AF237" s="170"/>
      <c r="AG237" s="171"/>
      <c r="AH237" s="172"/>
      <c r="AI237" s="172"/>
      <c r="AJ237" s="173"/>
      <c r="AK237" s="169"/>
      <c r="AL237" s="169"/>
      <c r="AM237" s="169"/>
      <c r="AN237" s="169"/>
    </row>
    <row r="238" spans="2:40" s="122" customFormat="1" ht="15.6" hidden="1" customHeight="1" outlineLevel="1">
      <c r="B238" s="199"/>
      <c r="C238" s="200"/>
      <c r="D238" s="201"/>
      <c r="E238" s="222"/>
      <c r="F238" s="223"/>
      <c r="G238" s="179">
        <f t="shared" si="60"/>
        <v>0</v>
      </c>
      <c r="H238" s="207" t="s">
        <v>142</v>
      </c>
      <c r="I238" s="181">
        <v>0</v>
      </c>
      <c r="J238" s="179">
        <f t="shared" si="51"/>
        <v>0</v>
      </c>
      <c r="K238" s="224"/>
      <c r="L238" s="235"/>
      <c r="M238" s="236"/>
      <c r="N238" s="186">
        <f t="shared" si="54"/>
        <v>0</v>
      </c>
      <c r="O238" s="187">
        <f t="shared" si="55"/>
        <v>0</v>
      </c>
      <c r="P238" s="188">
        <v>0</v>
      </c>
      <c r="Q238" s="189">
        <f t="shared" si="56"/>
        <v>0</v>
      </c>
      <c r="R238" s="225"/>
      <c r="S238" s="226"/>
      <c r="T238" s="181">
        <v>0</v>
      </c>
      <c r="U238" s="181">
        <v>0</v>
      </c>
      <c r="V238" s="192">
        <f t="shared" si="58"/>
        <v>1</v>
      </c>
      <c r="W238" s="193">
        <f t="shared" si="52"/>
        <v>0</v>
      </c>
      <c r="X238" s="193">
        <f t="shared" si="59"/>
        <v>0</v>
      </c>
      <c r="Y238" s="193">
        <f t="shared" si="53"/>
        <v>0</v>
      </c>
      <c r="Z238" s="193">
        <f t="shared" si="59"/>
        <v>0</v>
      </c>
      <c r="AB238" s="169"/>
      <c r="AC238" s="169"/>
      <c r="AD238" s="170"/>
      <c r="AE238" s="169"/>
      <c r="AF238" s="170"/>
      <c r="AG238" s="171"/>
      <c r="AH238" s="172"/>
      <c r="AI238" s="172"/>
      <c r="AJ238" s="173"/>
      <c r="AK238" s="169"/>
      <c r="AL238" s="169"/>
      <c r="AM238" s="169"/>
      <c r="AN238" s="169"/>
    </row>
    <row r="239" spans="2:40" s="122" customFormat="1" ht="15.75" collapsed="1">
      <c r="B239" s="232">
        <v>2.4</v>
      </c>
      <c r="C239" s="203" t="s">
        <v>191</v>
      </c>
      <c r="D239" s="204"/>
      <c r="E239" s="205" t="s">
        <v>142</v>
      </c>
      <c r="F239" s="206">
        <f>SUM(F240:F254)</f>
        <v>0</v>
      </c>
      <c r="G239" s="206">
        <f>IF(AND(F239&lt;&gt;0,$D$31&lt;&gt;0),F239/$D$31,0)</f>
        <v>0</v>
      </c>
      <c r="H239" s="207" t="s">
        <v>142</v>
      </c>
      <c r="I239" s="208" t="s">
        <v>142</v>
      </c>
      <c r="J239" s="209">
        <f>SUM(J240:J254)</f>
        <v>0</v>
      </c>
      <c r="K239" s="210" t="s">
        <v>142</v>
      </c>
      <c r="L239" s="233" t="s">
        <v>142</v>
      </c>
      <c r="M239" s="234" t="s">
        <v>142</v>
      </c>
      <c r="N239" s="213" t="s">
        <v>142</v>
      </c>
      <c r="O239" s="214">
        <f>SUM(O240:O254)</f>
        <v>0</v>
      </c>
      <c r="P239" s="215" t="s">
        <v>142</v>
      </c>
      <c r="Q239" s="216">
        <f>SUM(Q240:Q254)</f>
        <v>0</v>
      </c>
      <c r="R239" s="217" t="s">
        <v>142</v>
      </c>
      <c r="S239" s="218" t="s">
        <v>142</v>
      </c>
      <c r="T239" s="219">
        <f>IF(W239&lt;&gt;0,W239/($F$239+$O$239),0)</f>
        <v>0</v>
      </c>
      <c r="U239" s="219">
        <f>IF(Y239&lt;&gt;0,Y239/($F$239+$O$239),0)</f>
        <v>0</v>
      </c>
      <c r="V239" s="220">
        <f t="shared" si="58"/>
        <v>1</v>
      </c>
      <c r="W239" s="221">
        <f>SUM(W240:W254)</f>
        <v>0</v>
      </c>
      <c r="X239" s="221">
        <f t="shared" si="59"/>
        <v>0</v>
      </c>
      <c r="Y239" s="221">
        <f>SUM(Y240:Y254)</f>
        <v>0</v>
      </c>
      <c r="Z239" s="221">
        <f t="shared" si="59"/>
        <v>0</v>
      </c>
      <c r="AB239" s="169"/>
      <c r="AC239" s="169"/>
      <c r="AD239" s="170"/>
      <c r="AE239" s="169"/>
      <c r="AF239" s="170"/>
      <c r="AG239" s="171"/>
      <c r="AH239" s="172"/>
      <c r="AI239" s="172"/>
      <c r="AJ239" s="173"/>
      <c r="AK239" s="169"/>
      <c r="AL239" s="169"/>
      <c r="AM239" s="169"/>
      <c r="AN239" s="169"/>
    </row>
    <row r="240" spans="2:40" s="122" customFormat="1" ht="15.6" hidden="1" customHeight="1" outlineLevel="1">
      <c r="B240" s="174">
        <v>2.4</v>
      </c>
      <c r="C240" s="175" t="s">
        <v>191</v>
      </c>
      <c r="D240" s="176"/>
      <c r="E240" s="222"/>
      <c r="F240" s="223"/>
      <c r="G240" s="179">
        <f>IF(AND(F240&lt;&gt;0,$D$31&lt;&gt;0),F240/$D$31,0)</f>
        <v>0</v>
      </c>
      <c r="H240" s="207" t="s">
        <v>142</v>
      </c>
      <c r="I240" s="181">
        <v>0</v>
      </c>
      <c r="J240" s="179">
        <f t="shared" ref="J240:J254" si="61">I240*F240</f>
        <v>0</v>
      </c>
      <c r="K240" s="224"/>
      <c r="L240" s="235"/>
      <c r="M240" s="236"/>
      <c r="N240" s="186">
        <f>IF(M240&lt;&gt;0,INT(59/M240),0)</f>
        <v>0</v>
      </c>
      <c r="O240" s="187">
        <f>F240*N240</f>
        <v>0</v>
      </c>
      <c r="P240" s="188">
        <v>0</v>
      </c>
      <c r="Q240" s="189">
        <f>O240*P240</f>
        <v>0</v>
      </c>
      <c r="R240" s="225"/>
      <c r="S240" s="226"/>
      <c r="T240" s="181">
        <v>0</v>
      </c>
      <c r="U240" s="181">
        <v>0</v>
      </c>
      <c r="V240" s="192">
        <f t="shared" si="58"/>
        <v>1</v>
      </c>
      <c r="W240" s="193">
        <f t="shared" si="52"/>
        <v>0</v>
      </c>
      <c r="X240" s="193">
        <f t="shared" si="59"/>
        <v>0</v>
      </c>
      <c r="Y240" s="193">
        <f t="shared" si="53"/>
        <v>0</v>
      </c>
      <c r="Z240" s="193">
        <f t="shared" si="59"/>
        <v>0</v>
      </c>
      <c r="AB240" s="169"/>
      <c r="AC240" s="169"/>
      <c r="AD240" s="170"/>
      <c r="AE240" s="169"/>
      <c r="AF240" s="170"/>
      <c r="AG240" s="171"/>
      <c r="AH240" s="172"/>
      <c r="AI240" s="172"/>
      <c r="AJ240" s="173"/>
      <c r="AK240" s="169"/>
      <c r="AL240" s="169"/>
      <c r="AM240" s="169"/>
      <c r="AN240" s="169"/>
    </row>
    <row r="241" spans="2:40" s="122" customFormat="1" ht="15.6" hidden="1" customHeight="1" outlineLevel="1">
      <c r="B241" s="194"/>
      <c r="C241" s="195"/>
      <c r="D241" s="196"/>
      <c r="E241" s="222"/>
      <c r="F241" s="223"/>
      <c r="G241" s="179">
        <f>IF(AND(F241&lt;&gt;0,$D$31&lt;&gt;0),F241/$D$31,0)</f>
        <v>0</v>
      </c>
      <c r="H241" s="207" t="s">
        <v>142</v>
      </c>
      <c r="I241" s="181">
        <v>0</v>
      </c>
      <c r="J241" s="179">
        <f t="shared" si="61"/>
        <v>0</v>
      </c>
      <c r="K241" s="224"/>
      <c r="L241" s="235"/>
      <c r="M241" s="236"/>
      <c r="N241" s="186">
        <f t="shared" ref="N241:N254" si="62">IF(M241&lt;&gt;0,INT(59/M241),0)</f>
        <v>0</v>
      </c>
      <c r="O241" s="187">
        <f t="shared" ref="O241:O254" si="63">F241*N241</f>
        <v>0</v>
      </c>
      <c r="P241" s="188">
        <v>0</v>
      </c>
      <c r="Q241" s="189">
        <f t="shared" ref="Q241:Q254" si="64">O241*P241</f>
        <v>0</v>
      </c>
      <c r="R241" s="225"/>
      <c r="S241" s="226"/>
      <c r="T241" s="181">
        <v>0</v>
      </c>
      <c r="U241" s="181">
        <v>0</v>
      </c>
      <c r="V241" s="192">
        <f t="shared" si="58"/>
        <v>1</v>
      </c>
      <c r="W241" s="193">
        <f t="shared" si="52"/>
        <v>0</v>
      </c>
      <c r="X241" s="193">
        <f t="shared" si="59"/>
        <v>0</v>
      </c>
      <c r="Y241" s="193">
        <f t="shared" si="53"/>
        <v>0</v>
      </c>
      <c r="Z241" s="193">
        <f t="shared" si="59"/>
        <v>0</v>
      </c>
      <c r="AB241" s="169"/>
      <c r="AC241" s="169"/>
      <c r="AD241" s="170"/>
      <c r="AE241" s="169"/>
      <c r="AF241" s="170"/>
      <c r="AG241" s="171"/>
      <c r="AH241" s="172"/>
      <c r="AI241" s="172"/>
      <c r="AJ241" s="173"/>
      <c r="AK241" s="169"/>
      <c r="AL241" s="169"/>
      <c r="AM241" s="169"/>
      <c r="AN241" s="169"/>
    </row>
    <row r="242" spans="2:40" s="122" customFormat="1" ht="15.6" hidden="1" customHeight="1" outlineLevel="1">
      <c r="B242" s="194"/>
      <c r="C242" s="195"/>
      <c r="D242" s="196"/>
      <c r="E242" s="222"/>
      <c r="F242" s="223"/>
      <c r="G242" s="179">
        <f t="shared" ref="G242:G253" si="65">IF(AND(F242&lt;&gt;0,$D$31&lt;&gt;0),F242/$D$31,0)</f>
        <v>0</v>
      </c>
      <c r="H242" s="207" t="s">
        <v>142</v>
      </c>
      <c r="I242" s="181">
        <v>0</v>
      </c>
      <c r="J242" s="179">
        <f t="shared" si="61"/>
        <v>0</v>
      </c>
      <c r="K242" s="224"/>
      <c r="L242" s="235"/>
      <c r="M242" s="236"/>
      <c r="N242" s="186">
        <f t="shared" si="62"/>
        <v>0</v>
      </c>
      <c r="O242" s="187">
        <f t="shared" si="63"/>
        <v>0</v>
      </c>
      <c r="P242" s="188">
        <v>0</v>
      </c>
      <c r="Q242" s="189">
        <f t="shared" si="64"/>
        <v>0</v>
      </c>
      <c r="R242" s="225"/>
      <c r="S242" s="226"/>
      <c r="T242" s="181">
        <v>0</v>
      </c>
      <c r="U242" s="181">
        <v>0</v>
      </c>
      <c r="V242" s="192">
        <f t="shared" si="58"/>
        <v>1</v>
      </c>
      <c r="W242" s="193">
        <f t="shared" si="52"/>
        <v>0</v>
      </c>
      <c r="X242" s="193">
        <f t="shared" si="59"/>
        <v>0</v>
      </c>
      <c r="Y242" s="193">
        <f t="shared" si="53"/>
        <v>0</v>
      </c>
      <c r="Z242" s="193">
        <f t="shared" si="59"/>
        <v>0</v>
      </c>
      <c r="AB242" s="169"/>
      <c r="AC242" s="169"/>
      <c r="AD242" s="170"/>
      <c r="AE242" s="169"/>
      <c r="AF242" s="170"/>
      <c r="AG242" s="171"/>
      <c r="AH242" s="172"/>
      <c r="AI242" s="172"/>
      <c r="AJ242" s="173"/>
      <c r="AK242" s="169"/>
      <c r="AL242" s="169"/>
      <c r="AM242" s="169"/>
      <c r="AN242" s="169"/>
    </row>
    <row r="243" spans="2:40" s="122" customFormat="1" ht="15.6" hidden="1" customHeight="1" outlineLevel="1">
      <c r="B243" s="194"/>
      <c r="C243" s="195"/>
      <c r="D243" s="196"/>
      <c r="E243" s="222"/>
      <c r="F243" s="223"/>
      <c r="G243" s="179">
        <f t="shared" si="65"/>
        <v>0</v>
      </c>
      <c r="H243" s="207" t="s">
        <v>142</v>
      </c>
      <c r="I243" s="181">
        <v>0</v>
      </c>
      <c r="J243" s="179">
        <f t="shared" si="61"/>
        <v>0</v>
      </c>
      <c r="K243" s="224"/>
      <c r="L243" s="235"/>
      <c r="M243" s="236"/>
      <c r="N243" s="186">
        <f t="shared" si="62"/>
        <v>0</v>
      </c>
      <c r="O243" s="187">
        <f t="shared" si="63"/>
        <v>0</v>
      </c>
      <c r="P243" s="188">
        <v>0</v>
      </c>
      <c r="Q243" s="189">
        <f t="shared" si="64"/>
        <v>0</v>
      </c>
      <c r="R243" s="225"/>
      <c r="S243" s="226"/>
      <c r="T243" s="181">
        <v>0</v>
      </c>
      <c r="U243" s="181">
        <v>0</v>
      </c>
      <c r="V243" s="192">
        <f t="shared" si="58"/>
        <v>1</v>
      </c>
      <c r="W243" s="193">
        <f t="shared" si="52"/>
        <v>0</v>
      </c>
      <c r="X243" s="193">
        <f t="shared" si="59"/>
        <v>0</v>
      </c>
      <c r="Y243" s="193">
        <f t="shared" si="53"/>
        <v>0</v>
      </c>
      <c r="Z243" s="193">
        <f t="shared" si="59"/>
        <v>0</v>
      </c>
      <c r="AB243" s="169"/>
      <c r="AC243" s="169"/>
      <c r="AD243" s="170"/>
      <c r="AE243" s="169"/>
      <c r="AF243" s="170"/>
      <c r="AG243" s="171"/>
      <c r="AH243" s="172"/>
      <c r="AI243" s="172"/>
      <c r="AJ243" s="173"/>
      <c r="AK243" s="169"/>
      <c r="AL243" s="169"/>
      <c r="AM243" s="169"/>
      <c r="AN243" s="169"/>
    </row>
    <row r="244" spans="2:40" s="122" customFormat="1" ht="15.6" hidden="1" customHeight="1" outlineLevel="1">
      <c r="B244" s="194"/>
      <c r="C244" s="195"/>
      <c r="D244" s="196"/>
      <c r="E244" s="222"/>
      <c r="F244" s="223"/>
      <c r="G244" s="179">
        <f t="shared" si="65"/>
        <v>0</v>
      </c>
      <c r="H244" s="207" t="s">
        <v>142</v>
      </c>
      <c r="I244" s="181">
        <v>0</v>
      </c>
      <c r="J244" s="179">
        <f t="shared" si="61"/>
        <v>0</v>
      </c>
      <c r="K244" s="224"/>
      <c r="L244" s="235"/>
      <c r="M244" s="236"/>
      <c r="N244" s="186">
        <f t="shared" si="62"/>
        <v>0</v>
      </c>
      <c r="O244" s="187">
        <f t="shared" si="63"/>
        <v>0</v>
      </c>
      <c r="P244" s="188">
        <v>0</v>
      </c>
      <c r="Q244" s="189">
        <f t="shared" si="64"/>
        <v>0</v>
      </c>
      <c r="R244" s="225"/>
      <c r="S244" s="226"/>
      <c r="T244" s="181">
        <v>0</v>
      </c>
      <c r="U244" s="181">
        <v>0</v>
      </c>
      <c r="V244" s="192">
        <f t="shared" si="58"/>
        <v>1</v>
      </c>
      <c r="W244" s="193">
        <f t="shared" si="52"/>
        <v>0</v>
      </c>
      <c r="X244" s="193">
        <f t="shared" si="59"/>
        <v>0</v>
      </c>
      <c r="Y244" s="193">
        <f t="shared" si="53"/>
        <v>0</v>
      </c>
      <c r="Z244" s="193">
        <f t="shared" si="59"/>
        <v>0</v>
      </c>
      <c r="AB244" s="169"/>
      <c r="AC244" s="169"/>
      <c r="AD244" s="170"/>
      <c r="AE244" s="169"/>
      <c r="AF244" s="170"/>
      <c r="AG244" s="171"/>
      <c r="AH244" s="172"/>
      <c r="AI244" s="172"/>
      <c r="AJ244" s="173"/>
      <c r="AK244" s="169"/>
      <c r="AL244" s="169"/>
      <c r="AM244" s="169"/>
      <c r="AN244" s="169"/>
    </row>
    <row r="245" spans="2:40" s="122" customFormat="1" ht="15.6" hidden="1" customHeight="1" outlineLevel="1">
      <c r="B245" s="194"/>
      <c r="C245" s="195"/>
      <c r="D245" s="196"/>
      <c r="E245" s="222"/>
      <c r="F245" s="223"/>
      <c r="G245" s="179">
        <f t="shared" si="65"/>
        <v>0</v>
      </c>
      <c r="H245" s="207" t="s">
        <v>142</v>
      </c>
      <c r="I245" s="181">
        <v>0</v>
      </c>
      <c r="J245" s="179">
        <f t="shared" si="61"/>
        <v>0</v>
      </c>
      <c r="K245" s="224"/>
      <c r="L245" s="235"/>
      <c r="M245" s="236"/>
      <c r="N245" s="186">
        <f t="shared" si="62"/>
        <v>0</v>
      </c>
      <c r="O245" s="187">
        <f t="shared" si="63"/>
        <v>0</v>
      </c>
      <c r="P245" s="188">
        <v>0</v>
      </c>
      <c r="Q245" s="189">
        <f t="shared" si="64"/>
        <v>0</v>
      </c>
      <c r="R245" s="225"/>
      <c r="S245" s="226"/>
      <c r="T245" s="181">
        <v>0</v>
      </c>
      <c r="U245" s="181">
        <v>0</v>
      </c>
      <c r="V245" s="192">
        <f t="shared" si="58"/>
        <v>1</v>
      </c>
      <c r="W245" s="193">
        <f t="shared" si="52"/>
        <v>0</v>
      </c>
      <c r="X245" s="193">
        <f t="shared" si="59"/>
        <v>0</v>
      </c>
      <c r="Y245" s="193">
        <f t="shared" si="53"/>
        <v>0</v>
      </c>
      <c r="Z245" s="193">
        <f t="shared" si="59"/>
        <v>0</v>
      </c>
      <c r="AB245" s="169"/>
      <c r="AC245" s="169"/>
      <c r="AD245" s="170"/>
      <c r="AE245" s="169"/>
      <c r="AF245" s="170"/>
      <c r="AG245" s="171"/>
      <c r="AH245" s="172"/>
      <c r="AI245" s="172"/>
      <c r="AJ245" s="173"/>
      <c r="AK245" s="169"/>
      <c r="AL245" s="169"/>
      <c r="AM245" s="169"/>
      <c r="AN245" s="169"/>
    </row>
    <row r="246" spans="2:40" s="122" customFormat="1" ht="15.6" hidden="1" customHeight="1" outlineLevel="1">
      <c r="B246" s="194"/>
      <c r="C246" s="195"/>
      <c r="D246" s="196"/>
      <c r="E246" s="222"/>
      <c r="F246" s="223"/>
      <c r="G246" s="179">
        <f t="shared" si="65"/>
        <v>0</v>
      </c>
      <c r="H246" s="207" t="s">
        <v>142</v>
      </c>
      <c r="I246" s="181">
        <v>0</v>
      </c>
      <c r="J246" s="179">
        <f t="shared" si="61"/>
        <v>0</v>
      </c>
      <c r="K246" s="224"/>
      <c r="L246" s="235"/>
      <c r="M246" s="236"/>
      <c r="N246" s="186">
        <f t="shared" si="62"/>
        <v>0</v>
      </c>
      <c r="O246" s="187">
        <f t="shared" si="63"/>
        <v>0</v>
      </c>
      <c r="P246" s="188">
        <v>0</v>
      </c>
      <c r="Q246" s="189">
        <f t="shared" si="64"/>
        <v>0</v>
      </c>
      <c r="R246" s="225"/>
      <c r="S246" s="226"/>
      <c r="T246" s="181">
        <v>0</v>
      </c>
      <c r="U246" s="181">
        <v>0</v>
      </c>
      <c r="V246" s="192">
        <f t="shared" si="58"/>
        <v>1</v>
      </c>
      <c r="W246" s="193">
        <f t="shared" si="52"/>
        <v>0</v>
      </c>
      <c r="X246" s="193">
        <f t="shared" si="59"/>
        <v>0</v>
      </c>
      <c r="Y246" s="193">
        <f t="shared" si="53"/>
        <v>0</v>
      </c>
      <c r="Z246" s="193">
        <f t="shared" si="59"/>
        <v>0</v>
      </c>
      <c r="AB246" s="169"/>
      <c r="AC246" s="169"/>
      <c r="AD246" s="170"/>
      <c r="AE246" s="169"/>
      <c r="AF246" s="170"/>
      <c r="AG246" s="171"/>
      <c r="AH246" s="172"/>
      <c r="AI246" s="172"/>
      <c r="AJ246" s="173"/>
      <c r="AK246" s="169"/>
      <c r="AL246" s="169"/>
      <c r="AM246" s="169"/>
      <c r="AN246" s="169"/>
    </row>
    <row r="247" spans="2:40" s="122" customFormat="1" ht="15.6" hidden="1" customHeight="1" outlineLevel="1">
      <c r="B247" s="194"/>
      <c r="C247" s="195"/>
      <c r="D247" s="196"/>
      <c r="E247" s="222"/>
      <c r="F247" s="223"/>
      <c r="G247" s="179">
        <f t="shared" si="65"/>
        <v>0</v>
      </c>
      <c r="H247" s="207" t="s">
        <v>142</v>
      </c>
      <c r="I247" s="181">
        <v>0</v>
      </c>
      <c r="J247" s="179">
        <f t="shared" si="61"/>
        <v>0</v>
      </c>
      <c r="K247" s="224"/>
      <c r="L247" s="235"/>
      <c r="M247" s="236"/>
      <c r="N247" s="186">
        <f t="shared" si="62"/>
        <v>0</v>
      </c>
      <c r="O247" s="187">
        <f t="shared" si="63"/>
        <v>0</v>
      </c>
      <c r="P247" s="188">
        <v>0</v>
      </c>
      <c r="Q247" s="189">
        <f t="shared" si="64"/>
        <v>0</v>
      </c>
      <c r="R247" s="225"/>
      <c r="S247" s="226"/>
      <c r="T247" s="181">
        <v>0</v>
      </c>
      <c r="U247" s="181">
        <v>0</v>
      </c>
      <c r="V247" s="192">
        <f t="shared" si="58"/>
        <v>1</v>
      </c>
      <c r="W247" s="193">
        <f t="shared" si="52"/>
        <v>0</v>
      </c>
      <c r="X247" s="193">
        <f t="shared" si="59"/>
        <v>0</v>
      </c>
      <c r="Y247" s="193">
        <f t="shared" si="53"/>
        <v>0</v>
      </c>
      <c r="Z247" s="193">
        <f t="shared" si="59"/>
        <v>0</v>
      </c>
      <c r="AB247" s="169"/>
      <c r="AC247" s="169"/>
      <c r="AD247" s="170"/>
      <c r="AE247" s="169"/>
      <c r="AF247" s="170"/>
      <c r="AG247" s="171"/>
      <c r="AH247" s="172"/>
      <c r="AI247" s="172"/>
      <c r="AJ247" s="173"/>
      <c r="AK247" s="169"/>
      <c r="AL247" s="169"/>
      <c r="AM247" s="169"/>
      <c r="AN247" s="169"/>
    </row>
    <row r="248" spans="2:40" s="122" customFormat="1" ht="15.6" hidden="1" customHeight="1" outlineLevel="1">
      <c r="B248" s="194"/>
      <c r="C248" s="195"/>
      <c r="D248" s="196"/>
      <c r="E248" s="222"/>
      <c r="F248" s="223"/>
      <c r="G248" s="179">
        <f t="shared" si="65"/>
        <v>0</v>
      </c>
      <c r="H248" s="207" t="s">
        <v>142</v>
      </c>
      <c r="I248" s="181">
        <v>0</v>
      </c>
      <c r="J248" s="179">
        <f t="shared" si="61"/>
        <v>0</v>
      </c>
      <c r="K248" s="224"/>
      <c r="L248" s="235"/>
      <c r="M248" s="236"/>
      <c r="N248" s="186">
        <f t="shared" si="62"/>
        <v>0</v>
      </c>
      <c r="O248" s="187">
        <f t="shared" si="63"/>
        <v>0</v>
      </c>
      <c r="P248" s="188">
        <v>0</v>
      </c>
      <c r="Q248" s="189">
        <f t="shared" si="64"/>
        <v>0</v>
      </c>
      <c r="R248" s="225"/>
      <c r="S248" s="226"/>
      <c r="T248" s="181">
        <v>0</v>
      </c>
      <c r="U248" s="181">
        <v>0</v>
      </c>
      <c r="V248" s="192">
        <f t="shared" si="58"/>
        <v>1</v>
      </c>
      <c r="W248" s="193">
        <f t="shared" si="52"/>
        <v>0</v>
      </c>
      <c r="X248" s="193">
        <f t="shared" si="59"/>
        <v>0</v>
      </c>
      <c r="Y248" s="193">
        <f t="shared" si="53"/>
        <v>0</v>
      </c>
      <c r="Z248" s="193">
        <f t="shared" si="59"/>
        <v>0</v>
      </c>
      <c r="AB248" s="169"/>
      <c r="AC248" s="169"/>
      <c r="AD248" s="170"/>
      <c r="AE248" s="169"/>
      <c r="AF248" s="170"/>
      <c r="AG248" s="171"/>
      <c r="AH248" s="172"/>
      <c r="AI248" s="172"/>
      <c r="AJ248" s="173"/>
      <c r="AK248" s="169"/>
      <c r="AL248" s="169"/>
      <c r="AM248" s="169"/>
      <c r="AN248" s="169"/>
    </row>
    <row r="249" spans="2:40" s="122" customFormat="1" ht="15.6" hidden="1" customHeight="1" outlineLevel="1">
      <c r="B249" s="194"/>
      <c r="C249" s="195"/>
      <c r="D249" s="196"/>
      <c r="E249" s="222"/>
      <c r="F249" s="223"/>
      <c r="G249" s="179">
        <f t="shared" si="65"/>
        <v>0</v>
      </c>
      <c r="H249" s="207" t="s">
        <v>142</v>
      </c>
      <c r="I249" s="181">
        <v>0</v>
      </c>
      <c r="J249" s="179">
        <f t="shared" si="61"/>
        <v>0</v>
      </c>
      <c r="K249" s="224"/>
      <c r="L249" s="235"/>
      <c r="M249" s="236"/>
      <c r="N249" s="186">
        <f t="shared" si="62"/>
        <v>0</v>
      </c>
      <c r="O249" s="187">
        <f t="shared" si="63"/>
        <v>0</v>
      </c>
      <c r="P249" s="188">
        <v>0</v>
      </c>
      <c r="Q249" s="189">
        <f t="shared" si="64"/>
        <v>0</v>
      </c>
      <c r="R249" s="225"/>
      <c r="S249" s="226"/>
      <c r="T249" s="181">
        <v>0</v>
      </c>
      <c r="U249" s="181">
        <v>0</v>
      </c>
      <c r="V249" s="192">
        <f t="shared" si="58"/>
        <v>1</v>
      </c>
      <c r="W249" s="193">
        <f t="shared" si="52"/>
        <v>0</v>
      </c>
      <c r="X249" s="193">
        <f t="shared" si="59"/>
        <v>0</v>
      </c>
      <c r="Y249" s="193">
        <f t="shared" si="53"/>
        <v>0</v>
      </c>
      <c r="Z249" s="193">
        <f t="shared" si="59"/>
        <v>0</v>
      </c>
      <c r="AB249" s="169"/>
      <c r="AC249" s="169"/>
      <c r="AD249" s="170"/>
      <c r="AE249" s="169"/>
      <c r="AF249" s="170"/>
      <c r="AG249" s="171"/>
      <c r="AH249" s="172"/>
      <c r="AI249" s="172"/>
      <c r="AJ249" s="173"/>
      <c r="AK249" s="169"/>
      <c r="AL249" s="169"/>
      <c r="AM249" s="169"/>
      <c r="AN249" s="169"/>
    </row>
    <row r="250" spans="2:40" s="122" customFormat="1" ht="15.6" hidden="1" customHeight="1" outlineLevel="1">
      <c r="B250" s="194"/>
      <c r="C250" s="195"/>
      <c r="D250" s="196"/>
      <c r="E250" s="222"/>
      <c r="F250" s="223"/>
      <c r="G250" s="179">
        <f t="shared" si="65"/>
        <v>0</v>
      </c>
      <c r="H250" s="207" t="s">
        <v>142</v>
      </c>
      <c r="I250" s="181">
        <v>0</v>
      </c>
      <c r="J250" s="179">
        <f t="shared" si="61"/>
        <v>0</v>
      </c>
      <c r="K250" s="224"/>
      <c r="L250" s="235"/>
      <c r="M250" s="236"/>
      <c r="N250" s="186">
        <f t="shared" si="62"/>
        <v>0</v>
      </c>
      <c r="O250" s="187">
        <f t="shared" si="63"/>
        <v>0</v>
      </c>
      <c r="P250" s="188">
        <v>0</v>
      </c>
      <c r="Q250" s="189">
        <f t="shared" si="64"/>
        <v>0</v>
      </c>
      <c r="R250" s="225"/>
      <c r="S250" s="226"/>
      <c r="T250" s="181">
        <v>0</v>
      </c>
      <c r="U250" s="181">
        <v>0</v>
      </c>
      <c r="V250" s="192">
        <f t="shared" si="58"/>
        <v>1</v>
      </c>
      <c r="W250" s="193">
        <f t="shared" si="52"/>
        <v>0</v>
      </c>
      <c r="X250" s="193">
        <f t="shared" si="59"/>
        <v>0</v>
      </c>
      <c r="Y250" s="193">
        <f t="shared" si="53"/>
        <v>0</v>
      </c>
      <c r="Z250" s="193">
        <f t="shared" si="59"/>
        <v>0</v>
      </c>
      <c r="AB250" s="169"/>
      <c r="AC250" s="169"/>
      <c r="AD250" s="170"/>
      <c r="AE250" s="169"/>
      <c r="AF250" s="170"/>
      <c r="AG250" s="171"/>
      <c r="AH250" s="172"/>
      <c r="AI250" s="172"/>
      <c r="AJ250" s="173"/>
      <c r="AK250" s="169"/>
      <c r="AL250" s="169"/>
      <c r="AM250" s="169"/>
      <c r="AN250" s="169"/>
    </row>
    <row r="251" spans="2:40" s="122" customFormat="1" ht="15.6" hidden="1" customHeight="1" outlineLevel="1">
      <c r="B251" s="194"/>
      <c r="C251" s="195"/>
      <c r="D251" s="196"/>
      <c r="E251" s="222"/>
      <c r="F251" s="223"/>
      <c r="G251" s="179">
        <f t="shared" si="65"/>
        <v>0</v>
      </c>
      <c r="H251" s="207" t="s">
        <v>142</v>
      </c>
      <c r="I251" s="181">
        <v>0</v>
      </c>
      <c r="J251" s="179">
        <f t="shared" si="61"/>
        <v>0</v>
      </c>
      <c r="K251" s="224"/>
      <c r="L251" s="235"/>
      <c r="M251" s="236"/>
      <c r="N251" s="186">
        <f t="shared" si="62"/>
        <v>0</v>
      </c>
      <c r="O251" s="187">
        <f t="shared" si="63"/>
        <v>0</v>
      </c>
      <c r="P251" s="188">
        <v>0</v>
      </c>
      <c r="Q251" s="189">
        <f t="shared" si="64"/>
        <v>0</v>
      </c>
      <c r="R251" s="225"/>
      <c r="S251" s="226"/>
      <c r="T251" s="181">
        <v>0</v>
      </c>
      <c r="U251" s="181">
        <v>0</v>
      </c>
      <c r="V251" s="192">
        <f t="shared" si="58"/>
        <v>1</v>
      </c>
      <c r="W251" s="193">
        <f t="shared" si="52"/>
        <v>0</v>
      </c>
      <c r="X251" s="193">
        <f t="shared" si="59"/>
        <v>0</v>
      </c>
      <c r="Y251" s="193">
        <f t="shared" si="53"/>
        <v>0</v>
      </c>
      <c r="Z251" s="193">
        <f t="shared" si="59"/>
        <v>0</v>
      </c>
      <c r="AB251" s="169"/>
      <c r="AC251" s="169"/>
      <c r="AD251" s="170"/>
      <c r="AE251" s="169"/>
      <c r="AF251" s="170"/>
      <c r="AG251" s="171"/>
      <c r="AH251" s="172"/>
      <c r="AI251" s="172"/>
      <c r="AJ251" s="173"/>
      <c r="AK251" s="169"/>
      <c r="AL251" s="169"/>
      <c r="AM251" s="169"/>
      <c r="AN251" s="169"/>
    </row>
    <row r="252" spans="2:40" s="122" customFormat="1" ht="15.6" hidden="1" customHeight="1" outlineLevel="1">
      <c r="B252" s="194"/>
      <c r="C252" s="195"/>
      <c r="D252" s="196"/>
      <c r="E252" s="222"/>
      <c r="F252" s="223"/>
      <c r="G252" s="179">
        <f t="shared" si="65"/>
        <v>0</v>
      </c>
      <c r="H252" s="207" t="s">
        <v>142</v>
      </c>
      <c r="I252" s="181">
        <v>0</v>
      </c>
      <c r="J252" s="179">
        <f t="shared" si="61"/>
        <v>0</v>
      </c>
      <c r="K252" s="224"/>
      <c r="L252" s="235"/>
      <c r="M252" s="236"/>
      <c r="N252" s="186">
        <f t="shared" si="62"/>
        <v>0</v>
      </c>
      <c r="O252" s="187">
        <f t="shared" si="63"/>
        <v>0</v>
      </c>
      <c r="P252" s="188">
        <v>0</v>
      </c>
      <c r="Q252" s="189">
        <f t="shared" si="64"/>
        <v>0</v>
      </c>
      <c r="R252" s="225"/>
      <c r="S252" s="226"/>
      <c r="T252" s="181">
        <v>0</v>
      </c>
      <c r="U252" s="181">
        <v>0</v>
      </c>
      <c r="V252" s="192">
        <f t="shared" si="58"/>
        <v>1</v>
      </c>
      <c r="W252" s="193">
        <f t="shared" si="52"/>
        <v>0</v>
      </c>
      <c r="X252" s="193">
        <f t="shared" si="59"/>
        <v>0</v>
      </c>
      <c r="Y252" s="193">
        <f t="shared" si="53"/>
        <v>0</v>
      </c>
      <c r="Z252" s="193">
        <f t="shared" si="59"/>
        <v>0</v>
      </c>
      <c r="AB252" s="169"/>
      <c r="AC252" s="169"/>
      <c r="AD252" s="170"/>
      <c r="AE252" s="169"/>
      <c r="AF252" s="170"/>
      <c r="AG252" s="171"/>
      <c r="AH252" s="172"/>
      <c r="AI252" s="172"/>
      <c r="AJ252" s="173"/>
      <c r="AK252" s="169"/>
      <c r="AL252" s="169"/>
      <c r="AM252" s="169"/>
      <c r="AN252" s="169"/>
    </row>
    <row r="253" spans="2:40" s="122" customFormat="1" ht="15.6" hidden="1" customHeight="1" outlineLevel="1">
      <c r="B253" s="194"/>
      <c r="C253" s="195"/>
      <c r="D253" s="196"/>
      <c r="E253" s="222"/>
      <c r="F253" s="223"/>
      <c r="G253" s="179">
        <f t="shared" si="65"/>
        <v>0</v>
      </c>
      <c r="H253" s="207" t="s">
        <v>142</v>
      </c>
      <c r="I253" s="181">
        <v>0</v>
      </c>
      <c r="J253" s="179">
        <f t="shared" si="61"/>
        <v>0</v>
      </c>
      <c r="K253" s="224"/>
      <c r="L253" s="235"/>
      <c r="M253" s="236"/>
      <c r="N253" s="186">
        <f t="shared" si="62"/>
        <v>0</v>
      </c>
      <c r="O253" s="187">
        <f t="shared" si="63"/>
        <v>0</v>
      </c>
      <c r="P253" s="188">
        <v>0</v>
      </c>
      <c r="Q253" s="189">
        <f t="shared" si="64"/>
        <v>0</v>
      </c>
      <c r="R253" s="225"/>
      <c r="S253" s="226"/>
      <c r="T253" s="181">
        <v>0</v>
      </c>
      <c r="U253" s="181">
        <v>0</v>
      </c>
      <c r="V253" s="192">
        <f t="shared" si="58"/>
        <v>1</v>
      </c>
      <c r="W253" s="193">
        <f t="shared" si="52"/>
        <v>0</v>
      </c>
      <c r="X253" s="193">
        <f t="shared" si="59"/>
        <v>0</v>
      </c>
      <c r="Y253" s="193">
        <f t="shared" si="53"/>
        <v>0</v>
      </c>
      <c r="Z253" s="193">
        <f t="shared" si="59"/>
        <v>0</v>
      </c>
      <c r="AB253" s="169"/>
      <c r="AC253" s="169"/>
      <c r="AD253" s="170"/>
      <c r="AE253" s="169"/>
      <c r="AF253" s="170"/>
      <c r="AG253" s="171"/>
      <c r="AH253" s="172"/>
      <c r="AI253" s="172"/>
      <c r="AJ253" s="173"/>
      <c r="AK253" s="169"/>
      <c r="AL253" s="169"/>
      <c r="AM253" s="169"/>
      <c r="AN253" s="169"/>
    </row>
    <row r="254" spans="2:40" s="122" customFormat="1" ht="15.6" hidden="1" customHeight="1" outlineLevel="1">
      <c r="B254" s="199"/>
      <c r="C254" s="200"/>
      <c r="D254" s="201"/>
      <c r="E254" s="222"/>
      <c r="F254" s="223"/>
      <c r="G254" s="179">
        <f>IF(AND(F254&lt;&gt;0,$D$31&lt;&gt;0),F254/$D$31,0)</f>
        <v>0</v>
      </c>
      <c r="H254" s="207" t="s">
        <v>142</v>
      </c>
      <c r="I254" s="181">
        <v>0</v>
      </c>
      <c r="J254" s="179">
        <f t="shared" si="61"/>
        <v>0</v>
      </c>
      <c r="K254" s="224"/>
      <c r="L254" s="235"/>
      <c r="M254" s="236"/>
      <c r="N254" s="186">
        <f t="shared" si="62"/>
        <v>0</v>
      </c>
      <c r="O254" s="187">
        <f t="shared" si="63"/>
        <v>0</v>
      </c>
      <c r="P254" s="188">
        <v>0</v>
      </c>
      <c r="Q254" s="189">
        <f t="shared" si="64"/>
        <v>0</v>
      </c>
      <c r="R254" s="225"/>
      <c r="S254" s="226"/>
      <c r="T254" s="181">
        <v>0</v>
      </c>
      <c r="U254" s="181">
        <v>0</v>
      </c>
      <c r="V254" s="192">
        <f t="shared" si="58"/>
        <v>1</v>
      </c>
      <c r="W254" s="193">
        <f t="shared" si="52"/>
        <v>0</v>
      </c>
      <c r="X254" s="193">
        <f t="shared" si="59"/>
        <v>0</v>
      </c>
      <c r="Y254" s="193">
        <f t="shared" si="53"/>
        <v>0</v>
      </c>
      <c r="Z254" s="193">
        <f t="shared" si="59"/>
        <v>0</v>
      </c>
      <c r="AB254" s="169"/>
      <c r="AC254" s="169"/>
      <c r="AD254" s="170"/>
      <c r="AE254" s="169"/>
      <c r="AF254" s="170"/>
      <c r="AG254" s="171"/>
      <c r="AH254" s="172"/>
      <c r="AI254" s="172"/>
      <c r="AJ254" s="173"/>
      <c r="AK254" s="169"/>
      <c r="AL254" s="169"/>
      <c r="AM254" s="169"/>
      <c r="AN254" s="169"/>
    </row>
    <row r="255" spans="2:40" s="122" customFormat="1" ht="15.75" collapsed="1">
      <c r="B255" s="232">
        <v>2.5</v>
      </c>
      <c r="C255" s="203" t="s">
        <v>192</v>
      </c>
      <c r="D255" s="204"/>
      <c r="E255" s="205" t="s">
        <v>142</v>
      </c>
      <c r="F255" s="206">
        <f>SUM(F256:F275)</f>
        <v>0</v>
      </c>
      <c r="G255" s="206">
        <f>IF(AND(F255&lt;&gt;0,$D$31&lt;&gt;0),F255/$D$31,0)</f>
        <v>0</v>
      </c>
      <c r="H255" s="228" cm="1">
        <f t="array" ref="H255">SUMPRODUCT((C91:D454="Superstructure: External Walls")*G91:G454)+SUMPRODUCT((C91:D454="Superstructure: Windows and External Doors")*G91:G454)</f>
        <v>0</v>
      </c>
      <c r="I255" s="208" t="s">
        <v>142</v>
      </c>
      <c r="J255" s="209">
        <f>SUM(J256:J275)</f>
        <v>0</v>
      </c>
      <c r="K255" s="210" t="s">
        <v>142</v>
      </c>
      <c r="L255" s="233" t="s">
        <v>142</v>
      </c>
      <c r="M255" s="234" t="s">
        <v>142</v>
      </c>
      <c r="N255" s="213" t="s">
        <v>142</v>
      </c>
      <c r="O255" s="214">
        <f>SUM(O256:O275)</f>
        <v>0</v>
      </c>
      <c r="P255" s="215" t="s">
        <v>142</v>
      </c>
      <c r="Q255" s="216">
        <f>SUM(Q256:Q275)</f>
        <v>0</v>
      </c>
      <c r="R255" s="217" t="s">
        <v>142</v>
      </c>
      <c r="S255" s="218" t="s">
        <v>142</v>
      </c>
      <c r="T255" s="219">
        <f>IF(W255&lt;&gt;0,W255/($F$255+$O$255),0)</f>
        <v>0</v>
      </c>
      <c r="U255" s="219">
        <f>IF(Y255&lt;&gt;0,Y255/($F$255+$O$255),0)</f>
        <v>0</v>
      </c>
      <c r="V255" s="220">
        <f t="shared" si="58"/>
        <v>1</v>
      </c>
      <c r="W255" s="221">
        <f>SUM(W256:W275)</f>
        <v>0</v>
      </c>
      <c r="X255" s="221">
        <f t="shared" si="59"/>
        <v>0</v>
      </c>
      <c r="Y255" s="221">
        <f>SUM(Y256:Y275)</f>
        <v>0</v>
      </c>
      <c r="Z255" s="221">
        <f t="shared" si="59"/>
        <v>0</v>
      </c>
      <c r="AB255" s="169"/>
      <c r="AC255" s="169"/>
      <c r="AD255" s="170"/>
      <c r="AE255" s="169"/>
      <c r="AF255" s="170"/>
      <c r="AG255" s="171"/>
      <c r="AH255" s="172"/>
      <c r="AI255" s="172"/>
      <c r="AJ255" s="173"/>
      <c r="AK255" s="169"/>
      <c r="AL255" s="169"/>
      <c r="AM255" s="169"/>
      <c r="AN255" s="169"/>
    </row>
    <row r="256" spans="2:40" s="122" customFormat="1" ht="15.6" hidden="1" customHeight="1" outlineLevel="1">
      <c r="B256" s="174">
        <v>2.5</v>
      </c>
      <c r="C256" s="175" t="s">
        <v>192</v>
      </c>
      <c r="D256" s="176"/>
      <c r="E256" s="222"/>
      <c r="F256" s="223"/>
      <c r="G256" s="179">
        <f>IF(AND(F256&lt;&gt;0,$D$31&lt;&gt;0),F256/$D$31,0)</f>
        <v>0</v>
      </c>
      <c r="H256" s="207" t="s">
        <v>142</v>
      </c>
      <c r="I256" s="181">
        <v>0</v>
      </c>
      <c r="J256" s="179">
        <f t="shared" ref="J256:J319" si="66">I256*F256</f>
        <v>0</v>
      </c>
      <c r="K256" s="224"/>
      <c r="L256" s="235"/>
      <c r="M256" s="236"/>
      <c r="N256" s="186">
        <f>IF(M256&lt;&gt;0,INT(59/M256),0)</f>
        <v>0</v>
      </c>
      <c r="O256" s="187">
        <f>F256*N256</f>
        <v>0</v>
      </c>
      <c r="P256" s="188">
        <v>0</v>
      </c>
      <c r="Q256" s="189">
        <f>O256*P256</f>
        <v>0</v>
      </c>
      <c r="R256" s="225"/>
      <c r="S256" s="226"/>
      <c r="T256" s="181">
        <v>0</v>
      </c>
      <c r="U256" s="181">
        <v>0</v>
      </c>
      <c r="V256" s="192">
        <f t="shared" si="58"/>
        <v>1</v>
      </c>
      <c r="W256" s="193">
        <f t="shared" ref="W256:W319" si="67">T256*(F256+O256)</f>
        <v>0</v>
      </c>
      <c r="X256" s="193">
        <f t="shared" si="59"/>
        <v>0</v>
      </c>
      <c r="Y256" s="193">
        <f t="shared" ref="Y256:Y319" si="68">U256*(F256+O256)</f>
        <v>0</v>
      </c>
      <c r="Z256" s="193">
        <f t="shared" si="59"/>
        <v>0</v>
      </c>
      <c r="AB256" s="169"/>
      <c r="AC256" s="169"/>
      <c r="AD256" s="170"/>
      <c r="AE256" s="169"/>
      <c r="AF256" s="170"/>
      <c r="AG256" s="171"/>
      <c r="AH256" s="172"/>
      <c r="AI256" s="172"/>
      <c r="AJ256" s="173"/>
      <c r="AK256" s="169"/>
      <c r="AL256" s="169"/>
      <c r="AM256" s="169"/>
      <c r="AN256" s="169"/>
    </row>
    <row r="257" spans="2:40" s="122" customFormat="1" ht="15.6" hidden="1" customHeight="1" outlineLevel="1">
      <c r="B257" s="194"/>
      <c r="C257" s="195"/>
      <c r="D257" s="196"/>
      <c r="E257" s="222"/>
      <c r="F257" s="223"/>
      <c r="G257" s="179">
        <f>IF(AND(F257&lt;&gt;0,$D$31&lt;&gt;0),F257/$D$31,0)</f>
        <v>0</v>
      </c>
      <c r="H257" s="207" t="s">
        <v>142</v>
      </c>
      <c r="I257" s="181">
        <v>0</v>
      </c>
      <c r="J257" s="179">
        <f t="shared" si="66"/>
        <v>0</v>
      </c>
      <c r="K257" s="224"/>
      <c r="L257" s="235"/>
      <c r="M257" s="236"/>
      <c r="N257" s="186">
        <f t="shared" ref="N257:N275" si="69">IF(M257&lt;&gt;0,INT(59/M257),0)</f>
        <v>0</v>
      </c>
      <c r="O257" s="187">
        <f t="shared" ref="O257:O275" si="70">F257*N257</f>
        <v>0</v>
      </c>
      <c r="P257" s="188">
        <v>0</v>
      </c>
      <c r="Q257" s="189">
        <f t="shared" ref="Q257:Q275" si="71">O257*P257</f>
        <v>0</v>
      </c>
      <c r="R257" s="225"/>
      <c r="S257" s="226"/>
      <c r="T257" s="181">
        <v>0</v>
      </c>
      <c r="U257" s="181">
        <v>0</v>
      </c>
      <c r="V257" s="192">
        <f t="shared" si="58"/>
        <v>1</v>
      </c>
      <c r="W257" s="193">
        <f t="shared" si="67"/>
        <v>0</v>
      </c>
      <c r="X257" s="193">
        <f t="shared" si="59"/>
        <v>0</v>
      </c>
      <c r="Y257" s="193">
        <f t="shared" si="68"/>
        <v>0</v>
      </c>
      <c r="Z257" s="193">
        <f t="shared" si="59"/>
        <v>0</v>
      </c>
      <c r="AB257" s="169"/>
      <c r="AC257" s="169"/>
      <c r="AD257" s="170"/>
      <c r="AE257" s="169"/>
      <c r="AF257" s="170"/>
      <c r="AG257" s="171"/>
      <c r="AH257" s="172"/>
      <c r="AI257" s="172"/>
      <c r="AJ257" s="173"/>
      <c r="AK257" s="169"/>
      <c r="AL257" s="169"/>
      <c r="AM257" s="169"/>
      <c r="AN257" s="169"/>
    </row>
    <row r="258" spans="2:40" s="122" customFormat="1" ht="15.6" hidden="1" customHeight="1" outlineLevel="1">
      <c r="B258" s="194"/>
      <c r="C258" s="195"/>
      <c r="D258" s="196"/>
      <c r="E258" s="222"/>
      <c r="F258" s="223"/>
      <c r="G258" s="179">
        <f t="shared" ref="G258:G269" si="72">IF(AND(F258&lt;&gt;0,$D$31&lt;&gt;0),F258/$D$31,0)</f>
        <v>0</v>
      </c>
      <c r="H258" s="207" t="s">
        <v>142</v>
      </c>
      <c r="I258" s="181">
        <v>0</v>
      </c>
      <c r="J258" s="179">
        <f t="shared" si="66"/>
        <v>0</v>
      </c>
      <c r="K258" s="224"/>
      <c r="L258" s="235"/>
      <c r="M258" s="236"/>
      <c r="N258" s="186">
        <f t="shared" si="69"/>
        <v>0</v>
      </c>
      <c r="O258" s="187">
        <f t="shared" si="70"/>
        <v>0</v>
      </c>
      <c r="P258" s="188">
        <v>0</v>
      </c>
      <c r="Q258" s="189">
        <f t="shared" si="71"/>
        <v>0</v>
      </c>
      <c r="R258" s="225"/>
      <c r="S258" s="226"/>
      <c r="T258" s="181">
        <v>0</v>
      </c>
      <c r="U258" s="181">
        <v>0</v>
      </c>
      <c r="V258" s="192">
        <f t="shared" si="58"/>
        <v>1</v>
      </c>
      <c r="W258" s="193">
        <f t="shared" si="67"/>
        <v>0</v>
      </c>
      <c r="X258" s="193">
        <f t="shared" si="59"/>
        <v>0</v>
      </c>
      <c r="Y258" s="193">
        <f t="shared" si="68"/>
        <v>0</v>
      </c>
      <c r="Z258" s="193">
        <f t="shared" si="59"/>
        <v>0</v>
      </c>
      <c r="AB258" s="169"/>
      <c r="AC258" s="169"/>
      <c r="AD258" s="170"/>
      <c r="AE258" s="169"/>
      <c r="AF258" s="170"/>
      <c r="AG258" s="171"/>
      <c r="AH258" s="172"/>
      <c r="AI258" s="172"/>
      <c r="AJ258" s="173"/>
      <c r="AK258" s="169"/>
      <c r="AL258" s="169"/>
      <c r="AM258" s="169"/>
      <c r="AN258" s="169"/>
    </row>
    <row r="259" spans="2:40" s="122" customFormat="1" ht="15.6" hidden="1" customHeight="1" outlineLevel="1">
      <c r="B259" s="194"/>
      <c r="C259" s="195"/>
      <c r="D259" s="196"/>
      <c r="E259" s="222"/>
      <c r="F259" s="223"/>
      <c r="G259" s="179">
        <f t="shared" si="72"/>
        <v>0</v>
      </c>
      <c r="H259" s="207" t="s">
        <v>142</v>
      </c>
      <c r="I259" s="181">
        <v>0</v>
      </c>
      <c r="J259" s="179">
        <f t="shared" si="66"/>
        <v>0</v>
      </c>
      <c r="K259" s="224"/>
      <c r="L259" s="235"/>
      <c r="M259" s="236"/>
      <c r="N259" s="186">
        <f t="shared" si="69"/>
        <v>0</v>
      </c>
      <c r="O259" s="187">
        <f t="shared" si="70"/>
        <v>0</v>
      </c>
      <c r="P259" s="188">
        <v>0</v>
      </c>
      <c r="Q259" s="189">
        <f t="shared" si="71"/>
        <v>0</v>
      </c>
      <c r="R259" s="225"/>
      <c r="S259" s="226"/>
      <c r="T259" s="181">
        <v>0</v>
      </c>
      <c r="U259" s="181">
        <v>0</v>
      </c>
      <c r="V259" s="192">
        <f t="shared" si="58"/>
        <v>1</v>
      </c>
      <c r="W259" s="193">
        <f t="shared" si="67"/>
        <v>0</v>
      </c>
      <c r="X259" s="193">
        <f t="shared" si="59"/>
        <v>0</v>
      </c>
      <c r="Y259" s="193">
        <f t="shared" si="68"/>
        <v>0</v>
      </c>
      <c r="Z259" s="193">
        <f t="shared" si="59"/>
        <v>0</v>
      </c>
      <c r="AB259" s="169"/>
      <c r="AC259" s="169"/>
      <c r="AD259" s="170"/>
      <c r="AE259" s="169"/>
      <c r="AF259" s="170"/>
      <c r="AG259" s="171"/>
      <c r="AH259" s="172"/>
      <c r="AI259" s="172"/>
      <c r="AJ259" s="173"/>
      <c r="AK259" s="169"/>
      <c r="AL259" s="169"/>
      <c r="AM259" s="169"/>
      <c r="AN259" s="169"/>
    </row>
    <row r="260" spans="2:40" s="122" customFormat="1" ht="15.6" hidden="1" customHeight="1" outlineLevel="1">
      <c r="B260" s="194"/>
      <c r="C260" s="195"/>
      <c r="D260" s="196"/>
      <c r="E260" s="222"/>
      <c r="F260" s="223"/>
      <c r="G260" s="179">
        <f t="shared" si="72"/>
        <v>0</v>
      </c>
      <c r="H260" s="207" t="s">
        <v>142</v>
      </c>
      <c r="I260" s="181">
        <v>0</v>
      </c>
      <c r="J260" s="179">
        <f t="shared" si="66"/>
        <v>0</v>
      </c>
      <c r="K260" s="224"/>
      <c r="L260" s="235"/>
      <c r="M260" s="236"/>
      <c r="N260" s="186">
        <f t="shared" si="69"/>
        <v>0</v>
      </c>
      <c r="O260" s="187">
        <f t="shared" si="70"/>
        <v>0</v>
      </c>
      <c r="P260" s="188">
        <v>0</v>
      </c>
      <c r="Q260" s="189">
        <f t="shared" si="71"/>
        <v>0</v>
      </c>
      <c r="R260" s="225"/>
      <c r="S260" s="226"/>
      <c r="T260" s="181">
        <v>0</v>
      </c>
      <c r="U260" s="181">
        <v>0</v>
      </c>
      <c r="V260" s="192">
        <f t="shared" si="58"/>
        <v>1</v>
      </c>
      <c r="W260" s="193">
        <f t="shared" si="67"/>
        <v>0</v>
      </c>
      <c r="X260" s="193">
        <f t="shared" si="59"/>
        <v>0</v>
      </c>
      <c r="Y260" s="193">
        <f t="shared" si="68"/>
        <v>0</v>
      </c>
      <c r="Z260" s="193">
        <f t="shared" si="59"/>
        <v>0</v>
      </c>
      <c r="AB260" s="169"/>
      <c r="AC260" s="169"/>
      <c r="AD260" s="170"/>
      <c r="AE260" s="169"/>
      <c r="AF260" s="170"/>
      <c r="AG260" s="171"/>
      <c r="AH260" s="172"/>
      <c r="AI260" s="172"/>
      <c r="AJ260" s="173"/>
      <c r="AK260" s="169"/>
      <c r="AL260" s="169"/>
      <c r="AM260" s="169"/>
      <c r="AN260" s="169"/>
    </row>
    <row r="261" spans="2:40" s="122" customFormat="1" ht="15.6" hidden="1" customHeight="1" outlineLevel="1">
      <c r="B261" s="194"/>
      <c r="C261" s="195"/>
      <c r="D261" s="196"/>
      <c r="E261" s="222"/>
      <c r="F261" s="223"/>
      <c r="G261" s="179">
        <f t="shared" si="72"/>
        <v>0</v>
      </c>
      <c r="H261" s="207" t="s">
        <v>142</v>
      </c>
      <c r="I261" s="181">
        <v>0</v>
      </c>
      <c r="J261" s="179">
        <f t="shared" si="66"/>
        <v>0</v>
      </c>
      <c r="K261" s="224"/>
      <c r="L261" s="235"/>
      <c r="M261" s="236"/>
      <c r="N261" s="186">
        <f t="shared" si="69"/>
        <v>0</v>
      </c>
      <c r="O261" s="187">
        <f t="shared" si="70"/>
        <v>0</v>
      </c>
      <c r="P261" s="188">
        <v>0</v>
      </c>
      <c r="Q261" s="189">
        <f t="shared" si="71"/>
        <v>0</v>
      </c>
      <c r="R261" s="225"/>
      <c r="S261" s="226"/>
      <c r="T261" s="181">
        <v>0</v>
      </c>
      <c r="U261" s="181">
        <v>0</v>
      </c>
      <c r="V261" s="192">
        <f t="shared" si="58"/>
        <v>1</v>
      </c>
      <c r="W261" s="193">
        <f t="shared" si="67"/>
        <v>0</v>
      </c>
      <c r="X261" s="193">
        <f t="shared" si="59"/>
        <v>0</v>
      </c>
      <c r="Y261" s="193">
        <f t="shared" si="68"/>
        <v>0</v>
      </c>
      <c r="Z261" s="193">
        <f t="shared" si="59"/>
        <v>0</v>
      </c>
      <c r="AB261" s="169"/>
      <c r="AC261" s="169"/>
      <c r="AD261" s="170"/>
      <c r="AE261" s="169"/>
      <c r="AF261" s="170"/>
      <c r="AG261" s="171"/>
      <c r="AH261" s="172"/>
      <c r="AI261" s="172"/>
      <c r="AJ261" s="173"/>
      <c r="AK261" s="169"/>
      <c r="AL261" s="169"/>
      <c r="AM261" s="169"/>
      <c r="AN261" s="169"/>
    </row>
    <row r="262" spans="2:40" s="122" customFormat="1" ht="15.6" hidden="1" customHeight="1" outlineLevel="1">
      <c r="B262" s="194"/>
      <c r="C262" s="195"/>
      <c r="D262" s="196"/>
      <c r="E262" s="222"/>
      <c r="F262" s="223"/>
      <c r="G262" s="179">
        <f t="shared" si="72"/>
        <v>0</v>
      </c>
      <c r="H262" s="207" t="s">
        <v>142</v>
      </c>
      <c r="I262" s="181">
        <v>0</v>
      </c>
      <c r="J262" s="179">
        <f t="shared" si="66"/>
        <v>0</v>
      </c>
      <c r="K262" s="224"/>
      <c r="L262" s="235"/>
      <c r="M262" s="236"/>
      <c r="N262" s="186">
        <f t="shared" si="69"/>
        <v>0</v>
      </c>
      <c r="O262" s="187">
        <f t="shared" si="70"/>
        <v>0</v>
      </c>
      <c r="P262" s="188">
        <v>0</v>
      </c>
      <c r="Q262" s="189">
        <f t="shared" si="71"/>
        <v>0</v>
      </c>
      <c r="R262" s="225"/>
      <c r="S262" s="226"/>
      <c r="T262" s="181">
        <v>0</v>
      </c>
      <c r="U262" s="181">
        <v>0</v>
      </c>
      <c r="V262" s="192">
        <f t="shared" si="58"/>
        <v>1</v>
      </c>
      <c r="W262" s="193">
        <f t="shared" si="67"/>
        <v>0</v>
      </c>
      <c r="X262" s="193">
        <f t="shared" si="59"/>
        <v>0</v>
      </c>
      <c r="Y262" s="193">
        <f t="shared" si="68"/>
        <v>0</v>
      </c>
      <c r="Z262" s="193">
        <f t="shared" si="59"/>
        <v>0</v>
      </c>
      <c r="AB262" s="169"/>
      <c r="AC262" s="169"/>
      <c r="AD262" s="170"/>
      <c r="AE262" s="169"/>
      <c r="AF262" s="170"/>
      <c r="AG262" s="171"/>
      <c r="AH262" s="172"/>
      <c r="AI262" s="172"/>
      <c r="AJ262" s="173"/>
      <c r="AK262" s="169"/>
      <c r="AL262" s="169"/>
      <c r="AM262" s="169"/>
      <c r="AN262" s="169"/>
    </row>
    <row r="263" spans="2:40" s="122" customFormat="1" ht="15.6" hidden="1" customHeight="1" outlineLevel="1">
      <c r="B263" s="194"/>
      <c r="C263" s="195"/>
      <c r="D263" s="196"/>
      <c r="E263" s="222"/>
      <c r="F263" s="223"/>
      <c r="G263" s="179">
        <f t="shared" si="72"/>
        <v>0</v>
      </c>
      <c r="H263" s="207" t="s">
        <v>142</v>
      </c>
      <c r="I263" s="181">
        <v>0</v>
      </c>
      <c r="J263" s="179">
        <f t="shared" si="66"/>
        <v>0</v>
      </c>
      <c r="K263" s="224"/>
      <c r="L263" s="235"/>
      <c r="M263" s="236"/>
      <c r="N263" s="186">
        <f t="shared" si="69"/>
        <v>0</v>
      </c>
      <c r="O263" s="187">
        <f t="shared" si="70"/>
        <v>0</v>
      </c>
      <c r="P263" s="188">
        <v>0</v>
      </c>
      <c r="Q263" s="189">
        <f t="shared" si="71"/>
        <v>0</v>
      </c>
      <c r="R263" s="225"/>
      <c r="S263" s="226"/>
      <c r="T263" s="181">
        <v>0</v>
      </c>
      <c r="U263" s="181">
        <v>0</v>
      </c>
      <c r="V263" s="192">
        <f t="shared" si="58"/>
        <v>1</v>
      </c>
      <c r="W263" s="193">
        <f t="shared" si="67"/>
        <v>0</v>
      </c>
      <c r="X263" s="193">
        <f t="shared" si="59"/>
        <v>0</v>
      </c>
      <c r="Y263" s="193">
        <f t="shared" si="68"/>
        <v>0</v>
      </c>
      <c r="Z263" s="193">
        <f t="shared" si="59"/>
        <v>0</v>
      </c>
      <c r="AB263" s="169"/>
      <c r="AC263" s="169"/>
      <c r="AD263" s="170"/>
      <c r="AE263" s="169"/>
      <c r="AF263" s="170"/>
      <c r="AG263" s="171"/>
      <c r="AH263" s="172"/>
      <c r="AI263" s="172"/>
      <c r="AJ263" s="173"/>
      <c r="AK263" s="169"/>
      <c r="AL263" s="169"/>
      <c r="AM263" s="169"/>
      <c r="AN263" s="169"/>
    </row>
    <row r="264" spans="2:40" s="122" customFormat="1" ht="15.6" hidden="1" customHeight="1" outlineLevel="1">
      <c r="B264" s="194"/>
      <c r="C264" s="195"/>
      <c r="D264" s="196"/>
      <c r="E264" s="222"/>
      <c r="F264" s="223"/>
      <c r="G264" s="179">
        <f t="shared" si="72"/>
        <v>0</v>
      </c>
      <c r="H264" s="207" t="s">
        <v>142</v>
      </c>
      <c r="I264" s="181">
        <v>0</v>
      </c>
      <c r="J264" s="179">
        <f t="shared" si="66"/>
        <v>0</v>
      </c>
      <c r="K264" s="224"/>
      <c r="L264" s="235"/>
      <c r="M264" s="236"/>
      <c r="N264" s="186">
        <f t="shared" si="69"/>
        <v>0</v>
      </c>
      <c r="O264" s="187">
        <f t="shared" si="70"/>
        <v>0</v>
      </c>
      <c r="P264" s="188">
        <v>0</v>
      </c>
      <c r="Q264" s="189">
        <f t="shared" si="71"/>
        <v>0</v>
      </c>
      <c r="R264" s="225"/>
      <c r="S264" s="226"/>
      <c r="T264" s="181">
        <v>0</v>
      </c>
      <c r="U264" s="181">
        <v>0</v>
      </c>
      <c r="V264" s="192">
        <f t="shared" si="58"/>
        <v>1</v>
      </c>
      <c r="W264" s="193">
        <f t="shared" si="67"/>
        <v>0</v>
      </c>
      <c r="X264" s="193">
        <f t="shared" si="59"/>
        <v>0</v>
      </c>
      <c r="Y264" s="193">
        <f t="shared" si="68"/>
        <v>0</v>
      </c>
      <c r="Z264" s="193">
        <f t="shared" si="59"/>
        <v>0</v>
      </c>
      <c r="AB264" s="169"/>
      <c r="AC264" s="169"/>
      <c r="AD264" s="170"/>
      <c r="AE264" s="169"/>
      <c r="AF264" s="170"/>
      <c r="AG264" s="171"/>
      <c r="AH264" s="172"/>
      <c r="AI264" s="172"/>
      <c r="AJ264" s="173"/>
      <c r="AK264" s="169"/>
      <c r="AL264" s="169"/>
      <c r="AM264" s="169"/>
      <c r="AN264" s="169"/>
    </row>
    <row r="265" spans="2:40" s="122" customFormat="1" ht="15.6" hidden="1" customHeight="1" outlineLevel="1">
      <c r="B265" s="194"/>
      <c r="C265" s="195"/>
      <c r="D265" s="196"/>
      <c r="E265" s="222"/>
      <c r="F265" s="223"/>
      <c r="G265" s="179">
        <f t="shared" si="72"/>
        <v>0</v>
      </c>
      <c r="H265" s="207" t="s">
        <v>142</v>
      </c>
      <c r="I265" s="181">
        <v>0</v>
      </c>
      <c r="J265" s="179">
        <f t="shared" si="66"/>
        <v>0</v>
      </c>
      <c r="K265" s="224"/>
      <c r="L265" s="235"/>
      <c r="M265" s="236"/>
      <c r="N265" s="186">
        <f t="shared" si="69"/>
        <v>0</v>
      </c>
      <c r="O265" s="187">
        <f t="shared" si="70"/>
        <v>0</v>
      </c>
      <c r="P265" s="188">
        <v>0</v>
      </c>
      <c r="Q265" s="189">
        <f t="shared" si="71"/>
        <v>0</v>
      </c>
      <c r="R265" s="225"/>
      <c r="S265" s="226"/>
      <c r="T265" s="181">
        <v>0</v>
      </c>
      <c r="U265" s="181">
        <v>0</v>
      </c>
      <c r="V265" s="192">
        <f t="shared" si="58"/>
        <v>1</v>
      </c>
      <c r="W265" s="193">
        <f t="shared" si="67"/>
        <v>0</v>
      </c>
      <c r="X265" s="193">
        <f t="shared" si="59"/>
        <v>0</v>
      </c>
      <c r="Y265" s="193">
        <f t="shared" si="68"/>
        <v>0</v>
      </c>
      <c r="Z265" s="193">
        <f t="shared" si="59"/>
        <v>0</v>
      </c>
      <c r="AB265" s="169"/>
      <c r="AC265" s="169"/>
      <c r="AD265" s="170"/>
      <c r="AE265" s="169"/>
      <c r="AF265" s="170"/>
      <c r="AG265" s="171"/>
      <c r="AH265" s="172"/>
      <c r="AI265" s="172"/>
      <c r="AJ265" s="173"/>
      <c r="AK265" s="169"/>
      <c r="AL265" s="169"/>
      <c r="AM265" s="169"/>
      <c r="AN265" s="169"/>
    </row>
    <row r="266" spans="2:40" s="122" customFormat="1" ht="15.6" hidden="1" customHeight="1" outlineLevel="1">
      <c r="B266" s="194"/>
      <c r="C266" s="195"/>
      <c r="D266" s="196"/>
      <c r="E266" s="222"/>
      <c r="F266" s="223"/>
      <c r="G266" s="179">
        <f t="shared" si="72"/>
        <v>0</v>
      </c>
      <c r="H266" s="207" t="s">
        <v>142</v>
      </c>
      <c r="I266" s="181">
        <v>0</v>
      </c>
      <c r="J266" s="179">
        <f t="shared" si="66"/>
        <v>0</v>
      </c>
      <c r="K266" s="224"/>
      <c r="L266" s="235"/>
      <c r="M266" s="236"/>
      <c r="N266" s="186">
        <f t="shared" si="69"/>
        <v>0</v>
      </c>
      <c r="O266" s="187">
        <f t="shared" si="70"/>
        <v>0</v>
      </c>
      <c r="P266" s="188">
        <v>0</v>
      </c>
      <c r="Q266" s="189">
        <f t="shared" si="71"/>
        <v>0</v>
      </c>
      <c r="R266" s="225"/>
      <c r="S266" s="226"/>
      <c r="T266" s="181">
        <v>0</v>
      </c>
      <c r="U266" s="181">
        <v>0</v>
      </c>
      <c r="V266" s="192">
        <f t="shared" si="58"/>
        <v>1</v>
      </c>
      <c r="W266" s="193">
        <f t="shared" si="67"/>
        <v>0</v>
      </c>
      <c r="X266" s="193">
        <f t="shared" si="59"/>
        <v>0</v>
      </c>
      <c r="Y266" s="193">
        <f t="shared" si="68"/>
        <v>0</v>
      </c>
      <c r="Z266" s="193">
        <f t="shared" si="59"/>
        <v>0</v>
      </c>
      <c r="AB266" s="169"/>
      <c r="AC266" s="169"/>
      <c r="AD266" s="170"/>
      <c r="AE266" s="169"/>
      <c r="AF266" s="170"/>
      <c r="AG266" s="171"/>
      <c r="AH266" s="172"/>
      <c r="AI266" s="172"/>
      <c r="AJ266" s="173"/>
      <c r="AK266" s="169"/>
      <c r="AL266" s="169"/>
      <c r="AM266" s="169"/>
      <c r="AN266" s="169"/>
    </row>
    <row r="267" spans="2:40" s="122" customFormat="1" ht="15.6" hidden="1" customHeight="1" outlineLevel="1">
      <c r="B267" s="194"/>
      <c r="C267" s="195"/>
      <c r="D267" s="196"/>
      <c r="E267" s="222"/>
      <c r="F267" s="223"/>
      <c r="G267" s="179">
        <f t="shared" si="72"/>
        <v>0</v>
      </c>
      <c r="H267" s="207" t="s">
        <v>142</v>
      </c>
      <c r="I267" s="181">
        <v>0</v>
      </c>
      <c r="J267" s="179">
        <f t="shared" si="66"/>
        <v>0</v>
      </c>
      <c r="K267" s="224"/>
      <c r="L267" s="235"/>
      <c r="M267" s="236"/>
      <c r="N267" s="186">
        <f t="shared" si="69"/>
        <v>0</v>
      </c>
      <c r="O267" s="187">
        <f t="shared" si="70"/>
        <v>0</v>
      </c>
      <c r="P267" s="188">
        <v>0</v>
      </c>
      <c r="Q267" s="189">
        <f t="shared" si="71"/>
        <v>0</v>
      </c>
      <c r="R267" s="225"/>
      <c r="S267" s="226"/>
      <c r="T267" s="181">
        <v>0</v>
      </c>
      <c r="U267" s="181">
        <v>0</v>
      </c>
      <c r="V267" s="192">
        <f t="shared" si="58"/>
        <v>1</v>
      </c>
      <c r="W267" s="193">
        <f t="shared" si="67"/>
        <v>0</v>
      </c>
      <c r="X267" s="193">
        <f t="shared" si="59"/>
        <v>0</v>
      </c>
      <c r="Y267" s="193">
        <f t="shared" si="68"/>
        <v>0</v>
      </c>
      <c r="Z267" s="193">
        <f t="shared" si="59"/>
        <v>0</v>
      </c>
      <c r="AB267" s="169"/>
      <c r="AC267" s="169"/>
      <c r="AD267" s="170"/>
      <c r="AE267" s="169"/>
      <c r="AF267" s="170"/>
      <c r="AG267" s="171"/>
      <c r="AH267" s="172"/>
      <c r="AI267" s="172"/>
      <c r="AJ267" s="173"/>
      <c r="AK267" s="169"/>
      <c r="AL267" s="169"/>
      <c r="AM267" s="169"/>
      <c r="AN267" s="169"/>
    </row>
    <row r="268" spans="2:40" s="122" customFormat="1" ht="15.6" hidden="1" customHeight="1" outlineLevel="1">
      <c r="B268" s="194"/>
      <c r="C268" s="195"/>
      <c r="D268" s="196"/>
      <c r="E268" s="222"/>
      <c r="F268" s="223"/>
      <c r="G268" s="179">
        <f t="shared" si="72"/>
        <v>0</v>
      </c>
      <c r="H268" s="207" t="s">
        <v>142</v>
      </c>
      <c r="I268" s="181">
        <v>0</v>
      </c>
      <c r="J268" s="179">
        <f t="shared" si="66"/>
        <v>0</v>
      </c>
      <c r="K268" s="224"/>
      <c r="L268" s="235"/>
      <c r="M268" s="236"/>
      <c r="N268" s="186">
        <f t="shared" si="69"/>
        <v>0</v>
      </c>
      <c r="O268" s="187">
        <f t="shared" si="70"/>
        <v>0</v>
      </c>
      <c r="P268" s="188">
        <v>0</v>
      </c>
      <c r="Q268" s="189">
        <f t="shared" si="71"/>
        <v>0</v>
      </c>
      <c r="R268" s="225"/>
      <c r="S268" s="226"/>
      <c r="T268" s="181">
        <v>0</v>
      </c>
      <c r="U268" s="181">
        <v>0</v>
      </c>
      <c r="V268" s="192">
        <f t="shared" si="58"/>
        <v>1</v>
      </c>
      <c r="W268" s="193">
        <f t="shared" si="67"/>
        <v>0</v>
      </c>
      <c r="X268" s="193">
        <f t="shared" si="59"/>
        <v>0</v>
      </c>
      <c r="Y268" s="193">
        <f t="shared" si="68"/>
        <v>0</v>
      </c>
      <c r="Z268" s="193">
        <f t="shared" si="59"/>
        <v>0</v>
      </c>
      <c r="AB268" s="169"/>
      <c r="AC268" s="169"/>
      <c r="AD268" s="170"/>
      <c r="AE268" s="169"/>
      <c r="AF268" s="170"/>
      <c r="AG268" s="171"/>
      <c r="AH268" s="172"/>
      <c r="AI268" s="172"/>
      <c r="AJ268" s="173"/>
      <c r="AK268" s="169"/>
      <c r="AL268" s="169"/>
      <c r="AM268" s="169"/>
      <c r="AN268" s="169"/>
    </row>
    <row r="269" spans="2:40" s="122" customFormat="1" ht="15.6" hidden="1" customHeight="1" outlineLevel="1">
      <c r="B269" s="194"/>
      <c r="C269" s="195"/>
      <c r="D269" s="196"/>
      <c r="E269" s="222"/>
      <c r="F269" s="223"/>
      <c r="G269" s="179">
        <f t="shared" si="72"/>
        <v>0</v>
      </c>
      <c r="H269" s="207" t="s">
        <v>142</v>
      </c>
      <c r="I269" s="181">
        <v>0</v>
      </c>
      <c r="J269" s="179">
        <f t="shared" si="66"/>
        <v>0</v>
      </c>
      <c r="K269" s="224"/>
      <c r="L269" s="235"/>
      <c r="M269" s="236"/>
      <c r="N269" s="186">
        <f t="shared" si="69"/>
        <v>0</v>
      </c>
      <c r="O269" s="187">
        <f t="shared" si="70"/>
        <v>0</v>
      </c>
      <c r="P269" s="188">
        <v>0</v>
      </c>
      <c r="Q269" s="189">
        <f t="shared" si="71"/>
        <v>0</v>
      </c>
      <c r="R269" s="225"/>
      <c r="S269" s="226"/>
      <c r="T269" s="181">
        <v>0</v>
      </c>
      <c r="U269" s="181">
        <v>0</v>
      </c>
      <c r="V269" s="192">
        <f t="shared" si="58"/>
        <v>1</v>
      </c>
      <c r="W269" s="193">
        <f t="shared" si="67"/>
        <v>0</v>
      </c>
      <c r="X269" s="193">
        <f t="shared" si="59"/>
        <v>0</v>
      </c>
      <c r="Y269" s="193">
        <f t="shared" si="68"/>
        <v>0</v>
      </c>
      <c r="Z269" s="193">
        <f t="shared" si="59"/>
        <v>0</v>
      </c>
      <c r="AB269" s="169"/>
      <c r="AC269" s="169"/>
      <c r="AD269" s="170"/>
      <c r="AE269" s="169"/>
      <c r="AF269" s="170"/>
      <c r="AG269" s="171"/>
      <c r="AH269" s="172"/>
      <c r="AI269" s="172"/>
      <c r="AJ269" s="173"/>
      <c r="AK269" s="169"/>
      <c r="AL269" s="169"/>
      <c r="AM269" s="169"/>
      <c r="AN269" s="169"/>
    </row>
    <row r="270" spans="2:40" s="122" customFormat="1" ht="15.6" hidden="1" customHeight="1" outlineLevel="1">
      <c r="B270" s="194"/>
      <c r="C270" s="195"/>
      <c r="D270" s="196"/>
      <c r="E270" s="222"/>
      <c r="F270" s="223"/>
      <c r="G270" s="179">
        <f>IF(AND(F270&lt;&gt;0,$D$31&lt;&gt;0),F270/$D$31,0)</f>
        <v>0</v>
      </c>
      <c r="H270" s="207" t="s">
        <v>142</v>
      </c>
      <c r="I270" s="181">
        <v>0</v>
      </c>
      <c r="J270" s="179">
        <f t="shared" si="66"/>
        <v>0</v>
      </c>
      <c r="K270" s="224"/>
      <c r="L270" s="235"/>
      <c r="M270" s="236"/>
      <c r="N270" s="186">
        <f t="shared" si="69"/>
        <v>0</v>
      </c>
      <c r="O270" s="187">
        <f t="shared" si="70"/>
        <v>0</v>
      </c>
      <c r="P270" s="188">
        <v>0</v>
      </c>
      <c r="Q270" s="189">
        <f t="shared" si="71"/>
        <v>0</v>
      </c>
      <c r="R270" s="225"/>
      <c r="S270" s="226"/>
      <c r="T270" s="181">
        <v>0</v>
      </c>
      <c r="U270" s="181">
        <v>0</v>
      </c>
      <c r="V270" s="192">
        <f t="shared" si="58"/>
        <v>1</v>
      </c>
      <c r="W270" s="193">
        <f t="shared" si="67"/>
        <v>0</v>
      </c>
      <c r="X270" s="193">
        <f t="shared" si="59"/>
        <v>0</v>
      </c>
      <c r="Y270" s="193">
        <f t="shared" si="68"/>
        <v>0</v>
      </c>
      <c r="Z270" s="193">
        <f t="shared" si="59"/>
        <v>0</v>
      </c>
      <c r="AB270" s="169"/>
      <c r="AC270" s="169"/>
      <c r="AD270" s="170"/>
      <c r="AE270" s="169"/>
      <c r="AF270" s="170"/>
      <c r="AG270" s="171"/>
      <c r="AH270" s="172"/>
      <c r="AI270" s="172"/>
      <c r="AJ270" s="173"/>
      <c r="AK270" s="169"/>
      <c r="AL270" s="169"/>
      <c r="AM270" s="169"/>
      <c r="AN270" s="169"/>
    </row>
    <row r="271" spans="2:40" s="122" customFormat="1" ht="15.6" hidden="1" customHeight="1" outlineLevel="1">
      <c r="B271" s="194"/>
      <c r="C271" s="195"/>
      <c r="D271" s="196"/>
      <c r="E271" s="222"/>
      <c r="F271" s="223"/>
      <c r="G271" s="179">
        <f>IF(AND(F271&lt;&gt;0,$D$31&lt;&gt;0),F271/$D$31,0)</f>
        <v>0</v>
      </c>
      <c r="H271" s="207" t="s">
        <v>142</v>
      </c>
      <c r="I271" s="181">
        <v>0</v>
      </c>
      <c r="J271" s="179">
        <f t="shared" si="66"/>
        <v>0</v>
      </c>
      <c r="K271" s="224"/>
      <c r="L271" s="235"/>
      <c r="M271" s="236"/>
      <c r="N271" s="186">
        <f t="shared" si="69"/>
        <v>0</v>
      </c>
      <c r="O271" s="187">
        <f t="shared" si="70"/>
        <v>0</v>
      </c>
      <c r="P271" s="188">
        <v>0</v>
      </c>
      <c r="Q271" s="189">
        <f t="shared" si="71"/>
        <v>0</v>
      </c>
      <c r="R271" s="225"/>
      <c r="S271" s="226"/>
      <c r="T271" s="181">
        <v>0</v>
      </c>
      <c r="U271" s="181">
        <v>0</v>
      </c>
      <c r="V271" s="192">
        <f t="shared" si="58"/>
        <v>1</v>
      </c>
      <c r="W271" s="193">
        <f t="shared" si="67"/>
        <v>0</v>
      </c>
      <c r="X271" s="193">
        <f t="shared" si="59"/>
        <v>0</v>
      </c>
      <c r="Y271" s="193">
        <f t="shared" si="68"/>
        <v>0</v>
      </c>
      <c r="Z271" s="193">
        <f t="shared" si="59"/>
        <v>0</v>
      </c>
      <c r="AB271" s="169"/>
      <c r="AC271" s="169"/>
      <c r="AD271" s="170"/>
      <c r="AE271" s="169"/>
      <c r="AF271" s="170"/>
      <c r="AG271" s="171"/>
      <c r="AH271" s="172"/>
      <c r="AI271" s="172"/>
      <c r="AJ271" s="173"/>
      <c r="AK271" s="169"/>
      <c r="AL271" s="169"/>
      <c r="AM271" s="169"/>
      <c r="AN271" s="169"/>
    </row>
    <row r="272" spans="2:40" s="122" customFormat="1" ht="15.6" hidden="1" customHeight="1" outlineLevel="1">
      <c r="B272" s="194"/>
      <c r="C272" s="195"/>
      <c r="D272" s="196"/>
      <c r="E272" s="222"/>
      <c r="F272" s="223"/>
      <c r="G272" s="179">
        <f>IF(AND(F272&lt;&gt;0,$D$31&lt;&gt;0),F272/$D$31,0)</f>
        <v>0</v>
      </c>
      <c r="H272" s="207" t="s">
        <v>142</v>
      </c>
      <c r="I272" s="181">
        <v>0</v>
      </c>
      <c r="J272" s="179">
        <f t="shared" si="66"/>
        <v>0</v>
      </c>
      <c r="K272" s="224"/>
      <c r="L272" s="235"/>
      <c r="M272" s="236"/>
      <c r="N272" s="186">
        <f t="shared" si="69"/>
        <v>0</v>
      </c>
      <c r="O272" s="187">
        <f t="shared" si="70"/>
        <v>0</v>
      </c>
      <c r="P272" s="188">
        <v>0</v>
      </c>
      <c r="Q272" s="189">
        <f t="shared" si="71"/>
        <v>0</v>
      </c>
      <c r="R272" s="225"/>
      <c r="S272" s="226"/>
      <c r="T272" s="181">
        <v>0</v>
      </c>
      <c r="U272" s="181">
        <v>0</v>
      </c>
      <c r="V272" s="192">
        <f t="shared" si="58"/>
        <v>1</v>
      </c>
      <c r="W272" s="193">
        <f t="shared" si="67"/>
        <v>0</v>
      </c>
      <c r="X272" s="193">
        <f t="shared" si="59"/>
        <v>0</v>
      </c>
      <c r="Y272" s="193">
        <f t="shared" si="68"/>
        <v>0</v>
      </c>
      <c r="Z272" s="193">
        <f t="shared" si="59"/>
        <v>0</v>
      </c>
      <c r="AB272" s="169"/>
      <c r="AC272" s="169"/>
      <c r="AD272" s="170"/>
      <c r="AE272" s="169"/>
      <c r="AF272" s="170"/>
      <c r="AG272" s="171"/>
      <c r="AH272" s="172"/>
      <c r="AI272" s="172"/>
      <c r="AJ272" s="173"/>
      <c r="AK272" s="169"/>
      <c r="AL272" s="169"/>
      <c r="AM272" s="169"/>
      <c r="AN272" s="169"/>
    </row>
    <row r="273" spans="2:40" s="122" customFormat="1" ht="15.6" hidden="1" customHeight="1" outlineLevel="1">
      <c r="B273" s="194"/>
      <c r="C273" s="195"/>
      <c r="D273" s="196"/>
      <c r="E273" s="222"/>
      <c r="F273" s="223"/>
      <c r="G273" s="179">
        <f t="shared" ref="G273:G275" si="73">IF(AND(F273&lt;&gt;0,$D$31&lt;&gt;0),F273/$D$31,0)</f>
        <v>0</v>
      </c>
      <c r="H273" s="207" t="s">
        <v>142</v>
      </c>
      <c r="I273" s="181">
        <v>0</v>
      </c>
      <c r="J273" s="179">
        <f t="shared" si="66"/>
        <v>0</v>
      </c>
      <c r="K273" s="224"/>
      <c r="L273" s="235"/>
      <c r="M273" s="236"/>
      <c r="N273" s="186">
        <f t="shared" si="69"/>
        <v>0</v>
      </c>
      <c r="O273" s="187">
        <f t="shared" si="70"/>
        <v>0</v>
      </c>
      <c r="P273" s="188">
        <v>0</v>
      </c>
      <c r="Q273" s="189">
        <f t="shared" si="71"/>
        <v>0</v>
      </c>
      <c r="R273" s="225"/>
      <c r="S273" s="226"/>
      <c r="T273" s="181">
        <v>0</v>
      </c>
      <c r="U273" s="181">
        <v>0</v>
      </c>
      <c r="V273" s="192">
        <f t="shared" si="58"/>
        <v>1</v>
      </c>
      <c r="W273" s="193">
        <f t="shared" si="67"/>
        <v>0</v>
      </c>
      <c r="X273" s="193">
        <f t="shared" si="59"/>
        <v>0</v>
      </c>
      <c r="Y273" s="193">
        <f t="shared" si="68"/>
        <v>0</v>
      </c>
      <c r="Z273" s="193">
        <f t="shared" si="59"/>
        <v>0</v>
      </c>
      <c r="AB273" s="169"/>
      <c r="AC273" s="169"/>
      <c r="AD273" s="170"/>
      <c r="AE273" s="169"/>
      <c r="AF273" s="170"/>
      <c r="AG273" s="171"/>
      <c r="AH273" s="172"/>
      <c r="AI273" s="172"/>
      <c r="AJ273" s="173"/>
      <c r="AK273" s="169"/>
      <c r="AL273" s="169"/>
      <c r="AM273" s="169"/>
      <c r="AN273" s="169"/>
    </row>
    <row r="274" spans="2:40" s="122" customFormat="1" ht="15.6" hidden="1" customHeight="1" outlineLevel="1">
      <c r="B274" s="194"/>
      <c r="C274" s="195"/>
      <c r="D274" s="196"/>
      <c r="E274" s="222"/>
      <c r="F274" s="223"/>
      <c r="G274" s="179">
        <f t="shared" si="73"/>
        <v>0</v>
      </c>
      <c r="H274" s="207" t="s">
        <v>142</v>
      </c>
      <c r="I274" s="181">
        <v>0</v>
      </c>
      <c r="J274" s="179">
        <f t="shared" si="66"/>
        <v>0</v>
      </c>
      <c r="K274" s="224"/>
      <c r="L274" s="235"/>
      <c r="M274" s="236"/>
      <c r="N274" s="186">
        <f t="shared" si="69"/>
        <v>0</v>
      </c>
      <c r="O274" s="187">
        <f t="shared" si="70"/>
        <v>0</v>
      </c>
      <c r="P274" s="188">
        <v>0</v>
      </c>
      <c r="Q274" s="189">
        <f t="shared" si="71"/>
        <v>0</v>
      </c>
      <c r="R274" s="225"/>
      <c r="S274" s="226"/>
      <c r="T274" s="181">
        <v>0</v>
      </c>
      <c r="U274" s="181">
        <v>0</v>
      </c>
      <c r="V274" s="192">
        <f t="shared" si="58"/>
        <v>1</v>
      </c>
      <c r="W274" s="193">
        <f t="shared" si="67"/>
        <v>0</v>
      </c>
      <c r="X274" s="193">
        <f t="shared" si="59"/>
        <v>0</v>
      </c>
      <c r="Y274" s="193">
        <f t="shared" si="68"/>
        <v>0</v>
      </c>
      <c r="Z274" s="193">
        <f t="shared" si="59"/>
        <v>0</v>
      </c>
      <c r="AB274" s="169"/>
      <c r="AC274" s="169"/>
      <c r="AD274" s="170"/>
      <c r="AE274" s="169"/>
      <c r="AF274" s="170"/>
      <c r="AG274" s="171"/>
      <c r="AH274" s="172"/>
      <c r="AI274" s="172"/>
      <c r="AJ274" s="173"/>
      <c r="AK274" s="169"/>
      <c r="AL274" s="169"/>
      <c r="AM274" s="169"/>
      <c r="AN274" s="169"/>
    </row>
    <row r="275" spans="2:40" s="122" customFormat="1" ht="15.6" hidden="1" customHeight="1" outlineLevel="1">
      <c r="B275" s="199"/>
      <c r="C275" s="200"/>
      <c r="D275" s="201"/>
      <c r="E275" s="222"/>
      <c r="F275" s="223"/>
      <c r="G275" s="179">
        <f t="shared" si="73"/>
        <v>0</v>
      </c>
      <c r="H275" s="207" t="s">
        <v>142</v>
      </c>
      <c r="I275" s="181">
        <v>0</v>
      </c>
      <c r="J275" s="179">
        <f t="shared" si="66"/>
        <v>0</v>
      </c>
      <c r="K275" s="224"/>
      <c r="L275" s="235"/>
      <c r="M275" s="236"/>
      <c r="N275" s="186">
        <f t="shared" si="69"/>
        <v>0</v>
      </c>
      <c r="O275" s="187">
        <f t="shared" si="70"/>
        <v>0</v>
      </c>
      <c r="P275" s="188">
        <v>0</v>
      </c>
      <c r="Q275" s="189">
        <f t="shared" si="71"/>
        <v>0</v>
      </c>
      <c r="R275" s="225"/>
      <c r="S275" s="226"/>
      <c r="T275" s="181">
        <v>0</v>
      </c>
      <c r="U275" s="181">
        <v>0</v>
      </c>
      <c r="V275" s="192">
        <f t="shared" si="58"/>
        <v>1</v>
      </c>
      <c r="W275" s="193">
        <f t="shared" si="67"/>
        <v>0</v>
      </c>
      <c r="X275" s="193">
        <f t="shared" si="59"/>
        <v>0</v>
      </c>
      <c r="Y275" s="193">
        <f t="shared" si="68"/>
        <v>0</v>
      </c>
      <c r="Z275" s="193">
        <f t="shared" si="59"/>
        <v>0</v>
      </c>
      <c r="AB275" s="169"/>
      <c r="AC275" s="169"/>
      <c r="AD275" s="170"/>
      <c r="AE275" s="169"/>
      <c r="AF275" s="170"/>
      <c r="AG275" s="171"/>
      <c r="AH275" s="172"/>
      <c r="AI275" s="172"/>
      <c r="AJ275" s="173"/>
      <c r="AK275" s="169"/>
      <c r="AL275" s="169"/>
      <c r="AM275" s="169"/>
      <c r="AN275" s="169"/>
    </row>
    <row r="276" spans="2:40" s="122" customFormat="1" ht="15.75" collapsed="1">
      <c r="B276" s="232">
        <v>2.6</v>
      </c>
      <c r="C276" s="203" t="s">
        <v>193</v>
      </c>
      <c r="D276" s="204"/>
      <c r="E276" s="205" t="s">
        <v>142</v>
      </c>
      <c r="F276" s="206">
        <f>SUM(F277:F291)</f>
        <v>0</v>
      </c>
      <c r="G276" s="206">
        <f>IF(AND(F276&lt;&gt;0,$D$31&lt;&gt;0),F276/$D$31,0)</f>
        <v>0</v>
      </c>
      <c r="H276" s="228" cm="1">
        <f t="array" ref="H276">SUMPRODUCT((C91:D454="Superstructure: External Walls")*G91:G454)+SUMPRODUCT((C91:D454="Superstructure: Windows and External Doors")*G91:G454)</f>
        <v>0</v>
      </c>
      <c r="I276" s="208" t="s">
        <v>142</v>
      </c>
      <c r="J276" s="209">
        <f>SUM(J277:J291)</f>
        <v>0</v>
      </c>
      <c r="K276" s="210" t="s">
        <v>142</v>
      </c>
      <c r="L276" s="233" t="s">
        <v>142</v>
      </c>
      <c r="M276" s="234" t="s">
        <v>142</v>
      </c>
      <c r="N276" s="213" t="s">
        <v>142</v>
      </c>
      <c r="O276" s="214">
        <f>SUM(O277:O291)</f>
        <v>0</v>
      </c>
      <c r="P276" s="215" t="s">
        <v>142</v>
      </c>
      <c r="Q276" s="216">
        <f>SUM(Q277:Q291)</f>
        <v>0</v>
      </c>
      <c r="R276" s="217" t="s">
        <v>142</v>
      </c>
      <c r="S276" s="218" t="s">
        <v>142</v>
      </c>
      <c r="T276" s="219">
        <f>IF(W276&lt;&gt;0,W276/($F$276+$O$276),0)</f>
        <v>0</v>
      </c>
      <c r="U276" s="219">
        <f>IF(Y276&lt;&gt;0,Y276/($F$276+$O$276),0)</f>
        <v>0</v>
      </c>
      <c r="V276" s="220">
        <f t="shared" si="58"/>
        <v>1</v>
      </c>
      <c r="W276" s="221">
        <f>SUM(W277:W291)</f>
        <v>0</v>
      </c>
      <c r="X276" s="221">
        <f t="shared" si="59"/>
        <v>0</v>
      </c>
      <c r="Y276" s="221">
        <f>SUM(Y277:Y291)</f>
        <v>0</v>
      </c>
      <c r="Z276" s="221">
        <f t="shared" si="59"/>
        <v>0</v>
      </c>
      <c r="AB276" s="169"/>
      <c r="AC276" s="169"/>
      <c r="AD276" s="170"/>
      <c r="AE276" s="169"/>
      <c r="AF276" s="170"/>
      <c r="AG276" s="171"/>
      <c r="AH276" s="172"/>
      <c r="AI276" s="172"/>
      <c r="AJ276" s="173"/>
      <c r="AK276" s="169"/>
      <c r="AL276" s="169"/>
      <c r="AM276" s="169"/>
      <c r="AN276" s="169"/>
    </row>
    <row r="277" spans="2:40" s="122" customFormat="1" ht="15.6" hidden="1" customHeight="1" outlineLevel="1">
      <c r="B277" s="174">
        <v>2.6</v>
      </c>
      <c r="C277" s="175" t="s">
        <v>193</v>
      </c>
      <c r="D277" s="176"/>
      <c r="E277" s="222"/>
      <c r="F277" s="223"/>
      <c r="G277" s="179">
        <f>IF(AND(F277&lt;&gt;0,$D$31&lt;&gt;0),F277/$D$31,0)</f>
        <v>0</v>
      </c>
      <c r="H277" s="207" t="s">
        <v>142</v>
      </c>
      <c r="I277" s="181">
        <v>0</v>
      </c>
      <c r="J277" s="179">
        <f t="shared" ref="J277:J340" si="74">I277*F277</f>
        <v>0</v>
      </c>
      <c r="K277" s="224"/>
      <c r="L277" s="235"/>
      <c r="M277" s="236"/>
      <c r="N277" s="186">
        <f>IF(M277&lt;&gt;0,INT(59/M277),0)</f>
        <v>0</v>
      </c>
      <c r="O277" s="187">
        <f>F277*N277</f>
        <v>0</v>
      </c>
      <c r="P277" s="188">
        <v>0</v>
      </c>
      <c r="Q277" s="189">
        <f>O277*P277</f>
        <v>0</v>
      </c>
      <c r="R277" s="225"/>
      <c r="S277" s="226"/>
      <c r="T277" s="181">
        <v>0</v>
      </c>
      <c r="U277" s="181">
        <v>0</v>
      </c>
      <c r="V277" s="192">
        <f t="shared" si="58"/>
        <v>1</v>
      </c>
      <c r="W277" s="193">
        <f t="shared" ref="W277:W340" si="75">T277*(F277+O277)</f>
        <v>0</v>
      </c>
      <c r="X277" s="193">
        <f t="shared" si="59"/>
        <v>0</v>
      </c>
      <c r="Y277" s="193">
        <f t="shared" ref="Y277:Y340" si="76">U277*(F277+O277)</f>
        <v>0</v>
      </c>
      <c r="Z277" s="193">
        <f t="shared" si="59"/>
        <v>0</v>
      </c>
      <c r="AB277" s="169"/>
      <c r="AC277" s="169"/>
      <c r="AD277" s="170"/>
      <c r="AE277" s="169"/>
      <c r="AF277" s="170"/>
      <c r="AG277" s="171"/>
      <c r="AH277" s="172"/>
      <c r="AI277" s="172"/>
      <c r="AJ277" s="173"/>
      <c r="AK277" s="169"/>
      <c r="AL277" s="169"/>
      <c r="AM277" s="169"/>
      <c r="AN277" s="169"/>
    </row>
    <row r="278" spans="2:40" s="122" customFormat="1" ht="15.6" hidden="1" customHeight="1" outlineLevel="1">
      <c r="B278" s="194"/>
      <c r="C278" s="195"/>
      <c r="D278" s="196"/>
      <c r="E278" s="222"/>
      <c r="F278" s="223"/>
      <c r="G278" s="179">
        <f>IF(AND(F278&lt;&gt;0,$D$31&lt;&gt;0),F278/$D$31,0)</f>
        <v>0</v>
      </c>
      <c r="H278" s="207" t="s">
        <v>142</v>
      </c>
      <c r="I278" s="181">
        <v>0</v>
      </c>
      <c r="J278" s="179">
        <f t="shared" si="74"/>
        <v>0</v>
      </c>
      <c r="K278" s="224"/>
      <c r="L278" s="235"/>
      <c r="M278" s="236"/>
      <c r="N278" s="186">
        <f t="shared" ref="N278:N291" si="77">IF(M278&lt;&gt;0,INT(59/M278),0)</f>
        <v>0</v>
      </c>
      <c r="O278" s="187">
        <f t="shared" ref="O278:O291" si="78">F278*N278</f>
        <v>0</v>
      </c>
      <c r="P278" s="188">
        <v>0</v>
      </c>
      <c r="Q278" s="189">
        <f t="shared" ref="Q278:Q291" si="79">O278*P278</f>
        <v>0</v>
      </c>
      <c r="R278" s="225"/>
      <c r="S278" s="226"/>
      <c r="T278" s="181">
        <v>0</v>
      </c>
      <c r="U278" s="181">
        <v>0</v>
      </c>
      <c r="V278" s="192">
        <f t="shared" si="58"/>
        <v>1</v>
      </c>
      <c r="W278" s="193">
        <f t="shared" si="75"/>
        <v>0</v>
      </c>
      <c r="X278" s="193">
        <f t="shared" si="59"/>
        <v>0</v>
      </c>
      <c r="Y278" s="193">
        <f t="shared" si="76"/>
        <v>0</v>
      </c>
      <c r="Z278" s="193">
        <f t="shared" si="59"/>
        <v>0</v>
      </c>
      <c r="AB278" s="169"/>
      <c r="AC278" s="169"/>
      <c r="AD278" s="170"/>
      <c r="AE278" s="169"/>
      <c r="AF278" s="170"/>
      <c r="AG278" s="171"/>
      <c r="AH278" s="172"/>
      <c r="AI278" s="172"/>
      <c r="AJ278" s="173"/>
      <c r="AK278" s="169"/>
      <c r="AL278" s="169"/>
      <c r="AM278" s="169"/>
      <c r="AN278" s="169"/>
    </row>
    <row r="279" spans="2:40" s="122" customFormat="1" ht="15.6" hidden="1" customHeight="1" outlineLevel="1">
      <c r="B279" s="194"/>
      <c r="C279" s="195"/>
      <c r="D279" s="196"/>
      <c r="E279" s="222"/>
      <c r="F279" s="223"/>
      <c r="G279" s="179">
        <f t="shared" ref="G279:G290" si="80">IF(AND(F279&lt;&gt;0,$D$31&lt;&gt;0),F279/$D$31,0)</f>
        <v>0</v>
      </c>
      <c r="H279" s="207" t="s">
        <v>142</v>
      </c>
      <c r="I279" s="181">
        <v>0</v>
      </c>
      <c r="J279" s="179">
        <f t="shared" si="74"/>
        <v>0</v>
      </c>
      <c r="K279" s="224"/>
      <c r="L279" s="235"/>
      <c r="M279" s="236"/>
      <c r="N279" s="186">
        <f t="shared" si="77"/>
        <v>0</v>
      </c>
      <c r="O279" s="187">
        <f t="shared" si="78"/>
        <v>0</v>
      </c>
      <c r="P279" s="188">
        <v>0</v>
      </c>
      <c r="Q279" s="189">
        <f t="shared" si="79"/>
        <v>0</v>
      </c>
      <c r="R279" s="225"/>
      <c r="S279" s="226"/>
      <c r="T279" s="181">
        <v>0</v>
      </c>
      <c r="U279" s="181">
        <v>0</v>
      </c>
      <c r="V279" s="192">
        <f t="shared" si="58"/>
        <v>1</v>
      </c>
      <c r="W279" s="193">
        <f t="shared" si="75"/>
        <v>0</v>
      </c>
      <c r="X279" s="193">
        <f t="shared" si="59"/>
        <v>0</v>
      </c>
      <c r="Y279" s="193">
        <f t="shared" si="76"/>
        <v>0</v>
      </c>
      <c r="Z279" s="193">
        <f t="shared" si="59"/>
        <v>0</v>
      </c>
      <c r="AB279" s="169"/>
      <c r="AC279" s="169"/>
      <c r="AD279" s="170"/>
      <c r="AE279" s="169"/>
      <c r="AF279" s="170"/>
      <c r="AG279" s="171"/>
      <c r="AH279" s="172"/>
      <c r="AI279" s="172"/>
      <c r="AJ279" s="173"/>
      <c r="AK279" s="169"/>
      <c r="AL279" s="169"/>
      <c r="AM279" s="169"/>
      <c r="AN279" s="169"/>
    </row>
    <row r="280" spans="2:40" s="122" customFormat="1" ht="15.6" hidden="1" customHeight="1" outlineLevel="1">
      <c r="B280" s="194"/>
      <c r="C280" s="195"/>
      <c r="D280" s="196"/>
      <c r="E280" s="222"/>
      <c r="F280" s="223"/>
      <c r="G280" s="179">
        <f t="shared" si="80"/>
        <v>0</v>
      </c>
      <c r="H280" s="207" t="s">
        <v>142</v>
      </c>
      <c r="I280" s="181">
        <v>0</v>
      </c>
      <c r="J280" s="179">
        <f t="shared" si="74"/>
        <v>0</v>
      </c>
      <c r="K280" s="224"/>
      <c r="L280" s="235"/>
      <c r="M280" s="236"/>
      <c r="N280" s="186">
        <f t="shared" si="77"/>
        <v>0</v>
      </c>
      <c r="O280" s="187">
        <f t="shared" si="78"/>
        <v>0</v>
      </c>
      <c r="P280" s="188">
        <v>0</v>
      </c>
      <c r="Q280" s="189">
        <f t="shared" si="79"/>
        <v>0</v>
      </c>
      <c r="R280" s="225"/>
      <c r="S280" s="226"/>
      <c r="T280" s="181">
        <v>0</v>
      </c>
      <c r="U280" s="181">
        <v>0</v>
      </c>
      <c r="V280" s="192">
        <f t="shared" si="58"/>
        <v>1</v>
      </c>
      <c r="W280" s="193">
        <f t="shared" si="75"/>
        <v>0</v>
      </c>
      <c r="X280" s="193">
        <f t="shared" si="59"/>
        <v>0</v>
      </c>
      <c r="Y280" s="193">
        <f t="shared" si="76"/>
        <v>0</v>
      </c>
      <c r="Z280" s="193">
        <f t="shared" si="59"/>
        <v>0</v>
      </c>
      <c r="AB280" s="169"/>
      <c r="AC280" s="169"/>
      <c r="AD280" s="170"/>
      <c r="AE280" s="169"/>
      <c r="AF280" s="170"/>
      <c r="AG280" s="171"/>
      <c r="AH280" s="172"/>
      <c r="AI280" s="172"/>
      <c r="AJ280" s="173"/>
      <c r="AK280" s="169"/>
      <c r="AL280" s="169"/>
      <c r="AM280" s="169"/>
      <c r="AN280" s="169"/>
    </row>
    <row r="281" spans="2:40" s="122" customFormat="1" ht="15.6" hidden="1" customHeight="1" outlineLevel="1">
      <c r="B281" s="194"/>
      <c r="C281" s="195"/>
      <c r="D281" s="196"/>
      <c r="E281" s="222"/>
      <c r="F281" s="223"/>
      <c r="G281" s="179">
        <f t="shared" si="80"/>
        <v>0</v>
      </c>
      <c r="H281" s="207" t="s">
        <v>142</v>
      </c>
      <c r="I281" s="181">
        <v>0</v>
      </c>
      <c r="J281" s="179">
        <f t="shared" si="74"/>
        <v>0</v>
      </c>
      <c r="K281" s="224"/>
      <c r="L281" s="235"/>
      <c r="M281" s="236"/>
      <c r="N281" s="186">
        <f t="shared" si="77"/>
        <v>0</v>
      </c>
      <c r="O281" s="187">
        <f t="shared" si="78"/>
        <v>0</v>
      </c>
      <c r="P281" s="188">
        <v>0</v>
      </c>
      <c r="Q281" s="189">
        <f t="shared" si="79"/>
        <v>0</v>
      </c>
      <c r="R281" s="225"/>
      <c r="S281" s="226"/>
      <c r="T281" s="181">
        <v>0</v>
      </c>
      <c r="U281" s="181">
        <v>0</v>
      </c>
      <c r="V281" s="192">
        <f t="shared" si="58"/>
        <v>1</v>
      </c>
      <c r="W281" s="193">
        <f t="shared" si="75"/>
        <v>0</v>
      </c>
      <c r="X281" s="193">
        <f t="shared" si="59"/>
        <v>0</v>
      </c>
      <c r="Y281" s="193">
        <f t="shared" si="76"/>
        <v>0</v>
      </c>
      <c r="Z281" s="193">
        <f t="shared" si="59"/>
        <v>0</v>
      </c>
      <c r="AB281" s="169"/>
      <c r="AC281" s="169"/>
      <c r="AD281" s="170"/>
      <c r="AE281" s="169"/>
      <c r="AF281" s="170"/>
      <c r="AG281" s="171"/>
      <c r="AH281" s="172"/>
      <c r="AI281" s="172"/>
      <c r="AJ281" s="173"/>
      <c r="AK281" s="169"/>
      <c r="AL281" s="169"/>
      <c r="AM281" s="169"/>
      <c r="AN281" s="169"/>
    </row>
    <row r="282" spans="2:40" s="122" customFormat="1" ht="15.6" hidden="1" customHeight="1" outlineLevel="1">
      <c r="B282" s="194"/>
      <c r="C282" s="195"/>
      <c r="D282" s="196"/>
      <c r="E282" s="222"/>
      <c r="F282" s="223"/>
      <c r="G282" s="179">
        <f t="shared" si="80"/>
        <v>0</v>
      </c>
      <c r="H282" s="207" t="s">
        <v>142</v>
      </c>
      <c r="I282" s="181">
        <v>0</v>
      </c>
      <c r="J282" s="179">
        <f t="shared" si="74"/>
        <v>0</v>
      </c>
      <c r="K282" s="224"/>
      <c r="L282" s="235"/>
      <c r="M282" s="236"/>
      <c r="N282" s="186">
        <f t="shared" si="77"/>
        <v>0</v>
      </c>
      <c r="O282" s="187">
        <f t="shared" si="78"/>
        <v>0</v>
      </c>
      <c r="P282" s="188">
        <v>0</v>
      </c>
      <c r="Q282" s="189">
        <f t="shared" si="79"/>
        <v>0</v>
      </c>
      <c r="R282" s="225"/>
      <c r="S282" s="226"/>
      <c r="T282" s="181">
        <v>0</v>
      </c>
      <c r="U282" s="181">
        <v>0</v>
      </c>
      <c r="V282" s="192">
        <f t="shared" si="58"/>
        <v>1</v>
      </c>
      <c r="W282" s="193">
        <f t="shared" si="75"/>
        <v>0</v>
      </c>
      <c r="X282" s="193">
        <f t="shared" si="59"/>
        <v>0</v>
      </c>
      <c r="Y282" s="193">
        <f t="shared" si="76"/>
        <v>0</v>
      </c>
      <c r="Z282" s="193">
        <f t="shared" si="59"/>
        <v>0</v>
      </c>
      <c r="AB282" s="169"/>
      <c r="AC282" s="169"/>
      <c r="AD282" s="170"/>
      <c r="AE282" s="169"/>
      <c r="AF282" s="170"/>
      <c r="AG282" s="171"/>
      <c r="AH282" s="172"/>
      <c r="AI282" s="172"/>
      <c r="AJ282" s="173"/>
      <c r="AK282" s="169"/>
      <c r="AL282" s="169"/>
      <c r="AM282" s="169"/>
      <c r="AN282" s="169"/>
    </row>
    <row r="283" spans="2:40" s="122" customFormat="1" ht="15.6" hidden="1" customHeight="1" outlineLevel="1">
      <c r="B283" s="194"/>
      <c r="C283" s="195"/>
      <c r="D283" s="196"/>
      <c r="E283" s="222"/>
      <c r="F283" s="223"/>
      <c r="G283" s="179">
        <f t="shared" si="80"/>
        <v>0</v>
      </c>
      <c r="H283" s="207" t="s">
        <v>142</v>
      </c>
      <c r="I283" s="181">
        <v>0</v>
      </c>
      <c r="J283" s="179">
        <f t="shared" si="74"/>
        <v>0</v>
      </c>
      <c r="K283" s="224"/>
      <c r="L283" s="235"/>
      <c r="M283" s="236"/>
      <c r="N283" s="186">
        <f t="shared" si="77"/>
        <v>0</v>
      </c>
      <c r="O283" s="187">
        <f t="shared" si="78"/>
        <v>0</v>
      </c>
      <c r="P283" s="188">
        <v>0</v>
      </c>
      <c r="Q283" s="189">
        <f t="shared" si="79"/>
        <v>0</v>
      </c>
      <c r="R283" s="225"/>
      <c r="S283" s="226"/>
      <c r="T283" s="181">
        <v>0</v>
      </c>
      <c r="U283" s="181">
        <v>0</v>
      </c>
      <c r="V283" s="192">
        <f t="shared" si="58"/>
        <v>1</v>
      </c>
      <c r="W283" s="193">
        <f t="shared" si="75"/>
        <v>0</v>
      </c>
      <c r="X283" s="193">
        <f t="shared" si="59"/>
        <v>0</v>
      </c>
      <c r="Y283" s="193">
        <f t="shared" si="76"/>
        <v>0</v>
      </c>
      <c r="Z283" s="193">
        <f t="shared" si="59"/>
        <v>0</v>
      </c>
      <c r="AB283" s="169"/>
      <c r="AC283" s="169"/>
      <c r="AD283" s="170"/>
      <c r="AE283" s="169"/>
      <c r="AF283" s="170"/>
      <c r="AG283" s="171"/>
      <c r="AH283" s="172"/>
      <c r="AI283" s="172"/>
      <c r="AJ283" s="173"/>
      <c r="AK283" s="169"/>
      <c r="AL283" s="169"/>
      <c r="AM283" s="169"/>
      <c r="AN283" s="169"/>
    </row>
    <row r="284" spans="2:40" s="122" customFormat="1" ht="15.6" hidden="1" customHeight="1" outlineLevel="1">
      <c r="B284" s="194"/>
      <c r="C284" s="195"/>
      <c r="D284" s="196"/>
      <c r="E284" s="222"/>
      <c r="F284" s="223"/>
      <c r="G284" s="179">
        <f t="shared" si="80"/>
        <v>0</v>
      </c>
      <c r="H284" s="207" t="s">
        <v>142</v>
      </c>
      <c r="I284" s="181">
        <v>0</v>
      </c>
      <c r="J284" s="179">
        <f t="shared" si="74"/>
        <v>0</v>
      </c>
      <c r="K284" s="224"/>
      <c r="L284" s="235"/>
      <c r="M284" s="236"/>
      <c r="N284" s="186">
        <f t="shared" si="77"/>
        <v>0</v>
      </c>
      <c r="O284" s="187">
        <f t="shared" si="78"/>
        <v>0</v>
      </c>
      <c r="P284" s="188">
        <v>0</v>
      </c>
      <c r="Q284" s="189">
        <f t="shared" si="79"/>
        <v>0</v>
      </c>
      <c r="R284" s="225"/>
      <c r="S284" s="226"/>
      <c r="T284" s="181">
        <v>0</v>
      </c>
      <c r="U284" s="181">
        <v>0</v>
      </c>
      <c r="V284" s="192">
        <f t="shared" si="58"/>
        <v>1</v>
      </c>
      <c r="W284" s="193">
        <f t="shared" si="75"/>
        <v>0</v>
      </c>
      <c r="X284" s="193">
        <f t="shared" si="59"/>
        <v>0</v>
      </c>
      <c r="Y284" s="193">
        <f t="shared" si="76"/>
        <v>0</v>
      </c>
      <c r="Z284" s="193">
        <f t="shared" si="59"/>
        <v>0</v>
      </c>
      <c r="AB284" s="169"/>
      <c r="AC284" s="169"/>
      <c r="AD284" s="170"/>
      <c r="AE284" s="169"/>
      <c r="AF284" s="170"/>
      <c r="AG284" s="171"/>
      <c r="AH284" s="172"/>
      <c r="AI284" s="172"/>
      <c r="AJ284" s="173"/>
      <c r="AK284" s="169"/>
      <c r="AL284" s="169"/>
      <c r="AM284" s="169"/>
      <c r="AN284" s="169"/>
    </row>
    <row r="285" spans="2:40" s="122" customFormat="1" ht="15.6" hidden="1" customHeight="1" outlineLevel="1">
      <c r="B285" s="194"/>
      <c r="C285" s="195"/>
      <c r="D285" s="196"/>
      <c r="E285" s="222"/>
      <c r="F285" s="223"/>
      <c r="G285" s="179">
        <f t="shared" si="80"/>
        <v>0</v>
      </c>
      <c r="H285" s="207" t="s">
        <v>142</v>
      </c>
      <c r="I285" s="181">
        <v>0</v>
      </c>
      <c r="J285" s="179">
        <f t="shared" si="74"/>
        <v>0</v>
      </c>
      <c r="K285" s="224"/>
      <c r="L285" s="235"/>
      <c r="M285" s="236"/>
      <c r="N285" s="186">
        <f t="shared" si="77"/>
        <v>0</v>
      </c>
      <c r="O285" s="187">
        <f t="shared" si="78"/>
        <v>0</v>
      </c>
      <c r="P285" s="188">
        <v>0</v>
      </c>
      <c r="Q285" s="189">
        <f t="shared" si="79"/>
        <v>0</v>
      </c>
      <c r="R285" s="225"/>
      <c r="S285" s="226"/>
      <c r="T285" s="181">
        <v>0</v>
      </c>
      <c r="U285" s="181">
        <v>0</v>
      </c>
      <c r="V285" s="192">
        <f t="shared" ref="V285:V348" si="81">1-T285-U285</f>
        <v>1</v>
      </c>
      <c r="W285" s="193">
        <f t="shared" si="75"/>
        <v>0</v>
      </c>
      <c r="X285" s="193">
        <f t="shared" ref="X285:Z348" si="82">IF(AND(W285&lt;&gt;0,$D$31&lt;&gt;0),W285/$D$31,0)</f>
        <v>0</v>
      </c>
      <c r="Y285" s="193">
        <f t="shared" si="76"/>
        <v>0</v>
      </c>
      <c r="Z285" s="193">
        <f t="shared" si="82"/>
        <v>0</v>
      </c>
      <c r="AB285" s="169"/>
      <c r="AC285" s="169"/>
      <c r="AD285" s="170"/>
      <c r="AE285" s="169"/>
      <c r="AF285" s="170"/>
      <c r="AG285" s="171"/>
      <c r="AH285" s="172"/>
      <c r="AI285" s="172"/>
      <c r="AJ285" s="173"/>
      <c r="AK285" s="169"/>
      <c r="AL285" s="169"/>
      <c r="AM285" s="169"/>
      <c r="AN285" s="169"/>
    </row>
    <row r="286" spans="2:40" s="122" customFormat="1" ht="15.6" hidden="1" customHeight="1" outlineLevel="1">
      <c r="B286" s="194"/>
      <c r="C286" s="195"/>
      <c r="D286" s="196"/>
      <c r="E286" s="222"/>
      <c r="F286" s="223"/>
      <c r="G286" s="179">
        <f t="shared" si="80"/>
        <v>0</v>
      </c>
      <c r="H286" s="207" t="s">
        <v>142</v>
      </c>
      <c r="I286" s="181">
        <v>0</v>
      </c>
      <c r="J286" s="179">
        <f t="shared" si="74"/>
        <v>0</v>
      </c>
      <c r="K286" s="224"/>
      <c r="L286" s="235"/>
      <c r="M286" s="236"/>
      <c r="N286" s="186">
        <f t="shared" si="77"/>
        <v>0</v>
      </c>
      <c r="O286" s="187">
        <f t="shared" si="78"/>
        <v>0</v>
      </c>
      <c r="P286" s="188">
        <v>0</v>
      </c>
      <c r="Q286" s="189">
        <f t="shared" si="79"/>
        <v>0</v>
      </c>
      <c r="R286" s="225"/>
      <c r="S286" s="226"/>
      <c r="T286" s="181">
        <v>0</v>
      </c>
      <c r="U286" s="181">
        <v>0</v>
      </c>
      <c r="V286" s="192">
        <f t="shared" si="81"/>
        <v>1</v>
      </c>
      <c r="W286" s="193">
        <f t="shared" si="75"/>
        <v>0</v>
      </c>
      <c r="X286" s="193">
        <f t="shared" si="82"/>
        <v>0</v>
      </c>
      <c r="Y286" s="193">
        <f t="shared" si="76"/>
        <v>0</v>
      </c>
      <c r="Z286" s="193">
        <f t="shared" si="82"/>
        <v>0</v>
      </c>
      <c r="AB286" s="169"/>
      <c r="AC286" s="169"/>
      <c r="AD286" s="170"/>
      <c r="AE286" s="169"/>
      <c r="AF286" s="170"/>
      <c r="AG286" s="171"/>
      <c r="AH286" s="172"/>
      <c r="AI286" s="172"/>
      <c r="AJ286" s="173"/>
      <c r="AK286" s="169"/>
      <c r="AL286" s="169"/>
      <c r="AM286" s="169"/>
      <c r="AN286" s="169"/>
    </row>
    <row r="287" spans="2:40" s="122" customFormat="1" ht="15.6" hidden="1" customHeight="1" outlineLevel="1">
      <c r="B287" s="194"/>
      <c r="C287" s="195"/>
      <c r="D287" s="196"/>
      <c r="E287" s="222"/>
      <c r="F287" s="223"/>
      <c r="G287" s="179">
        <f t="shared" si="80"/>
        <v>0</v>
      </c>
      <c r="H287" s="207" t="s">
        <v>142</v>
      </c>
      <c r="I287" s="181">
        <v>0</v>
      </c>
      <c r="J287" s="179">
        <f t="shared" si="74"/>
        <v>0</v>
      </c>
      <c r="K287" s="224"/>
      <c r="L287" s="235"/>
      <c r="M287" s="236"/>
      <c r="N287" s="186">
        <f t="shared" si="77"/>
        <v>0</v>
      </c>
      <c r="O287" s="187">
        <f t="shared" si="78"/>
        <v>0</v>
      </c>
      <c r="P287" s="188">
        <v>0</v>
      </c>
      <c r="Q287" s="189">
        <f t="shared" si="79"/>
        <v>0</v>
      </c>
      <c r="R287" s="225"/>
      <c r="S287" s="226"/>
      <c r="T287" s="181">
        <v>0</v>
      </c>
      <c r="U287" s="181">
        <v>0</v>
      </c>
      <c r="V287" s="192">
        <f t="shared" si="81"/>
        <v>1</v>
      </c>
      <c r="W287" s="193">
        <f t="shared" si="75"/>
        <v>0</v>
      </c>
      <c r="X287" s="193">
        <f t="shared" si="82"/>
        <v>0</v>
      </c>
      <c r="Y287" s="193">
        <f t="shared" si="76"/>
        <v>0</v>
      </c>
      <c r="Z287" s="193">
        <f t="shared" si="82"/>
        <v>0</v>
      </c>
      <c r="AB287" s="169"/>
      <c r="AC287" s="169"/>
      <c r="AD287" s="170"/>
      <c r="AE287" s="169"/>
      <c r="AF287" s="170"/>
      <c r="AG287" s="171"/>
      <c r="AH287" s="172"/>
      <c r="AI287" s="172"/>
      <c r="AJ287" s="173"/>
      <c r="AK287" s="169"/>
      <c r="AL287" s="169"/>
      <c r="AM287" s="169"/>
      <c r="AN287" s="169"/>
    </row>
    <row r="288" spans="2:40" s="122" customFormat="1" ht="15.6" hidden="1" customHeight="1" outlineLevel="1">
      <c r="B288" s="194"/>
      <c r="C288" s="195"/>
      <c r="D288" s="196"/>
      <c r="E288" s="222"/>
      <c r="F288" s="223"/>
      <c r="G288" s="179">
        <f t="shared" si="80"/>
        <v>0</v>
      </c>
      <c r="H288" s="207" t="s">
        <v>142</v>
      </c>
      <c r="I288" s="181">
        <v>0</v>
      </c>
      <c r="J288" s="179">
        <f t="shared" si="74"/>
        <v>0</v>
      </c>
      <c r="K288" s="224"/>
      <c r="L288" s="235"/>
      <c r="M288" s="236"/>
      <c r="N288" s="186">
        <f t="shared" si="77"/>
        <v>0</v>
      </c>
      <c r="O288" s="187">
        <f t="shared" si="78"/>
        <v>0</v>
      </c>
      <c r="P288" s="188">
        <v>0</v>
      </c>
      <c r="Q288" s="189">
        <f t="shared" si="79"/>
        <v>0</v>
      </c>
      <c r="R288" s="225"/>
      <c r="S288" s="226"/>
      <c r="T288" s="181">
        <v>0</v>
      </c>
      <c r="U288" s="181">
        <v>0</v>
      </c>
      <c r="V288" s="192">
        <f t="shared" si="81"/>
        <v>1</v>
      </c>
      <c r="W288" s="193">
        <f t="shared" si="75"/>
        <v>0</v>
      </c>
      <c r="X288" s="193">
        <f t="shared" si="82"/>
        <v>0</v>
      </c>
      <c r="Y288" s="193">
        <f t="shared" si="76"/>
        <v>0</v>
      </c>
      <c r="Z288" s="193">
        <f t="shared" si="82"/>
        <v>0</v>
      </c>
      <c r="AB288" s="169"/>
      <c r="AC288" s="169"/>
      <c r="AD288" s="170"/>
      <c r="AE288" s="169"/>
      <c r="AF288" s="170"/>
      <c r="AG288" s="171"/>
      <c r="AH288" s="172"/>
      <c r="AI288" s="172"/>
      <c r="AJ288" s="173"/>
      <c r="AK288" s="169"/>
      <c r="AL288" s="169"/>
      <c r="AM288" s="169"/>
      <c r="AN288" s="169"/>
    </row>
    <row r="289" spans="2:40" s="122" customFormat="1" ht="15.6" hidden="1" customHeight="1" outlineLevel="1">
      <c r="B289" s="194"/>
      <c r="C289" s="195"/>
      <c r="D289" s="196"/>
      <c r="E289" s="222"/>
      <c r="F289" s="223"/>
      <c r="G289" s="179">
        <f t="shared" si="80"/>
        <v>0</v>
      </c>
      <c r="H289" s="207" t="s">
        <v>142</v>
      </c>
      <c r="I289" s="181">
        <v>0</v>
      </c>
      <c r="J289" s="179">
        <f t="shared" si="74"/>
        <v>0</v>
      </c>
      <c r="K289" s="224"/>
      <c r="L289" s="235"/>
      <c r="M289" s="236"/>
      <c r="N289" s="186">
        <f t="shared" si="77"/>
        <v>0</v>
      </c>
      <c r="O289" s="187">
        <f t="shared" si="78"/>
        <v>0</v>
      </c>
      <c r="P289" s="188">
        <v>0</v>
      </c>
      <c r="Q289" s="189">
        <f t="shared" si="79"/>
        <v>0</v>
      </c>
      <c r="R289" s="225"/>
      <c r="S289" s="226"/>
      <c r="T289" s="181">
        <v>0</v>
      </c>
      <c r="U289" s="181">
        <v>0</v>
      </c>
      <c r="V289" s="192">
        <f t="shared" si="81"/>
        <v>1</v>
      </c>
      <c r="W289" s="193">
        <f t="shared" si="75"/>
        <v>0</v>
      </c>
      <c r="X289" s="193">
        <f t="shared" si="82"/>
        <v>0</v>
      </c>
      <c r="Y289" s="193">
        <f t="shared" si="76"/>
        <v>0</v>
      </c>
      <c r="Z289" s="193">
        <f t="shared" si="82"/>
        <v>0</v>
      </c>
      <c r="AB289" s="169"/>
      <c r="AC289" s="169"/>
      <c r="AD289" s="170"/>
      <c r="AE289" s="169"/>
      <c r="AF289" s="170"/>
      <c r="AG289" s="171"/>
      <c r="AH289" s="172"/>
      <c r="AI289" s="172"/>
      <c r="AJ289" s="173"/>
      <c r="AK289" s="169"/>
      <c r="AL289" s="169"/>
      <c r="AM289" s="169"/>
      <c r="AN289" s="169"/>
    </row>
    <row r="290" spans="2:40" s="122" customFormat="1" ht="15.6" hidden="1" customHeight="1" outlineLevel="1">
      <c r="B290" s="194"/>
      <c r="C290" s="195"/>
      <c r="D290" s="196"/>
      <c r="E290" s="222"/>
      <c r="F290" s="223"/>
      <c r="G290" s="179">
        <f t="shared" si="80"/>
        <v>0</v>
      </c>
      <c r="H290" s="207" t="s">
        <v>142</v>
      </c>
      <c r="I290" s="181">
        <v>0</v>
      </c>
      <c r="J290" s="179">
        <f t="shared" si="74"/>
        <v>0</v>
      </c>
      <c r="K290" s="224"/>
      <c r="L290" s="235"/>
      <c r="M290" s="236"/>
      <c r="N290" s="186">
        <f t="shared" si="77"/>
        <v>0</v>
      </c>
      <c r="O290" s="187">
        <f t="shared" si="78"/>
        <v>0</v>
      </c>
      <c r="P290" s="188">
        <v>0</v>
      </c>
      <c r="Q290" s="189">
        <f t="shared" si="79"/>
        <v>0</v>
      </c>
      <c r="R290" s="225"/>
      <c r="S290" s="226"/>
      <c r="T290" s="181">
        <v>0</v>
      </c>
      <c r="U290" s="181">
        <v>0</v>
      </c>
      <c r="V290" s="192">
        <f t="shared" si="81"/>
        <v>1</v>
      </c>
      <c r="W290" s="193">
        <f t="shared" si="75"/>
        <v>0</v>
      </c>
      <c r="X290" s="193">
        <f t="shared" si="82"/>
        <v>0</v>
      </c>
      <c r="Y290" s="193">
        <f t="shared" si="76"/>
        <v>0</v>
      </c>
      <c r="Z290" s="193">
        <f t="shared" si="82"/>
        <v>0</v>
      </c>
      <c r="AB290" s="169"/>
      <c r="AC290" s="169"/>
      <c r="AD290" s="170"/>
      <c r="AE290" s="169"/>
      <c r="AF290" s="170"/>
      <c r="AG290" s="171"/>
      <c r="AH290" s="172"/>
      <c r="AI290" s="172"/>
      <c r="AJ290" s="173"/>
      <c r="AK290" s="169"/>
      <c r="AL290" s="169"/>
      <c r="AM290" s="169"/>
      <c r="AN290" s="169"/>
    </row>
    <row r="291" spans="2:40" s="122" customFormat="1" ht="15.6" hidden="1" customHeight="1" outlineLevel="1">
      <c r="B291" s="199"/>
      <c r="C291" s="200"/>
      <c r="D291" s="201"/>
      <c r="E291" s="222"/>
      <c r="F291" s="223"/>
      <c r="G291" s="179">
        <f>IF(AND(F291&lt;&gt;0,$D$31&lt;&gt;0),F291/$D$31,0)</f>
        <v>0</v>
      </c>
      <c r="H291" s="207" t="s">
        <v>142</v>
      </c>
      <c r="I291" s="181">
        <v>0</v>
      </c>
      <c r="J291" s="179">
        <f t="shared" si="74"/>
        <v>0</v>
      </c>
      <c r="K291" s="224"/>
      <c r="L291" s="235"/>
      <c r="M291" s="236"/>
      <c r="N291" s="186">
        <f t="shared" si="77"/>
        <v>0</v>
      </c>
      <c r="O291" s="187">
        <f t="shared" si="78"/>
        <v>0</v>
      </c>
      <c r="P291" s="188">
        <v>0</v>
      </c>
      <c r="Q291" s="189">
        <f t="shared" si="79"/>
        <v>0</v>
      </c>
      <c r="R291" s="225"/>
      <c r="S291" s="226"/>
      <c r="T291" s="181">
        <v>0</v>
      </c>
      <c r="U291" s="181">
        <v>0</v>
      </c>
      <c r="V291" s="192">
        <f t="shared" si="81"/>
        <v>1</v>
      </c>
      <c r="W291" s="193">
        <f t="shared" si="75"/>
        <v>0</v>
      </c>
      <c r="X291" s="193">
        <f t="shared" si="82"/>
        <v>0</v>
      </c>
      <c r="Y291" s="193">
        <f t="shared" si="76"/>
        <v>0</v>
      </c>
      <c r="Z291" s="193">
        <f t="shared" si="82"/>
        <v>0</v>
      </c>
      <c r="AB291" s="169"/>
      <c r="AC291" s="169"/>
      <c r="AD291" s="170"/>
      <c r="AE291" s="169"/>
      <c r="AF291" s="170"/>
      <c r="AG291" s="171"/>
      <c r="AH291" s="172"/>
      <c r="AI291" s="172"/>
      <c r="AJ291" s="173"/>
      <c r="AK291" s="169"/>
      <c r="AL291" s="169"/>
      <c r="AM291" s="169"/>
      <c r="AN291" s="169"/>
    </row>
    <row r="292" spans="2:40" s="122" customFormat="1" ht="15.75" collapsed="1">
      <c r="B292" s="232">
        <v>2.7</v>
      </c>
      <c r="C292" s="203" t="s">
        <v>194</v>
      </c>
      <c r="D292" s="204"/>
      <c r="E292" s="205" t="s">
        <v>142</v>
      </c>
      <c r="F292" s="206">
        <f>SUM(F293:F312)</f>
        <v>0</v>
      </c>
      <c r="G292" s="206">
        <f>IF(AND(F292&lt;&gt;0,$D$31&lt;&gt;0),F292/$D$31,0)</f>
        <v>0</v>
      </c>
      <c r="H292" s="228" cm="1">
        <f t="array" ref="H292">SUMPRODUCT((C91:D454="Superstructure: Internal Doors")*G91:G454)+SUMPRODUCT((C91:D454="Superstructure: Internal Walls and Partitions")*G91:G454)</f>
        <v>0</v>
      </c>
      <c r="I292" s="208" t="s">
        <v>142</v>
      </c>
      <c r="J292" s="209">
        <f>SUM(J293:J312)</f>
        <v>0</v>
      </c>
      <c r="K292" s="210" t="s">
        <v>142</v>
      </c>
      <c r="L292" s="233" t="s">
        <v>142</v>
      </c>
      <c r="M292" s="234" t="s">
        <v>142</v>
      </c>
      <c r="N292" s="213" t="s">
        <v>142</v>
      </c>
      <c r="O292" s="214">
        <f>SUM(O293:O312)</f>
        <v>0</v>
      </c>
      <c r="P292" s="215" t="s">
        <v>142</v>
      </c>
      <c r="Q292" s="216">
        <f>SUM(Q293:Q312)</f>
        <v>0</v>
      </c>
      <c r="R292" s="217" t="s">
        <v>142</v>
      </c>
      <c r="S292" s="218" t="s">
        <v>142</v>
      </c>
      <c r="T292" s="219">
        <f>IF(W292&lt;&gt;0,W292/($F$292+$O$292),0)</f>
        <v>0</v>
      </c>
      <c r="U292" s="219">
        <f>IF(Y292&lt;&gt;0,Y292/($F$292+$O$292),0)</f>
        <v>0</v>
      </c>
      <c r="V292" s="220">
        <f t="shared" si="81"/>
        <v>1</v>
      </c>
      <c r="W292" s="221">
        <f>SUM(W293:W312)</f>
        <v>0</v>
      </c>
      <c r="X292" s="221">
        <f t="shared" si="82"/>
        <v>0</v>
      </c>
      <c r="Y292" s="221">
        <f>SUM(Y293:Y312)</f>
        <v>0</v>
      </c>
      <c r="Z292" s="221">
        <f t="shared" si="82"/>
        <v>0</v>
      </c>
      <c r="AB292" s="169"/>
      <c r="AC292" s="169"/>
      <c r="AD292" s="170"/>
      <c r="AE292" s="169"/>
      <c r="AF292" s="170"/>
      <c r="AG292" s="171"/>
      <c r="AH292" s="172"/>
      <c r="AI292" s="172"/>
      <c r="AJ292" s="173"/>
      <c r="AK292" s="169"/>
      <c r="AL292" s="169"/>
      <c r="AM292" s="169"/>
      <c r="AN292" s="169"/>
    </row>
    <row r="293" spans="2:40" s="122" customFormat="1" ht="15.6" hidden="1" customHeight="1" outlineLevel="1">
      <c r="B293" s="174">
        <v>2.7</v>
      </c>
      <c r="C293" s="175" t="s">
        <v>194</v>
      </c>
      <c r="D293" s="176"/>
      <c r="E293" s="222"/>
      <c r="F293" s="223"/>
      <c r="G293" s="179">
        <f>IF(AND(F293&lt;&gt;0,$D$31&lt;&gt;0),F293/$D$31,0)</f>
        <v>0</v>
      </c>
      <c r="H293" s="207" t="s">
        <v>142</v>
      </c>
      <c r="I293" s="181">
        <v>0</v>
      </c>
      <c r="J293" s="179">
        <f t="shared" ref="J293:J356" si="83">I293*F293</f>
        <v>0</v>
      </c>
      <c r="K293" s="224"/>
      <c r="L293" s="235"/>
      <c r="M293" s="236"/>
      <c r="N293" s="186">
        <f>IF(M293&lt;&gt;0,INT(59/M293),0)</f>
        <v>0</v>
      </c>
      <c r="O293" s="187">
        <f>F293*N293</f>
        <v>0</v>
      </c>
      <c r="P293" s="188">
        <v>0</v>
      </c>
      <c r="Q293" s="189">
        <f>O293*P293</f>
        <v>0</v>
      </c>
      <c r="R293" s="225"/>
      <c r="S293" s="226"/>
      <c r="T293" s="181">
        <v>0</v>
      </c>
      <c r="U293" s="181">
        <v>0</v>
      </c>
      <c r="V293" s="192">
        <f t="shared" si="81"/>
        <v>1</v>
      </c>
      <c r="W293" s="193">
        <f t="shared" ref="W293:W356" si="84">T293*(F293+O293)</f>
        <v>0</v>
      </c>
      <c r="X293" s="193">
        <f t="shared" si="82"/>
        <v>0</v>
      </c>
      <c r="Y293" s="193">
        <f t="shared" ref="Y293:Y356" si="85">U293*(F293+O293)</f>
        <v>0</v>
      </c>
      <c r="Z293" s="193">
        <f t="shared" si="82"/>
        <v>0</v>
      </c>
      <c r="AB293" s="169"/>
      <c r="AC293" s="169"/>
      <c r="AD293" s="170"/>
      <c r="AE293" s="169"/>
      <c r="AF293" s="170"/>
      <c r="AG293" s="171"/>
      <c r="AH293" s="172"/>
      <c r="AI293" s="172"/>
      <c r="AJ293" s="173"/>
      <c r="AK293" s="169"/>
      <c r="AL293" s="169"/>
      <c r="AM293" s="169"/>
      <c r="AN293" s="169"/>
    </row>
    <row r="294" spans="2:40" s="122" customFormat="1" ht="15.6" hidden="1" customHeight="1" outlineLevel="1">
      <c r="B294" s="194"/>
      <c r="C294" s="195"/>
      <c r="D294" s="196"/>
      <c r="E294" s="222"/>
      <c r="F294" s="223"/>
      <c r="G294" s="179">
        <f>IF(AND(F294&lt;&gt;0,$D$31&lt;&gt;0),F294/$D$31,0)</f>
        <v>0</v>
      </c>
      <c r="H294" s="207" t="s">
        <v>142</v>
      </c>
      <c r="I294" s="181">
        <v>0</v>
      </c>
      <c r="J294" s="179">
        <f t="shared" si="83"/>
        <v>0</v>
      </c>
      <c r="K294" s="224"/>
      <c r="L294" s="235"/>
      <c r="M294" s="236"/>
      <c r="N294" s="186">
        <f t="shared" ref="N294:N312" si="86">IF(M294&lt;&gt;0,INT(59/M294),0)</f>
        <v>0</v>
      </c>
      <c r="O294" s="187">
        <f t="shared" ref="O294:O312" si="87">F294*N294</f>
        <v>0</v>
      </c>
      <c r="P294" s="188">
        <v>0</v>
      </c>
      <c r="Q294" s="189">
        <f t="shared" ref="Q294:Q312" si="88">O294*P294</f>
        <v>0</v>
      </c>
      <c r="R294" s="225"/>
      <c r="S294" s="226"/>
      <c r="T294" s="181">
        <v>0</v>
      </c>
      <c r="U294" s="181">
        <v>0</v>
      </c>
      <c r="V294" s="192">
        <f t="shared" si="81"/>
        <v>1</v>
      </c>
      <c r="W294" s="193">
        <f t="shared" si="84"/>
        <v>0</v>
      </c>
      <c r="X294" s="193">
        <f t="shared" si="82"/>
        <v>0</v>
      </c>
      <c r="Y294" s="193">
        <f t="shared" si="85"/>
        <v>0</v>
      </c>
      <c r="Z294" s="193">
        <f t="shared" si="82"/>
        <v>0</v>
      </c>
      <c r="AB294" s="169"/>
      <c r="AC294" s="169"/>
      <c r="AD294" s="170"/>
      <c r="AE294" s="169"/>
      <c r="AF294" s="170"/>
      <c r="AG294" s="171"/>
      <c r="AH294" s="172"/>
      <c r="AI294" s="172"/>
      <c r="AJ294" s="173"/>
      <c r="AK294" s="169"/>
      <c r="AL294" s="169"/>
      <c r="AM294" s="169"/>
      <c r="AN294" s="169"/>
    </row>
    <row r="295" spans="2:40" s="122" customFormat="1" ht="15.6" hidden="1" customHeight="1" outlineLevel="1">
      <c r="B295" s="194"/>
      <c r="C295" s="195"/>
      <c r="D295" s="196"/>
      <c r="E295" s="222"/>
      <c r="F295" s="223"/>
      <c r="G295" s="179">
        <f t="shared" ref="G295:G306" si="89">IF(AND(F295&lt;&gt;0,$D$31&lt;&gt;0),F295/$D$31,0)</f>
        <v>0</v>
      </c>
      <c r="H295" s="207" t="s">
        <v>142</v>
      </c>
      <c r="I295" s="181">
        <v>0</v>
      </c>
      <c r="J295" s="179">
        <f t="shared" si="83"/>
        <v>0</v>
      </c>
      <c r="K295" s="224"/>
      <c r="L295" s="235"/>
      <c r="M295" s="236"/>
      <c r="N295" s="186">
        <f t="shared" si="86"/>
        <v>0</v>
      </c>
      <c r="O295" s="187">
        <f t="shared" si="87"/>
        <v>0</v>
      </c>
      <c r="P295" s="188">
        <v>0</v>
      </c>
      <c r="Q295" s="189">
        <f t="shared" si="88"/>
        <v>0</v>
      </c>
      <c r="R295" s="225"/>
      <c r="S295" s="226"/>
      <c r="T295" s="181">
        <v>0</v>
      </c>
      <c r="U295" s="181">
        <v>0</v>
      </c>
      <c r="V295" s="192">
        <f t="shared" si="81"/>
        <v>1</v>
      </c>
      <c r="W295" s="193">
        <f t="shared" si="84"/>
        <v>0</v>
      </c>
      <c r="X295" s="193">
        <f t="shared" si="82"/>
        <v>0</v>
      </c>
      <c r="Y295" s="193">
        <f t="shared" si="85"/>
        <v>0</v>
      </c>
      <c r="Z295" s="193">
        <f t="shared" si="82"/>
        <v>0</v>
      </c>
      <c r="AB295" s="169"/>
      <c r="AC295" s="169"/>
      <c r="AD295" s="170"/>
      <c r="AE295" s="169"/>
      <c r="AF295" s="170"/>
      <c r="AG295" s="171"/>
      <c r="AH295" s="172"/>
      <c r="AI295" s="172"/>
      <c r="AJ295" s="173"/>
      <c r="AK295" s="169"/>
      <c r="AL295" s="169"/>
      <c r="AM295" s="169"/>
      <c r="AN295" s="169"/>
    </row>
    <row r="296" spans="2:40" s="122" customFormat="1" ht="15.6" hidden="1" customHeight="1" outlineLevel="1">
      <c r="B296" s="194"/>
      <c r="C296" s="195"/>
      <c r="D296" s="196"/>
      <c r="E296" s="222"/>
      <c r="F296" s="223"/>
      <c r="G296" s="179">
        <f t="shared" si="89"/>
        <v>0</v>
      </c>
      <c r="H296" s="207" t="s">
        <v>142</v>
      </c>
      <c r="I296" s="181">
        <v>0</v>
      </c>
      <c r="J296" s="179">
        <f t="shared" si="83"/>
        <v>0</v>
      </c>
      <c r="K296" s="224"/>
      <c r="L296" s="235"/>
      <c r="M296" s="236"/>
      <c r="N296" s="186">
        <f t="shared" si="86"/>
        <v>0</v>
      </c>
      <c r="O296" s="187">
        <f t="shared" si="87"/>
        <v>0</v>
      </c>
      <c r="P296" s="188">
        <v>0</v>
      </c>
      <c r="Q296" s="189">
        <f t="shared" si="88"/>
        <v>0</v>
      </c>
      <c r="R296" s="225"/>
      <c r="S296" s="226"/>
      <c r="T296" s="181">
        <v>0</v>
      </c>
      <c r="U296" s="181">
        <v>0</v>
      </c>
      <c r="V296" s="192">
        <f t="shared" si="81"/>
        <v>1</v>
      </c>
      <c r="W296" s="193">
        <f t="shared" si="84"/>
        <v>0</v>
      </c>
      <c r="X296" s="193">
        <f t="shared" si="82"/>
        <v>0</v>
      </c>
      <c r="Y296" s="193">
        <f t="shared" si="85"/>
        <v>0</v>
      </c>
      <c r="Z296" s="193">
        <f t="shared" si="82"/>
        <v>0</v>
      </c>
      <c r="AB296" s="169"/>
      <c r="AC296" s="169"/>
      <c r="AD296" s="170"/>
      <c r="AE296" s="169"/>
      <c r="AF296" s="170"/>
      <c r="AG296" s="171"/>
      <c r="AH296" s="172"/>
      <c r="AI296" s="172"/>
      <c r="AJ296" s="173"/>
      <c r="AK296" s="169"/>
      <c r="AL296" s="169"/>
      <c r="AM296" s="169"/>
      <c r="AN296" s="169"/>
    </row>
    <row r="297" spans="2:40" s="122" customFormat="1" ht="15.6" hidden="1" customHeight="1" outlineLevel="1">
      <c r="B297" s="194"/>
      <c r="C297" s="195"/>
      <c r="D297" s="196"/>
      <c r="E297" s="222"/>
      <c r="F297" s="223"/>
      <c r="G297" s="179">
        <f t="shared" si="89"/>
        <v>0</v>
      </c>
      <c r="H297" s="207" t="s">
        <v>142</v>
      </c>
      <c r="I297" s="181">
        <v>0</v>
      </c>
      <c r="J297" s="179">
        <f t="shared" si="83"/>
        <v>0</v>
      </c>
      <c r="K297" s="224"/>
      <c r="L297" s="235"/>
      <c r="M297" s="236"/>
      <c r="N297" s="186">
        <f t="shared" si="86"/>
        <v>0</v>
      </c>
      <c r="O297" s="187">
        <f t="shared" si="87"/>
        <v>0</v>
      </c>
      <c r="P297" s="188">
        <v>0</v>
      </c>
      <c r="Q297" s="189">
        <f t="shared" si="88"/>
        <v>0</v>
      </c>
      <c r="R297" s="225"/>
      <c r="S297" s="226"/>
      <c r="T297" s="181">
        <v>0</v>
      </c>
      <c r="U297" s="181">
        <v>0</v>
      </c>
      <c r="V297" s="192">
        <f t="shared" si="81"/>
        <v>1</v>
      </c>
      <c r="W297" s="193">
        <f t="shared" si="84"/>
        <v>0</v>
      </c>
      <c r="X297" s="193">
        <f t="shared" si="82"/>
        <v>0</v>
      </c>
      <c r="Y297" s="193">
        <f t="shared" si="85"/>
        <v>0</v>
      </c>
      <c r="Z297" s="193">
        <f t="shared" si="82"/>
        <v>0</v>
      </c>
      <c r="AB297" s="169"/>
      <c r="AC297" s="169"/>
      <c r="AD297" s="170"/>
      <c r="AE297" s="169"/>
      <c r="AF297" s="170"/>
      <c r="AG297" s="171"/>
      <c r="AH297" s="172"/>
      <c r="AI297" s="172"/>
      <c r="AJ297" s="173"/>
      <c r="AK297" s="169"/>
      <c r="AL297" s="169"/>
      <c r="AM297" s="169"/>
      <c r="AN297" s="169"/>
    </row>
    <row r="298" spans="2:40" s="122" customFormat="1" ht="15.6" hidden="1" customHeight="1" outlineLevel="1">
      <c r="B298" s="194"/>
      <c r="C298" s="195"/>
      <c r="D298" s="196"/>
      <c r="E298" s="222"/>
      <c r="F298" s="223"/>
      <c r="G298" s="179">
        <f t="shared" si="89"/>
        <v>0</v>
      </c>
      <c r="H298" s="207" t="s">
        <v>142</v>
      </c>
      <c r="I298" s="181">
        <v>0</v>
      </c>
      <c r="J298" s="179">
        <f t="shared" si="83"/>
        <v>0</v>
      </c>
      <c r="K298" s="224"/>
      <c r="L298" s="235"/>
      <c r="M298" s="236"/>
      <c r="N298" s="186">
        <f t="shared" si="86"/>
        <v>0</v>
      </c>
      <c r="O298" s="187">
        <f t="shared" si="87"/>
        <v>0</v>
      </c>
      <c r="P298" s="188">
        <v>0</v>
      </c>
      <c r="Q298" s="189">
        <f t="shared" si="88"/>
        <v>0</v>
      </c>
      <c r="R298" s="225"/>
      <c r="S298" s="226"/>
      <c r="T298" s="181">
        <v>0</v>
      </c>
      <c r="U298" s="181">
        <v>0</v>
      </c>
      <c r="V298" s="192">
        <f t="shared" si="81"/>
        <v>1</v>
      </c>
      <c r="W298" s="193">
        <f t="shared" si="84"/>
        <v>0</v>
      </c>
      <c r="X298" s="193">
        <f t="shared" si="82"/>
        <v>0</v>
      </c>
      <c r="Y298" s="193">
        <f t="shared" si="85"/>
        <v>0</v>
      </c>
      <c r="Z298" s="193">
        <f t="shared" si="82"/>
        <v>0</v>
      </c>
      <c r="AB298" s="169"/>
      <c r="AC298" s="169"/>
      <c r="AD298" s="170"/>
      <c r="AE298" s="169"/>
      <c r="AF298" s="170"/>
      <c r="AG298" s="171"/>
      <c r="AH298" s="172"/>
      <c r="AI298" s="172"/>
      <c r="AJ298" s="173"/>
      <c r="AK298" s="169"/>
      <c r="AL298" s="169"/>
      <c r="AM298" s="169"/>
      <c r="AN298" s="169"/>
    </row>
    <row r="299" spans="2:40" s="122" customFormat="1" ht="15.6" hidden="1" customHeight="1" outlineLevel="1">
      <c r="B299" s="194"/>
      <c r="C299" s="195"/>
      <c r="D299" s="196"/>
      <c r="E299" s="222"/>
      <c r="F299" s="223"/>
      <c r="G299" s="179">
        <f t="shared" si="89"/>
        <v>0</v>
      </c>
      <c r="H299" s="207" t="s">
        <v>142</v>
      </c>
      <c r="I299" s="181">
        <v>0</v>
      </c>
      <c r="J299" s="179">
        <f t="shared" si="83"/>
        <v>0</v>
      </c>
      <c r="K299" s="224"/>
      <c r="L299" s="235"/>
      <c r="M299" s="236"/>
      <c r="N299" s="186">
        <f t="shared" si="86"/>
        <v>0</v>
      </c>
      <c r="O299" s="187">
        <f t="shared" si="87"/>
        <v>0</v>
      </c>
      <c r="P299" s="188">
        <v>0</v>
      </c>
      <c r="Q299" s="189">
        <f t="shared" si="88"/>
        <v>0</v>
      </c>
      <c r="R299" s="225"/>
      <c r="S299" s="226"/>
      <c r="T299" s="181">
        <v>0</v>
      </c>
      <c r="U299" s="181">
        <v>0</v>
      </c>
      <c r="V299" s="192">
        <f t="shared" si="81"/>
        <v>1</v>
      </c>
      <c r="W299" s="193">
        <f t="shared" si="84"/>
        <v>0</v>
      </c>
      <c r="X299" s="193">
        <f t="shared" si="82"/>
        <v>0</v>
      </c>
      <c r="Y299" s="193">
        <f t="shared" si="85"/>
        <v>0</v>
      </c>
      <c r="Z299" s="193">
        <f t="shared" si="82"/>
        <v>0</v>
      </c>
      <c r="AB299" s="169"/>
      <c r="AC299" s="169"/>
      <c r="AD299" s="170"/>
      <c r="AE299" s="169"/>
      <c r="AF299" s="170"/>
      <c r="AG299" s="171"/>
      <c r="AH299" s="172"/>
      <c r="AI299" s="172"/>
      <c r="AJ299" s="173"/>
      <c r="AK299" s="169"/>
      <c r="AL299" s="169"/>
      <c r="AM299" s="169"/>
      <c r="AN299" s="169"/>
    </row>
    <row r="300" spans="2:40" s="122" customFormat="1" ht="15.6" hidden="1" customHeight="1" outlineLevel="1">
      <c r="B300" s="194"/>
      <c r="C300" s="195"/>
      <c r="D300" s="196"/>
      <c r="E300" s="222"/>
      <c r="F300" s="223"/>
      <c r="G300" s="179">
        <f t="shared" si="89"/>
        <v>0</v>
      </c>
      <c r="H300" s="207" t="s">
        <v>142</v>
      </c>
      <c r="I300" s="181">
        <v>0</v>
      </c>
      <c r="J300" s="179">
        <f t="shared" si="83"/>
        <v>0</v>
      </c>
      <c r="K300" s="224"/>
      <c r="L300" s="235"/>
      <c r="M300" s="236"/>
      <c r="N300" s="186">
        <f t="shared" si="86"/>
        <v>0</v>
      </c>
      <c r="O300" s="187">
        <f t="shared" si="87"/>
        <v>0</v>
      </c>
      <c r="P300" s="188">
        <v>0</v>
      </c>
      <c r="Q300" s="189">
        <f t="shared" si="88"/>
        <v>0</v>
      </c>
      <c r="R300" s="225"/>
      <c r="S300" s="226"/>
      <c r="T300" s="181">
        <v>0</v>
      </c>
      <c r="U300" s="181">
        <v>0</v>
      </c>
      <c r="V300" s="192">
        <f t="shared" si="81"/>
        <v>1</v>
      </c>
      <c r="W300" s="193">
        <f t="shared" si="84"/>
        <v>0</v>
      </c>
      <c r="X300" s="193">
        <f t="shared" si="82"/>
        <v>0</v>
      </c>
      <c r="Y300" s="193">
        <f t="shared" si="85"/>
        <v>0</v>
      </c>
      <c r="Z300" s="193">
        <f t="shared" si="82"/>
        <v>0</v>
      </c>
      <c r="AB300" s="169"/>
      <c r="AC300" s="169"/>
      <c r="AD300" s="170"/>
      <c r="AE300" s="169"/>
      <c r="AF300" s="170"/>
      <c r="AG300" s="171"/>
      <c r="AH300" s="172"/>
      <c r="AI300" s="172"/>
      <c r="AJ300" s="173"/>
      <c r="AK300" s="169"/>
      <c r="AL300" s="169"/>
      <c r="AM300" s="169"/>
      <c r="AN300" s="169"/>
    </row>
    <row r="301" spans="2:40" s="122" customFormat="1" ht="15.6" hidden="1" customHeight="1" outlineLevel="1">
      <c r="B301" s="194"/>
      <c r="C301" s="195"/>
      <c r="D301" s="196"/>
      <c r="E301" s="222"/>
      <c r="F301" s="223"/>
      <c r="G301" s="179">
        <f t="shared" si="89"/>
        <v>0</v>
      </c>
      <c r="H301" s="207" t="s">
        <v>142</v>
      </c>
      <c r="I301" s="181">
        <v>0</v>
      </c>
      <c r="J301" s="179">
        <f t="shared" si="83"/>
        <v>0</v>
      </c>
      <c r="K301" s="224"/>
      <c r="L301" s="235"/>
      <c r="M301" s="236"/>
      <c r="N301" s="186">
        <f t="shared" si="86"/>
        <v>0</v>
      </c>
      <c r="O301" s="187">
        <f t="shared" si="87"/>
        <v>0</v>
      </c>
      <c r="P301" s="188">
        <v>0</v>
      </c>
      <c r="Q301" s="189">
        <f t="shared" si="88"/>
        <v>0</v>
      </c>
      <c r="R301" s="225"/>
      <c r="S301" s="226"/>
      <c r="T301" s="181">
        <v>0</v>
      </c>
      <c r="U301" s="181">
        <v>0</v>
      </c>
      <c r="V301" s="192">
        <f t="shared" si="81"/>
        <v>1</v>
      </c>
      <c r="W301" s="193">
        <f t="shared" si="84"/>
        <v>0</v>
      </c>
      <c r="X301" s="193">
        <f t="shared" si="82"/>
        <v>0</v>
      </c>
      <c r="Y301" s="193">
        <f t="shared" si="85"/>
        <v>0</v>
      </c>
      <c r="Z301" s="193">
        <f t="shared" si="82"/>
        <v>0</v>
      </c>
      <c r="AB301" s="169"/>
      <c r="AC301" s="169"/>
      <c r="AD301" s="170"/>
      <c r="AE301" s="169"/>
      <c r="AF301" s="170"/>
      <c r="AG301" s="171"/>
      <c r="AH301" s="172"/>
      <c r="AI301" s="172"/>
      <c r="AJ301" s="173"/>
      <c r="AK301" s="169"/>
      <c r="AL301" s="169"/>
      <c r="AM301" s="169"/>
      <c r="AN301" s="169"/>
    </row>
    <row r="302" spans="2:40" s="122" customFormat="1" ht="15.6" hidden="1" customHeight="1" outlineLevel="1">
      <c r="B302" s="194"/>
      <c r="C302" s="195"/>
      <c r="D302" s="196"/>
      <c r="E302" s="222"/>
      <c r="F302" s="223"/>
      <c r="G302" s="179">
        <f t="shared" si="89"/>
        <v>0</v>
      </c>
      <c r="H302" s="207" t="s">
        <v>142</v>
      </c>
      <c r="I302" s="181">
        <v>0</v>
      </c>
      <c r="J302" s="179">
        <f t="shared" si="83"/>
        <v>0</v>
      </c>
      <c r="K302" s="224"/>
      <c r="L302" s="235"/>
      <c r="M302" s="236"/>
      <c r="N302" s="186">
        <f t="shared" si="86"/>
        <v>0</v>
      </c>
      <c r="O302" s="187">
        <f t="shared" si="87"/>
        <v>0</v>
      </c>
      <c r="P302" s="188">
        <v>0</v>
      </c>
      <c r="Q302" s="189">
        <f t="shared" si="88"/>
        <v>0</v>
      </c>
      <c r="R302" s="225"/>
      <c r="S302" s="226"/>
      <c r="T302" s="181">
        <v>0</v>
      </c>
      <c r="U302" s="181">
        <v>0</v>
      </c>
      <c r="V302" s="192">
        <f t="shared" si="81"/>
        <v>1</v>
      </c>
      <c r="W302" s="193">
        <f t="shared" si="84"/>
        <v>0</v>
      </c>
      <c r="X302" s="193">
        <f t="shared" si="82"/>
        <v>0</v>
      </c>
      <c r="Y302" s="193">
        <f t="shared" si="85"/>
        <v>0</v>
      </c>
      <c r="Z302" s="193">
        <f t="shared" si="82"/>
        <v>0</v>
      </c>
      <c r="AB302" s="169"/>
      <c r="AC302" s="169"/>
      <c r="AD302" s="170"/>
      <c r="AE302" s="169"/>
      <c r="AF302" s="170"/>
      <c r="AG302" s="171"/>
      <c r="AH302" s="172"/>
      <c r="AI302" s="172"/>
      <c r="AJ302" s="173"/>
      <c r="AK302" s="169"/>
      <c r="AL302" s="169"/>
      <c r="AM302" s="169"/>
      <c r="AN302" s="169"/>
    </row>
    <row r="303" spans="2:40" s="122" customFormat="1" ht="15.6" hidden="1" customHeight="1" outlineLevel="1">
      <c r="B303" s="194"/>
      <c r="C303" s="195"/>
      <c r="D303" s="196"/>
      <c r="E303" s="222"/>
      <c r="F303" s="223"/>
      <c r="G303" s="179">
        <f t="shared" si="89"/>
        <v>0</v>
      </c>
      <c r="H303" s="207" t="s">
        <v>142</v>
      </c>
      <c r="I303" s="181">
        <v>0</v>
      </c>
      <c r="J303" s="179">
        <f t="shared" si="83"/>
        <v>0</v>
      </c>
      <c r="K303" s="224"/>
      <c r="L303" s="235"/>
      <c r="M303" s="236"/>
      <c r="N303" s="186">
        <f t="shared" si="86"/>
        <v>0</v>
      </c>
      <c r="O303" s="187">
        <f t="shared" si="87"/>
        <v>0</v>
      </c>
      <c r="P303" s="188">
        <v>0</v>
      </c>
      <c r="Q303" s="189">
        <f t="shared" si="88"/>
        <v>0</v>
      </c>
      <c r="R303" s="225"/>
      <c r="S303" s="226"/>
      <c r="T303" s="181">
        <v>0</v>
      </c>
      <c r="U303" s="181">
        <v>0</v>
      </c>
      <c r="V303" s="192">
        <f t="shared" si="81"/>
        <v>1</v>
      </c>
      <c r="W303" s="193">
        <f t="shared" si="84"/>
        <v>0</v>
      </c>
      <c r="X303" s="193">
        <f t="shared" si="82"/>
        <v>0</v>
      </c>
      <c r="Y303" s="193">
        <f t="shared" si="85"/>
        <v>0</v>
      </c>
      <c r="Z303" s="193">
        <f t="shared" si="82"/>
        <v>0</v>
      </c>
      <c r="AB303" s="169"/>
      <c r="AC303" s="169"/>
      <c r="AD303" s="170"/>
      <c r="AE303" s="169"/>
      <c r="AF303" s="170"/>
      <c r="AG303" s="171"/>
      <c r="AH303" s="172"/>
      <c r="AI303" s="172"/>
      <c r="AJ303" s="173"/>
      <c r="AK303" s="169"/>
      <c r="AL303" s="169"/>
      <c r="AM303" s="169"/>
      <c r="AN303" s="169"/>
    </row>
    <row r="304" spans="2:40" s="122" customFormat="1" ht="15.6" hidden="1" customHeight="1" outlineLevel="1">
      <c r="B304" s="194"/>
      <c r="C304" s="195"/>
      <c r="D304" s="196"/>
      <c r="E304" s="222"/>
      <c r="F304" s="223"/>
      <c r="G304" s="179">
        <f t="shared" si="89"/>
        <v>0</v>
      </c>
      <c r="H304" s="207" t="s">
        <v>142</v>
      </c>
      <c r="I304" s="181">
        <v>0</v>
      </c>
      <c r="J304" s="179">
        <f t="shared" si="83"/>
        <v>0</v>
      </c>
      <c r="K304" s="224"/>
      <c r="L304" s="235"/>
      <c r="M304" s="236"/>
      <c r="N304" s="186">
        <f t="shared" si="86"/>
        <v>0</v>
      </c>
      <c r="O304" s="187">
        <f t="shared" si="87"/>
        <v>0</v>
      </c>
      <c r="P304" s="188">
        <v>0</v>
      </c>
      <c r="Q304" s="189">
        <f t="shared" si="88"/>
        <v>0</v>
      </c>
      <c r="R304" s="225"/>
      <c r="S304" s="226"/>
      <c r="T304" s="181">
        <v>0</v>
      </c>
      <c r="U304" s="181">
        <v>0</v>
      </c>
      <c r="V304" s="192">
        <f t="shared" si="81"/>
        <v>1</v>
      </c>
      <c r="W304" s="193">
        <f t="shared" si="84"/>
        <v>0</v>
      </c>
      <c r="X304" s="193">
        <f t="shared" si="82"/>
        <v>0</v>
      </c>
      <c r="Y304" s="193">
        <f t="shared" si="85"/>
        <v>0</v>
      </c>
      <c r="Z304" s="193">
        <f t="shared" si="82"/>
        <v>0</v>
      </c>
      <c r="AB304" s="169"/>
      <c r="AC304" s="169"/>
      <c r="AD304" s="170"/>
      <c r="AE304" s="169"/>
      <c r="AF304" s="170"/>
      <c r="AG304" s="171"/>
      <c r="AH304" s="172"/>
      <c r="AI304" s="172"/>
      <c r="AJ304" s="173"/>
      <c r="AK304" s="169"/>
      <c r="AL304" s="169"/>
      <c r="AM304" s="169"/>
      <c r="AN304" s="169"/>
    </row>
    <row r="305" spans="2:40" s="122" customFormat="1" ht="15.6" hidden="1" customHeight="1" outlineLevel="1">
      <c r="B305" s="194"/>
      <c r="C305" s="195"/>
      <c r="D305" s="196"/>
      <c r="E305" s="222"/>
      <c r="F305" s="223"/>
      <c r="G305" s="179">
        <f t="shared" si="89"/>
        <v>0</v>
      </c>
      <c r="H305" s="207" t="s">
        <v>142</v>
      </c>
      <c r="I305" s="181">
        <v>0</v>
      </c>
      <c r="J305" s="179">
        <f t="shared" si="83"/>
        <v>0</v>
      </c>
      <c r="K305" s="224"/>
      <c r="L305" s="235"/>
      <c r="M305" s="236"/>
      <c r="N305" s="186">
        <f t="shared" si="86"/>
        <v>0</v>
      </c>
      <c r="O305" s="187">
        <f t="shared" si="87"/>
        <v>0</v>
      </c>
      <c r="P305" s="188">
        <v>0</v>
      </c>
      <c r="Q305" s="189">
        <f t="shared" si="88"/>
        <v>0</v>
      </c>
      <c r="R305" s="225"/>
      <c r="S305" s="226"/>
      <c r="T305" s="181">
        <v>0</v>
      </c>
      <c r="U305" s="181">
        <v>0</v>
      </c>
      <c r="V305" s="192">
        <f t="shared" si="81"/>
        <v>1</v>
      </c>
      <c r="W305" s="193">
        <f t="shared" si="84"/>
        <v>0</v>
      </c>
      <c r="X305" s="193">
        <f t="shared" si="82"/>
        <v>0</v>
      </c>
      <c r="Y305" s="193">
        <f t="shared" si="85"/>
        <v>0</v>
      </c>
      <c r="Z305" s="193">
        <f t="shared" si="82"/>
        <v>0</v>
      </c>
      <c r="AB305" s="169"/>
      <c r="AC305" s="169"/>
      <c r="AD305" s="170"/>
      <c r="AE305" s="169"/>
      <c r="AF305" s="170"/>
      <c r="AG305" s="171"/>
      <c r="AH305" s="172"/>
      <c r="AI305" s="172"/>
      <c r="AJ305" s="173"/>
      <c r="AK305" s="169"/>
      <c r="AL305" s="169"/>
      <c r="AM305" s="169"/>
      <c r="AN305" s="169"/>
    </row>
    <row r="306" spans="2:40" s="122" customFormat="1" ht="15.6" hidden="1" customHeight="1" outlineLevel="1">
      <c r="B306" s="194"/>
      <c r="C306" s="195"/>
      <c r="D306" s="196"/>
      <c r="E306" s="222"/>
      <c r="F306" s="223"/>
      <c r="G306" s="179">
        <f t="shared" si="89"/>
        <v>0</v>
      </c>
      <c r="H306" s="207" t="s">
        <v>142</v>
      </c>
      <c r="I306" s="181">
        <v>0</v>
      </c>
      <c r="J306" s="179">
        <f t="shared" si="83"/>
        <v>0</v>
      </c>
      <c r="K306" s="224"/>
      <c r="L306" s="235"/>
      <c r="M306" s="236"/>
      <c r="N306" s="186">
        <f t="shared" si="86"/>
        <v>0</v>
      </c>
      <c r="O306" s="187">
        <f t="shared" si="87"/>
        <v>0</v>
      </c>
      <c r="P306" s="188">
        <v>0</v>
      </c>
      <c r="Q306" s="189">
        <f t="shared" si="88"/>
        <v>0</v>
      </c>
      <c r="R306" s="225"/>
      <c r="S306" s="226"/>
      <c r="T306" s="181">
        <v>0</v>
      </c>
      <c r="U306" s="181">
        <v>0</v>
      </c>
      <c r="V306" s="192">
        <f t="shared" si="81"/>
        <v>1</v>
      </c>
      <c r="W306" s="193">
        <f t="shared" si="84"/>
        <v>0</v>
      </c>
      <c r="X306" s="193">
        <f t="shared" si="82"/>
        <v>0</v>
      </c>
      <c r="Y306" s="193">
        <f t="shared" si="85"/>
        <v>0</v>
      </c>
      <c r="Z306" s="193">
        <f t="shared" si="82"/>
        <v>0</v>
      </c>
      <c r="AB306" s="169"/>
      <c r="AC306" s="169"/>
      <c r="AD306" s="170"/>
      <c r="AE306" s="169"/>
      <c r="AF306" s="170"/>
      <c r="AG306" s="171"/>
      <c r="AH306" s="172"/>
      <c r="AI306" s="172"/>
      <c r="AJ306" s="173"/>
      <c r="AK306" s="169"/>
      <c r="AL306" s="169"/>
      <c r="AM306" s="169"/>
      <c r="AN306" s="169"/>
    </row>
    <row r="307" spans="2:40" s="122" customFormat="1" ht="15.6" hidden="1" customHeight="1" outlineLevel="1">
      <c r="B307" s="194"/>
      <c r="C307" s="195"/>
      <c r="D307" s="196"/>
      <c r="E307" s="222"/>
      <c r="F307" s="223"/>
      <c r="G307" s="179">
        <f>IF(AND(F307&lt;&gt;0,$D$31&lt;&gt;0),F307/$D$31,0)</f>
        <v>0</v>
      </c>
      <c r="H307" s="207" t="s">
        <v>142</v>
      </c>
      <c r="I307" s="181">
        <v>0</v>
      </c>
      <c r="J307" s="179">
        <f t="shared" si="83"/>
        <v>0</v>
      </c>
      <c r="K307" s="224"/>
      <c r="L307" s="235"/>
      <c r="M307" s="236"/>
      <c r="N307" s="186">
        <f t="shared" si="86"/>
        <v>0</v>
      </c>
      <c r="O307" s="187">
        <f t="shared" si="87"/>
        <v>0</v>
      </c>
      <c r="P307" s="188">
        <v>0</v>
      </c>
      <c r="Q307" s="189">
        <f t="shared" si="88"/>
        <v>0</v>
      </c>
      <c r="R307" s="225"/>
      <c r="S307" s="226"/>
      <c r="T307" s="181">
        <v>0</v>
      </c>
      <c r="U307" s="181">
        <v>0</v>
      </c>
      <c r="V307" s="192">
        <f t="shared" si="81"/>
        <v>1</v>
      </c>
      <c r="W307" s="193">
        <f t="shared" si="84"/>
        <v>0</v>
      </c>
      <c r="X307" s="193">
        <f t="shared" si="82"/>
        <v>0</v>
      </c>
      <c r="Y307" s="193">
        <f t="shared" si="85"/>
        <v>0</v>
      </c>
      <c r="Z307" s="193">
        <f t="shared" si="82"/>
        <v>0</v>
      </c>
      <c r="AB307" s="169"/>
      <c r="AC307" s="169"/>
      <c r="AD307" s="170"/>
      <c r="AE307" s="169"/>
      <c r="AF307" s="170"/>
      <c r="AG307" s="171"/>
      <c r="AH307" s="172"/>
      <c r="AI307" s="172"/>
      <c r="AJ307" s="173"/>
      <c r="AK307" s="169"/>
      <c r="AL307" s="169"/>
      <c r="AM307" s="169"/>
      <c r="AN307" s="169"/>
    </row>
    <row r="308" spans="2:40" s="122" customFormat="1" ht="15.6" hidden="1" customHeight="1" outlineLevel="1">
      <c r="B308" s="194"/>
      <c r="C308" s="195"/>
      <c r="D308" s="196"/>
      <c r="E308" s="222"/>
      <c r="F308" s="223"/>
      <c r="G308" s="179">
        <f>IF(AND(F308&lt;&gt;0,$D$31&lt;&gt;0),F308/$D$31,0)</f>
        <v>0</v>
      </c>
      <c r="H308" s="207" t="s">
        <v>142</v>
      </c>
      <c r="I308" s="181">
        <v>0</v>
      </c>
      <c r="J308" s="179">
        <f t="shared" si="83"/>
        <v>0</v>
      </c>
      <c r="K308" s="224"/>
      <c r="L308" s="235"/>
      <c r="M308" s="236"/>
      <c r="N308" s="186">
        <f t="shared" si="86"/>
        <v>0</v>
      </c>
      <c r="O308" s="187">
        <f t="shared" si="87"/>
        <v>0</v>
      </c>
      <c r="P308" s="188">
        <v>0</v>
      </c>
      <c r="Q308" s="189">
        <f t="shared" si="88"/>
        <v>0</v>
      </c>
      <c r="R308" s="225"/>
      <c r="S308" s="226"/>
      <c r="T308" s="181">
        <v>0</v>
      </c>
      <c r="U308" s="181">
        <v>0</v>
      </c>
      <c r="V308" s="192">
        <f t="shared" si="81"/>
        <v>1</v>
      </c>
      <c r="W308" s="193">
        <f t="shared" si="84"/>
        <v>0</v>
      </c>
      <c r="X308" s="193">
        <f t="shared" si="82"/>
        <v>0</v>
      </c>
      <c r="Y308" s="193">
        <f t="shared" si="85"/>
        <v>0</v>
      </c>
      <c r="Z308" s="193">
        <f t="shared" si="82"/>
        <v>0</v>
      </c>
      <c r="AB308" s="169"/>
      <c r="AC308" s="169"/>
      <c r="AD308" s="170"/>
      <c r="AE308" s="169"/>
      <c r="AF308" s="170"/>
      <c r="AG308" s="171"/>
      <c r="AH308" s="172"/>
      <c r="AI308" s="172"/>
      <c r="AJ308" s="173"/>
      <c r="AK308" s="169"/>
      <c r="AL308" s="169"/>
      <c r="AM308" s="169"/>
      <c r="AN308" s="169"/>
    </row>
    <row r="309" spans="2:40" s="122" customFormat="1" ht="15.6" hidden="1" customHeight="1" outlineLevel="1">
      <c r="B309" s="194"/>
      <c r="C309" s="195"/>
      <c r="D309" s="196"/>
      <c r="E309" s="222"/>
      <c r="F309" s="223"/>
      <c r="G309" s="179">
        <f>IF(AND(F309&lt;&gt;0,$D$31&lt;&gt;0),F309/$D$31,0)</f>
        <v>0</v>
      </c>
      <c r="H309" s="207" t="s">
        <v>142</v>
      </c>
      <c r="I309" s="181">
        <v>0</v>
      </c>
      <c r="J309" s="179">
        <f t="shared" si="83"/>
        <v>0</v>
      </c>
      <c r="K309" s="224"/>
      <c r="L309" s="235"/>
      <c r="M309" s="236"/>
      <c r="N309" s="186">
        <f t="shared" si="86"/>
        <v>0</v>
      </c>
      <c r="O309" s="187">
        <f t="shared" si="87"/>
        <v>0</v>
      </c>
      <c r="P309" s="188">
        <v>0</v>
      </c>
      <c r="Q309" s="189">
        <f t="shared" si="88"/>
        <v>0</v>
      </c>
      <c r="R309" s="225"/>
      <c r="S309" s="226"/>
      <c r="T309" s="181">
        <v>0</v>
      </c>
      <c r="U309" s="181">
        <v>0</v>
      </c>
      <c r="V309" s="192">
        <f t="shared" si="81"/>
        <v>1</v>
      </c>
      <c r="W309" s="193">
        <f t="shared" si="84"/>
        <v>0</v>
      </c>
      <c r="X309" s="193">
        <f t="shared" si="82"/>
        <v>0</v>
      </c>
      <c r="Y309" s="193">
        <f t="shared" si="85"/>
        <v>0</v>
      </c>
      <c r="Z309" s="193">
        <f t="shared" si="82"/>
        <v>0</v>
      </c>
      <c r="AB309" s="169"/>
      <c r="AC309" s="169"/>
      <c r="AD309" s="170"/>
      <c r="AE309" s="169"/>
      <c r="AF309" s="170"/>
      <c r="AG309" s="171"/>
      <c r="AH309" s="172"/>
      <c r="AI309" s="172"/>
      <c r="AJ309" s="173"/>
      <c r="AK309" s="169"/>
      <c r="AL309" s="169"/>
      <c r="AM309" s="169"/>
      <c r="AN309" s="169"/>
    </row>
    <row r="310" spans="2:40" s="122" customFormat="1" ht="15.6" hidden="1" customHeight="1" outlineLevel="1">
      <c r="B310" s="194"/>
      <c r="C310" s="195"/>
      <c r="D310" s="196"/>
      <c r="E310" s="222"/>
      <c r="F310" s="223"/>
      <c r="G310" s="179">
        <f t="shared" ref="G310:G312" si="90">IF(AND(F310&lt;&gt;0,$D$31&lt;&gt;0),F310/$D$31,0)</f>
        <v>0</v>
      </c>
      <c r="H310" s="207" t="s">
        <v>142</v>
      </c>
      <c r="I310" s="181">
        <v>0</v>
      </c>
      <c r="J310" s="179">
        <f t="shared" si="83"/>
        <v>0</v>
      </c>
      <c r="K310" s="224"/>
      <c r="L310" s="235"/>
      <c r="M310" s="236"/>
      <c r="N310" s="186">
        <f t="shared" si="86"/>
        <v>0</v>
      </c>
      <c r="O310" s="187">
        <f t="shared" si="87"/>
        <v>0</v>
      </c>
      <c r="P310" s="188">
        <v>0</v>
      </c>
      <c r="Q310" s="189">
        <f t="shared" si="88"/>
        <v>0</v>
      </c>
      <c r="R310" s="225"/>
      <c r="S310" s="226"/>
      <c r="T310" s="181">
        <v>0</v>
      </c>
      <c r="U310" s="181">
        <v>0</v>
      </c>
      <c r="V310" s="192">
        <f t="shared" si="81"/>
        <v>1</v>
      </c>
      <c r="W310" s="193">
        <f t="shared" si="84"/>
        <v>0</v>
      </c>
      <c r="X310" s="193">
        <f t="shared" si="82"/>
        <v>0</v>
      </c>
      <c r="Y310" s="193">
        <f t="shared" si="85"/>
        <v>0</v>
      </c>
      <c r="Z310" s="193">
        <f t="shared" si="82"/>
        <v>0</v>
      </c>
      <c r="AB310" s="169"/>
      <c r="AC310" s="169"/>
      <c r="AD310" s="170"/>
      <c r="AE310" s="169"/>
      <c r="AF310" s="170"/>
      <c r="AG310" s="171"/>
      <c r="AH310" s="172"/>
      <c r="AI310" s="172"/>
      <c r="AJ310" s="173"/>
      <c r="AK310" s="169"/>
      <c r="AL310" s="169"/>
      <c r="AM310" s="169"/>
      <c r="AN310" s="169"/>
    </row>
    <row r="311" spans="2:40" s="122" customFormat="1" ht="15.6" hidden="1" customHeight="1" outlineLevel="1">
      <c r="B311" s="194"/>
      <c r="C311" s="195"/>
      <c r="D311" s="196"/>
      <c r="E311" s="222"/>
      <c r="F311" s="223"/>
      <c r="G311" s="179">
        <f t="shared" si="90"/>
        <v>0</v>
      </c>
      <c r="H311" s="207" t="s">
        <v>142</v>
      </c>
      <c r="I311" s="181">
        <v>0</v>
      </c>
      <c r="J311" s="179">
        <f t="shared" si="83"/>
        <v>0</v>
      </c>
      <c r="K311" s="224"/>
      <c r="L311" s="235"/>
      <c r="M311" s="236"/>
      <c r="N311" s="186">
        <f t="shared" si="86"/>
        <v>0</v>
      </c>
      <c r="O311" s="187">
        <f t="shared" si="87"/>
        <v>0</v>
      </c>
      <c r="P311" s="188">
        <v>0</v>
      </c>
      <c r="Q311" s="189">
        <f t="shared" si="88"/>
        <v>0</v>
      </c>
      <c r="R311" s="225"/>
      <c r="S311" s="226"/>
      <c r="T311" s="181">
        <v>0</v>
      </c>
      <c r="U311" s="181">
        <v>0</v>
      </c>
      <c r="V311" s="192">
        <f t="shared" si="81"/>
        <v>1</v>
      </c>
      <c r="W311" s="193">
        <f t="shared" si="84"/>
        <v>0</v>
      </c>
      <c r="X311" s="193">
        <f t="shared" si="82"/>
        <v>0</v>
      </c>
      <c r="Y311" s="193">
        <f t="shared" si="85"/>
        <v>0</v>
      </c>
      <c r="Z311" s="193">
        <f t="shared" si="82"/>
        <v>0</v>
      </c>
      <c r="AB311" s="169"/>
      <c r="AC311" s="169"/>
      <c r="AD311" s="170"/>
      <c r="AE311" s="169"/>
      <c r="AF311" s="170"/>
      <c r="AG311" s="171"/>
      <c r="AH311" s="172"/>
      <c r="AI311" s="172"/>
      <c r="AJ311" s="173"/>
      <c r="AK311" s="169"/>
      <c r="AL311" s="169"/>
      <c r="AM311" s="169"/>
      <c r="AN311" s="169"/>
    </row>
    <row r="312" spans="2:40" s="122" customFormat="1" ht="15.6" hidden="1" customHeight="1" outlineLevel="1">
      <c r="B312" s="199"/>
      <c r="C312" s="200"/>
      <c r="D312" s="201"/>
      <c r="E312" s="222"/>
      <c r="F312" s="223"/>
      <c r="G312" s="179">
        <f t="shared" si="90"/>
        <v>0</v>
      </c>
      <c r="H312" s="207" t="s">
        <v>142</v>
      </c>
      <c r="I312" s="181">
        <v>0</v>
      </c>
      <c r="J312" s="179">
        <f t="shared" si="83"/>
        <v>0</v>
      </c>
      <c r="K312" s="224"/>
      <c r="L312" s="235"/>
      <c r="M312" s="236"/>
      <c r="N312" s="186">
        <f t="shared" si="86"/>
        <v>0</v>
      </c>
      <c r="O312" s="187">
        <f t="shared" si="87"/>
        <v>0</v>
      </c>
      <c r="P312" s="188">
        <v>0</v>
      </c>
      <c r="Q312" s="189">
        <f t="shared" si="88"/>
        <v>0</v>
      </c>
      <c r="R312" s="225"/>
      <c r="S312" s="226"/>
      <c r="T312" s="181">
        <v>0</v>
      </c>
      <c r="U312" s="181">
        <v>0</v>
      </c>
      <c r="V312" s="192">
        <f t="shared" si="81"/>
        <v>1</v>
      </c>
      <c r="W312" s="193">
        <f t="shared" si="84"/>
        <v>0</v>
      </c>
      <c r="X312" s="193">
        <f t="shared" si="82"/>
        <v>0</v>
      </c>
      <c r="Y312" s="193">
        <f t="shared" si="85"/>
        <v>0</v>
      </c>
      <c r="Z312" s="193">
        <f t="shared" si="82"/>
        <v>0</v>
      </c>
      <c r="AB312" s="169"/>
      <c r="AC312" s="169"/>
      <c r="AD312" s="170"/>
      <c r="AE312" s="169"/>
      <c r="AF312" s="170"/>
      <c r="AG312" s="171"/>
      <c r="AH312" s="172"/>
      <c r="AI312" s="172"/>
      <c r="AJ312" s="173"/>
      <c r="AK312" s="169"/>
      <c r="AL312" s="169"/>
      <c r="AM312" s="169"/>
      <c r="AN312" s="169"/>
    </row>
    <row r="313" spans="2:40" s="122" customFormat="1" ht="15.75" collapsed="1">
      <c r="B313" s="232">
        <v>2.8</v>
      </c>
      <c r="C313" s="203" t="s">
        <v>195</v>
      </c>
      <c r="D313" s="204"/>
      <c r="E313" s="205" t="s">
        <v>142</v>
      </c>
      <c r="F313" s="206">
        <f>SUM(F314:F328)</f>
        <v>0</v>
      </c>
      <c r="G313" s="206">
        <f>IF(AND(F313&lt;&gt;0,$D$31&lt;&gt;0),F313/$D$31,0)</f>
        <v>0</v>
      </c>
      <c r="H313" s="228" cm="1">
        <f t="array" ref="H313">SUMPRODUCT((C91:D454="Superstructure: Internal Doors")*G91:G454)+SUMPRODUCT((C91:D454="Superstructure: Internal Walls and Partitions")*G91:G454)</f>
        <v>0</v>
      </c>
      <c r="I313" s="208" t="s">
        <v>142</v>
      </c>
      <c r="J313" s="209">
        <f>SUM(J314:J328)</f>
        <v>0</v>
      </c>
      <c r="K313" s="210" t="s">
        <v>142</v>
      </c>
      <c r="L313" s="233" t="s">
        <v>142</v>
      </c>
      <c r="M313" s="234" t="s">
        <v>142</v>
      </c>
      <c r="N313" s="213" t="s">
        <v>142</v>
      </c>
      <c r="O313" s="214">
        <f>SUM(O314:O328)</f>
        <v>0</v>
      </c>
      <c r="P313" s="215" t="s">
        <v>142</v>
      </c>
      <c r="Q313" s="216">
        <f>SUM(Q314:Q328)</f>
        <v>0</v>
      </c>
      <c r="R313" s="217" t="s">
        <v>142</v>
      </c>
      <c r="S313" s="218" t="s">
        <v>142</v>
      </c>
      <c r="T313" s="219">
        <f>IF(W313&lt;&gt;0,W313/($F$313+$O$313),0)</f>
        <v>0</v>
      </c>
      <c r="U313" s="219">
        <f>IF(Y313&lt;&gt;0,Y313/($F$313+$O$313),0)</f>
        <v>0</v>
      </c>
      <c r="V313" s="220">
        <f t="shared" si="81"/>
        <v>1</v>
      </c>
      <c r="W313" s="221">
        <f>SUM(W314:W328)</f>
        <v>0</v>
      </c>
      <c r="X313" s="221">
        <f t="shared" si="82"/>
        <v>0</v>
      </c>
      <c r="Y313" s="221">
        <f>SUM(Y314:Y328)</f>
        <v>0</v>
      </c>
      <c r="Z313" s="221">
        <f t="shared" si="82"/>
        <v>0</v>
      </c>
      <c r="AB313" s="169"/>
      <c r="AC313" s="169"/>
      <c r="AD313" s="170"/>
      <c r="AE313" s="169"/>
      <c r="AF313" s="170"/>
      <c r="AG313" s="171"/>
      <c r="AH313" s="172"/>
      <c r="AI313" s="172"/>
      <c r="AJ313" s="173"/>
      <c r="AK313" s="169"/>
      <c r="AL313" s="169"/>
      <c r="AM313" s="169"/>
      <c r="AN313" s="169"/>
    </row>
    <row r="314" spans="2:40" s="122" customFormat="1" ht="15.6" hidden="1" customHeight="1" outlineLevel="1">
      <c r="B314" s="174">
        <v>2.8</v>
      </c>
      <c r="C314" s="175" t="s">
        <v>195</v>
      </c>
      <c r="D314" s="176"/>
      <c r="E314" s="222"/>
      <c r="F314" s="223"/>
      <c r="G314" s="179">
        <f>IF(AND(F314&lt;&gt;0,$D$31&lt;&gt;0),F314/$D$31,0)</f>
        <v>0</v>
      </c>
      <c r="H314" s="207" t="s">
        <v>142</v>
      </c>
      <c r="I314" s="181">
        <v>0</v>
      </c>
      <c r="J314" s="179">
        <f t="shared" ref="J314:J377" si="91">I314*F314</f>
        <v>0</v>
      </c>
      <c r="K314" s="224"/>
      <c r="L314" s="235"/>
      <c r="M314" s="236"/>
      <c r="N314" s="186">
        <f>IF(M314&lt;&gt;0,INT(59/M314),0)</f>
        <v>0</v>
      </c>
      <c r="O314" s="187">
        <f>F314*N314</f>
        <v>0</v>
      </c>
      <c r="P314" s="188">
        <v>0</v>
      </c>
      <c r="Q314" s="189">
        <f>O314*P314</f>
        <v>0</v>
      </c>
      <c r="R314" s="225"/>
      <c r="S314" s="226"/>
      <c r="T314" s="181">
        <v>0</v>
      </c>
      <c r="U314" s="181">
        <v>0</v>
      </c>
      <c r="V314" s="192">
        <f t="shared" si="81"/>
        <v>1</v>
      </c>
      <c r="W314" s="193">
        <f t="shared" ref="W314:W377" si="92">T314*(F314+O314)</f>
        <v>0</v>
      </c>
      <c r="X314" s="193">
        <f t="shared" si="82"/>
        <v>0</v>
      </c>
      <c r="Y314" s="193">
        <f t="shared" ref="Y314:Y377" si="93">U314*(F314+O314)</f>
        <v>0</v>
      </c>
      <c r="Z314" s="193">
        <f t="shared" si="82"/>
        <v>0</v>
      </c>
      <c r="AB314" s="169"/>
      <c r="AC314" s="169"/>
      <c r="AD314" s="170"/>
      <c r="AE314" s="169"/>
      <c r="AF314" s="170"/>
      <c r="AG314" s="171"/>
      <c r="AH314" s="172"/>
      <c r="AI314" s="172"/>
      <c r="AJ314" s="173"/>
      <c r="AK314" s="169"/>
      <c r="AL314" s="169"/>
      <c r="AM314" s="169"/>
      <c r="AN314" s="169"/>
    </row>
    <row r="315" spans="2:40" s="122" customFormat="1" ht="15.6" hidden="1" customHeight="1" outlineLevel="1">
      <c r="B315" s="194"/>
      <c r="C315" s="195"/>
      <c r="D315" s="196"/>
      <c r="E315" s="222"/>
      <c r="F315" s="223"/>
      <c r="G315" s="179">
        <f>IF(AND(F315&lt;&gt;0,$D$31&lt;&gt;0),F315/$D$31,0)</f>
        <v>0</v>
      </c>
      <c r="H315" s="207" t="s">
        <v>142</v>
      </c>
      <c r="I315" s="181">
        <v>0</v>
      </c>
      <c r="J315" s="179">
        <f t="shared" si="91"/>
        <v>0</v>
      </c>
      <c r="K315" s="224"/>
      <c r="L315" s="235"/>
      <c r="M315" s="236"/>
      <c r="N315" s="186">
        <f t="shared" ref="N315:N328" si="94">IF(M315&lt;&gt;0,INT(59/M315),0)</f>
        <v>0</v>
      </c>
      <c r="O315" s="187">
        <f t="shared" ref="O315:O328" si="95">F315*N315</f>
        <v>0</v>
      </c>
      <c r="P315" s="188">
        <v>0</v>
      </c>
      <c r="Q315" s="189">
        <f t="shared" ref="Q315:Q328" si="96">O315*P315</f>
        <v>0</v>
      </c>
      <c r="R315" s="225"/>
      <c r="S315" s="226"/>
      <c r="T315" s="181">
        <v>0</v>
      </c>
      <c r="U315" s="181">
        <v>0</v>
      </c>
      <c r="V315" s="192">
        <f t="shared" si="81"/>
        <v>1</v>
      </c>
      <c r="W315" s="193">
        <f t="shared" si="92"/>
        <v>0</v>
      </c>
      <c r="X315" s="193">
        <f t="shared" si="82"/>
        <v>0</v>
      </c>
      <c r="Y315" s="193">
        <f t="shared" si="93"/>
        <v>0</v>
      </c>
      <c r="Z315" s="193">
        <f t="shared" si="82"/>
        <v>0</v>
      </c>
      <c r="AB315" s="169"/>
      <c r="AC315" s="169"/>
      <c r="AD315" s="170"/>
      <c r="AE315" s="169"/>
      <c r="AF315" s="170"/>
      <c r="AG315" s="171"/>
      <c r="AH315" s="172"/>
      <c r="AI315" s="172"/>
      <c r="AJ315" s="173"/>
      <c r="AK315" s="169"/>
      <c r="AL315" s="169"/>
      <c r="AM315" s="169"/>
      <c r="AN315" s="169"/>
    </row>
    <row r="316" spans="2:40" s="122" customFormat="1" ht="15.6" hidden="1" customHeight="1" outlineLevel="1">
      <c r="B316" s="194"/>
      <c r="C316" s="195"/>
      <c r="D316" s="196"/>
      <c r="E316" s="222"/>
      <c r="F316" s="223"/>
      <c r="G316" s="179">
        <f t="shared" ref="G316:G327" si="97">IF(AND(F316&lt;&gt;0,$D$31&lt;&gt;0),F316/$D$31,0)</f>
        <v>0</v>
      </c>
      <c r="H316" s="207" t="s">
        <v>142</v>
      </c>
      <c r="I316" s="181">
        <v>0</v>
      </c>
      <c r="J316" s="179">
        <f t="shared" si="91"/>
        <v>0</v>
      </c>
      <c r="K316" s="224"/>
      <c r="L316" s="235"/>
      <c r="M316" s="236"/>
      <c r="N316" s="186">
        <f t="shared" si="94"/>
        <v>0</v>
      </c>
      <c r="O316" s="187">
        <f t="shared" si="95"/>
        <v>0</v>
      </c>
      <c r="P316" s="188">
        <v>0</v>
      </c>
      <c r="Q316" s="189">
        <f t="shared" si="96"/>
        <v>0</v>
      </c>
      <c r="R316" s="225"/>
      <c r="S316" s="226"/>
      <c r="T316" s="181">
        <v>0</v>
      </c>
      <c r="U316" s="181">
        <v>0</v>
      </c>
      <c r="V316" s="192">
        <f t="shared" si="81"/>
        <v>1</v>
      </c>
      <c r="W316" s="193">
        <f t="shared" si="92"/>
        <v>0</v>
      </c>
      <c r="X316" s="193">
        <f t="shared" si="82"/>
        <v>0</v>
      </c>
      <c r="Y316" s="193">
        <f t="shared" si="93"/>
        <v>0</v>
      </c>
      <c r="Z316" s="193">
        <f t="shared" si="82"/>
        <v>0</v>
      </c>
      <c r="AB316" s="169"/>
      <c r="AC316" s="169"/>
      <c r="AD316" s="170"/>
      <c r="AE316" s="169"/>
      <c r="AF316" s="170"/>
      <c r="AG316" s="171"/>
      <c r="AH316" s="172"/>
      <c r="AI316" s="172"/>
      <c r="AJ316" s="173"/>
      <c r="AK316" s="169"/>
      <c r="AL316" s="169"/>
      <c r="AM316" s="169"/>
      <c r="AN316" s="169"/>
    </row>
    <row r="317" spans="2:40" s="122" customFormat="1" ht="15.6" hidden="1" customHeight="1" outlineLevel="1">
      <c r="B317" s="194"/>
      <c r="C317" s="195"/>
      <c r="D317" s="196"/>
      <c r="E317" s="222"/>
      <c r="F317" s="223"/>
      <c r="G317" s="179">
        <f t="shared" si="97"/>
        <v>0</v>
      </c>
      <c r="H317" s="207" t="s">
        <v>142</v>
      </c>
      <c r="I317" s="181">
        <v>0</v>
      </c>
      <c r="J317" s="179">
        <f t="shared" si="91"/>
        <v>0</v>
      </c>
      <c r="K317" s="224"/>
      <c r="L317" s="235"/>
      <c r="M317" s="236"/>
      <c r="N317" s="186">
        <f t="shared" si="94"/>
        <v>0</v>
      </c>
      <c r="O317" s="187">
        <f t="shared" si="95"/>
        <v>0</v>
      </c>
      <c r="P317" s="188">
        <v>0</v>
      </c>
      <c r="Q317" s="189">
        <f t="shared" si="96"/>
        <v>0</v>
      </c>
      <c r="R317" s="225"/>
      <c r="S317" s="226"/>
      <c r="T317" s="181">
        <v>0</v>
      </c>
      <c r="U317" s="181">
        <v>0</v>
      </c>
      <c r="V317" s="192">
        <f t="shared" si="81"/>
        <v>1</v>
      </c>
      <c r="W317" s="193">
        <f t="shared" si="92"/>
        <v>0</v>
      </c>
      <c r="X317" s="193">
        <f t="shared" si="82"/>
        <v>0</v>
      </c>
      <c r="Y317" s="193">
        <f t="shared" si="93"/>
        <v>0</v>
      </c>
      <c r="Z317" s="193">
        <f t="shared" si="82"/>
        <v>0</v>
      </c>
      <c r="AB317" s="169"/>
      <c r="AC317" s="169"/>
      <c r="AD317" s="170"/>
      <c r="AE317" s="169"/>
      <c r="AF317" s="170"/>
      <c r="AG317" s="171"/>
      <c r="AH317" s="172"/>
      <c r="AI317" s="172"/>
      <c r="AJ317" s="173"/>
      <c r="AK317" s="169"/>
      <c r="AL317" s="169"/>
      <c r="AM317" s="169"/>
      <c r="AN317" s="169"/>
    </row>
    <row r="318" spans="2:40" s="122" customFormat="1" ht="15.6" hidden="1" customHeight="1" outlineLevel="1">
      <c r="B318" s="194"/>
      <c r="C318" s="195"/>
      <c r="D318" s="196"/>
      <c r="E318" s="222"/>
      <c r="F318" s="223"/>
      <c r="G318" s="179">
        <f t="shared" si="97"/>
        <v>0</v>
      </c>
      <c r="H318" s="207" t="s">
        <v>142</v>
      </c>
      <c r="I318" s="181">
        <v>0</v>
      </c>
      <c r="J318" s="179">
        <f t="shared" si="91"/>
        <v>0</v>
      </c>
      <c r="K318" s="224"/>
      <c r="L318" s="235"/>
      <c r="M318" s="236"/>
      <c r="N318" s="186">
        <f t="shared" si="94"/>
        <v>0</v>
      </c>
      <c r="O318" s="187">
        <f t="shared" si="95"/>
        <v>0</v>
      </c>
      <c r="P318" s="188">
        <v>0</v>
      </c>
      <c r="Q318" s="189">
        <f t="shared" si="96"/>
        <v>0</v>
      </c>
      <c r="R318" s="225"/>
      <c r="S318" s="226"/>
      <c r="T318" s="181">
        <v>0</v>
      </c>
      <c r="U318" s="181">
        <v>0</v>
      </c>
      <c r="V318" s="192">
        <f t="shared" si="81"/>
        <v>1</v>
      </c>
      <c r="W318" s="193">
        <f t="shared" si="92"/>
        <v>0</v>
      </c>
      <c r="X318" s="193">
        <f t="shared" si="82"/>
        <v>0</v>
      </c>
      <c r="Y318" s="193">
        <f t="shared" si="93"/>
        <v>0</v>
      </c>
      <c r="Z318" s="193">
        <f t="shared" si="82"/>
        <v>0</v>
      </c>
      <c r="AB318" s="169"/>
      <c r="AC318" s="169"/>
      <c r="AD318" s="170"/>
      <c r="AE318" s="169"/>
      <c r="AF318" s="170"/>
      <c r="AG318" s="171"/>
      <c r="AH318" s="172"/>
      <c r="AI318" s="172"/>
      <c r="AJ318" s="173"/>
      <c r="AK318" s="169"/>
      <c r="AL318" s="169"/>
      <c r="AM318" s="169"/>
      <c r="AN318" s="169"/>
    </row>
    <row r="319" spans="2:40" s="122" customFormat="1" ht="15.6" hidden="1" customHeight="1" outlineLevel="1">
      <c r="B319" s="194"/>
      <c r="C319" s="195"/>
      <c r="D319" s="196"/>
      <c r="E319" s="222"/>
      <c r="F319" s="223"/>
      <c r="G319" s="179">
        <f t="shared" si="97"/>
        <v>0</v>
      </c>
      <c r="H319" s="207" t="s">
        <v>142</v>
      </c>
      <c r="I319" s="181">
        <v>0</v>
      </c>
      <c r="J319" s="179">
        <f t="shared" si="91"/>
        <v>0</v>
      </c>
      <c r="K319" s="224"/>
      <c r="L319" s="235"/>
      <c r="M319" s="236"/>
      <c r="N319" s="186">
        <f t="shared" si="94"/>
        <v>0</v>
      </c>
      <c r="O319" s="187">
        <f t="shared" si="95"/>
        <v>0</v>
      </c>
      <c r="P319" s="188">
        <v>0</v>
      </c>
      <c r="Q319" s="189">
        <f t="shared" si="96"/>
        <v>0</v>
      </c>
      <c r="R319" s="225"/>
      <c r="S319" s="226"/>
      <c r="T319" s="181">
        <v>0</v>
      </c>
      <c r="U319" s="181">
        <v>0</v>
      </c>
      <c r="V319" s="192">
        <f t="shared" si="81"/>
        <v>1</v>
      </c>
      <c r="W319" s="193">
        <f t="shared" si="92"/>
        <v>0</v>
      </c>
      <c r="X319" s="193">
        <f t="shared" si="82"/>
        <v>0</v>
      </c>
      <c r="Y319" s="193">
        <f t="shared" si="93"/>
        <v>0</v>
      </c>
      <c r="Z319" s="193">
        <f t="shared" si="82"/>
        <v>0</v>
      </c>
      <c r="AB319" s="169"/>
      <c r="AC319" s="169"/>
      <c r="AD319" s="170"/>
      <c r="AE319" s="169"/>
      <c r="AF319" s="170"/>
      <c r="AG319" s="171"/>
      <c r="AH319" s="172"/>
      <c r="AI319" s="172"/>
      <c r="AJ319" s="173"/>
      <c r="AK319" s="169"/>
      <c r="AL319" s="169"/>
      <c r="AM319" s="169"/>
      <c r="AN319" s="169"/>
    </row>
    <row r="320" spans="2:40" s="122" customFormat="1" ht="15.6" hidden="1" customHeight="1" outlineLevel="1">
      <c r="B320" s="194"/>
      <c r="C320" s="195"/>
      <c r="D320" s="196"/>
      <c r="E320" s="222"/>
      <c r="F320" s="223"/>
      <c r="G320" s="179">
        <f t="shared" si="97"/>
        <v>0</v>
      </c>
      <c r="H320" s="207" t="s">
        <v>142</v>
      </c>
      <c r="I320" s="181">
        <v>0</v>
      </c>
      <c r="J320" s="179">
        <f t="shared" si="91"/>
        <v>0</v>
      </c>
      <c r="K320" s="224"/>
      <c r="L320" s="235"/>
      <c r="M320" s="236"/>
      <c r="N320" s="186">
        <f t="shared" si="94"/>
        <v>0</v>
      </c>
      <c r="O320" s="187">
        <f t="shared" si="95"/>
        <v>0</v>
      </c>
      <c r="P320" s="188">
        <v>0</v>
      </c>
      <c r="Q320" s="189">
        <f t="shared" si="96"/>
        <v>0</v>
      </c>
      <c r="R320" s="225"/>
      <c r="S320" s="226"/>
      <c r="T320" s="181">
        <v>0</v>
      </c>
      <c r="U320" s="181">
        <v>0</v>
      </c>
      <c r="V320" s="192">
        <f t="shared" si="81"/>
        <v>1</v>
      </c>
      <c r="W320" s="193">
        <f t="shared" si="92"/>
        <v>0</v>
      </c>
      <c r="X320" s="193">
        <f t="shared" si="82"/>
        <v>0</v>
      </c>
      <c r="Y320" s="193">
        <f t="shared" si="93"/>
        <v>0</v>
      </c>
      <c r="Z320" s="193">
        <f t="shared" si="82"/>
        <v>0</v>
      </c>
      <c r="AB320" s="169"/>
      <c r="AC320" s="169"/>
      <c r="AD320" s="170"/>
      <c r="AE320" s="169"/>
      <c r="AF320" s="170"/>
      <c r="AG320" s="171"/>
      <c r="AH320" s="172"/>
      <c r="AI320" s="172"/>
      <c r="AJ320" s="173"/>
      <c r="AK320" s="169"/>
      <c r="AL320" s="169"/>
      <c r="AM320" s="169"/>
      <c r="AN320" s="169"/>
    </row>
    <row r="321" spans="2:40" s="122" customFormat="1" ht="15.6" hidden="1" customHeight="1" outlineLevel="1">
      <c r="B321" s="194"/>
      <c r="C321" s="195"/>
      <c r="D321" s="196"/>
      <c r="E321" s="222"/>
      <c r="F321" s="223"/>
      <c r="G321" s="179">
        <f t="shared" si="97"/>
        <v>0</v>
      </c>
      <c r="H321" s="207" t="s">
        <v>142</v>
      </c>
      <c r="I321" s="181">
        <v>0</v>
      </c>
      <c r="J321" s="179">
        <f t="shared" si="91"/>
        <v>0</v>
      </c>
      <c r="K321" s="224"/>
      <c r="L321" s="235"/>
      <c r="M321" s="236"/>
      <c r="N321" s="186">
        <f t="shared" si="94"/>
        <v>0</v>
      </c>
      <c r="O321" s="187">
        <f t="shared" si="95"/>
        <v>0</v>
      </c>
      <c r="P321" s="188">
        <v>0</v>
      </c>
      <c r="Q321" s="189">
        <f t="shared" si="96"/>
        <v>0</v>
      </c>
      <c r="R321" s="225"/>
      <c r="S321" s="226"/>
      <c r="T321" s="181">
        <v>0</v>
      </c>
      <c r="U321" s="181">
        <v>0</v>
      </c>
      <c r="V321" s="192">
        <f t="shared" si="81"/>
        <v>1</v>
      </c>
      <c r="W321" s="193">
        <f t="shared" si="92"/>
        <v>0</v>
      </c>
      <c r="X321" s="193">
        <f t="shared" si="82"/>
        <v>0</v>
      </c>
      <c r="Y321" s="193">
        <f t="shared" si="93"/>
        <v>0</v>
      </c>
      <c r="Z321" s="193">
        <f t="shared" si="82"/>
        <v>0</v>
      </c>
      <c r="AB321" s="169"/>
      <c r="AC321" s="169"/>
      <c r="AD321" s="170"/>
      <c r="AE321" s="169"/>
      <c r="AF321" s="170"/>
      <c r="AG321" s="171"/>
      <c r="AH321" s="172"/>
      <c r="AI321" s="172"/>
      <c r="AJ321" s="173"/>
      <c r="AK321" s="169"/>
      <c r="AL321" s="169"/>
      <c r="AM321" s="169"/>
      <c r="AN321" s="169"/>
    </row>
    <row r="322" spans="2:40" s="122" customFormat="1" ht="15.6" hidden="1" customHeight="1" outlineLevel="1">
      <c r="B322" s="194"/>
      <c r="C322" s="195"/>
      <c r="D322" s="196"/>
      <c r="E322" s="222"/>
      <c r="F322" s="223"/>
      <c r="G322" s="179">
        <f t="shared" si="97"/>
        <v>0</v>
      </c>
      <c r="H322" s="207" t="s">
        <v>142</v>
      </c>
      <c r="I322" s="181">
        <v>0</v>
      </c>
      <c r="J322" s="179">
        <f t="shared" si="91"/>
        <v>0</v>
      </c>
      <c r="K322" s="224"/>
      <c r="L322" s="235"/>
      <c r="M322" s="236"/>
      <c r="N322" s="186">
        <f t="shared" si="94"/>
        <v>0</v>
      </c>
      <c r="O322" s="187">
        <f t="shared" si="95"/>
        <v>0</v>
      </c>
      <c r="P322" s="188">
        <v>0</v>
      </c>
      <c r="Q322" s="189">
        <f t="shared" si="96"/>
        <v>0</v>
      </c>
      <c r="R322" s="225"/>
      <c r="S322" s="226"/>
      <c r="T322" s="181">
        <v>0</v>
      </c>
      <c r="U322" s="181">
        <v>0</v>
      </c>
      <c r="V322" s="192">
        <f t="shared" si="81"/>
        <v>1</v>
      </c>
      <c r="W322" s="193">
        <f t="shared" si="92"/>
        <v>0</v>
      </c>
      <c r="X322" s="193">
        <f t="shared" si="82"/>
        <v>0</v>
      </c>
      <c r="Y322" s="193">
        <f t="shared" si="93"/>
        <v>0</v>
      </c>
      <c r="Z322" s="193">
        <f t="shared" si="82"/>
        <v>0</v>
      </c>
      <c r="AB322" s="169"/>
      <c r="AC322" s="169"/>
      <c r="AD322" s="170"/>
      <c r="AE322" s="169"/>
      <c r="AF322" s="170"/>
      <c r="AG322" s="171"/>
      <c r="AH322" s="172"/>
      <c r="AI322" s="172"/>
      <c r="AJ322" s="173"/>
      <c r="AK322" s="169"/>
      <c r="AL322" s="169"/>
      <c r="AM322" s="169"/>
      <c r="AN322" s="169"/>
    </row>
    <row r="323" spans="2:40" s="122" customFormat="1" ht="15.6" hidden="1" customHeight="1" outlineLevel="1">
      <c r="B323" s="194"/>
      <c r="C323" s="195"/>
      <c r="D323" s="196"/>
      <c r="E323" s="222"/>
      <c r="F323" s="223"/>
      <c r="G323" s="179">
        <f t="shared" si="97"/>
        <v>0</v>
      </c>
      <c r="H323" s="207" t="s">
        <v>142</v>
      </c>
      <c r="I323" s="181">
        <v>0</v>
      </c>
      <c r="J323" s="179">
        <f t="shared" si="91"/>
        <v>0</v>
      </c>
      <c r="K323" s="224"/>
      <c r="L323" s="235"/>
      <c r="M323" s="236"/>
      <c r="N323" s="186">
        <f t="shared" si="94"/>
        <v>0</v>
      </c>
      <c r="O323" s="187">
        <f t="shared" si="95"/>
        <v>0</v>
      </c>
      <c r="P323" s="188">
        <v>0</v>
      </c>
      <c r="Q323" s="189">
        <f t="shared" si="96"/>
        <v>0</v>
      </c>
      <c r="R323" s="225"/>
      <c r="S323" s="226"/>
      <c r="T323" s="181">
        <v>0</v>
      </c>
      <c r="U323" s="181">
        <v>0</v>
      </c>
      <c r="V323" s="192">
        <f t="shared" si="81"/>
        <v>1</v>
      </c>
      <c r="W323" s="193">
        <f t="shared" si="92"/>
        <v>0</v>
      </c>
      <c r="X323" s="193">
        <f t="shared" si="82"/>
        <v>0</v>
      </c>
      <c r="Y323" s="193">
        <f t="shared" si="93"/>
        <v>0</v>
      </c>
      <c r="Z323" s="193">
        <f t="shared" si="82"/>
        <v>0</v>
      </c>
      <c r="AB323" s="169"/>
      <c r="AC323" s="169"/>
      <c r="AD323" s="170"/>
      <c r="AE323" s="169"/>
      <c r="AF323" s="170"/>
      <c r="AG323" s="171"/>
      <c r="AH323" s="172"/>
      <c r="AI323" s="172"/>
      <c r="AJ323" s="173"/>
      <c r="AK323" s="169"/>
      <c r="AL323" s="169"/>
      <c r="AM323" s="169"/>
      <c r="AN323" s="169"/>
    </row>
    <row r="324" spans="2:40" s="122" customFormat="1" ht="15.6" hidden="1" customHeight="1" outlineLevel="1">
      <c r="B324" s="194"/>
      <c r="C324" s="195"/>
      <c r="D324" s="196"/>
      <c r="E324" s="222"/>
      <c r="F324" s="223"/>
      <c r="G324" s="179">
        <f t="shared" si="97"/>
        <v>0</v>
      </c>
      <c r="H324" s="207" t="s">
        <v>142</v>
      </c>
      <c r="I324" s="181">
        <v>0</v>
      </c>
      <c r="J324" s="179">
        <f t="shared" si="91"/>
        <v>0</v>
      </c>
      <c r="K324" s="224"/>
      <c r="L324" s="235"/>
      <c r="M324" s="236"/>
      <c r="N324" s="186">
        <f t="shared" si="94"/>
        <v>0</v>
      </c>
      <c r="O324" s="187">
        <f t="shared" si="95"/>
        <v>0</v>
      </c>
      <c r="P324" s="188">
        <v>0</v>
      </c>
      <c r="Q324" s="189">
        <f t="shared" si="96"/>
        <v>0</v>
      </c>
      <c r="R324" s="225"/>
      <c r="S324" s="226"/>
      <c r="T324" s="181">
        <v>0</v>
      </c>
      <c r="U324" s="181">
        <v>0</v>
      </c>
      <c r="V324" s="192">
        <f t="shared" si="81"/>
        <v>1</v>
      </c>
      <c r="W324" s="193">
        <f t="shared" si="92"/>
        <v>0</v>
      </c>
      <c r="X324" s="193">
        <f t="shared" si="82"/>
        <v>0</v>
      </c>
      <c r="Y324" s="193">
        <f t="shared" si="93"/>
        <v>0</v>
      </c>
      <c r="Z324" s="193">
        <f t="shared" si="82"/>
        <v>0</v>
      </c>
      <c r="AB324" s="169"/>
      <c r="AC324" s="169"/>
      <c r="AD324" s="170"/>
      <c r="AE324" s="169"/>
      <c r="AF324" s="170"/>
      <c r="AG324" s="171"/>
      <c r="AH324" s="172"/>
      <c r="AI324" s="172"/>
      <c r="AJ324" s="173"/>
      <c r="AK324" s="169"/>
      <c r="AL324" s="169"/>
      <c r="AM324" s="169"/>
      <c r="AN324" s="169"/>
    </row>
    <row r="325" spans="2:40" s="122" customFormat="1" ht="15.6" hidden="1" customHeight="1" outlineLevel="1">
      <c r="B325" s="194"/>
      <c r="C325" s="195"/>
      <c r="D325" s="196"/>
      <c r="E325" s="222"/>
      <c r="F325" s="223"/>
      <c r="G325" s="179">
        <f t="shared" si="97"/>
        <v>0</v>
      </c>
      <c r="H325" s="207" t="s">
        <v>142</v>
      </c>
      <c r="I325" s="181">
        <v>0</v>
      </c>
      <c r="J325" s="179">
        <f t="shared" si="91"/>
        <v>0</v>
      </c>
      <c r="K325" s="224"/>
      <c r="L325" s="235"/>
      <c r="M325" s="236"/>
      <c r="N325" s="186">
        <f t="shared" si="94"/>
        <v>0</v>
      </c>
      <c r="O325" s="187">
        <f t="shared" si="95"/>
        <v>0</v>
      </c>
      <c r="P325" s="188">
        <v>0</v>
      </c>
      <c r="Q325" s="189">
        <f t="shared" si="96"/>
        <v>0</v>
      </c>
      <c r="R325" s="225"/>
      <c r="S325" s="226"/>
      <c r="T325" s="181">
        <v>0</v>
      </c>
      <c r="U325" s="181">
        <v>0</v>
      </c>
      <c r="V325" s="192">
        <f t="shared" si="81"/>
        <v>1</v>
      </c>
      <c r="W325" s="193">
        <f t="shared" si="92"/>
        <v>0</v>
      </c>
      <c r="X325" s="193">
        <f t="shared" si="82"/>
        <v>0</v>
      </c>
      <c r="Y325" s="193">
        <f t="shared" si="93"/>
        <v>0</v>
      </c>
      <c r="Z325" s="193">
        <f t="shared" si="82"/>
        <v>0</v>
      </c>
      <c r="AB325" s="169"/>
      <c r="AC325" s="169"/>
      <c r="AD325" s="170"/>
      <c r="AE325" s="169"/>
      <c r="AF325" s="170"/>
      <c r="AG325" s="171"/>
      <c r="AH325" s="172"/>
      <c r="AI325" s="172"/>
      <c r="AJ325" s="173"/>
      <c r="AK325" s="169"/>
      <c r="AL325" s="169"/>
      <c r="AM325" s="169"/>
      <c r="AN325" s="169"/>
    </row>
    <row r="326" spans="2:40" s="122" customFormat="1" ht="15.6" hidden="1" customHeight="1" outlineLevel="1">
      <c r="B326" s="194"/>
      <c r="C326" s="195"/>
      <c r="D326" s="196"/>
      <c r="E326" s="222"/>
      <c r="F326" s="223"/>
      <c r="G326" s="179">
        <f t="shared" si="97"/>
        <v>0</v>
      </c>
      <c r="H326" s="207" t="s">
        <v>142</v>
      </c>
      <c r="I326" s="181">
        <v>0</v>
      </c>
      <c r="J326" s="179">
        <f t="shared" si="91"/>
        <v>0</v>
      </c>
      <c r="K326" s="224"/>
      <c r="L326" s="235"/>
      <c r="M326" s="236"/>
      <c r="N326" s="186">
        <f t="shared" si="94"/>
        <v>0</v>
      </c>
      <c r="O326" s="187">
        <f t="shared" si="95"/>
        <v>0</v>
      </c>
      <c r="P326" s="188">
        <v>0</v>
      </c>
      <c r="Q326" s="189">
        <f t="shared" si="96"/>
        <v>0</v>
      </c>
      <c r="R326" s="225"/>
      <c r="S326" s="226"/>
      <c r="T326" s="181">
        <v>0</v>
      </c>
      <c r="U326" s="181">
        <v>0</v>
      </c>
      <c r="V326" s="192">
        <f t="shared" si="81"/>
        <v>1</v>
      </c>
      <c r="W326" s="193">
        <f t="shared" si="92"/>
        <v>0</v>
      </c>
      <c r="X326" s="193">
        <f t="shared" si="82"/>
        <v>0</v>
      </c>
      <c r="Y326" s="193">
        <f t="shared" si="93"/>
        <v>0</v>
      </c>
      <c r="Z326" s="193">
        <f t="shared" si="82"/>
        <v>0</v>
      </c>
      <c r="AB326" s="169"/>
      <c r="AC326" s="169"/>
      <c r="AD326" s="170"/>
      <c r="AE326" s="169"/>
      <c r="AF326" s="170"/>
      <c r="AG326" s="171"/>
      <c r="AH326" s="172"/>
      <c r="AI326" s="172"/>
      <c r="AJ326" s="173"/>
      <c r="AK326" s="169"/>
      <c r="AL326" s="169"/>
      <c r="AM326" s="169"/>
      <c r="AN326" s="169"/>
    </row>
    <row r="327" spans="2:40" s="122" customFormat="1" ht="15.6" hidden="1" customHeight="1" outlineLevel="1">
      <c r="B327" s="194"/>
      <c r="C327" s="195"/>
      <c r="D327" s="196"/>
      <c r="E327" s="222"/>
      <c r="F327" s="223"/>
      <c r="G327" s="179">
        <f t="shared" si="97"/>
        <v>0</v>
      </c>
      <c r="H327" s="207" t="s">
        <v>142</v>
      </c>
      <c r="I327" s="181">
        <v>0</v>
      </c>
      <c r="J327" s="179">
        <f t="shared" si="91"/>
        <v>0</v>
      </c>
      <c r="K327" s="224"/>
      <c r="L327" s="235"/>
      <c r="M327" s="236"/>
      <c r="N327" s="186">
        <f t="shared" si="94"/>
        <v>0</v>
      </c>
      <c r="O327" s="187">
        <f t="shared" si="95"/>
        <v>0</v>
      </c>
      <c r="P327" s="188">
        <v>0</v>
      </c>
      <c r="Q327" s="189">
        <f t="shared" si="96"/>
        <v>0</v>
      </c>
      <c r="R327" s="225"/>
      <c r="S327" s="226"/>
      <c r="T327" s="181">
        <v>0</v>
      </c>
      <c r="U327" s="181">
        <v>0</v>
      </c>
      <c r="V327" s="192">
        <f t="shared" si="81"/>
        <v>1</v>
      </c>
      <c r="W327" s="193">
        <f t="shared" si="92"/>
        <v>0</v>
      </c>
      <c r="X327" s="193">
        <f t="shared" si="82"/>
        <v>0</v>
      </c>
      <c r="Y327" s="193">
        <f t="shared" si="93"/>
        <v>0</v>
      </c>
      <c r="Z327" s="193">
        <f t="shared" si="82"/>
        <v>0</v>
      </c>
      <c r="AB327" s="169"/>
      <c r="AC327" s="169"/>
      <c r="AD327" s="170"/>
      <c r="AE327" s="169"/>
      <c r="AF327" s="170"/>
      <c r="AG327" s="171"/>
      <c r="AH327" s="172"/>
      <c r="AI327" s="172"/>
      <c r="AJ327" s="173"/>
      <c r="AK327" s="169"/>
      <c r="AL327" s="169"/>
      <c r="AM327" s="169"/>
      <c r="AN327" s="169"/>
    </row>
    <row r="328" spans="2:40" s="122" customFormat="1" ht="15.6" hidden="1" customHeight="1" outlineLevel="1">
      <c r="B328" s="199"/>
      <c r="C328" s="200"/>
      <c r="D328" s="201"/>
      <c r="E328" s="222"/>
      <c r="F328" s="223"/>
      <c r="G328" s="179">
        <f>IF(AND(F328&lt;&gt;0,$D$31&lt;&gt;0),F328/$D$31,0)</f>
        <v>0</v>
      </c>
      <c r="H328" s="207" t="s">
        <v>142</v>
      </c>
      <c r="I328" s="181">
        <v>0</v>
      </c>
      <c r="J328" s="179">
        <f t="shared" si="91"/>
        <v>0</v>
      </c>
      <c r="K328" s="224"/>
      <c r="L328" s="235"/>
      <c r="M328" s="236"/>
      <c r="N328" s="186">
        <f t="shared" si="94"/>
        <v>0</v>
      </c>
      <c r="O328" s="187">
        <f t="shared" si="95"/>
        <v>0</v>
      </c>
      <c r="P328" s="188">
        <v>0</v>
      </c>
      <c r="Q328" s="189">
        <f t="shared" si="96"/>
        <v>0</v>
      </c>
      <c r="R328" s="225"/>
      <c r="S328" s="226"/>
      <c r="T328" s="181">
        <v>0</v>
      </c>
      <c r="U328" s="181">
        <v>0</v>
      </c>
      <c r="V328" s="192">
        <f t="shared" si="81"/>
        <v>1</v>
      </c>
      <c r="W328" s="193">
        <f t="shared" si="92"/>
        <v>0</v>
      </c>
      <c r="X328" s="193">
        <f t="shared" si="82"/>
        <v>0</v>
      </c>
      <c r="Y328" s="193">
        <f t="shared" si="93"/>
        <v>0</v>
      </c>
      <c r="Z328" s="193">
        <f t="shared" si="82"/>
        <v>0</v>
      </c>
      <c r="AB328" s="169"/>
      <c r="AC328" s="169"/>
      <c r="AD328" s="170"/>
      <c r="AE328" s="169"/>
      <c r="AF328" s="170"/>
      <c r="AG328" s="171"/>
      <c r="AH328" s="172"/>
      <c r="AI328" s="172"/>
      <c r="AJ328" s="173"/>
      <c r="AK328" s="169"/>
      <c r="AL328" s="169"/>
      <c r="AM328" s="169"/>
      <c r="AN328" s="169"/>
    </row>
    <row r="329" spans="2:40" s="122" customFormat="1" ht="15.75" collapsed="1">
      <c r="B329" s="237">
        <v>3</v>
      </c>
      <c r="C329" s="203" t="s">
        <v>196</v>
      </c>
      <c r="D329" s="204"/>
      <c r="E329" s="205" t="s">
        <v>142</v>
      </c>
      <c r="F329" s="206">
        <f>SUM(F330:F349)</f>
        <v>0</v>
      </c>
      <c r="G329" s="206">
        <f>IF(AND(F329&lt;&gt;0,$D$31&lt;&gt;0),F329/$D$31,0)</f>
        <v>0</v>
      </c>
      <c r="H329" s="207" t="s">
        <v>142</v>
      </c>
      <c r="I329" s="208" t="s">
        <v>142</v>
      </c>
      <c r="J329" s="209">
        <f>SUM(J330:J349)</f>
        <v>0</v>
      </c>
      <c r="K329" s="210" t="s">
        <v>142</v>
      </c>
      <c r="L329" s="233" t="s">
        <v>142</v>
      </c>
      <c r="M329" s="234" t="s">
        <v>142</v>
      </c>
      <c r="N329" s="213" t="s">
        <v>142</v>
      </c>
      <c r="O329" s="214">
        <f>SUM(O330:O349)</f>
        <v>0</v>
      </c>
      <c r="P329" s="215" t="s">
        <v>142</v>
      </c>
      <c r="Q329" s="216">
        <f>SUM(Q330:Q349)</f>
        <v>0</v>
      </c>
      <c r="R329" s="217" t="s">
        <v>142</v>
      </c>
      <c r="S329" s="218" t="s">
        <v>142</v>
      </c>
      <c r="T329" s="219">
        <f>IF(W329&lt;&gt;0,W329/($F$329+$O$329),0)</f>
        <v>0</v>
      </c>
      <c r="U329" s="219">
        <f>IF(Y329&lt;&gt;0,Y329/($F$329+$O$329),0)</f>
        <v>0</v>
      </c>
      <c r="V329" s="220">
        <f t="shared" si="81"/>
        <v>1</v>
      </c>
      <c r="W329" s="221">
        <f>SUM(W330:W349)</f>
        <v>0</v>
      </c>
      <c r="X329" s="221">
        <f t="shared" si="82"/>
        <v>0</v>
      </c>
      <c r="Y329" s="221">
        <f>SUM(Y330:Y349)</f>
        <v>0</v>
      </c>
      <c r="Z329" s="221">
        <f t="shared" si="82"/>
        <v>0</v>
      </c>
      <c r="AB329" s="169"/>
      <c r="AC329" s="169"/>
      <c r="AD329" s="170"/>
      <c r="AE329" s="169"/>
      <c r="AF329" s="170"/>
      <c r="AG329" s="171"/>
      <c r="AH329" s="172"/>
      <c r="AI329" s="172"/>
      <c r="AJ329" s="173"/>
      <c r="AK329" s="169"/>
      <c r="AL329" s="169"/>
      <c r="AM329" s="169"/>
      <c r="AN329" s="169"/>
    </row>
    <row r="330" spans="2:40" s="122" customFormat="1" ht="15.6" hidden="1" customHeight="1" outlineLevel="1">
      <c r="B330" s="229">
        <v>3</v>
      </c>
      <c r="C330" s="175" t="s">
        <v>196</v>
      </c>
      <c r="D330" s="176"/>
      <c r="E330" s="222"/>
      <c r="F330" s="223"/>
      <c r="G330" s="179">
        <f>IF(AND(F330&lt;&gt;0,$D$31&lt;&gt;0),F330/$D$31,0)</f>
        <v>0</v>
      </c>
      <c r="H330" s="207" t="s">
        <v>142</v>
      </c>
      <c r="I330" s="181">
        <v>0</v>
      </c>
      <c r="J330" s="179">
        <f t="shared" si="91"/>
        <v>0</v>
      </c>
      <c r="K330" s="224"/>
      <c r="L330" s="235"/>
      <c r="M330" s="236"/>
      <c r="N330" s="186">
        <f>IF(M330&lt;&gt;0,INT(59/M330),0)</f>
        <v>0</v>
      </c>
      <c r="O330" s="187">
        <f>F330*N330</f>
        <v>0</v>
      </c>
      <c r="P330" s="188">
        <v>0</v>
      </c>
      <c r="Q330" s="189">
        <f>O330*P330</f>
        <v>0</v>
      </c>
      <c r="R330" s="225"/>
      <c r="S330" s="226"/>
      <c r="T330" s="181">
        <v>0</v>
      </c>
      <c r="U330" s="181">
        <v>0</v>
      </c>
      <c r="V330" s="192">
        <f t="shared" si="81"/>
        <v>1</v>
      </c>
      <c r="W330" s="193">
        <f t="shared" si="92"/>
        <v>0</v>
      </c>
      <c r="X330" s="193">
        <f t="shared" si="82"/>
        <v>0</v>
      </c>
      <c r="Y330" s="193">
        <f t="shared" si="93"/>
        <v>0</v>
      </c>
      <c r="Z330" s="193">
        <f t="shared" si="82"/>
        <v>0</v>
      </c>
      <c r="AB330" s="169"/>
      <c r="AC330" s="169"/>
      <c r="AD330" s="170"/>
      <c r="AE330" s="169"/>
      <c r="AF330" s="170"/>
      <c r="AG330" s="171"/>
      <c r="AH330" s="172"/>
      <c r="AI330" s="172"/>
      <c r="AJ330" s="173"/>
      <c r="AK330" s="169"/>
      <c r="AL330" s="169"/>
      <c r="AM330" s="169"/>
      <c r="AN330" s="169"/>
    </row>
    <row r="331" spans="2:40" s="122" customFormat="1" ht="15.6" hidden="1" customHeight="1" outlineLevel="1">
      <c r="B331" s="230"/>
      <c r="C331" s="195"/>
      <c r="D331" s="196"/>
      <c r="E331" s="222"/>
      <c r="F331" s="223"/>
      <c r="G331" s="179">
        <f>IF(AND(F331&lt;&gt;0,$D$31&lt;&gt;0),F331/$D$31,0)</f>
        <v>0</v>
      </c>
      <c r="H331" s="207" t="s">
        <v>142</v>
      </c>
      <c r="I331" s="181">
        <v>0</v>
      </c>
      <c r="J331" s="179">
        <f t="shared" si="91"/>
        <v>0</v>
      </c>
      <c r="K331" s="224"/>
      <c r="L331" s="235"/>
      <c r="M331" s="236"/>
      <c r="N331" s="186">
        <f t="shared" ref="N331:N349" si="98">IF(M331&lt;&gt;0,INT(59/M331),0)</f>
        <v>0</v>
      </c>
      <c r="O331" s="187">
        <f t="shared" ref="O331:O349" si="99">F331*N331</f>
        <v>0</v>
      </c>
      <c r="P331" s="188">
        <v>0</v>
      </c>
      <c r="Q331" s="189">
        <f t="shared" ref="Q331:Q349" si="100">O331*P331</f>
        <v>0</v>
      </c>
      <c r="R331" s="225"/>
      <c r="S331" s="226"/>
      <c r="T331" s="181">
        <v>0</v>
      </c>
      <c r="U331" s="181">
        <v>0</v>
      </c>
      <c r="V331" s="192">
        <f t="shared" si="81"/>
        <v>1</v>
      </c>
      <c r="W331" s="193">
        <f t="shared" si="92"/>
        <v>0</v>
      </c>
      <c r="X331" s="193">
        <f t="shared" si="82"/>
        <v>0</v>
      </c>
      <c r="Y331" s="193">
        <f t="shared" si="93"/>
        <v>0</v>
      </c>
      <c r="Z331" s="193">
        <f t="shared" si="82"/>
        <v>0</v>
      </c>
      <c r="AB331" s="169"/>
      <c r="AC331" s="169"/>
      <c r="AD331" s="170"/>
      <c r="AE331" s="169"/>
      <c r="AF331" s="170"/>
      <c r="AG331" s="171"/>
      <c r="AH331" s="172"/>
      <c r="AI331" s="172"/>
      <c r="AJ331" s="173"/>
      <c r="AK331" s="169"/>
      <c r="AL331" s="169"/>
      <c r="AM331" s="169"/>
      <c r="AN331" s="169"/>
    </row>
    <row r="332" spans="2:40" s="122" customFormat="1" ht="15.6" hidden="1" customHeight="1" outlineLevel="1">
      <c r="B332" s="230"/>
      <c r="C332" s="195"/>
      <c r="D332" s="196"/>
      <c r="E332" s="222"/>
      <c r="F332" s="223"/>
      <c r="G332" s="179">
        <f t="shared" ref="G332:G343" si="101">IF(AND(F332&lt;&gt;0,$D$31&lt;&gt;0),F332/$D$31,0)</f>
        <v>0</v>
      </c>
      <c r="H332" s="207" t="s">
        <v>142</v>
      </c>
      <c r="I332" s="181">
        <v>0</v>
      </c>
      <c r="J332" s="179">
        <f t="shared" si="91"/>
        <v>0</v>
      </c>
      <c r="K332" s="224"/>
      <c r="L332" s="235"/>
      <c r="M332" s="236"/>
      <c r="N332" s="186">
        <f t="shared" si="98"/>
        <v>0</v>
      </c>
      <c r="O332" s="187">
        <f t="shared" si="99"/>
        <v>0</v>
      </c>
      <c r="P332" s="188">
        <v>0</v>
      </c>
      <c r="Q332" s="189">
        <f t="shared" si="100"/>
        <v>0</v>
      </c>
      <c r="R332" s="225"/>
      <c r="S332" s="226"/>
      <c r="T332" s="181">
        <v>0</v>
      </c>
      <c r="U332" s="181">
        <v>0</v>
      </c>
      <c r="V332" s="192">
        <f t="shared" si="81"/>
        <v>1</v>
      </c>
      <c r="W332" s="193">
        <f t="shared" si="92"/>
        <v>0</v>
      </c>
      <c r="X332" s="193">
        <f t="shared" si="82"/>
        <v>0</v>
      </c>
      <c r="Y332" s="193">
        <f t="shared" si="93"/>
        <v>0</v>
      </c>
      <c r="Z332" s="193">
        <f t="shared" si="82"/>
        <v>0</v>
      </c>
      <c r="AB332" s="169"/>
      <c r="AC332" s="169"/>
      <c r="AD332" s="170"/>
      <c r="AE332" s="169"/>
      <c r="AF332" s="170"/>
      <c r="AG332" s="171"/>
      <c r="AH332" s="172"/>
      <c r="AI332" s="172"/>
      <c r="AJ332" s="173"/>
      <c r="AK332" s="169"/>
      <c r="AL332" s="169"/>
      <c r="AM332" s="169"/>
      <c r="AN332" s="169"/>
    </row>
    <row r="333" spans="2:40" s="122" customFormat="1" ht="15.6" hidden="1" customHeight="1" outlineLevel="1">
      <c r="B333" s="230"/>
      <c r="C333" s="195"/>
      <c r="D333" s="196"/>
      <c r="E333" s="222"/>
      <c r="F333" s="223"/>
      <c r="G333" s="179">
        <f t="shared" si="101"/>
        <v>0</v>
      </c>
      <c r="H333" s="207" t="s">
        <v>142</v>
      </c>
      <c r="I333" s="181">
        <v>0</v>
      </c>
      <c r="J333" s="179">
        <f t="shared" si="91"/>
        <v>0</v>
      </c>
      <c r="K333" s="224"/>
      <c r="L333" s="235"/>
      <c r="M333" s="236"/>
      <c r="N333" s="186">
        <f t="shared" si="98"/>
        <v>0</v>
      </c>
      <c r="O333" s="187">
        <f t="shared" si="99"/>
        <v>0</v>
      </c>
      <c r="P333" s="188">
        <v>0</v>
      </c>
      <c r="Q333" s="189">
        <f t="shared" si="100"/>
        <v>0</v>
      </c>
      <c r="R333" s="225"/>
      <c r="S333" s="226"/>
      <c r="T333" s="181">
        <v>0</v>
      </c>
      <c r="U333" s="181">
        <v>0</v>
      </c>
      <c r="V333" s="192">
        <f t="shared" si="81"/>
        <v>1</v>
      </c>
      <c r="W333" s="193">
        <f t="shared" si="92"/>
        <v>0</v>
      </c>
      <c r="X333" s="193">
        <f t="shared" si="82"/>
        <v>0</v>
      </c>
      <c r="Y333" s="193">
        <f t="shared" si="93"/>
        <v>0</v>
      </c>
      <c r="Z333" s="193">
        <f t="shared" si="82"/>
        <v>0</v>
      </c>
      <c r="AB333" s="169"/>
      <c r="AC333" s="169"/>
      <c r="AD333" s="170"/>
      <c r="AE333" s="169"/>
      <c r="AF333" s="170"/>
      <c r="AG333" s="171"/>
      <c r="AH333" s="172"/>
      <c r="AI333" s="172"/>
      <c r="AJ333" s="173"/>
      <c r="AK333" s="169"/>
      <c r="AL333" s="169"/>
      <c r="AM333" s="169"/>
      <c r="AN333" s="169"/>
    </row>
    <row r="334" spans="2:40" s="122" customFormat="1" ht="15.6" hidden="1" customHeight="1" outlineLevel="1">
      <c r="B334" s="230"/>
      <c r="C334" s="195"/>
      <c r="D334" s="196"/>
      <c r="E334" s="222"/>
      <c r="F334" s="223"/>
      <c r="G334" s="179">
        <f t="shared" si="101"/>
        <v>0</v>
      </c>
      <c r="H334" s="207" t="s">
        <v>142</v>
      </c>
      <c r="I334" s="181">
        <v>0</v>
      </c>
      <c r="J334" s="179">
        <f t="shared" si="91"/>
        <v>0</v>
      </c>
      <c r="K334" s="224"/>
      <c r="L334" s="235"/>
      <c r="M334" s="236"/>
      <c r="N334" s="186">
        <f t="shared" si="98"/>
        <v>0</v>
      </c>
      <c r="O334" s="187">
        <f t="shared" si="99"/>
        <v>0</v>
      </c>
      <c r="P334" s="188">
        <v>0</v>
      </c>
      <c r="Q334" s="189">
        <f t="shared" si="100"/>
        <v>0</v>
      </c>
      <c r="R334" s="225"/>
      <c r="S334" s="226"/>
      <c r="T334" s="181">
        <v>0</v>
      </c>
      <c r="U334" s="181">
        <v>0</v>
      </c>
      <c r="V334" s="192">
        <f t="shared" si="81"/>
        <v>1</v>
      </c>
      <c r="W334" s="193">
        <f t="shared" si="92"/>
        <v>0</v>
      </c>
      <c r="X334" s="193">
        <f t="shared" si="82"/>
        <v>0</v>
      </c>
      <c r="Y334" s="193">
        <f t="shared" si="93"/>
        <v>0</v>
      </c>
      <c r="Z334" s="193">
        <f t="shared" si="82"/>
        <v>0</v>
      </c>
      <c r="AB334" s="169"/>
      <c r="AC334" s="169"/>
      <c r="AD334" s="170"/>
      <c r="AE334" s="169"/>
      <c r="AF334" s="170"/>
      <c r="AG334" s="171"/>
      <c r="AH334" s="172"/>
      <c r="AI334" s="172"/>
      <c r="AJ334" s="173"/>
      <c r="AK334" s="169"/>
      <c r="AL334" s="169"/>
      <c r="AM334" s="169"/>
      <c r="AN334" s="169"/>
    </row>
    <row r="335" spans="2:40" s="122" customFormat="1" ht="15.6" hidden="1" customHeight="1" outlineLevel="1">
      <c r="B335" s="230"/>
      <c r="C335" s="195"/>
      <c r="D335" s="196"/>
      <c r="E335" s="222"/>
      <c r="F335" s="223"/>
      <c r="G335" s="179">
        <f t="shared" si="101"/>
        <v>0</v>
      </c>
      <c r="H335" s="207" t="s">
        <v>142</v>
      </c>
      <c r="I335" s="181">
        <v>0</v>
      </c>
      <c r="J335" s="179">
        <f t="shared" si="91"/>
        <v>0</v>
      </c>
      <c r="K335" s="224"/>
      <c r="L335" s="235"/>
      <c r="M335" s="236"/>
      <c r="N335" s="186">
        <f t="shared" si="98"/>
        <v>0</v>
      </c>
      <c r="O335" s="187">
        <f t="shared" si="99"/>
        <v>0</v>
      </c>
      <c r="P335" s="188">
        <v>0</v>
      </c>
      <c r="Q335" s="189">
        <f t="shared" si="100"/>
        <v>0</v>
      </c>
      <c r="R335" s="225"/>
      <c r="S335" s="226"/>
      <c r="T335" s="181">
        <v>0</v>
      </c>
      <c r="U335" s="181">
        <v>0</v>
      </c>
      <c r="V335" s="192">
        <f t="shared" si="81"/>
        <v>1</v>
      </c>
      <c r="W335" s="193">
        <f t="shared" si="92"/>
        <v>0</v>
      </c>
      <c r="X335" s="193">
        <f t="shared" si="82"/>
        <v>0</v>
      </c>
      <c r="Y335" s="193">
        <f t="shared" si="93"/>
        <v>0</v>
      </c>
      <c r="Z335" s="193">
        <f t="shared" si="82"/>
        <v>0</v>
      </c>
      <c r="AB335" s="169"/>
      <c r="AC335" s="169"/>
      <c r="AD335" s="170"/>
      <c r="AE335" s="169"/>
      <c r="AF335" s="170"/>
      <c r="AG335" s="171"/>
      <c r="AH335" s="172"/>
      <c r="AI335" s="172"/>
      <c r="AJ335" s="173"/>
      <c r="AK335" s="169"/>
      <c r="AL335" s="169"/>
      <c r="AM335" s="169"/>
      <c r="AN335" s="169"/>
    </row>
    <row r="336" spans="2:40" s="122" customFormat="1" ht="15.6" hidden="1" customHeight="1" outlineLevel="1">
      <c r="B336" s="230"/>
      <c r="C336" s="195"/>
      <c r="D336" s="196"/>
      <c r="E336" s="222"/>
      <c r="F336" s="223"/>
      <c r="G336" s="179">
        <f t="shared" si="101"/>
        <v>0</v>
      </c>
      <c r="H336" s="207" t="s">
        <v>142</v>
      </c>
      <c r="I336" s="181">
        <v>0</v>
      </c>
      <c r="J336" s="179">
        <f t="shared" si="91"/>
        <v>0</v>
      </c>
      <c r="K336" s="224"/>
      <c r="L336" s="235"/>
      <c r="M336" s="236"/>
      <c r="N336" s="186">
        <f t="shared" si="98"/>
        <v>0</v>
      </c>
      <c r="O336" s="187">
        <f t="shared" si="99"/>
        <v>0</v>
      </c>
      <c r="P336" s="188">
        <v>0</v>
      </c>
      <c r="Q336" s="189">
        <f t="shared" si="100"/>
        <v>0</v>
      </c>
      <c r="R336" s="225"/>
      <c r="S336" s="226"/>
      <c r="T336" s="181">
        <v>0</v>
      </c>
      <c r="U336" s="181">
        <v>0</v>
      </c>
      <c r="V336" s="192">
        <f t="shared" si="81"/>
        <v>1</v>
      </c>
      <c r="W336" s="193">
        <f t="shared" si="92"/>
        <v>0</v>
      </c>
      <c r="X336" s="193">
        <f t="shared" si="82"/>
        <v>0</v>
      </c>
      <c r="Y336" s="193">
        <f t="shared" si="93"/>
        <v>0</v>
      </c>
      <c r="Z336" s="193">
        <f t="shared" si="82"/>
        <v>0</v>
      </c>
      <c r="AB336" s="169"/>
      <c r="AC336" s="169"/>
      <c r="AD336" s="170"/>
      <c r="AE336" s="169"/>
      <c r="AF336" s="170"/>
      <c r="AG336" s="171"/>
      <c r="AH336" s="172"/>
      <c r="AI336" s="172"/>
      <c r="AJ336" s="173"/>
      <c r="AK336" s="169"/>
      <c r="AL336" s="169"/>
      <c r="AM336" s="169"/>
      <c r="AN336" s="169"/>
    </row>
    <row r="337" spans="2:40" s="122" customFormat="1" ht="15.6" hidden="1" customHeight="1" outlineLevel="1">
      <c r="B337" s="230"/>
      <c r="C337" s="195"/>
      <c r="D337" s="196"/>
      <c r="E337" s="222"/>
      <c r="F337" s="223"/>
      <c r="G337" s="179">
        <f t="shared" si="101"/>
        <v>0</v>
      </c>
      <c r="H337" s="207" t="s">
        <v>142</v>
      </c>
      <c r="I337" s="181">
        <v>0</v>
      </c>
      <c r="J337" s="179">
        <f t="shared" si="91"/>
        <v>0</v>
      </c>
      <c r="K337" s="224"/>
      <c r="L337" s="235"/>
      <c r="M337" s="236"/>
      <c r="N337" s="186">
        <f t="shared" si="98"/>
        <v>0</v>
      </c>
      <c r="O337" s="187">
        <f t="shared" si="99"/>
        <v>0</v>
      </c>
      <c r="P337" s="188">
        <v>0</v>
      </c>
      <c r="Q337" s="189">
        <f t="shared" si="100"/>
        <v>0</v>
      </c>
      <c r="R337" s="225"/>
      <c r="S337" s="226"/>
      <c r="T337" s="181">
        <v>0</v>
      </c>
      <c r="U337" s="181">
        <v>0</v>
      </c>
      <c r="V337" s="192">
        <f t="shared" si="81"/>
        <v>1</v>
      </c>
      <c r="W337" s="193">
        <f t="shared" si="92"/>
        <v>0</v>
      </c>
      <c r="X337" s="193">
        <f t="shared" si="82"/>
        <v>0</v>
      </c>
      <c r="Y337" s="193">
        <f t="shared" si="93"/>
        <v>0</v>
      </c>
      <c r="Z337" s="193">
        <f t="shared" si="82"/>
        <v>0</v>
      </c>
      <c r="AB337" s="169"/>
      <c r="AC337" s="169"/>
      <c r="AD337" s="170"/>
      <c r="AE337" s="169"/>
      <c r="AF337" s="170"/>
      <c r="AG337" s="171"/>
      <c r="AH337" s="172"/>
      <c r="AI337" s="172"/>
      <c r="AJ337" s="173"/>
      <c r="AK337" s="169"/>
      <c r="AL337" s="169"/>
      <c r="AM337" s="169"/>
      <c r="AN337" s="169"/>
    </row>
    <row r="338" spans="2:40" s="122" customFormat="1" ht="15.6" hidden="1" customHeight="1" outlineLevel="1">
      <c r="B338" s="230"/>
      <c r="C338" s="195"/>
      <c r="D338" s="196"/>
      <c r="E338" s="222"/>
      <c r="F338" s="223"/>
      <c r="G338" s="179">
        <f t="shared" si="101"/>
        <v>0</v>
      </c>
      <c r="H338" s="207" t="s">
        <v>142</v>
      </c>
      <c r="I338" s="181">
        <v>0</v>
      </c>
      <c r="J338" s="179">
        <f t="shared" si="91"/>
        <v>0</v>
      </c>
      <c r="K338" s="224"/>
      <c r="L338" s="235"/>
      <c r="M338" s="236"/>
      <c r="N338" s="186">
        <f t="shared" si="98"/>
        <v>0</v>
      </c>
      <c r="O338" s="187">
        <f t="shared" si="99"/>
        <v>0</v>
      </c>
      <c r="P338" s="188">
        <v>0</v>
      </c>
      <c r="Q338" s="189">
        <f t="shared" si="100"/>
        <v>0</v>
      </c>
      <c r="R338" s="225"/>
      <c r="S338" s="226"/>
      <c r="T338" s="181">
        <v>0</v>
      </c>
      <c r="U338" s="181">
        <v>0</v>
      </c>
      <c r="V338" s="192">
        <f t="shared" si="81"/>
        <v>1</v>
      </c>
      <c r="W338" s="193">
        <f t="shared" si="92"/>
        <v>0</v>
      </c>
      <c r="X338" s="193">
        <f t="shared" si="82"/>
        <v>0</v>
      </c>
      <c r="Y338" s="193">
        <f t="shared" si="93"/>
        <v>0</v>
      </c>
      <c r="Z338" s="193">
        <f t="shared" si="82"/>
        <v>0</v>
      </c>
      <c r="AB338" s="169"/>
      <c r="AC338" s="169"/>
      <c r="AD338" s="170"/>
      <c r="AE338" s="169"/>
      <c r="AF338" s="170"/>
      <c r="AG338" s="171"/>
      <c r="AH338" s="172"/>
      <c r="AI338" s="172"/>
      <c r="AJ338" s="173"/>
      <c r="AK338" s="169"/>
      <c r="AL338" s="169"/>
      <c r="AM338" s="169"/>
      <c r="AN338" s="169"/>
    </row>
    <row r="339" spans="2:40" s="122" customFormat="1" ht="15.6" hidden="1" customHeight="1" outlineLevel="1">
      <c r="B339" s="230"/>
      <c r="C339" s="195"/>
      <c r="D339" s="196"/>
      <c r="E339" s="222"/>
      <c r="F339" s="223"/>
      <c r="G339" s="179">
        <f t="shared" si="101"/>
        <v>0</v>
      </c>
      <c r="H339" s="207" t="s">
        <v>142</v>
      </c>
      <c r="I339" s="181">
        <v>0</v>
      </c>
      <c r="J339" s="179">
        <f t="shared" si="91"/>
        <v>0</v>
      </c>
      <c r="K339" s="224"/>
      <c r="L339" s="235"/>
      <c r="M339" s="236"/>
      <c r="N339" s="186">
        <f t="shared" si="98"/>
        <v>0</v>
      </c>
      <c r="O339" s="187">
        <f t="shared" si="99"/>
        <v>0</v>
      </c>
      <c r="P339" s="188">
        <v>0</v>
      </c>
      <c r="Q339" s="189">
        <f t="shared" si="100"/>
        <v>0</v>
      </c>
      <c r="R339" s="225"/>
      <c r="S339" s="226"/>
      <c r="T339" s="181">
        <v>0</v>
      </c>
      <c r="U339" s="181">
        <v>0</v>
      </c>
      <c r="V339" s="192">
        <f t="shared" si="81"/>
        <v>1</v>
      </c>
      <c r="W339" s="193">
        <f t="shared" si="92"/>
        <v>0</v>
      </c>
      <c r="X339" s="193">
        <f t="shared" si="82"/>
        <v>0</v>
      </c>
      <c r="Y339" s="193">
        <f t="shared" si="93"/>
        <v>0</v>
      </c>
      <c r="Z339" s="193">
        <f t="shared" si="82"/>
        <v>0</v>
      </c>
      <c r="AB339" s="169"/>
      <c r="AC339" s="169"/>
      <c r="AD339" s="170"/>
      <c r="AE339" s="169"/>
      <c r="AF339" s="170"/>
      <c r="AG339" s="171"/>
      <c r="AH339" s="172"/>
      <c r="AI339" s="172"/>
      <c r="AJ339" s="173"/>
      <c r="AK339" s="169"/>
      <c r="AL339" s="169"/>
      <c r="AM339" s="169"/>
      <c r="AN339" s="169"/>
    </row>
    <row r="340" spans="2:40" s="122" customFormat="1" ht="15.6" hidden="1" customHeight="1" outlineLevel="1">
      <c r="B340" s="230"/>
      <c r="C340" s="195"/>
      <c r="D340" s="196"/>
      <c r="E340" s="222"/>
      <c r="F340" s="223"/>
      <c r="G340" s="179">
        <f t="shared" si="101"/>
        <v>0</v>
      </c>
      <c r="H340" s="207" t="s">
        <v>142</v>
      </c>
      <c r="I340" s="181">
        <v>0</v>
      </c>
      <c r="J340" s="179">
        <f t="shared" si="91"/>
        <v>0</v>
      </c>
      <c r="K340" s="224"/>
      <c r="L340" s="235"/>
      <c r="M340" s="236"/>
      <c r="N340" s="186">
        <f t="shared" si="98"/>
        <v>0</v>
      </c>
      <c r="O340" s="187">
        <f t="shared" si="99"/>
        <v>0</v>
      </c>
      <c r="P340" s="188">
        <v>0</v>
      </c>
      <c r="Q340" s="189">
        <f t="shared" si="100"/>
        <v>0</v>
      </c>
      <c r="R340" s="225"/>
      <c r="S340" s="226"/>
      <c r="T340" s="181">
        <v>0</v>
      </c>
      <c r="U340" s="181">
        <v>0</v>
      </c>
      <c r="V340" s="192">
        <f t="shared" si="81"/>
        <v>1</v>
      </c>
      <c r="W340" s="193">
        <f t="shared" si="92"/>
        <v>0</v>
      </c>
      <c r="X340" s="193">
        <f t="shared" si="82"/>
        <v>0</v>
      </c>
      <c r="Y340" s="193">
        <f t="shared" si="93"/>
        <v>0</v>
      </c>
      <c r="Z340" s="193">
        <f t="shared" si="82"/>
        <v>0</v>
      </c>
      <c r="AB340" s="169"/>
      <c r="AC340" s="169"/>
      <c r="AD340" s="170"/>
      <c r="AE340" s="169"/>
      <c r="AF340" s="170"/>
      <c r="AG340" s="171"/>
      <c r="AH340" s="172"/>
      <c r="AI340" s="172"/>
      <c r="AJ340" s="173"/>
      <c r="AK340" s="169"/>
      <c r="AL340" s="169"/>
      <c r="AM340" s="169"/>
      <c r="AN340" s="169"/>
    </row>
    <row r="341" spans="2:40" s="122" customFormat="1" ht="15.6" hidden="1" customHeight="1" outlineLevel="1">
      <c r="B341" s="230"/>
      <c r="C341" s="195"/>
      <c r="D341" s="196"/>
      <c r="E341" s="222"/>
      <c r="F341" s="223"/>
      <c r="G341" s="179">
        <f t="shared" si="101"/>
        <v>0</v>
      </c>
      <c r="H341" s="207" t="s">
        <v>142</v>
      </c>
      <c r="I341" s="181">
        <v>0</v>
      </c>
      <c r="J341" s="179">
        <f t="shared" si="91"/>
        <v>0</v>
      </c>
      <c r="K341" s="224"/>
      <c r="L341" s="235"/>
      <c r="M341" s="236"/>
      <c r="N341" s="186">
        <f t="shared" si="98"/>
        <v>0</v>
      </c>
      <c r="O341" s="187">
        <f t="shared" si="99"/>
        <v>0</v>
      </c>
      <c r="P341" s="188">
        <v>0</v>
      </c>
      <c r="Q341" s="189">
        <f t="shared" si="100"/>
        <v>0</v>
      </c>
      <c r="R341" s="225"/>
      <c r="S341" s="226"/>
      <c r="T341" s="181">
        <v>0</v>
      </c>
      <c r="U341" s="181">
        <v>0</v>
      </c>
      <c r="V341" s="192">
        <f t="shared" si="81"/>
        <v>1</v>
      </c>
      <c r="W341" s="193">
        <f t="shared" si="92"/>
        <v>0</v>
      </c>
      <c r="X341" s="193">
        <f t="shared" si="82"/>
        <v>0</v>
      </c>
      <c r="Y341" s="193">
        <f t="shared" si="93"/>
        <v>0</v>
      </c>
      <c r="Z341" s="193">
        <f t="shared" si="82"/>
        <v>0</v>
      </c>
      <c r="AB341" s="169"/>
      <c r="AC341" s="169"/>
      <c r="AD341" s="170"/>
      <c r="AE341" s="169"/>
      <c r="AF341" s="170"/>
      <c r="AG341" s="171"/>
      <c r="AH341" s="172"/>
      <c r="AI341" s="172"/>
      <c r="AJ341" s="173"/>
      <c r="AK341" s="169"/>
      <c r="AL341" s="169"/>
      <c r="AM341" s="169"/>
      <c r="AN341" s="169"/>
    </row>
    <row r="342" spans="2:40" s="122" customFormat="1" ht="15.6" hidden="1" customHeight="1" outlineLevel="1">
      <c r="B342" s="230"/>
      <c r="C342" s="195"/>
      <c r="D342" s="196"/>
      <c r="E342" s="222"/>
      <c r="F342" s="223"/>
      <c r="G342" s="179">
        <f t="shared" si="101"/>
        <v>0</v>
      </c>
      <c r="H342" s="207" t="s">
        <v>142</v>
      </c>
      <c r="I342" s="181">
        <v>0</v>
      </c>
      <c r="J342" s="179">
        <f t="shared" si="91"/>
        <v>0</v>
      </c>
      <c r="K342" s="224"/>
      <c r="L342" s="235"/>
      <c r="M342" s="236"/>
      <c r="N342" s="186">
        <f t="shared" si="98"/>
        <v>0</v>
      </c>
      <c r="O342" s="187">
        <f t="shared" si="99"/>
        <v>0</v>
      </c>
      <c r="P342" s="188">
        <v>0</v>
      </c>
      <c r="Q342" s="189">
        <f t="shared" si="100"/>
        <v>0</v>
      </c>
      <c r="R342" s="225"/>
      <c r="S342" s="226"/>
      <c r="T342" s="181">
        <v>0</v>
      </c>
      <c r="U342" s="181">
        <v>0</v>
      </c>
      <c r="V342" s="192">
        <f t="shared" si="81"/>
        <v>1</v>
      </c>
      <c r="W342" s="193">
        <f t="shared" si="92"/>
        <v>0</v>
      </c>
      <c r="X342" s="193">
        <f t="shared" si="82"/>
        <v>0</v>
      </c>
      <c r="Y342" s="193">
        <f t="shared" si="93"/>
        <v>0</v>
      </c>
      <c r="Z342" s="193">
        <f t="shared" si="82"/>
        <v>0</v>
      </c>
      <c r="AB342" s="169"/>
      <c r="AC342" s="169"/>
      <c r="AD342" s="170"/>
      <c r="AE342" s="169"/>
      <c r="AF342" s="170"/>
      <c r="AG342" s="171"/>
      <c r="AH342" s="172"/>
      <c r="AI342" s="172"/>
      <c r="AJ342" s="173"/>
      <c r="AK342" s="169"/>
      <c r="AL342" s="169"/>
      <c r="AM342" s="169"/>
      <c r="AN342" s="169"/>
    </row>
    <row r="343" spans="2:40" s="122" customFormat="1" ht="15.6" hidden="1" customHeight="1" outlineLevel="1">
      <c r="B343" s="230"/>
      <c r="C343" s="195"/>
      <c r="D343" s="196"/>
      <c r="E343" s="222"/>
      <c r="F343" s="223"/>
      <c r="G343" s="179">
        <f t="shared" si="101"/>
        <v>0</v>
      </c>
      <c r="H343" s="207" t="s">
        <v>142</v>
      </c>
      <c r="I343" s="181">
        <v>0</v>
      </c>
      <c r="J343" s="179">
        <f t="shared" si="91"/>
        <v>0</v>
      </c>
      <c r="K343" s="224"/>
      <c r="L343" s="235"/>
      <c r="M343" s="236"/>
      <c r="N343" s="186">
        <f t="shared" si="98"/>
        <v>0</v>
      </c>
      <c r="O343" s="187">
        <f t="shared" si="99"/>
        <v>0</v>
      </c>
      <c r="P343" s="188">
        <v>0</v>
      </c>
      <c r="Q343" s="189">
        <f t="shared" si="100"/>
        <v>0</v>
      </c>
      <c r="R343" s="225"/>
      <c r="S343" s="226"/>
      <c r="T343" s="181">
        <v>0</v>
      </c>
      <c r="U343" s="181">
        <v>0</v>
      </c>
      <c r="V343" s="192">
        <f t="shared" si="81"/>
        <v>1</v>
      </c>
      <c r="W343" s="193">
        <f t="shared" si="92"/>
        <v>0</v>
      </c>
      <c r="X343" s="193">
        <f t="shared" si="82"/>
        <v>0</v>
      </c>
      <c r="Y343" s="193">
        <f t="shared" si="93"/>
        <v>0</v>
      </c>
      <c r="Z343" s="193">
        <f t="shared" si="82"/>
        <v>0</v>
      </c>
      <c r="AB343" s="169"/>
      <c r="AC343" s="169"/>
      <c r="AD343" s="170"/>
      <c r="AE343" s="169"/>
      <c r="AF343" s="170"/>
      <c r="AG343" s="171"/>
      <c r="AH343" s="172"/>
      <c r="AI343" s="172"/>
      <c r="AJ343" s="173"/>
      <c r="AK343" s="169"/>
      <c r="AL343" s="169"/>
      <c r="AM343" s="169"/>
      <c r="AN343" s="169"/>
    </row>
    <row r="344" spans="2:40" s="122" customFormat="1" ht="15.6" hidden="1" customHeight="1" outlineLevel="1">
      <c r="B344" s="230"/>
      <c r="C344" s="195"/>
      <c r="D344" s="196"/>
      <c r="E344" s="222"/>
      <c r="F344" s="223"/>
      <c r="G344" s="179">
        <f>IF(AND(F344&lt;&gt;0,$D$31&lt;&gt;0),F344/$D$31,0)</f>
        <v>0</v>
      </c>
      <c r="H344" s="207" t="s">
        <v>142</v>
      </c>
      <c r="I344" s="181">
        <v>0</v>
      </c>
      <c r="J344" s="179">
        <f t="shared" si="91"/>
        <v>0</v>
      </c>
      <c r="K344" s="224"/>
      <c r="L344" s="235"/>
      <c r="M344" s="236"/>
      <c r="N344" s="186">
        <f t="shared" si="98"/>
        <v>0</v>
      </c>
      <c r="O344" s="187">
        <f t="shared" si="99"/>
        <v>0</v>
      </c>
      <c r="P344" s="188">
        <v>0</v>
      </c>
      <c r="Q344" s="189">
        <f t="shared" si="100"/>
        <v>0</v>
      </c>
      <c r="R344" s="225"/>
      <c r="S344" s="226"/>
      <c r="T344" s="181">
        <v>0</v>
      </c>
      <c r="U344" s="181">
        <v>0</v>
      </c>
      <c r="V344" s="192">
        <f t="shared" si="81"/>
        <v>1</v>
      </c>
      <c r="W344" s="193">
        <f t="shared" si="92"/>
        <v>0</v>
      </c>
      <c r="X344" s="193">
        <f t="shared" si="82"/>
        <v>0</v>
      </c>
      <c r="Y344" s="193">
        <f t="shared" si="93"/>
        <v>0</v>
      </c>
      <c r="Z344" s="193">
        <f t="shared" si="82"/>
        <v>0</v>
      </c>
      <c r="AB344" s="169"/>
      <c r="AC344" s="169"/>
      <c r="AD344" s="170"/>
      <c r="AE344" s="169"/>
      <c r="AF344" s="170"/>
      <c r="AG344" s="171"/>
      <c r="AH344" s="172"/>
      <c r="AI344" s="172"/>
      <c r="AJ344" s="173"/>
      <c r="AK344" s="169"/>
      <c r="AL344" s="169"/>
      <c r="AM344" s="169"/>
      <c r="AN344" s="169"/>
    </row>
    <row r="345" spans="2:40" s="122" customFormat="1" ht="15.6" hidden="1" customHeight="1" outlineLevel="1">
      <c r="B345" s="230"/>
      <c r="C345" s="195"/>
      <c r="D345" s="196"/>
      <c r="E345" s="222"/>
      <c r="F345" s="223"/>
      <c r="G345" s="179">
        <f>IF(AND(F345&lt;&gt;0,$D$31&lt;&gt;0),F345/$D$31,0)</f>
        <v>0</v>
      </c>
      <c r="H345" s="207" t="s">
        <v>142</v>
      </c>
      <c r="I345" s="181">
        <v>0</v>
      </c>
      <c r="J345" s="179">
        <f t="shared" si="91"/>
        <v>0</v>
      </c>
      <c r="K345" s="224"/>
      <c r="L345" s="235"/>
      <c r="M345" s="236"/>
      <c r="N345" s="186">
        <f t="shared" si="98"/>
        <v>0</v>
      </c>
      <c r="O345" s="187">
        <f t="shared" si="99"/>
        <v>0</v>
      </c>
      <c r="P345" s="188">
        <v>0</v>
      </c>
      <c r="Q345" s="189">
        <f t="shared" si="100"/>
        <v>0</v>
      </c>
      <c r="R345" s="225"/>
      <c r="S345" s="226"/>
      <c r="T345" s="181">
        <v>0</v>
      </c>
      <c r="U345" s="181">
        <v>0</v>
      </c>
      <c r="V345" s="192">
        <f t="shared" si="81"/>
        <v>1</v>
      </c>
      <c r="W345" s="193">
        <f t="shared" si="92"/>
        <v>0</v>
      </c>
      <c r="X345" s="193">
        <f t="shared" si="82"/>
        <v>0</v>
      </c>
      <c r="Y345" s="193">
        <f t="shared" si="93"/>
        <v>0</v>
      </c>
      <c r="Z345" s="193">
        <f t="shared" si="82"/>
        <v>0</v>
      </c>
      <c r="AB345" s="169"/>
      <c r="AC345" s="169"/>
      <c r="AD345" s="170"/>
      <c r="AE345" s="169"/>
      <c r="AF345" s="170"/>
      <c r="AG345" s="171"/>
      <c r="AH345" s="172"/>
      <c r="AI345" s="172"/>
      <c r="AJ345" s="173"/>
      <c r="AK345" s="169"/>
      <c r="AL345" s="169"/>
      <c r="AM345" s="169"/>
      <c r="AN345" s="169"/>
    </row>
    <row r="346" spans="2:40" s="122" customFormat="1" ht="15.6" hidden="1" customHeight="1" outlineLevel="1">
      <c r="B346" s="230"/>
      <c r="C346" s="195"/>
      <c r="D346" s="196"/>
      <c r="E346" s="222"/>
      <c r="F346" s="223"/>
      <c r="G346" s="179">
        <f>IF(AND(F346&lt;&gt;0,$D$31&lt;&gt;0),F346/$D$31,0)</f>
        <v>0</v>
      </c>
      <c r="H346" s="207" t="s">
        <v>142</v>
      </c>
      <c r="I346" s="181">
        <v>0</v>
      </c>
      <c r="J346" s="179">
        <f t="shared" si="91"/>
        <v>0</v>
      </c>
      <c r="K346" s="224"/>
      <c r="L346" s="235"/>
      <c r="M346" s="236"/>
      <c r="N346" s="186">
        <f t="shared" si="98"/>
        <v>0</v>
      </c>
      <c r="O346" s="187">
        <f t="shared" si="99"/>
        <v>0</v>
      </c>
      <c r="P346" s="188">
        <v>0</v>
      </c>
      <c r="Q346" s="189">
        <f t="shared" si="100"/>
        <v>0</v>
      </c>
      <c r="R346" s="225"/>
      <c r="S346" s="226"/>
      <c r="T346" s="181">
        <v>0</v>
      </c>
      <c r="U346" s="181">
        <v>0</v>
      </c>
      <c r="V346" s="192">
        <f t="shared" si="81"/>
        <v>1</v>
      </c>
      <c r="W346" s="193">
        <f t="shared" si="92"/>
        <v>0</v>
      </c>
      <c r="X346" s="193">
        <f t="shared" si="82"/>
        <v>0</v>
      </c>
      <c r="Y346" s="193">
        <f t="shared" si="93"/>
        <v>0</v>
      </c>
      <c r="Z346" s="193">
        <f t="shared" si="82"/>
        <v>0</v>
      </c>
      <c r="AB346" s="169"/>
      <c r="AC346" s="169"/>
      <c r="AD346" s="170"/>
      <c r="AE346" s="169"/>
      <c r="AF346" s="170"/>
      <c r="AG346" s="171"/>
      <c r="AH346" s="172"/>
      <c r="AI346" s="172"/>
      <c r="AJ346" s="173"/>
      <c r="AK346" s="169"/>
      <c r="AL346" s="169"/>
      <c r="AM346" s="169"/>
      <c r="AN346" s="169"/>
    </row>
    <row r="347" spans="2:40" s="122" customFormat="1" ht="15.6" hidden="1" customHeight="1" outlineLevel="1">
      <c r="B347" s="230"/>
      <c r="C347" s="195"/>
      <c r="D347" s="196"/>
      <c r="E347" s="222"/>
      <c r="F347" s="223"/>
      <c r="G347" s="179">
        <f t="shared" ref="G347:G349" si="102">IF(AND(F347&lt;&gt;0,$D$31&lt;&gt;0),F347/$D$31,0)</f>
        <v>0</v>
      </c>
      <c r="H347" s="207" t="s">
        <v>142</v>
      </c>
      <c r="I347" s="181">
        <v>0</v>
      </c>
      <c r="J347" s="179">
        <f t="shared" si="91"/>
        <v>0</v>
      </c>
      <c r="K347" s="224"/>
      <c r="L347" s="235"/>
      <c r="M347" s="236"/>
      <c r="N347" s="186">
        <f t="shared" si="98"/>
        <v>0</v>
      </c>
      <c r="O347" s="187">
        <f t="shared" si="99"/>
        <v>0</v>
      </c>
      <c r="P347" s="188">
        <v>0</v>
      </c>
      <c r="Q347" s="189">
        <f t="shared" si="100"/>
        <v>0</v>
      </c>
      <c r="R347" s="225"/>
      <c r="S347" s="226"/>
      <c r="T347" s="181">
        <v>0</v>
      </c>
      <c r="U347" s="181">
        <v>0</v>
      </c>
      <c r="V347" s="192">
        <f t="shared" si="81"/>
        <v>1</v>
      </c>
      <c r="W347" s="193">
        <f t="shared" si="92"/>
        <v>0</v>
      </c>
      <c r="X347" s="193">
        <f t="shared" si="82"/>
        <v>0</v>
      </c>
      <c r="Y347" s="193">
        <f t="shared" si="93"/>
        <v>0</v>
      </c>
      <c r="Z347" s="193">
        <f t="shared" si="82"/>
        <v>0</v>
      </c>
      <c r="AB347" s="169"/>
      <c r="AC347" s="169"/>
      <c r="AD347" s="170"/>
      <c r="AE347" s="169"/>
      <c r="AF347" s="170"/>
      <c r="AG347" s="171"/>
      <c r="AH347" s="172"/>
      <c r="AI347" s="172"/>
      <c r="AJ347" s="173"/>
      <c r="AK347" s="169"/>
      <c r="AL347" s="169"/>
      <c r="AM347" s="169"/>
      <c r="AN347" s="169"/>
    </row>
    <row r="348" spans="2:40" s="122" customFormat="1" ht="15.6" hidden="1" customHeight="1" outlineLevel="1">
      <c r="B348" s="230"/>
      <c r="C348" s="195"/>
      <c r="D348" s="196"/>
      <c r="E348" s="222"/>
      <c r="F348" s="223"/>
      <c r="G348" s="179">
        <f t="shared" si="102"/>
        <v>0</v>
      </c>
      <c r="H348" s="207" t="s">
        <v>142</v>
      </c>
      <c r="I348" s="181">
        <v>0</v>
      </c>
      <c r="J348" s="179">
        <f t="shared" si="91"/>
        <v>0</v>
      </c>
      <c r="K348" s="224"/>
      <c r="L348" s="235"/>
      <c r="M348" s="236"/>
      <c r="N348" s="186">
        <f t="shared" si="98"/>
        <v>0</v>
      </c>
      <c r="O348" s="187">
        <f t="shared" si="99"/>
        <v>0</v>
      </c>
      <c r="P348" s="188">
        <v>0</v>
      </c>
      <c r="Q348" s="189">
        <f t="shared" si="100"/>
        <v>0</v>
      </c>
      <c r="R348" s="225"/>
      <c r="S348" s="226"/>
      <c r="T348" s="181">
        <v>0</v>
      </c>
      <c r="U348" s="181">
        <v>0</v>
      </c>
      <c r="V348" s="192">
        <f t="shared" si="81"/>
        <v>1</v>
      </c>
      <c r="W348" s="193">
        <f t="shared" si="92"/>
        <v>0</v>
      </c>
      <c r="X348" s="193">
        <f t="shared" si="82"/>
        <v>0</v>
      </c>
      <c r="Y348" s="193">
        <f t="shared" si="93"/>
        <v>0</v>
      </c>
      <c r="Z348" s="193">
        <f t="shared" si="82"/>
        <v>0</v>
      </c>
      <c r="AB348" s="169"/>
      <c r="AC348" s="169"/>
      <c r="AD348" s="170"/>
      <c r="AE348" s="169"/>
      <c r="AF348" s="170"/>
      <c r="AG348" s="171"/>
      <c r="AH348" s="172"/>
      <c r="AI348" s="172"/>
      <c r="AJ348" s="173"/>
      <c r="AK348" s="169"/>
      <c r="AL348" s="169"/>
      <c r="AM348" s="169"/>
      <c r="AN348" s="169"/>
    </row>
    <row r="349" spans="2:40" s="122" customFormat="1" ht="15.6" hidden="1" customHeight="1" outlineLevel="1">
      <c r="B349" s="231"/>
      <c r="C349" s="200"/>
      <c r="D349" s="201"/>
      <c r="E349" s="222"/>
      <c r="F349" s="223"/>
      <c r="G349" s="179">
        <f t="shared" si="102"/>
        <v>0</v>
      </c>
      <c r="H349" s="207" t="s">
        <v>142</v>
      </c>
      <c r="I349" s="181">
        <v>0</v>
      </c>
      <c r="J349" s="179">
        <f t="shared" si="91"/>
        <v>0</v>
      </c>
      <c r="K349" s="224"/>
      <c r="L349" s="235"/>
      <c r="M349" s="236"/>
      <c r="N349" s="186">
        <f t="shared" si="98"/>
        <v>0</v>
      </c>
      <c r="O349" s="187">
        <f t="shared" si="99"/>
        <v>0</v>
      </c>
      <c r="P349" s="188">
        <v>0</v>
      </c>
      <c r="Q349" s="189">
        <f t="shared" si="100"/>
        <v>0</v>
      </c>
      <c r="R349" s="225"/>
      <c r="S349" s="226"/>
      <c r="T349" s="181">
        <v>0</v>
      </c>
      <c r="U349" s="181">
        <v>0</v>
      </c>
      <c r="V349" s="192">
        <f t="shared" ref="V349:V412" si="103">1-T349-U349</f>
        <v>1</v>
      </c>
      <c r="W349" s="193">
        <f t="shared" si="92"/>
        <v>0</v>
      </c>
      <c r="X349" s="193">
        <f t="shared" ref="X349:Z412" si="104">IF(AND(W349&lt;&gt;0,$D$31&lt;&gt;0),W349/$D$31,0)</f>
        <v>0</v>
      </c>
      <c r="Y349" s="193">
        <f t="shared" si="93"/>
        <v>0</v>
      </c>
      <c r="Z349" s="193">
        <f t="shared" si="104"/>
        <v>0</v>
      </c>
      <c r="AB349" s="169"/>
      <c r="AC349" s="169"/>
      <c r="AD349" s="170"/>
      <c r="AE349" s="169"/>
      <c r="AF349" s="170"/>
      <c r="AG349" s="171"/>
      <c r="AH349" s="172"/>
      <c r="AI349" s="172"/>
      <c r="AJ349" s="173"/>
      <c r="AK349" s="169"/>
      <c r="AL349" s="169"/>
      <c r="AM349" s="169"/>
      <c r="AN349" s="169"/>
    </row>
    <row r="350" spans="2:40" s="122" customFormat="1" ht="15.75" collapsed="1">
      <c r="B350" s="237">
        <v>4</v>
      </c>
      <c r="C350" s="203" t="s">
        <v>197</v>
      </c>
      <c r="D350" s="204"/>
      <c r="E350" s="205" t="s">
        <v>142</v>
      </c>
      <c r="F350" s="206">
        <f>SUM(F351:F370)</f>
        <v>0</v>
      </c>
      <c r="G350" s="206">
        <f>IF(AND(F350&lt;&gt;0,$D$31&lt;&gt;0),F350/$D$31,0)</f>
        <v>0</v>
      </c>
      <c r="H350" s="207" t="s">
        <v>142</v>
      </c>
      <c r="I350" s="208" t="s">
        <v>142</v>
      </c>
      <c r="J350" s="209">
        <f>SUM(J351:J370)</f>
        <v>0</v>
      </c>
      <c r="K350" s="210" t="s">
        <v>142</v>
      </c>
      <c r="L350" s="233" t="s">
        <v>142</v>
      </c>
      <c r="M350" s="234" t="s">
        <v>142</v>
      </c>
      <c r="N350" s="213" t="s">
        <v>142</v>
      </c>
      <c r="O350" s="214">
        <f>SUM(O351:O370)</f>
        <v>0</v>
      </c>
      <c r="P350" s="215" t="s">
        <v>142</v>
      </c>
      <c r="Q350" s="216">
        <f>SUM(Q351:Q370)</f>
        <v>0</v>
      </c>
      <c r="R350" s="217" t="s">
        <v>142</v>
      </c>
      <c r="S350" s="218" t="s">
        <v>142</v>
      </c>
      <c r="T350" s="219">
        <f>IF(W350&lt;&gt;0,W350/($F$350+$O$350),0)</f>
        <v>0</v>
      </c>
      <c r="U350" s="219">
        <f>IF(Y350&lt;&gt;0,Y350/($F$350+$O$350),0)</f>
        <v>0</v>
      </c>
      <c r="V350" s="220">
        <f t="shared" si="103"/>
        <v>1</v>
      </c>
      <c r="W350" s="221">
        <f>SUM(W351:W370)</f>
        <v>0</v>
      </c>
      <c r="X350" s="221">
        <f t="shared" si="104"/>
        <v>0</v>
      </c>
      <c r="Y350" s="221">
        <f>SUM(Y351:Y370)</f>
        <v>0</v>
      </c>
      <c r="Z350" s="221">
        <f t="shared" si="104"/>
        <v>0</v>
      </c>
      <c r="AB350" s="169"/>
      <c r="AC350" s="169"/>
      <c r="AD350" s="170"/>
      <c r="AE350" s="169"/>
      <c r="AF350" s="170"/>
      <c r="AG350" s="171"/>
      <c r="AH350" s="172"/>
      <c r="AI350" s="172"/>
      <c r="AJ350" s="173"/>
      <c r="AK350" s="169"/>
      <c r="AL350" s="169"/>
      <c r="AM350" s="169"/>
      <c r="AN350" s="169"/>
    </row>
    <row r="351" spans="2:40" s="122" customFormat="1" ht="15.6" hidden="1" customHeight="1" outlineLevel="1">
      <c r="B351" s="229">
        <v>4</v>
      </c>
      <c r="C351" s="175" t="s">
        <v>197</v>
      </c>
      <c r="D351" s="176"/>
      <c r="E351" s="222"/>
      <c r="F351" s="223"/>
      <c r="G351" s="179">
        <f>IF(AND(F351&lt;&gt;0,$D$31&lt;&gt;0),F351/$D$31,0)</f>
        <v>0</v>
      </c>
      <c r="H351" s="207" t="s">
        <v>142</v>
      </c>
      <c r="I351" s="181">
        <v>0</v>
      </c>
      <c r="J351" s="179">
        <f t="shared" si="91"/>
        <v>0</v>
      </c>
      <c r="K351" s="224"/>
      <c r="L351" s="235"/>
      <c r="M351" s="236"/>
      <c r="N351" s="186">
        <f>IF(M351&lt;&gt;0,INT(59/M351),0)</f>
        <v>0</v>
      </c>
      <c r="O351" s="187">
        <f>F351*N351</f>
        <v>0</v>
      </c>
      <c r="P351" s="188">
        <v>0</v>
      </c>
      <c r="Q351" s="189">
        <f>O351*P351</f>
        <v>0</v>
      </c>
      <c r="R351" s="225"/>
      <c r="S351" s="226"/>
      <c r="T351" s="181">
        <v>0</v>
      </c>
      <c r="U351" s="181">
        <v>0</v>
      </c>
      <c r="V351" s="192">
        <f t="shared" si="103"/>
        <v>1</v>
      </c>
      <c r="W351" s="193">
        <f t="shared" si="92"/>
        <v>0</v>
      </c>
      <c r="X351" s="193">
        <f t="shared" si="104"/>
        <v>0</v>
      </c>
      <c r="Y351" s="193">
        <f t="shared" si="93"/>
        <v>0</v>
      </c>
      <c r="Z351" s="193">
        <f t="shared" si="104"/>
        <v>0</v>
      </c>
      <c r="AB351" s="169"/>
      <c r="AC351" s="169"/>
      <c r="AD351" s="170"/>
      <c r="AE351" s="169"/>
      <c r="AF351" s="170"/>
      <c r="AG351" s="171"/>
      <c r="AH351" s="172"/>
      <c r="AI351" s="172"/>
      <c r="AJ351" s="173"/>
      <c r="AK351" s="169"/>
      <c r="AL351" s="169"/>
      <c r="AM351" s="169"/>
      <c r="AN351" s="169"/>
    </row>
    <row r="352" spans="2:40" s="122" customFormat="1" ht="15.6" hidden="1" customHeight="1" outlineLevel="1">
      <c r="B352" s="230"/>
      <c r="C352" s="195"/>
      <c r="D352" s="196"/>
      <c r="E352" s="222"/>
      <c r="F352" s="223"/>
      <c r="G352" s="179">
        <f>IF(AND(F352&lt;&gt;0,$D$31&lt;&gt;0),F352/$D$31,0)</f>
        <v>0</v>
      </c>
      <c r="H352" s="207" t="s">
        <v>142</v>
      </c>
      <c r="I352" s="181">
        <v>0</v>
      </c>
      <c r="J352" s="179">
        <f t="shared" si="91"/>
        <v>0</v>
      </c>
      <c r="K352" s="224"/>
      <c r="L352" s="235"/>
      <c r="M352" s="236"/>
      <c r="N352" s="186">
        <f t="shared" ref="N352:N370" si="105">IF(M352&lt;&gt;0,INT(59/M352),0)</f>
        <v>0</v>
      </c>
      <c r="O352" s="187">
        <f t="shared" ref="O352:O370" si="106">F352*N352</f>
        <v>0</v>
      </c>
      <c r="P352" s="188">
        <v>0</v>
      </c>
      <c r="Q352" s="189">
        <f t="shared" ref="Q352:Q370" si="107">O352*P352</f>
        <v>0</v>
      </c>
      <c r="R352" s="225"/>
      <c r="S352" s="226"/>
      <c r="T352" s="181">
        <v>0</v>
      </c>
      <c r="U352" s="181">
        <v>0</v>
      </c>
      <c r="V352" s="192">
        <f t="shared" si="103"/>
        <v>1</v>
      </c>
      <c r="W352" s="193">
        <f t="shared" si="92"/>
        <v>0</v>
      </c>
      <c r="X352" s="193">
        <f t="shared" si="104"/>
        <v>0</v>
      </c>
      <c r="Y352" s="193">
        <f t="shared" si="93"/>
        <v>0</v>
      </c>
      <c r="Z352" s="193">
        <f t="shared" si="104"/>
        <v>0</v>
      </c>
      <c r="AB352" s="169"/>
      <c r="AC352" s="169"/>
      <c r="AD352" s="170"/>
      <c r="AE352" s="169"/>
      <c r="AF352" s="170"/>
      <c r="AG352" s="171"/>
      <c r="AH352" s="172"/>
      <c r="AI352" s="172"/>
      <c r="AJ352" s="173"/>
      <c r="AK352" s="169"/>
      <c r="AL352" s="169"/>
      <c r="AM352" s="169"/>
      <c r="AN352" s="169"/>
    </row>
    <row r="353" spans="2:40" s="122" customFormat="1" ht="15.6" hidden="1" customHeight="1" outlineLevel="1">
      <c r="B353" s="230"/>
      <c r="C353" s="195"/>
      <c r="D353" s="196"/>
      <c r="E353" s="222"/>
      <c r="F353" s="223"/>
      <c r="G353" s="179">
        <f t="shared" ref="G353:G364" si="108">IF(AND(F353&lt;&gt;0,$D$31&lt;&gt;0),F353/$D$31,0)</f>
        <v>0</v>
      </c>
      <c r="H353" s="207" t="s">
        <v>142</v>
      </c>
      <c r="I353" s="181">
        <v>0</v>
      </c>
      <c r="J353" s="179">
        <f t="shared" si="91"/>
        <v>0</v>
      </c>
      <c r="K353" s="224"/>
      <c r="L353" s="235"/>
      <c r="M353" s="236"/>
      <c r="N353" s="186">
        <f t="shared" si="105"/>
        <v>0</v>
      </c>
      <c r="O353" s="187">
        <f t="shared" si="106"/>
        <v>0</v>
      </c>
      <c r="P353" s="188">
        <v>0</v>
      </c>
      <c r="Q353" s="189">
        <f t="shared" si="107"/>
        <v>0</v>
      </c>
      <c r="R353" s="225"/>
      <c r="S353" s="226"/>
      <c r="T353" s="181">
        <v>0</v>
      </c>
      <c r="U353" s="181">
        <v>0</v>
      </c>
      <c r="V353" s="192">
        <f t="shared" si="103"/>
        <v>1</v>
      </c>
      <c r="W353" s="193">
        <f t="shared" si="92"/>
        <v>0</v>
      </c>
      <c r="X353" s="193">
        <f t="shared" si="104"/>
        <v>0</v>
      </c>
      <c r="Y353" s="193">
        <f t="shared" si="93"/>
        <v>0</v>
      </c>
      <c r="Z353" s="193">
        <f t="shared" si="104"/>
        <v>0</v>
      </c>
      <c r="AB353" s="169"/>
      <c r="AC353" s="169"/>
      <c r="AD353" s="170"/>
      <c r="AE353" s="169"/>
      <c r="AF353" s="170"/>
      <c r="AG353" s="171"/>
      <c r="AH353" s="172"/>
      <c r="AI353" s="172"/>
      <c r="AJ353" s="173"/>
      <c r="AK353" s="169"/>
      <c r="AL353" s="169"/>
      <c r="AM353" s="169"/>
      <c r="AN353" s="169"/>
    </row>
    <row r="354" spans="2:40" s="122" customFormat="1" ht="15.6" hidden="1" customHeight="1" outlineLevel="1">
      <c r="B354" s="230"/>
      <c r="C354" s="195"/>
      <c r="D354" s="196"/>
      <c r="E354" s="222"/>
      <c r="F354" s="223"/>
      <c r="G354" s="179">
        <f t="shared" si="108"/>
        <v>0</v>
      </c>
      <c r="H354" s="207" t="s">
        <v>142</v>
      </c>
      <c r="I354" s="181">
        <v>0</v>
      </c>
      <c r="J354" s="179">
        <f t="shared" si="91"/>
        <v>0</v>
      </c>
      <c r="K354" s="224"/>
      <c r="L354" s="235"/>
      <c r="M354" s="236"/>
      <c r="N354" s="186">
        <f t="shared" si="105"/>
        <v>0</v>
      </c>
      <c r="O354" s="187">
        <f t="shared" si="106"/>
        <v>0</v>
      </c>
      <c r="P354" s="188">
        <v>0</v>
      </c>
      <c r="Q354" s="189">
        <f t="shared" si="107"/>
        <v>0</v>
      </c>
      <c r="R354" s="225"/>
      <c r="S354" s="226"/>
      <c r="T354" s="181">
        <v>0</v>
      </c>
      <c r="U354" s="181">
        <v>0</v>
      </c>
      <c r="V354" s="192">
        <f t="shared" si="103"/>
        <v>1</v>
      </c>
      <c r="W354" s="193">
        <f t="shared" si="92"/>
        <v>0</v>
      </c>
      <c r="X354" s="193">
        <f t="shared" si="104"/>
        <v>0</v>
      </c>
      <c r="Y354" s="193">
        <f t="shared" si="93"/>
        <v>0</v>
      </c>
      <c r="Z354" s="193">
        <f t="shared" si="104"/>
        <v>0</v>
      </c>
      <c r="AB354" s="169"/>
      <c r="AC354" s="169"/>
      <c r="AD354" s="170"/>
      <c r="AE354" s="169"/>
      <c r="AF354" s="170"/>
      <c r="AG354" s="171"/>
      <c r="AH354" s="172"/>
      <c r="AI354" s="172"/>
      <c r="AJ354" s="173"/>
      <c r="AK354" s="169"/>
      <c r="AL354" s="169"/>
      <c r="AM354" s="169"/>
      <c r="AN354" s="169"/>
    </row>
    <row r="355" spans="2:40" s="122" customFormat="1" ht="15.6" hidden="1" customHeight="1" outlineLevel="1">
      <c r="B355" s="230"/>
      <c r="C355" s="195"/>
      <c r="D355" s="196"/>
      <c r="E355" s="222"/>
      <c r="F355" s="223"/>
      <c r="G355" s="179">
        <f t="shared" si="108"/>
        <v>0</v>
      </c>
      <c r="H355" s="207" t="s">
        <v>142</v>
      </c>
      <c r="I355" s="181">
        <v>0</v>
      </c>
      <c r="J355" s="179">
        <f t="shared" si="91"/>
        <v>0</v>
      </c>
      <c r="K355" s="224"/>
      <c r="L355" s="235"/>
      <c r="M355" s="236"/>
      <c r="N355" s="186">
        <f t="shared" si="105"/>
        <v>0</v>
      </c>
      <c r="O355" s="187">
        <f t="shared" si="106"/>
        <v>0</v>
      </c>
      <c r="P355" s="188">
        <v>0</v>
      </c>
      <c r="Q355" s="189">
        <f t="shared" si="107"/>
        <v>0</v>
      </c>
      <c r="R355" s="225"/>
      <c r="S355" s="226"/>
      <c r="T355" s="181">
        <v>0</v>
      </c>
      <c r="U355" s="181">
        <v>0</v>
      </c>
      <c r="V355" s="192">
        <f t="shared" si="103"/>
        <v>1</v>
      </c>
      <c r="W355" s="193">
        <f t="shared" si="92"/>
        <v>0</v>
      </c>
      <c r="X355" s="193">
        <f t="shared" si="104"/>
        <v>0</v>
      </c>
      <c r="Y355" s="193">
        <f t="shared" si="93"/>
        <v>0</v>
      </c>
      <c r="Z355" s="193">
        <f t="shared" si="104"/>
        <v>0</v>
      </c>
      <c r="AB355" s="169"/>
      <c r="AC355" s="169"/>
      <c r="AD355" s="170"/>
      <c r="AE355" s="169"/>
      <c r="AF355" s="170"/>
      <c r="AG355" s="171"/>
      <c r="AH355" s="172"/>
      <c r="AI355" s="172"/>
      <c r="AJ355" s="173"/>
      <c r="AK355" s="169"/>
      <c r="AL355" s="169"/>
      <c r="AM355" s="169"/>
      <c r="AN355" s="169"/>
    </row>
    <row r="356" spans="2:40" s="122" customFormat="1" ht="15.6" hidden="1" customHeight="1" outlineLevel="1">
      <c r="B356" s="230"/>
      <c r="C356" s="195"/>
      <c r="D356" s="196"/>
      <c r="E356" s="222"/>
      <c r="F356" s="223"/>
      <c r="G356" s="179">
        <f t="shared" si="108"/>
        <v>0</v>
      </c>
      <c r="H356" s="207" t="s">
        <v>142</v>
      </c>
      <c r="I356" s="181">
        <v>0</v>
      </c>
      <c r="J356" s="179">
        <f t="shared" si="91"/>
        <v>0</v>
      </c>
      <c r="K356" s="224"/>
      <c r="L356" s="235"/>
      <c r="M356" s="236"/>
      <c r="N356" s="186">
        <f t="shared" si="105"/>
        <v>0</v>
      </c>
      <c r="O356" s="187">
        <f t="shared" si="106"/>
        <v>0</v>
      </c>
      <c r="P356" s="188">
        <v>0</v>
      </c>
      <c r="Q356" s="189">
        <f t="shared" si="107"/>
        <v>0</v>
      </c>
      <c r="R356" s="225"/>
      <c r="S356" s="226"/>
      <c r="T356" s="181">
        <v>0</v>
      </c>
      <c r="U356" s="181">
        <v>0</v>
      </c>
      <c r="V356" s="192">
        <f t="shared" si="103"/>
        <v>1</v>
      </c>
      <c r="W356" s="193">
        <f t="shared" si="92"/>
        <v>0</v>
      </c>
      <c r="X356" s="193">
        <f t="shared" si="104"/>
        <v>0</v>
      </c>
      <c r="Y356" s="193">
        <f t="shared" si="93"/>
        <v>0</v>
      </c>
      <c r="Z356" s="193">
        <f t="shared" si="104"/>
        <v>0</v>
      </c>
      <c r="AB356" s="169"/>
      <c r="AC356" s="169"/>
      <c r="AD356" s="170"/>
      <c r="AE356" s="169"/>
      <c r="AF356" s="170"/>
      <c r="AG356" s="171"/>
      <c r="AH356" s="172"/>
      <c r="AI356" s="172"/>
      <c r="AJ356" s="173"/>
      <c r="AK356" s="169"/>
      <c r="AL356" s="169"/>
      <c r="AM356" s="169"/>
      <c r="AN356" s="169"/>
    </row>
    <row r="357" spans="2:40" s="122" customFormat="1" ht="15.6" hidden="1" customHeight="1" outlineLevel="1">
      <c r="B357" s="230"/>
      <c r="C357" s="195"/>
      <c r="D357" s="196"/>
      <c r="E357" s="222"/>
      <c r="F357" s="223"/>
      <c r="G357" s="179">
        <f t="shared" si="108"/>
        <v>0</v>
      </c>
      <c r="H357" s="207" t="s">
        <v>142</v>
      </c>
      <c r="I357" s="181">
        <v>0</v>
      </c>
      <c r="J357" s="179">
        <f t="shared" si="91"/>
        <v>0</v>
      </c>
      <c r="K357" s="224"/>
      <c r="L357" s="235"/>
      <c r="M357" s="236"/>
      <c r="N357" s="186">
        <f t="shared" si="105"/>
        <v>0</v>
      </c>
      <c r="O357" s="187">
        <f t="shared" si="106"/>
        <v>0</v>
      </c>
      <c r="P357" s="188">
        <v>0</v>
      </c>
      <c r="Q357" s="189">
        <f t="shared" si="107"/>
        <v>0</v>
      </c>
      <c r="R357" s="225"/>
      <c r="S357" s="226"/>
      <c r="T357" s="181">
        <v>0</v>
      </c>
      <c r="U357" s="181">
        <v>0</v>
      </c>
      <c r="V357" s="192">
        <f t="shared" si="103"/>
        <v>1</v>
      </c>
      <c r="W357" s="193">
        <f t="shared" si="92"/>
        <v>0</v>
      </c>
      <c r="X357" s="193">
        <f t="shared" si="104"/>
        <v>0</v>
      </c>
      <c r="Y357" s="193">
        <f t="shared" si="93"/>
        <v>0</v>
      </c>
      <c r="Z357" s="193">
        <f t="shared" si="104"/>
        <v>0</v>
      </c>
      <c r="AB357" s="169"/>
      <c r="AC357" s="169"/>
      <c r="AD357" s="170"/>
      <c r="AE357" s="169"/>
      <c r="AF357" s="170"/>
      <c r="AG357" s="171"/>
      <c r="AH357" s="172"/>
      <c r="AI357" s="172"/>
      <c r="AJ357" s="173"/>
      <c r="AK357" s="169"/>
      <c r="AL357" s="169"/>
      <c r="AM357" s="169"/>
      <c r="AN357" s="169"/>
    </row>
    <row r="358" spans="2:40" s="122" customFormat="1" ht="15.6" hidden="1" customHeight="1" outlineLevel="1">
      <c r="B358" s="230"/>
      <c r="C358" s="195"/>
      <c r="D358" s="196"/>
      <c r="E358" s="222"/>
      <c r="F358" s="223"/>
      <c r="G358" s="179">
        <f t="shared" si="108"/>
        <v>0</v>
      </c>
      <c r="H358" s="207" t="s">
        <v>142</v>
      </c>
      <c r="I358" s="181">
        <v>0</v>
      </c>
      <c r="J358" s="179">
        <f t="shared" si="91"/>
        <v>0</v>
      </c>
      <c r="K358" s="224"/>
      <c r="L358" s="235"/>
      <c r="M358" s="236"/>
      <c r="N358" s="186">
        <f t="shared" si="105"/>
        <v>0</v>
      </c>
      <c r="O358" s="187">
        <f t="shared" si="106"/>
        <v>0</v>
      </c>
      <c r="P358" s="188">
        <v>0</v>
      </c>
      <c r="Q358" s="189">
        <f t="shared" si="107"/>
        <v>0</v>
      </c>
      <c r="R358" s="225"/>
      <c r="S358" s="226"/>
      <c r="T358" s="181">
        <v>0</v>
      </c>
      <c r="U358" s="181">
        <v>0</v>
      </c>
      <c r="V358" s="192">
        <f t="shared" si="103"/>
        <v>1</v>
      </c>
      <c r="W358" s="193">
        <f t="shared" si="92"/>
        <v>0</v>
      </c>
      <c r="X358" s="193">
        <f t="shared" si="104"/>
        <v>0</v>
      </c>
      <c r="Y358" s="193">
        <f t="shared" si="93"/>
        <v>0</v>
      </c>
      <c r="Z358" s="193">
        <f t="shared" si="104"/>
        <v>0</v>
      </c>
      <c r="AB358" s="169"/>
      <c r="AC358" s="169"/>
      <c r="AD358" s="170"/>
      <c r="AE358" s="169"/>
      <c r="AF358" s="170"/>
      <c r="AG358" s="171"/>
      <c r="AH358" s="172"/>
      <c r="AI358" s="172"/>
      <c r="AJ358" s="173"/>
      <c r="AK358" s="169"/>
      <c r="AL358" s="169"/>
      <c r="AM358" s="169"/>
      <c r="AN358" s="169"/>
    </row>
    <row r="359" spans="2:40" s="122" customFormat="1" ht="15.6" hidden="1" customHeight="1" outlineLevel="1">
      <c r="B359" s="230"/>
      <c r="C359" s="195"/>
      <c r="D359" s="196"/>
      <c r="E359" s="222"/>
      <c r="F359" s="223"/>
      <c r="G359" s="179">
        <f t="shared" si="108"/>
        <v>0</v>
      </c>
      <c r="H359" s="207" t="s">
        <v>142</v>
      </c>
      <c r="I359" s="181">
        <v>0</v>
      </c>
      <c r="J359" s="179">
        <f t="shared" si="91"/>
        <v>0</v>
      </c>
      <c r="K359" s="224"/>
      <c r="L359" s="235"/>
      <c r="M359" s="236"/>
      <c r="N359" s="186">
        <f t="shared" si="105"/>
        <v>0</v>
      </c>
      <c r="O359" s="187">
        <f t="shared" si="106"/>
        <v>0</v>
      </c>
      <c r="P359" s="188">
        <v>0</v>
      </c>
      <c r="Q359" s="189">
        <f t="shared" si="107"/>
        <v>0</v>
      </c>
      <c r="R359" s="225"/>
      <c r="S359" s="226"/>
      <c r="T359" s="181">
        <v>0</v>
      </c>
      <c r="U359" s="181">
        <v>0</v>
      </c>
      <c r="V359" s="192">
        <f t="shared" si="103"/>
        <v>1</v>
      </c>
      <c r="W359" s="193">
        <f t="shared" si="92"/>
        <v>0</v>
      </c>
      <c r="X359" s="193">
        <f t="shared" si="104"/>
        <v>0</v>
      </c>
      <c r="Y359" s="193">
        <f t="shared" si="93"/>
        <v>0</v>
      </c>
      <c r="Z359" s="193">
        <f t="shared" si="104"/>
        <v>0</v>
      </c>
      <c r="AB359" s="169"/>
      <c r="AC359" s="169"/>
      <c r="AD359" s="170"/>
      <c r="AE359" s="169"/>
      <c r="AF359" s="170"/>
      <c r="AG359" s="171"/>
      <c r="AH359" s="172"/>
      <c r="AI359" s="172"/>
      <c r="AJ359" s="173"/>
      <c r="AK359" s="169"/>
      <c r="AL359" s="169"/>
      <c r="AM359" s="169"/>
      <c r="AN359" s="169"/>
    </row>
    <row r="360" spans="2:40" s="122" customFormat="1" ht="15.6" hidden="1" customHeight="1" outlineLevel="1">
      <c r="B360" s="230"/>
      <c r="C360" s="195"/>
      <c r="D360" s="196"/>
      <c r="E360" s="222"/>
      <c r="F360" s="223"/>
      <c r="G360" s="179">
        <f t="shared" si="108"/>
        <v>0</v>
      </c>
      <c r="H360" s="207" t="s">
        <v>142</v>
      </c>
      <c r="I360" s="181">
        <v>0</v>
      </c>
      <c r="J360" s="179">
        <f t="shared" si="91"/>
        <v>0</v>
      </c>
      <c r="K360" s="224"/>
      <c r="L360" s="235"/>
      <c r="M360" s="236"/>
      <c r="N360" s="186">
        <f t="shared" si="105"/>
        <v>0</v>
      </c>
      <c r="O360" s="187">
        <f t="shared" si="106"/>
        <v>0</v>
      </c>
      <c r="P360" s="188">
        <v>0</v>
      </c>
      <c r="Q360" s="189">
        <f t="shared" si="107"/>
        <v>0</v>
      </c>
      <c r="R360" s="225"/>
      <c r="S360" s="226"/>
      <c r="T360" s="181">
        <v>0</v>
      </c>
      <c r="U360" s="181">
        <v>0</v>
      </c>
      <c r="V360" s="192">
        <f t="shared" si="103"/>
        <v>1</v>
      </c>
      <c r="W360" s="193">
        <f t="shared" si="92"/>
        <v>0</v>
      </c>
      <c r="X360" s="193">
        <f t="shared" si="104"/>
        <v>0</v>
      </c>
      <c r="Y360" s="193">
        <f t="shared" si="93"/>
        <v>0</v>
      </c>
      <c r="Z360" s="193">
        <f t="shared" si="104"/>
        <v>0</v>
      </c>
      <c r="AB360" s="169"/>
      <c r="AC360" s="169"/>
      <c r="AD360" s="170"/>
      <c r="AE360" s="169"/>
      <c r="AF360" s="170"/>
      <c r="AG360" s="171"/>
      <c r="AH360" s="172"/>
      <c r="AI360" s="172"/>
      <c r="AJ360" s="173"/>
      <c r="AK360" s="169"/>
      <c r="AL360" s="169"/>
      <c r="AM360" s="169"/>
      <c r="AN360" s="169"/>
    </row>
    <row r="361" spans="2:40" s="122" customFormat="1" ht="15.6" hidden="1" customHeight="1" outlineLevel="1">
      <c r="B361" s="230"/>
      <c r="C361" s="195"/>
      <c r="D361" s="196"/>
      <c r="E361" s="222"/>
      <c r="F361" s="223"/>
      <c r="G361" s="179">
        <f t="shared" si="108"/>
        <v>0</v>
      </c>
      <c r="H361" s="207" t="s">
        <v>142</v>
      </c>
      <c r="I361" s="181">
        <v>0</v>
      </c>
      <c r="J361" s="179">
        <f t="shared" si="91"/>
        <v>0</v>
      </c>
      <c r="K361" s="224"/>
      <c r="L361" s="235"/>
      <c r="M361" s="236"/>
      <c r="N361" s="186">
        <f t="shared" si="105"/>
        <v>0</v>
      </c>
      <c r="O361" s="187">
        <f t="shared" si="106"/>
        <v>0</v>
      </c>
      <c r="P361" s="188">
        <v>0</v>
      </c>
      <c r="Q361" s="189">
        <f t="shared" si="107"/>
        <v>0</v>
      </c>
      <c r="R361" s="225"/>
      <c r="S361" s="226"/>
      <c r="T361" s="181">
        <v>0</v>
      </c>
      <c r="U361" s="181">
        <v>0</v>
      </c>
      <c r="V361" s="192">
        <f t="shared" si="103"/>
        <v>1</v>
      </c>
      <c r="W361" s="193">
        <f t="shared" si="92"/>
        <v>0</v>
      </c>
      <c r="X361" s="193">
        <f t="shared" si="104"/>
        <v>0</v>
      </c>
      <c r="Y361" s="193">
        <f t="shared" si="93"/>
        <v>0</v>
      </c>
      <c r="Z361" s="193">
        <f t="shared" si="104"/>
        <v>0</v>
      </c>
      <c r="AB361" s="169"/>
      <c r="AC361" s="169"/>
      <c r="AD361" s="170"/>
      <c r="AE361" s="169"/>
      <c r="AF361" s="170"/>
      <c r="AG361" s="171"/>
      <c r="AH361" s="172"/>
      <c r="AI361" s="172"/>
      <c r="AJ361" s="173"/>
      <c r="AK361" s="169"/>
      <c r="AL361" s="169"/>
      <c r="AM361" s="169"/>
      <c r="AN361" s="169"/>
    </row>
    <row r="362" spans="2:40" s="122" customFormat="1" ht="15.6" hidden="1" customHeight="1" outlineLevel="1">
      <c r="B362" s="230"/>
      <c r="C362" s="195"/>
      <c r="D362" s="196"/>
      <c r="E362" s="222"/>
      <c r="F362" s="223"/>
      <c r="G362" s="179">
        <f t="shared" si="108"/>
        <v>0</v>
      </c>
      <c r="H362" s="207" t="s">
        <v>142</v>
      </c>
      <c r="I362" s="181">
        <v>0</v>
      </c>
      <c r="J362" s="179">
        <f t="shared" si="91"/>
        <v>0</v>
      </c>
      <c r="K362" s="224"/>
      <c r="L362" s="235"/>
      <c r="M362" s="236"/>
      <c r="N362" s="186">
        <f t="shared" si="105"/>
        <v>0</v>
      </c>
      <c r="O362" s="187">
        <f t="shared" si="106"/>
        <v>0</v>
      </c>
      <c r="P362" s="188">
        <v>0</v>
      </c>
      <c r="Q362" s="189">
        <f t="shared" si="107"/>
        <v>0</v>
      </c>
      <c r="R362" s="225"/>
      <c r="S362" s="226"/>
      <c r="T362" s="181">
        <v>0</v>
      </c>
      <c r="U362" s="181">
        <v>0</v>
      </c>
      <c r="V362" s="192">
        <f t="shared" si="103"/>
        <v>1</v>
      </c>
      <c r="W362" s="193">
        <f t="shared" si="92"/>
        <v>0</v>
      </c>
      <c r="X362" s="193">
        <f t="shared" si="104"/>
        <v>0</v>
      </c>
      <c r="Y362" s="193">
        <f t="shared" si="93"/>
        <v>0</v>
      </c>
      <c r="Z362" s="193">
        <f t="shared" si="104"/>
        <v>0</v>
      </c>
      <c r="AB362" s="169"/>
      <c r="AC362" s="169"/>
      <c r="AD362" s="170"/>
      <c r="AE362" s="169"/>
      <c r="AF362" s="170"/>
      <c r="AG362" s="171"/>
      <c r="AH362" s="172"/>
      <c r="AI362" s="172"/>
      <c r="AJ362" s="173"/>
      <c r="AK362" s="169"/>
      <c r="AL362" s="169"/>
      <c r="AM362" s="169"/>
      <c r="AN362" s="169"/>
    </row>
    <row r="363" spans="2:40" s="122" customFormat="1" ht="15.6" hidden="1" customHeight="1" outlineLevel="1">
      <c r="B363" s="230"/>
      <c r="C363" s="195"/>
      <c r="D363" s="196"/>
      <c r="E363" s="222"/>
      <c r="F363" s="223"/>
      <c r="G363" s="179">
        <f t="shared" si="108"/>
        <v>0</v>
      </c>
      <c r="H363" s="207" t="s">
        <v>142</v>
      </c>
      <c r="I363" s="181">
        <v>0</v>
      </c>
      <c r="J363" s="179">
        <f t="shared" si="91"/>
        <v>0</v>
      </c>
      <c r="K363" s="224"/>
      <c r="L363" s="235"/>
      <c r="M363" s="236"/>
      <c r="N363" s="186">
        <f t="shared" si="105"/>
        <v>0</v>
      </c>
      <c r="O363" s="187">
        <f t="shared" si="106"/>
        <v>0</v>
      </c>
      <c r="P363" s="188">
        <v>0</v>
      </c>
      <c r="Q363" s="189">
        <f t="shared" si="107"/>
        <v>0</v>
      </c>
      <c r="R363" s="225"/>
      <c r="S363" s="226"/>
      <c r="T363" s="181">
        <v>0</v>
      </c>
      <c r="U363" s="181">
        <v>0</v>
      </c>
      <c r="V363" s="192">
        <f t="shared" si="103"/>
        <v>1</v>
      </c>
      <c r="W363" s="193">
        <f t="shared" si="92"/>
        <v>0</v>
      </c>
      <c r="X363" s="193">
        <f t="shared" si="104"/>
        <v>0</v>
      </c>
      <c r="Y363" s="193">
        <f t="shared" si="93"/>
        <v>0</v>
      </c>
      <c r="Z363" s="193">
        <f t="shared" si="104"/>
        <v>0</v>
      </c>
      <c r="AB363" s="169"/>
      <c r="AC363" s="169"/>
      <c r="AD363" s="170"/>
      <c r="AE363" s="169"/>
      <c r="AF363" s="170"/>
      <c r="AG363" s="171"/>
      <c r="AH363" s="172"/>
      <c r="AI363" s="172"/>
      <c r="AJ363" s="173"/>
      <c r="AK363" s="169"/>
      <c r="AL363" s="169"/>
      <c r="AM363" s="169"/>
      <c r="AN363" s="169"/>
    </row>
    <row r="364" spans="2:40" s="122" customFormat="1" ht="15.6" hidden="1" customHeight="1" outlineLevel="1">
      <c r="B364" s="230"/>
      <c r="C364" s="195"/>
      <c r="D364" s="196"/>
      <c r="E364" s="222"/>
      <c r="F364" s="223"/>
      <c r="G364" s="179">
        <f t="shared" si="108"/>
        <v>0</v>
      </c>
      <c r="H364" s="207" t="s">
        <v>142</v>
      </c>
      <c r="I364" s="181">
        <v>0</v>
      </c>
      <c r="J364" s="179">
        <f t="shared" si="91"/>
        <v>0</v>
      </c>
      <c r="K364" s="224"/>
      <c r="L364" s="235"/>
      <c r="M364" s="236"/>
      <c r="N364" s="186">
        <f t="shared" si="105"/>
        <v>0</v>
      </c>
      <c r="O364" s="187">
        <f t="shared" si="106"/>
        <v>0</v>
      </c>
      <c r="P364" s="188">
        <v>0</v>
      </c>
      <c r="Q364" s="189">
        <f t="shared" si="107"/>
        <v>0</v>
      </c>
      <c r="R364" s="225"/>
      <c r="S364" s="226"/>
      <c r="T364" s="181">
        <v>0</v>
      </c>
      <c r="U364" s="181">
        <v>0</v>
      </c>
      <c r="V364" s="192">
        <f t="shared" si="103"/>
        <v>1</v>
      </c>
      <c r="W364" s="193">
        <f t="shared" si="92"/>
        <v>0</v>
      </c>
      <c r="X364" s="193">
        <f t="shared" si="104"/>
        <v>0</v>
      </c>
      <c r="Y364" s="193">
        <f t="shared" si="93"/>
        <v>0</v>
      </c>
      <c r="Z364" s="193">
        <f t="shared" si="104"/>
        <v>0</v>
      </c>
      <c r="AB364" s="169"/>
      <c r="AC364" s="169"/>
      <c r="AD364" s="170"/>
      <c r="AE364" s="169"/>
      <c r="AF364" s="170"/>
      <c r="AG364" s="171"/>
      <c r="AH364" s="172"/>
      <c r="AI364" s="172"/>
      <c r="AJ364" s="173"/>
      <c r="AK364" s="169"/>
      <c r="AL364" s="169"/>
      <c r="AM364" s="169"/>
      <c r="AN364" s="169"/>
    </row>
    <row r="365" spans="2:40" s="122" customFormat="1" ht="15.6" hidden="1" customHeight="1" outlineLevel="1">
      <c r="B365" s="230"/>
      <c r="C365" s="195"/>
      <c r="D365" s="196"/>
      <c r="E365" s="222"/>
      <c r="F365" s="223"/>
      <c r="G365" s="179">
        <f>IF(AND(F365&lt;&gt;0,$D$31&lt;&gt;0),F365/$D$31,0)</f>
        <v>0</v>
      </c>
      <c r="H365" s="207" t="s">
        <v>142</v>
      </c>
      <c r="I365" s="181">
        <v>0</v>
      </c>
      <c r="J365" s="179">
        <f t="shared" si="91"/>
        <v>0</v>
      </c>
      <c r="K365" s="224"/>
      <c r="L365" s="235"/>
      <c r="M365" s="236"/>
      <c r="N365" s="186">
        <f t="shared" si="105"/>
        <v>0</v>
      </c>
      <c r="O365" s="187">
        <f t="shared" si="106"/>
        <v>0</v>
      </c>
      <c r="P365" s="188">
        <v>0</v>
      </c>
      <c r="Q365" s="189">
        <f t="shared" si="107"/>
        <v>0</v>
      </c>
      <c r="R365" s="225"/>
      <c r="S365" s="226"/>
      <c r="T365" s="181">
        <v>0</v>
      </c>
      <c r="U365" s="181">
        <v>0</v>
      </c>
      <c r="V365" s="192">
        <f t="shared" si="103"/>
        <v>1</v>
      </c>
      <c r="W365" s="193">
        <f t="shared" si="92"/>
        <v>0</v>
      </c>
      <c r="X365" s="193">
        <f t="shared" si="104"/>
        <v>0</v>
      </c>
      <c r="Y365" s="193">
        <f t="shared" si="93"/>
        <v>0</v>
      </c>
      <c r="Z365" s="193">
        <f t="shared" si="104"/>
        <v>0</v>
      </c>
      <c r="AB365" s="169"/>
      <c r="AC365" s="169"/>
      <c r="AD365" s="170"/>
      <c r="AE365" s="169"/>
      <c r="AF365" s="170"/>
      <c r="AG365" s="171"/>
      <c r="AH365" s="172"/>
      <c r="AI365" s="172"/>
      <c r="AJ365" s="173"/>
      <c r="AK365" s="169"/>
      <c r="AL365" s="169"/>
      <c r="AM365" s="169"/>
      <c r="AN365" s="169"/>
    </row>
    <row r="366" spans="2:40" s="122" customFormat="1" ht="15.6" hidden="1" customHeight="1" outlineLevel="1">
      <c r="B366" s="230"/>
      <c r="C366" s="195"/>
      <c r="D366" s="196"/>
      <c r="E366" s="222"/>
      <c r="F366" s="223"/>
      <c r="G366" s="179">
        <f>IF(AND(F366&lt;&gt;0,$D$31&lt;&gt;0),F366/$D$31,0)</f>
        <v>0</v>
      </c>
      <c r="H366" s="207" t="s">
        <v>142</v>
      </c>
      <c r="I366" s="181">
        <v>0</v>
      </c>
      <c r="J366" s="179">
        <f t="shared" si="91"/>
        <v>0</v>
      </c>
      <c r="K366" s="224"/>
      <c r="L366" s="235"/>
      <c r="M366" s="236"/>
      <c r="N366" s="186">
        <f t="shared" si="105"/>
        <v>0</v>
      </c>
      <c r="O366" s="187">
        <f t="shared" si="106"/>
        <v>0</v>
      </c>
      <c r="P366" s="188">
        <v>0</v>
      </c>
      <c r="Q366" s="189">
        <f t="shared" si="107"/>
        <v>0</v>
      </c>
      <c r="R366" s="225"/>
      <c r="S366" s="226"/>
      <c r="T366" s="181">
        <v>0</v>
      </c>
      <c r="U366" s="181">
        <v>0</v>
      </c>
      <c r="V366" s="192">
        <f t="shared" si="103"/>
        <v>1</v>
      </c>
      <c r="W366" s="193">
        <f t="shared" si="92"/>
        <v>0</v>
      </c>
      <c r="X366" s="193">
        <f t="shared" si="104"/>
        <v>0</v>
      </c>
      <c r="Y366" s="193">
        <f t="shared" si="93"/>
        <v>0</v>
      </c>
      <c r="Z366" s="193">
        <f t="shared" si="104"/>
        <v>0</v>
      </c>
      <c r="AB366" s="169"/>
      <c r="AC366" s="169"/>
      <c r="AD366" s="170"/>
      <c r="AE366" s="169"/>
      <c r="AF366" s="170"/>
      <c r="AG366" s="171"/>
      <c r="AH366" s="172"/>
      <c r="AI366" s="172"/>
      <c r="AJ366" s="173"/>
      <c r="AK366" s="169"/>
      <c r="AL366" s="169"/>
      <c r="AM366" s="169"/>
      <c r="AN366" s="169"/>
    </row>
    <row r="367" spans="2:40" s="122" customFormat="1" ht="15.6" hidden="1" customHeight="1" outlineLevel="1">
      <c r="B367" s="230"/>
      <c r="C367" s="195"/>
      <c r="D367" s="196"/>
      <c r="E367" s="222"/>
      <c r="F367" s="223"/>
      <c r="G367" s="179">
        <f>IF(AND(F367&lt;&gt;0,$D$31&lt;&gt;0),F367/$D$31,0)</f>
        <v>0</v>
      </c>
      <c r="H367" s="207" t="s">
        <v>142</v>
      </c>
      <c r="I367" s="181">
        <v>0</v>
      </c>
      <c r="J367" s="179">
        <f t="shared" si="91"/>
        <v>0</v>
      </c>
      <c r="K367" s="224"/>
      <c r="L367" s="235"/>
      <c r="M367" s="236"/>
      <c r="N367" s="186">
        <f t="shared" si="105"/>
        <v>0</v>
      </c>
      <c r="O367" s="187">
        <f t="shared" si="106"/>
        <v>0</v>
      </c>
      <c r="P367" s="188">
        <v>0</v>
      </c>
      <c r="Q367" s="189">
        <f t="shared" si="107"/>
        <v>0</v>
      </c>
      <c r="R367" s="225"/>
      <c r="S367" s="226"/>
      <c r="T367" s="181">
        <v>0</v>
      </c>
      <c r="U367" s="181">
        <v>0</v>
      </c>
      <c r="V367" s="192">
        <f t="shared" si="103"/>
        <v>1</v>
      </c>
      <c r="W367" s="193">
        <f t="shared" si="92"/>
        <v>0</v>
      </c>
      <c r="X367" s="193">
        <f t="shared" si="104"/>
        <v>0</v>
      </c>
      <c r="Y367" s="193">
        <f t="shared" si="93"/>
        <v>0</v>
      </c>
      <c r="Z367" s="193">
        <f t="shared" si="104"/>
        <v>0</v>
      </c>
      <c r="AB367" s="169"/>
      <c r="AC367" s="169"/>
      <c r="AD367" s="170"/>
      <c r="AE367" s="169"/>
      <c r="AF367" s="170"/>
      <c r="AG367" s="171"/>
      <c r="AH367" s="172"/>
      <c r="AI367" s="172"/>
      <c r="AJ367" s="173"/>
      <c r="AK367" s="169"/>
      <c r="AL367" s="169"/>
      <c r="AM367" s="169"/>
      <c r="AN367" s="169"/>
    </row>
    <row r="368" spans="2:40" s="122" customFormat="1" ht="15.6" hidden="1" customHeight="1" outlineLevel="1">
      <c r="B368" s="230"/>
      <c r="C368" s="195"/>
      <c r="D368" s="196"/>
      <c r="E368" s="222"/>
      <c r="F368" s="223"/>
      <c r="G368" s="179">
        <f t="shared" ref="G368:G370" si="109">IF(AND(F368&lt;&gt;0,$D$31&lt;&gt;0),F368/$D$31,0)</f>
        <v>0</v>
      </c>
      <c r="H368" s="207" t="s">
        <v>142</v>
      </c>
      <c r="I368" s="181">
        <v>0</v>
      </c>
      <c r="J368" s="179">
        <f t="shared" si="91"/>
        <v>0</v>
      </c>
      <c r="K368" s="224"/>
      <c r="L368" s="235"/>
      <c r="M368" s="236"/>
      <c r="N368" s="186">
        <f t="shared" si="105"/>
        <v>0</v>
      </c>
      <c r="O368" s="187">
        <f t="shared" si="106"/>
        <v>0</v>
      </c>
      <c r="P368" s="188">
        <v>0</v>
      </c>
      <c r="Q368" s="189">
        <f t="shared" si="107"/>
        <v>0</v>
      </c>
      <c r="R368" s="225"/>
      <c r="S368" s="226"/>
      <c r="T368" s="181">
        <v>0</v>
      </c>
      <c r="U368" s="181">
        <v>0</v>
      </c>
      <c r="V368" s="192">
        <f t="shared" si="103"/>
        <v>1</v>
      </c>
      <c r="W368" s="193">
        <f t="shared" si="92"/>
        <v>0</v>
      </c>
      <c r="X368" s="193">
        <f t="shared" si="104"/>
        <v>0</v>
      </c>
      <c r="Y368" s="193">
        <f t="shared" si="93"/>
        <v>0</v>
      </c>
      <c r="Z368" s="193">
        <f t="shared" si="104"/>
        <v>0</v>
      </c>
      <c r="AB368" s="169"/>
      <c r="AC368" s="169"/>
      <c r="AD368" s="170"/>
      <c r="AE368" s="169"/>
      <c r="AF368" s="170"/>
      <c r="AG368" s="171"/>
      <c r="AH368" s="172"/>
      <c r="AI368" s="172"/>
      <c r="AJ368" s="173"/>
      <c r="AK368" s="169"/>
      <c r="AL368" s="169"/>
      <c r="AM368" s="169"/>
      <c r="AN368" s="169"/>
    </row>
    <row r="369" spans="2:40" s="122" customFormat="1" ht="15.6" hidden="1" customHeight="1" outlineLevel="1">
      <c r="B369" s="230"/>
      <c r="C369" s="195"/>
      <c r="D369" s="196"/>
      <c r="E369" s="222"/>
      <c r="F369" s="223"/>
      <c r="G369" s="179">
        <f t="shared" si="109"/>
        <v>0</v>
      </c>
      <c r="H369" s="207" t="s">
        <v>142</v>
      </c>
      <c r="I369" s="181">
        <v>0</v>
      </c>
      <c r="J369" s="179">
        <f t="shared" si="91"/>
        <v>0</v>
      </c>
      <c r="K369" s="224"/>
      <c r="L369" s="235"/>
      <c r="M369" s="236"/>
      <c r="N369" s="186">
        <f t="shared" si="105"/>
        <v>0</v>
      </c>
      <c r="O369" s="187">
        <f t="shared" si="106"/>
        <v>0</v>
      </c>
      <c r="P369" s="188">
        <v>0</v>
      </c>
      <c r="Q369" s="189">
        <f t="shared" si="107"/>
        <v>0</v>
      </c>
      <c r="R369" s="225"/>
      <c r="S369" s="226"/>
      <c r="T369" s="181">
        <v>0</v>
      </c>
      <c r="U369" s="181">
        <v>0</v>
      </c>
      <c r="V369" s="192">
        <f t="shared" si="103"/>
        <v>1</v>
      </c>
      <c r="W369" s="193">
        <f t="shared" si="92"/>
        <v>0</v>
      </c>
      <c r="X369" s="193">
        <f t="shared" si="104"/>
        <v>0</v>
      </c>
      <c r="Y369" s="193">
        <f t="shared" si="93"/>
        <v>0</v>
      </c>
      <c r="Z369" s="193">
        <f t="shared" si="104"/>
        <v>0</v>
      </c>
      <c r="AB369" s="169"/>
      <c r="AC369" s="169"/>
      <c r="AD369" s="170"/>
      <c r="AE369" s="169"/>
      <c r="AF369" s="170"/>
      <c r="AG369" s="171"/>
      <c r="AH369" s="172"/>
      <c r="AI369" s="172"/>
      <c r="AJ369" s="173"/>
      <c r="AK369" s="169"/>
      <c r="AL369" s="169"/>
      <c r="AM369" s="169"/>
      <c r="AN369" s="169"/>
    </row>
    <row r="370" spans="2:40" s="122" customFormat="1" ht="15.6" hidden="1" customHeight="1" outlineLevel="1">
      <c r="B370" s="231"/>
      <c r="C370" s="200"/>
      <c r="D370" s="201"/>
      <c r="E370" s="222"/>
      <c r="F370" s="223"/>
      <c r="G370" s="179">
        <f t="shared" si="109"/>
        <v>0</v>
      </c>
      <c r="H370" s="207" t="s">
        <v>142</v>
      </c>
      <c r="I370" s="181">
        <v>0</v>
      </c>
      <c r="J370" s="179">
        <f t="shared" si="91"/>
        <v>0</v>
      </c>
      <c r="K370" s="224"/>
      <c r="L370" s="235"/>
      <c r="M370" s="236"/>
      <c r="N370" s="186">
        <f t="shared" si="105"/>
        <v>0</v>
      </c>
      <c r="O370" s="187">
        <f t="shared" si="106"/>
        <v>0</v>
      </c>
      <c r="P370" s="188">
        <v>0</v>
      </c>
      <c r="Q370" s="189">
        <f t="shared" si="107"/>
        <v>0</v>
      </c>
      <c r="R370" s="225"/>
      <c r="S370" s="226"/>
      <c r="T370" s="181">
        <v>0</v>
      </c>
      <c r="U370" s="181">
        <v>0</v>
      </c>
      <c r="V370" s="192">
        <f t="shared" si="103"/>
        <v>1</v>
      </c>
      <c r="W370" s="193">
        <f t="shared" si="92"/>
        <v>0</v>
      </c>
      <c r="X370" s="193">
        <f t="shared" si="104"/>
        <v>0</v>
      </c>
      <c r="Y370" s="193">
        <f t="shared" si="93"/>
        <v>0</v>
      </c>
      <c r="Z370" s="193">
        <f t="shared" si="104"/>
        <v>0</v>
      </c>
      <c r="AB370" s="169"/>
      <c r="AC370" s="169"/>
      <c r="AD370" s="170"/>
      <c r="AE370" s="169"/>
      <c r="AF370" s="170"/>
      <c r="AG370" s="171"/>
      <c r="AH370" s="172"/>
      <c r="AI370" s="172"/>
      <c r="AJ370" s="173"/>
      <c r="AK370" s="169"/>
      <c r="AL370" s="169"/>
      <c r="AM370" s="169"/>
      <c r="AN370" s="169"/>
    </row>
    <row r="371" spans="2:40" s="122" customFormat="1" ht="15.75" collapsed="1">
      <c r="B371" s="237">
        <v>5</v>
      </c>
      <c r="C371" s="203" t="s">
        <v>198</v>
      </c>
      <c r="D371" s="204"/>
      <c r="E371" s="205" t="s">
        <v>142</v>
      </c>
      <c r="F371" s="206">
        <f>SUM(F372:F391)</f>
        <v>0</v>
      </c>
      <c r="G371" s="206">
        <f>IF(AND(F371&lt;&gt;0,$D$31&lt;&gt;0),F371/$D$31,0)</f>
        <v>0</v>
      </c>
      <c r="H371" s="207" t="s">
        <v>142</v>
      </c>
      <c r="I371" s="208" t="s">
        <v>142</v>
      </c>
      <c r="J371" s="209">
        <f>SUM(J372:J391)</f>
        <v>0</v>
      </c>
      <c r="K371" s="210" t="s">
        <v>142</v>
      </c>
      <c r="L371" s="233" t="s">
        <v>142</v>
      </c>
      <c r="M371" s="234" t="s">
        <v>142</v>
      </c>
      <c r="N371" s="213" t="s">
        <v>142</v>
      </c>
      <c r="O371" s="214">
        <f>SUM(O372:O391)</f>
        <v>0</v>
      </c>
      <c r="P371" s="215" t="s">
        <v>142</v>
      </c>
      <c r="Q371" s="216">
        <f>SUM(Q372:Q391)</f>
        <v>0</v>
      </c>
      <c r="R371" s="217" t="s">
        <v>142</v>
      </c>
      <c r="S371" s="218" t="s">
        <v>142</v>
      </c>
      <c r="T371" s="219">
        <f>IF(W371&lt;&gt;0,W371/($F$371+$O$371),0)</f>
        <v>0</v>
      </c>
      <c r="U371" s="219">
        <f>IF(Y371&lt;&gt;0,Y371/($F$371+$O$371),0)</f>
        <v>0</v>
      </c>
      <c r="V371" s="220">
        <f t="shared" si="103"/>
        <v>1</v>
      </c>
      <c r="W371" s="221">
        <f>SUM(W372:W391)</f>
        <v>0</v>
      </c>
      <c r="X371" s="221">
        <f t="shared" si="104"/>
        <v>0</v>
      </c>
      <c r="Y371" s="221">
        <f>SUM(Y372:Y391)</f>
        <v>0</v>
      </c>
      <c r="Z371" s="221">
        <f t="shared" si="104"/>
        <v>0</v>
      </c>
      <c r="AB371" s="169"/>
      <c r="AC371" s="169"/>
      <c r="AD371" s="170"/>
      <c r="AE371" s="169"/>
      <c r="AF371" s="170"/>
      <c r="AG371" s="171"/>
      <c r="AH371" s="172"/>
      <c r="AI371" s="172"/>
      <c r="AJ371" s="173"/>
      <c r="AK371" s="169"/>
      <c r="AL371" s="169"/>
      <c r="AM371" s="169"/>
      <c r="AN371" s="169"/>
    </row>
    <row r="372" spans="2:40" s="122" customFormat="1" ht="15.6" hidden="1" customHeight="1" outlineLevel="1">
      <c r="B372" s="229">
        <v>5</v>
      </c>
      <c r="C372" s="175" t="s">
        <v>198</v>
      </c>
      <c r="D372" s="176"/>
      <c r="E372" s="222"/>
      <c r="F372" s="223"/>
      <c r="G372" s="179">
        <f>IF(AND(F372&lt;&gt;0,$D$31&lt;&gt;0),F372/$D$31,0)</f>
        <v>0</v>
      </c>
      <c r="H372" s="207" t="s">
        <v>142</v>
      </c>
      <c r="I372" s="181">
        <v>0</v>
      </c>
      <c r="J372" s="179">
        <f t="shared" si="91"/>
        <v>0</v>
      </c>
      <c r="K372" s="224"/>
      <c r="L372" s="235"/>
      <c r="M372" s="236"/>
      <c r="N372" s="186">
        <f>IF(M372&lt;&gt;0,INT(59/M372),0)</f>
        <v>0</v>
      </c>
      <c r="O372" s="187">
        <f>F372*N372</f>
        <v>0</v>
      </c>
      <c r="P372" s="188">
        <v>0</v>
      </c>
      <c r="Q372" s="189">
        <f>O372*P372</f>
        <v>0</v>
      </c>
      <c r="R372" s="225"/>
      <c r="S372" s="226"/>
      <c r="T372" s="181">
        <v>0</v>
      </c>
      <c r="U372" s="181">
        <v>0</v>
      </c>
      <c r="V372" s="192">
        <f t="shared" si="103"/>
        <v>1</v>
      </c>
      <c r="W372" s="193">
        <f t="shared" si="92"/>
        <v>0</v>
      </c>
      <c r="X372" s="193">
        <f t="shared" si="104"/>
        <v>0</v>
      </c>
      <c r="Y372" s="193">
        <f t="shared" si="93"/>
        <v>0</v>
      </c>
      <c r="Z372" s="193">
        <f t="shared" si="104"/>
        <v>0</v>
      </c>
      <c r="AB372" s="169"/>
      <c r="AC372" s="169"/>
      <c r="AD372" s="170"/>
      <c r="AE372" s="169"/>
      <c r="AF372" s="170"/>
      <c r="AG372" s="171"/>
      <c r="AH372" s="172"/>
      <c r="AI372" s="172"/>
      <c r="AJ372" s="173"/>
      <c r="AK372" s="169"/>
      <c r="AL372" s="169"/>
      <c r="AM372" s="169"/>
      <c r="AN372" s="169"/>
    </row>
    <row r="373" spans="2:40" s="122" customFormat="1" ht="15.6" hidden="1" customHeight="1" outlineLevel="1">
      <c r="B373" s="230"/>
      <c r="C373" s="195"/>
      <c r="D373" s="196"/>
      <c r="E373" s="222"/>
      <c r="F373" s="223"/>
      <c r="G373" s="179">
        <f>IF(AND(F373&lt;&gt;0,$D$31&lt;&gt;0),F373/$D$31,0)</f>
        <v>0</v>
      </c>
      <c r="H373" s="207" t="s">
        <v>142</v>
      </c>
      <c r="I373" s="181">
        <v>0</v>
      </c>
      <c r="J373" s="179">
        <f t="shared" si="91"/>
        <v>0</v>
      </c>
      <c r="K373" s="224"/>
      <c r="L373" s="235"/>
      <c r="M373" s="236"/>
      <c r="N373" s="186">
        <f t="shared" ref="N373:N391" si="110">IF(M373&lt;&gt;0,INT(59/M373),0)</f>
        <v>0</v>
      </c>
      <c r="O373" s="187">
        <f t="shared" ref="O373:O391" si="111">F373*N373</f>
        <v>0</v>
      </c>
      <c r="P373" s="188">
        <v>0</v>
      </c>
      <c r="Q373" s="189">
        <f t="shared" ref="Q373:Q391" si="112">O373*P373</f>
        <v>0</v>
      </c>
      <c r="R373" s="225"/>
      <c r="S373" s="226"/>
      <c r="T373" s="181">
        <v>0</v>
      </c>
      <c r="U373" s="181">
        <v>0</v>
      </c>
      <c r="V373" s="192">
        <f t="shared" si="103"/>
        <v>1</v>
      </c>
      <c r="W373" s="193">
        <f t="shared" si="92"/>
        <v>0</v>
      </c>
      <c r="X373" s="193">
        <f t="shared" si="104"/>
        <v>0</v>
      </c>
      <c r="Y373" s="193">
        <f t="shared" si="93"/>
        <v>0</v>
      </c>
      <c r="Z373" s="193">
        <f t="shared" si="104"/>
        <v>0</v>
      </c>
      <c r="AB373" s="169"/>
      <c r="AC373" s="169"/>
      <c r="AD373" s="170"/>
      <c r="AE373" s="169"/>
      <c r="AF373" s="170"/>
      <c r="AG373" s="171"/>
      <c r="AH373" s="172"/>
      <c r="AI373" s="172"/>
      <c r="AJ373" s="173"/>
      <c r="AK373" s="169"/>
      <c r="AL373" s="169"/>
      <c r="AM373" s="169"/>
      <c r="AN373" s="169"/>
    </row>
    <row r="374" spans="2:40" s="122" customFormat="1" ht="15.6" hidden="1" customHeight="1" outlineLevel="1">
      <c r="B374" s="230"/>
      <c r="C374" s="195"/>
      <c r="D374" s="196"/>
      <c r="E374" s="222"/>
      <c r="F374" s="223"/>
      <c r="G374" s="179">
        <f t="shared" ref="G374:G385" si="113">IF(AND(F374&lt;&gt;0,$D$31&lt;&gt;0),F374/$D$31,0)</f>
        <v>0</v>
      </c>
      <c r="H374" s="207" t="s">
        <v>142</v>
      </c>
      <c r="I374" s="181">
        <v>0</v>
      </c>
      <c r="J374" s="179">
        <f t="shared" si="91"/>
        <v>0</v>
      </c>
      <c r="K374" s="224"/>
      <c r="L374" s="235"/>
      <c r="M374" s="236"/>
      <c r="N374" s="186">
        <f t="shared" si="110"/>
        <v>0</v>
      </c>
      <c r="O374" s="187">
        <f t="shared" si="111"/>
        <v>0</v>
      </c>
      <c r="P374" s="188">
        <v>0</v>
      </c>
      <c r="Q374" s="189">
        <f t="shared" si="112"/>
        <v>0</v>
      </c>
      <c r="R374" s="225"/>
      <c r="S374" s="226"/>
      <c r="T374" s="181">
        <v>0</v>
      </c>
      <c r="U374" s="181">
        <v>0</v>
      </c>
      <c r="V374" s="192">
        <f t="shared" si="103"/>
        <v>1</v>
      </c>
      <c r="W374" s="193">
        <f t="shared" si="92"/>
        <v>0</v>
      </c>
      <c r="X374" s="193">
        <f t="shared" si="104"/>
        <v>0</v>
      </c>
      <c r="Y374" s="193">
        <f t="shared" si="93"/>
        <v>0</v>
      </c>
      <c r="Z374" s="193">
        <f t="shared" si="104"/>
        <v>0</v>
      </c>
      <c r="AB374" s="169"/>
      <c r="AC374" s="169"/>
      <c r="AD374" s="170"/>
      <c r="AE374" s="169"/>
      <c r="AF374" s="170"/>
      <c r="AG374" s="171"/>
      <c r="AH374" s="172"/>
      <c r="AI374" s="172"/>
      <c r="AJ374" s="173"/>
      <c r="AK374" s="169"/>
      <c r="AL374" s="169"/>
      <c r="AM374" s="169"/>
      <c r="AN374" s="169"/>
    </row>
    <row r="375" spans="2:40" s="122" customFormat="1" ht="15.6" hidden="1" customHeight="1" outlineLevel="1">
      <c r="B375" s="230"/>
      <c r="C375" s="195"/>
      <c r="D375" s="196"/>
      <c r="E375" s="222"/>
      <c r="F375" s="223"/>
      <c r="G375" s="179">
        <f t="shared" si="113"/>
        <v>0</v>
      </c>
      <c r="H375" s="207" t="s">
        <v>142</v>
      </c>
      <c r="I375" s="181">
        <v>0</v>
      </c>
      <c r="J375" s="179">
        <f t="shared" si="91"/>
        <v>0</v>
      </c>
      <c r="K375" s="224"/>
      <c r="L375" s="235"/>
      <c r="M375" s="236"/>
      <c r="N375" s="186">
        <f t="shared" si="110"/>
        <v>0</v>
      </c>
      <c r="O375" s="187">
        <f t="shared" si="111"/>
        <v>0</v>
      </c>
      <c r="P375" s="188">
        <v>0</v>
      </c>
      <c r="Q375" s="189">
        <f t="shared" si="112"/>
        <v>0</v>
      </c>
      <c r="R375" s="225"/>
      <c r="S375" s="226"/>
      <c r="T375" s="181">
        <v>0</v>
      </c>
      <c r="U375" s="181">
        <v>0</v>
      </c>
      <c r="V375" s="192">
        <f t="shared" si="103"/>
        <v>1</v>
      </c>
      <c r="W375" s="193">
        <f t="shared" si="92"/>
        <v>0</v>
      </c>
      <c r="X375" s="193">
        <f t="shared" si="104"/>
        <v>0</v>
      </c>
      <c r="Y375" s="193">
        <f t="shared" si="93"/>
        <v>0</v>
      </c>
      <c r="Z375" s="193">
        <f t="shared" si="104"/>
        <v>0</v>
      </c>
      <c r="AB375" s="169"/>
      <c r="AC375" s="169"/>
      <c r="AD375" s="170"/>
      <c r="AE375" s="169"/>
      <c r="AF375" s="170"/>
      <c r="AG375" s="171"/>
      <c r="AH375" s="172"/>
      <c r="AI375" s="172"/>
      <c r="AJ375" s="173"/>
      <c r="AK375" s="169"/>
      <c r="AL375" s="169"/>
      <c r="AM375" s="169"/>
      <c r="AN375" s="169"/>
    </row>
    <row r="376" spans="2:40" s="122" customFormat="1" ht="15.6" hidden="1" customHeight="1" outlineLevel="1">
      <c r="B376" s="230"/>
      <c r="C376" s="195"/>
      <c r="D376" s="196"/>
      <c r="E376" s="222"/>
      <c r="F376" s="223"/>
      <c r="G376" s="179">
        <f t="shared" si="113"/>
        <v>0</v>
      </c>
      <c r="H376" s="207" t="s">
        <v>142</v>
      </c>
      <c r="I376" s="181">
        <v>0</v>
      </c>
      <c r="J376" s="179">
        <f t="shared" si="91"/>
        <v>0</v>
      </c>
      <c r="K376" s="224"/>
      <c r="L376" s="235"/>
      <c r="M376" s="236"/>
      <c r="N376" s="186">
        <f t="shared" si="110"/>
        <v>0</v>
      </c>
      <c r="O376" s="187">
        <f t="shared" si="111"/>
        <v>0</v>
      </c>
      <c r="P376" s="188">
        <v>0</v>
      </c>
      <c r="Q376" s="189">
        <f t="shared" si="112"/>
        <v>0</v>
      </c>
      <c r="R376" s="225"/>
      <c r="S376" s="226"/>
      <c r="T376" s="181">
        <v>0</v>
      </c>
      <c r="U376" s="181">
        <v>0</v>
      </c>
      <c r="V376" s="192">
        <f t="shared" si="103"/>
        <v>1</v>
      </c>
      <c r="W376" s="193">
        <f t="shared" si="92"/>
        <v>0</v>
      </c>
      <c r="X376" s="193">
        <f t="shared" si="104"/>
        <v>0</v>
      </c>
      <c r="Y376" s="193">
        <f t="shared" si="93"/>
        <v>0</v>
      </c>
      <c r="Z376" s="193">
        <f t="shared" si="104"/>
        <v>0</v>
      </c>
      <c r="AB376" s="169"/>
      <c r="AC376" s="169"/>
      <c r="AD376" s="170"/>
      <c r="AE376" s="169"/>
      <c r="AF376" s="170"/>
      <c r="AG376" s="171"/>
      <c r="AH376" s="172"/>
      <c r="AI376" s="172"/>
      <c r="AJ376" s="173"/>
      <c r="AK376" s="169"/>
      <c r="AL376" s="169"/>
      <c r="AM376" s="169"/>
      <c r="AN376" s="169"/>
    </row>
    <row r="377" spans="2:40" s="122" customFormat="1" ht="15.6" hidden="1" customHeight="1" outlineLevel="1">
      <c r="B377" s="230"/>
      <c r="C377" s="195"/>
      <c r="D377" s="196"/>
      <c r="E377" s="222"/>
      <c r="F377" s="223"/>
      <c r="G377" s="179">
        <f t="shared" si="113"/>
        <v>0</v>
      </c>
      <c r="H377" s="207" t="s">
        <v>142</v>
      </c>
      <c r="I377" s="181">
        <v>0</v>
      </c>
      <c r="J377" s="179">
        <f t="shared" si="91"/>
        <v>0</v>
      </c>
      <c r="K377" s="224"/>
      <c r="L377" s="235"/>
      <c r="M377" s="236"/>
      <c r="N377" s="186">
        <f t="shared" si="110"/>
        <v>0</v>
      </c>
      <c r="O377" s="187">
        <f t="shared" si="111"/>
        <v>0</v>
      </c>
      <c r="P377" s="188">
        <v>0</v>
      </c>
      <c r="Q377" s="189">
        <f t="shared" si="112"/>
        <v>0</v>
      </c>
      <c r="R377" s="225"/>
      <c r="S377" s="226"/>
      <c r="T377" s="181">
        <v>0</v>
      </c>
      <c r="U377" s="181">
        <v>0</v>
      </c>
      <c r="V377" s="192">
        <f t="shared" si="103"/>
        <v>1</v>
      </c>
      <c r="W377" s="193">
        <f t="shared" si="92"/>
        <v>0</v>
      </c>
      <c r="X377" s="193">
        <f t="shared" si="104"/>
        <v>0</v>
      </c>
      <c r="Y377" s="193">
        <f t="shared" si="93"/>
        <v>0</v>
      </c>
      <c r="Z377" s="193">
        <f t="shared" si="104"/>
        <v>0</v>
      </c>
      <c r="AB377" s="169"/>
      <c r="AC377" s="169"/>
      <c r="AD377" s="170"/>
      <c r="AE377" s="169"/>
      <c r="AF377" s="170"/>
      <c r="AG377" s="171"/>
      <c r="AH377" s="172"/>
      <c r="AI377" s="172"/>
      <c r="AJ377" s="173"/>
      <c r="AK377" s="169"/>
      <c r="AL377" s="169"/>
      <c r="AM377" s="169"/>
      <c r="AN377" s="169"/>
    </row>
    <row r="378" spans="2:40" s="122" customFormat="1" ht="15.6" hidden="1" customHeight="1" outlineLevel="1">
      <c r="B378" s="230"/>
      <c r="C378" s="195"/>
      <c r="D378" s="196"/>
      <c r="E378" s="222"/>
      <c r="F378" s="223"/>
      <c r="G378" s="179">
        <f t="shared" si="113"/>
        <v>0</v>
      </c>
      <c r="H378" s="207" t="s">
        <v>142</v>
      </c>
      <c r="I378" s="181">
        <v>0</v>
      </c>
      <c r="J378" s="179">
        <f t="shared" ref="J378:J441" si="114">I378*F378</f>
        <v>0</v>
      </c>
      <c r="K378" s="224"/>
      <c r="L378" s="235"/>
      <c r="M378" s="236"/>
      <c r="N378" s="186">
        <f t="shared" si="110"/>
        <v>0</v>
      </c>
      <c r="O378" s="187">
        <f t="shared" si="111"/>
        <v>0</v>
      </c>
      <c r="P378" s="188">
        <v>0</v>
      </c>
      <c r="Q378" s="189">
        <f t="shared" si="112"/>
        <v>0</v>
      </c>
      <c r="R378" s="225"/>
      <c r="S378" s="226"/>
      <c r="T378" s="181">
        <v>0</v>
      </c>
      <c r="U378" s="181">
        <v>0</v>
      </c>
      <c r="V378" s="192">
        <f t="shared" si="103"/>
        <v>1</v>
      </c>
      <c r="W378" s="193">
        <f t="shared" ref="W378:W441" si="115">T378*(F378+O378)</f>
        <v>0</v>
      </c>
      <c r="X378" s="193">
        <f t="shared" si="104"/>
        <v>0</v>
      </c>
      <c r="Y378" s="193">
        <f t="shared" ref="Y378:Y441" si="116">U378*(F378+O378)</f>
        <v>0</v>
      </c>
      <c r="Z378" s="193">
        <f t="shared" si="104"/>
        <v>0</v>
      </c>
      <c r="AB378" s="169"/>
      <c r="AC378" s="169"/>
      <c r="AD378" s="170"/>
      <c r="AE378" s="169"/>
      <c r="AF378" s="170"/>
      <c r="AG378" s="171"/>
      <c r="AH378" s="172"/>
      <c r="AI378" s="172"/>
      <c r="AJ378" s="173"/>
      <c r="AK378" s="169"/>
      <c r="AL378" s="169"/>
      <c r="AM378" s="169"/>
      <c r="AN378" s="169"/>
    </row>
    <row r="379" spans="2:40" s="122" customFormat="1" ht="15.6" hidden="1" customHeight="1" outlineLevel="1">
      <c r="B379" s="230"/>
      <c r="C379" s="195"/>
      <c r="D379" s="196"/>
      <c r="E379" s="222"/>
      <c r="F379" s="223"/>
      <c r="G379" s="179">
        <f t="shared" si="113"/>
        <v>0</v>
      </c>
      <c r="H379" s="207" t="s">
        <v>142</v>
      </c>
      <c r="I379" s="181">
        <v>0</v>
      </c>
      <c r="J379" s="179">
        <f t="shared" si="114"/>
        <v>0</v>
      </c>
      <c r="K379" s="224"/>
      <c r="L379" s="235"/>
      <c r="M379" s="236"/>
      <c r="N379" s="186">
        <f t="shared" si="110"/>
        <v>0</v>
      </c>
      <c r="O379" s="187">
        <f t="shared" si="111"/>
        <v>0</v>
      </c>
      <c r="P379" s="188">
        <v>0</v>
      </c>
      <c r="Q379" s="189">
        <f t="shared" si="112"/>
        <v>0</v>
      </c>
      <c r="R379" s="225"/>
      <c r="S379" s="226"/>
      <c r="T379" s="181">
        <v>0</v>
      </c>
      <c r="U379" s="181">
        <v>0</v>
      </c>
      <c r="V379" s="192">
        <f t="shared" si="103"/>
        <v>1</v>
      </c>
      <c r="W379" s="193">
        <f t="shared" si="115"/>
        <v>0</v>
      </c>
      <c r="X379" s="193">
        <f t="shared" si="104"/>
        <v>0</v>
      </c>
      <c r="Y379" s="193">
        <f t="shared" si="116"/>
        <v>0</v>
      </c>
      <c r="Z379" s="193">
        <f t="shared" si="104"/>
        <v>0</v>
      </c>
      <c r="AB379" s="169"/>
      <c r="AC379" s="169"/>
      <c r="AD379" s="170"/>
      <c r="AE379" s="169"/>
      <c r="AF379" s="170"/>
      <c r="AG379" s="171"/>
      <c r="AH379" s="172"/>
      <c r="AI379" s="172"/>
      <c r="AJ379" s="173"/>
      <c r="AK379" s="169"/>
      <c r="AL379" s="169"/>
      <c r="AM379" s="169"/>
      <c r="AN379" s="169"/>
    </row>
    <row r="380" spans="2:40" s="122" customFormat="1" ht="15.6" hidden="1" customHeight="1" outlineLevel="1">
      <c r="B380" s="230"/>
      <c r="C380" s="195"/>
      <c r="D380" s="196"/>
      <c r="E380" s="222"/>
      <c r="F380" s="223"/>
      <c r="G380" s="179">
        <f t="shared" si="113"/>
        <v>0</v>
      </c>
      <c r="H380" s="207" t="s">
        <v>142</v>
      </c>
      <c r="I380" s="181">
        <v>0</v>
      </c>
      <c r="J380" s="179">
        <f t="shared" si="114"/>
        <v>0</v>
      </c>
      <c r="K380" s="224"/>
      <c r="L380" s="235"/>
      <c r="M380" s="236"/>
      <c r="N380" s="186">
        <f t="shared" si="110"/>
        <v>0</v>
      </c>
      <c r="O380" s="187">
        <f t="shared" si="111"/>
        <v>0</v>
      </c>
      <c r="P380" s="188">
        <v>0</v>
      </c>
      <c r="Q380" s="189">
        <f t="shared" si="112"/>
        <v>0</v>
      </c>
      <c r="R380" s="225"/>
      <c r="S380" s="226"/>
      <c r="T380" s="181">
        <v>0</v>
      </c>
      <c r="U380" s="181">
        <v>0</v>
      </c>
      <c r="V380" s="192">
        <f t="shared" si="103"/>
        <v>1</v>
      </c>
      <c r="W380" s="193">
        <f t="shared" si="115"/>
        <v>0</v>
      </c>
      <c r="X380" s="193">
        <f t="shared" si="104"/>
        <v>0</v>
      </c>
      <c r="Y380" s="193">
        <f t="shared" si="116"/>
        <v>0</v>
      </c>
      <c r="Z380" s="193">
        <f t="shared" si="104"/>
        <v>0</v>
      </c>
      <c r="AB380" s="169"/>
      <c r="AC380" s="169"/>
      <c r="AD380" s="170"/>
      <c r="AE380" s="169"/>
      <c r="AF380" s="170"/>
      <c r="AG380" s="171"/>
      <c r="AH380" s="172"/>
      <c r="AI380" s="172"/>
      <c r="AJ380" s="173"/>
      <c r="AK380" s="169"/>
      <c r="AL380" s="169"/>
      <c r="AM380" s="169"/>
      <c r="AN380" s="169"/>
    </row>
    <row r="381" spans="2:40" s="122" customFormat="1" ht="15.6" hidden="1" customHeight="1" outlineLevel="1">
      <c r="B381" s="230"/>
      <c r="C381" s="195"/>
      <c r="D381" s="196"/>
      <c r="E381" s="222"/>
      <c r="F381" s="223"/>
      <c r="G381" s="179">
        <f t="shared" si="113"/>
        <v>0</v>
      </c>
      <c r="H381" s="207" t="s">
        <v>142</v>
      </c>
      <c r="I381" s="181">
        <v>0</v>
      </c>
      <c r="J381" s="179">
        <f t="shared" si="114"/>
        <v>0</v>
      </c>
      <c r="K381" s="224"/>
      <c r="L381" s="235"/>
      <c r="M381" s="236"/>
      <c r="N381" s="186">
        <f t="shared" si="110"/>
        <v>0</v>
      </c>
      <c r="O381" s="187">
        <f t="shared" si="111"/>
        <v>0</v>
      </c>
      <c r="P381" s="188">
        <v>0</v>
      </c>
      <c r="Q381" s="189">
        <f t="shared" si="112"/>
        <v>0</v>
      </c>
      <c r="R381" s="225"/>
      <c r="S381" s="226"/>
      <c r="T381" s="181">
        <v>0</v>
      </c>
      <c r="U381" s="181">
        <v>0</v>
      </c>
      <c r="V381" s="192">
        <f t="shared" si="103"/>
        <v>1</v>
      </c>
      <c r="W381" s="193">
        <f t="shared" si="115"/>
        <v>0</v>
      </c>
      <c r="X381" s="193">
        <f t="shared" si="104"/>
        <v>0</v>
      </c>
      <c r="Y381" s="193">
        <f t="shared" si="116"/>
        <v>0</v>
      </c>
      <c r="Z381" s="193">
        <f t="shared" si="104"/>
        <v>0</v>
      </c>
      <c r="AB381" s="169"/>
      <c r="AC381" s="169"/>
      <c r="AD381" s="170"/>
      <c r="AE381" s="169"/>
      <c r="AF381" s="170"/>
      <c r="AG381" s="171"/>
      <c r="AH381" s="172"/>
      <c r="AI381" s="172"/>
      <c r="AJ381" s="173"/>
      <c r="AK381" s="169"/>
      <c r="AL381" s="169"/>
      <c r="AM381" s="169"/>
      <c r="AN381" s="169"/>
    </row>
    <row r="382" spans="2:40" s="122" customFormat="1" ht="15.6" hidden="1" customHeight="1" outlineLevel="1">
      <c r="B382" s="230"/>
      <c r="C382" s="195"/>
      <c r="D382" s="196"/>
      <c r="E382" s="222"/>
      <c r="F382" s="223"/>
      <c r="G382" s="179">
        <f t="shared" si="113"/>
        <v>0</v>
      </c>
      <c r="H382" s="207" t="s">
        <v>142</v>
      </c>
      <c r="I382" s="181">
        <v>0</v>
      </c>
      <c r="J382" s="179">
        <f t="shared" si="114"/>
        <v>0</v>
      </c>
      <c r="K382" s="224"/>
      <c r="L382" s="235"/>
      <c r="M382" s="236"/>
      <c r="N382" s="186">
        <f t="shared" si="110"/>
        <v>0</v>
      </c>
      <c r="O382" s="187">
        <f t="shared" si="111"/>
        <v>0</v>
      </c>
      <c r="P382" s="188">
        <v>0</v>
      </c>
      <c r="Q382" s="189">
        <f t="shared" si="112"/>
        <v>0</v>
      </c>
      <c r="R382" s="225"/>
      <c r="S382" s="226"/>
      <c r="T382" s="181">
        <v>0</v>
      </c>
      <c r="U382" s="181">
        <v>0</v>
      </c>
      <c r="V382" s="192">
        <f t="shared" si="103"/>
        <v>1</v>
      </c>
      <c r="W382" s="193">
        <f t="shared" si="115"/>
        <v>0</v>
      </c>
      <c r="X382" s="193">
        <f t="shared" si="104"/>
        <v>0</v>
      </c>
      <c r="Y382" s="193">
        <f t="shared" si="116"/>
        <v>0</v>
      </c>
      <c r="Z382" s="193">
        <f t="shared" si="104"/>
        <v>0</v>
      </c>
      <c r="AB382" s="169"/>
      <c r="AC382" s="169"/>
      <c r="AD382" s="170"/>
      <c r="AE382" s="169"/>
      <c r="AF382" s="170"/>
      <c r="AG382" s="171"/>
      <c r="AH382" s="172"/>
      <c r="AI382" s="172"/>
      <c r="AJ382" s="173"/>
      <c r="AK382" s="169"/>
      <c r="AL382" s="169"/>
      <c r="AM382" s="169"/>
      <c r="AN382" s="169"/>
    </row>
    <row r="383" spans="2:40" s="122" customFormat="1" ht="15.6" hidden="1" customHeight="1" outlineLevel="1">
      <c r="B383" s="230"/>
      <c r="C383" s="195"/>
      <c r="D383" s="196"/>
      <c r="E383" s="222"/>
      <c r="F383" s="223"/>
      <c r="G383" s="179">
        <f t="shared" si="113"/>
        <v>0</v>
      </c>
      <c r="H383" s="207" t="s">
        <v>142</v>
      </c>
      <c r="I383" s="181">
        <v>0</v>
      </c>
      <c r="J383" s="179">
        <f t="shared" si="114"/>
        <v>0</v>
      </c>
      <c r="K383" s="224"/>
      <c r="L383" s="235"/>
      <c r="M383" s="236"/>
      <c r="N383" s="186">
        <f t="shared" si="110"/>
        <v>0</v>
      </c>
      <c r="O383" s="187">
        <f t="shared" si="111"/>
        <v>0</v>
      </c>
      <c r="P383" s="188">
        <v>0</v>
      </c>
      <c r="Q383" s="189">
        <f t="shared" si="112"/>
        <v>0</v>
      </c>
      <c r="R383" s="225"/>
      <c r="S383" s="226"/>
      <c r="T383" s="181">
        <v>0</v>
      </c>
      <c r="U383" s="181">
        <v>0</v>
      </c>
      <c r="V383" s="192">
        <f t="shared" si="103"/>
        <v>1</v>
      </c>
      <c r="W383" s="193">
        <f t="shared" si="115"/>
        <v>0</v>
      </c>
      <c r="X383" s="193">
        <f t="shared" si="104"/>
        <v>0</v>
      </c>
      <c r="Y383" s="193">
        <f t="shared" si="116"/>
        <v>0</v>
      </c>
      <c r="Z383" s="193">
        <f t="shared" si="104"/>
        <v>0</v>
      </c>
      <c r="AB383" s="169"/>
      <c r="AC383" s="169"/>
      <c r="AD383" s="170"/>
      <c r="AE383" s="169"/>
      <c r="AF383" s="170"/>
      <c r="AG383" s="171"/>
      <c r="AH383" s="172"/>
      <c r="AI383" s="172"/>
      <c r="AJ383" s="173"/>
      <c r="AK383" s="169"/>
      <c r="AL383" s="169"/>
      <c r="AM383" s="169"/>
      <c r="AN383" s="169"/>
    </row>
    <row r="384" spans="2:40" s="122" customFormat="1" ht="15.6" hidden="1" customHeight="1" outlineLevel="1">
      <c r="B384" s="230"/>
      <c r="C384" s="195"/>
      <c r="D384" s="196"/>
      <c r="E384" s="222"/>
      <c r="F384" s="223"/>
      <c r="G384" s="179">
        <f t="shared" si="113"/>
        <v>0</v>
      </c>
      <c r="H384" s="207" t="s">
        <v>142</v>
      </c>
      <c r="I384" s="181">
        <v>0</v>
      </c>
      <c r="J384" s="179">
        <f t="shared" si="114"/>
        <v>0</v>
      </c>
      <c r="K384" s="224"/>
      <c r="L384" s="235"/>
      <c r="M384" s="236"/>
      <c r="N384" s="186">
        <f t="shared" si="110"/>
        <v>0</v>
      </c>
      <c r="O384" s="187">
        <f t="shared" si="111"/>
        <v>0</v>
      </c>
      <c r="P384" s="188">
        <v>0</v>
      </c>
      <c r="Q384" s="189">
        <f t="shared" si="112"/>
        <v>0</v>
      </c>
      <c r="R384" s="225"/>
      <c r="S384" s="226"/>
      <c r="T384" s="181">
        <v>0</v>
      </c>
      <c r="U384" s="181">
        <v>0</v>
      </c>
      <c r="V384" s="192">
        <f t="shared" si="103"/>
        <v>1</v>
      </c>
      <c r="W384" s="193">
        <f t="shared" si="115"/>
        <v>0</v>
      </c>
      <c r="X384" s="193">
        <f t="shared" si="104"/>
        <v>0</v>
      </c>
      <c r="Y384" s="193">
        <f t="shared" si="116"/>
        <v>0</v>
      </c>
      <c r="Z384" s="193">
        <f t="shared" si="104"/>
        <v>0</v>
      </c>
      <c r="AB384" s="169"/>
      <c r="AC384" s="169"/>
      <c r="AD384" s="170"/>
      <c r="AE384" s="169"/>
      <c r="AF384" s="170"/>
      <c r="AG384" s="171"/>
      <c r="AH384" s="172"/>
      <c r="AI384" s="172"/>
      <c r="AJ384" s="173"/>
      <c r="AK384" s="169"/>
      <c r="AL384" s="169"/>
      <c r="AM384" s="169"/>
      <c r="AN384" s="169"/>
    </row>
    <row r="385" spans="2:40" s="122" customFormat="1" ht="15.6" hidden="1" customHeight="1" outlineLevel="1">
      <c r="B385" s="230"/>
      <c r="C385" s="195"/>
      <c r="D385" s="196"/>
      <c r="E385" s="222"/>
      <c r="F385" s="223"/>
      <c r="G385" s="179">
        <f t="shared" si="113"/>
        <v>0</v>
      </c>
      <c r="H385" s="207" t="s">
        <v>142</v>
      </c>
      <c r="I385" s="181">
        <v>0</v>
      </c>
      <c r="J385" s="179">
        <f t="shared" si="114"/>
        <v>0</v>
      </c>
      <c r="K385" s="224"/>
      <c r="L385" s="235"/>
      <c r="M385" s="236"/>
      <c r="N385" s="186">
        <f t="shared" si="110"/>
        <v>0</v>
      </c>
      <c r="O385" s="187">
        <f t="shared" si="111"/>
        <v>0</v>
      </c>
      <c r="P385" s="188">
        <v>0</v>
      </c>
      <c r="Q385" s="189">
        <f t="shared" si="112"/>
        <v>0</v>
      </c>
      <c r="R385" s="225"/>
      <c r="S385" s="226"/>
      <c r="T385" s="181">
        <v>0</v>
      </c>
      <c r="U385" s="181">
        <v>0</v>
      </c>
      <c r="V385" s="192">
        <f t="shared" si="103"/>
        <v>1</v>
      </c>
      <c r="W385" s="193">
        <f t="shared" si="115"/>
        <v>0</v>
      </c>
      <c r="X385" s="193">
        <f t="shared" si="104"/>
        <v>0</v>
      </c>
      <c r="Y385" s="193">
        <f t="shared" si="116"/>
        <v>0</v>
      </c>
      <c r="Z385" s="193">
        <f t="shared" si="104"/>
        <v>0</v>
      </c>
      <c r="AB385" s="169"/>
      <c r="AC385" s="169"/>
      <c r="AD385" s="170"/>
      <c r="AE385" s="169"/>
      <c r="AF385" s="170"/>
      <c r="AG385" s="171"/>
      <c r="AH385" s="172"/>
      <c r="AI385" s="172"/>
      <c r="AJ385" s="173"/>
      <c r="AK385" s="169"/>
      <c r="AL385" s="169"/>
      <c r="AM385" s="169"/>
      <c r="AN385" s="169"/>
    </row>
    <row r="386" spans="2:40" s="122" customFormat="1" ht="15.6" hidden="1" customHeight="1" outlineLevel="1">
      <c r="B386" s="230"/>
      <c r="C386" s="195"/>
      <c r="D386" s="196"/>
      <c r="E386" s="222"/>
      <c r="F386" s="223"/>
      <c r="G386" s="179">
        <f>IF(AND(F386&lt;&gt;0,$D$31&lt;&gt;0),F386/$D$31,0)</f>
        <v>0</v>
      </c>
      <c r="H386" s="207" t="s">
        <v>142</v>
      </c>
      <c r="I386" s="181">
        <v>0</v>
      </c>
      <c r="J386" s="179">
        <f t="shared" si="114"/>
        <v>0</v>
      </c>
      <c r="K386" s="224"/>
      <c r="L386" s="235"/>
      <c r="M386" s="236"/>
      <c r="N386" s="186">
        <f t="shared" si="110"/>
        <v>0</v>
      </c>
      <c r="O386" s="187">
        <f t="shared" si="111"/>
        <v>0</v>
      </c>
      <c r="P386" s="188">
        <v>0</v>
      </c>
      <c r="Q386" s="189">
        <f t="shared" si="112"/>
        <v>0</v>
      </c>
      <c r="R386" s="225"/>
      <c r="S386" s="226"/>
      <c r="T386" s="181">
        <v>0</v>
      </c>
      <c r="U386" s="181">
        <v>0</v>
      </c>
      <c r="V386" s="192">
        <f t="shared" si="103"/>
        <v>1</v>
      </c>
      <c r="W386" s="193">
        <f t="shared" si="115"/>
        <v>0</v>
      </c>
      <c r="X386" s="193">
        <f t="shared" si="104"/>
        <v>0</v>
      </c>
      <c r="Y386" s="193">
        <f t="shared" si="116"/>
        <v>0</v>
      </c>
      <c r="Z386" s="193">
        <f t="shared" si="104"/>
        <v>0</v>
      </c>
      <c r="AB386" s="169"/>
      <c r="AC386" s="169"/>
      <c r="AD386" s="170"/>
      <c r="AE386" s="169"/>
      <c r="AF386" s="170"/>
      <c r="AG386" s="171"/>
      <c r="AH386" s="172"/>
      <c r="AI386" s="172"/>
      <c r="AJ386" s="173"/>
      <c r="AK386" s="169"/>
      <c r="AL386" s="169"/>
      <c r="AM386" s="169"/>
      <c r="AN386" s="169"/>
    </row>
    <row r="387" spans="2:40" s="122" customFormat="1" ht="15.6" hidden="1" customHeight="1" outlineLevel="1">
      <c r="B387" s="230"/>
      <c r="C387" s="195"/>
      <c r="D387" s="196"/>
      <c r="E387" s="222"/>
      <c r="F387" s="223"/>
      <c r="G387" s="179">
        <f>IF(AND(F387&lt;&gt;0,$D$31&lt;&gt;0),F387/$D$31,0)</f>
        <v>0</v>
      </c>
      <c r="H387" s="207" t="s">
        <v>142</v>
      </c>
      <c r="I387" s="181">
        <v>0</v>
      </c>
      <c r="J387" s="179">
        <f t="shared" si="114"/>
        <v>0</v>
      </c>
      <c r="K387" s="224"/>
      <c r="L387" s="235"/>
      <c r="M387" s="236"/>
      <c r="N387" s="186">
        <f t="shared" si="110"/>
        <v>0</v>
      </c>
      <c r="O387" s="187">
        <f t="shared" si="111"/>
        <v>0</v>
      </c>
      <c r="P387" s="188">
        <v>0</v>
      </c>
      <c r="Q387" s="189">
        <f t="shared" si="112"/>
        <v>0</v>
      </c>
      <c r="R387" s="225"/>
      <c r="S387" s="226"/>
      <c r="T387" s="181">
        <v>0</v>
      </c>
      <c r="U387" s="181">
        <v>0</v>
      </c>
      <c r="V387" s="192">
        <f t="shared" si="103"/>
        <v>1</v>
      </c>
      <c r="W387" s="193">
        <f t="shared" si="115"/>
        <v>0</v>
      </c>
      <c r="X387" s="193">
        <f t="shared" si="104"/>
        <v>0</v>
      </c>
      <c r="Y387" s="193">
        <f t="shared" si="116"/>
        <v>0</v>
      </c>
      <c r="Z387" s="193">
        <f t="shared" si="104"/>
        <v>0</v>
      </c>
      <c r="AB387" s="169"/>
      <c r="AC387" s="169"/>
      <c r="AD387" s="170"/>
      <c r="AE387" s="169"/>
      <c r="AF387" s="170"/>
      <c r="AG387" s="171"/>
      <c r="AH387" s="172"/>
      <c r="AI387" s="172"/>
      <c r="AJ387" s="173"/>
      <c r="AK387" s="169"/>
      <c r="AL387" s="169"/>
      <c r="AM387" s="169"/>
      <c r="AN387" s="169"/>
    </row>
    <row r="388" spans="2:40" s="122" customFormat="1" ht="15.6" hidden="1" customHeight="1" outlineLevel="1">
      <c r="B388" s="230"/>
      <c r="C388" s="195"/>
      <c r="D388" s="196"/>
      <c r="E388" s="222"/>
      <c r="F388" s="223"/>
      <c r="G388" s="179">
        <f>IF(AND(F388&lt;&gt;0,$D$31&lt;&gt;0),F388/$D$31,0)</f>
        <v>0</v>
      </c>
      <c r="H388" s="207" t="s">
        <v>142</v>
      </c>
      <c r="I388" s="181">
        <v>0</v>
      </c>
      <c r="J388" s="179">
        <f t="shared" si="114"/>
        <v>0</v>
      </c>
      <c r="K388" s="224"/>
      <c r="L388" s="235"/>
      <c r="M388" s="236"/>
      <c r="N388" s="186">
        <f t="shared" si="110"/>
        <v>0</v>
      </c>
      <c r="O388" s="187">
        <f t="shared" si="111"/>
        <v>0</v>
      </c>
      <c r="P388" s="188">
        <v>0</v>
      </c>
      <c r="Q388" s="189">
        <f t="shared" si="112"/>
        <v>0</v>
      </c>
      <c r="R388" s="225"/>
      <c r="S388" s="226"/>
      <c r="T388" s="181">
        <v>0</v>
      </c>
      <c r="U388" s="181">
        <v>0</v>
      </c>
      <c r="V388" s="192">
        <f t="shared" si="103"/>
        <v>1</v>
      </c>
      <c r="W388" s="193">
        <f t="shared" si="115"/>
        <v>0</v>
      </c>
      <c r="X388" s="193">
        <f t="shared" si="104"/>
        <v>0</v>
      </c>
      <c r="Y388" s="193">
        <f t="shared" si="116"/>
        <v>0</v>
      </c>
      <c r="Z388" s="193">
        <f t="shared" si="104"/>
        <v>0</v>
      </c>
      <c r="AB388" s="169"/>
      <c r="AC388" s="169"/>
      <c r="AD388" s="170"/>
      <c r="AE388" s="169"/>
      <c r="AF388" s="170"/>
      <c r="AG388" s="171"/>
      <c r="AH388" s="172"/>
      <c r="AI388" s="172"/>
      <c r="AJ388" s="173"/>
      <c r="AK388" s="169"/>
      <c r="AL388" s="169"/>
      <c r="AM388" s="169"/>
      <c r="AN388" s="169"/>
    </row>
    <row r="389" spans="2:40" s="122" customFormat="1" ht="15.6" hidden="1" customHeight="1" outlineLevel="1">
      <c r="B389" s="230"/>
      <c r="C389" s="195"/>
      <c r="D389" s="196"/>
      <c r="E389" s="222"/>
      <c r="F389" s="223"/>
      <c r="G389" s="179">
        <f t="shared" ref="G389:G391" si="117">IF(AND(F389&lt;&gt;0,$D$31&lt;&gt;0),F389/$D$31,0)</f>
        <v>0</v>
      </c>
      <c r="H389" s="207" t="s">
        <v>142</v>
      </c>
      <c r="I389" s="181">
        <v>0</v>
      </c>
      <c r="J389" s="179">
        <f t="shared" si="114"/>
        <v>0</v>
      </c>
      <c r="K389" s="224"/>
      <c r="L389" s="235"/>
      <c r="M389" s="236"/>
      <c r="N389" s="186">
        <f t="shared" si="110"/>
        <v>0</v>
      </c>
      <c r="O389" s="187">
        <f t="shared" si="111"/>
        <v>0</v>
      </c>
      <c r="P389" s="188">
        <v>0</v>
      </c>
      <c r="Q389" s="189">
        <f t="shared" si="112"/>
        <v>0</v>
      </c>
      <c r="R389" s="225"/>
      <c r="S389" s="226"/>
      <c r="T389" s="181">
        <v>0</v>
      </c>
      <c r="U389" s="181">
        <v>0</v>
      </c>
      <c r="V389" s="192">
        <f t="shared" si="103"/>
        <v>1</v>
      </c>
      <c r="W389" s="193">
        <f t="shared" si="115"/>
        <v>0</v>
      </c>
      <c r="X389" s="193">
        <f t="shared" si="104"/>
        <v>0</v>
      </c>
      <c r="Y389" s="193">
        <f t="shared" si="116"/>
        <v>0</v>
      </c>
      <c r="Z389" s="193">
        <f t="shared" si="104"/>
        <v>0</v>
      </c>
      <c r="AB389" s="169"/>
      <c r="AC389" s="169"/>
      <c r="AD389" s="170"/>
      <c r="AE389" s="169"/>
      <c r="AF389" s="170"/>
      <c r="AG389" s="171"/>
      <c r="AH389" s="172"/>
      <c r="AI389" s="172"/>
      <c r="AJ389" s="173"/>
      <c r="AK389" s="169"/>
      <c r="AL389" s="169"/>
      <c r="AM389" s="169"/>
      <c r="AN389" s="169"/>
    </row>
    <row r="390" spans="2:40" s="122" customFormat="1" ht="15.6" hidden="1" customHeight="1" outlineLevel="1">
      <c r="B390" s="230"/>
      <c r="C390" s="195"/>
      <c r="D390" s="196"/>
      <c r="E390" s="222"/>
      <c r="F390" s="223"/>
      <c r="G390" s="179">
        <f t="shared" si="117"/>
        <v>0</v>
      </c>
      <c r="H390" s="207" t="s">
        <v>142</v>
      </c>
      <c r="I390" s="181">
        <v>0</v>
      </c>
      <c r="J390" s="179">
        <f t="shared" si="114"/>
        <v>0</v>
      </c>
      <c r="K390" s="224"/>
      <c r="L390" s="235"/>
      <c r="M390" s="236"/>
      <c r="N390" s="186">
        <f t="shared" si="110"/>
        <v>0</v>
      </c>
      <c r="O390" s="187">
        <f t="shared" si="111"/>
        <v>0</v>
      </c>
      <c r="P390" s="188">
        <v>0</v>
      </c>
      <c r="Q390" s="189">
        <f t="shared" si="112"/>
        <v>0</v>
      </c>
      <c r="R390" s="225"/>
      <c r="S390" s="226"/>
      <c r="T390" s="181">
        <v>0</v>
      </c>
      <c r="U390" s="181">
        <v>0</v>
      </c>
      <c r="V390" s="192">
        <f t="shared" si="103"/>
        <v>1</v>
      </c>
      <c r="W390" s="193">
        <f t="shared" si="115"/>
        <v>0</v>
      </c>
      <c r="X390" s="193">
        <f t="shared" si="104"/>
        <v>0</v>
      </c>
      <c r="Y390" s="193">
        <f t="shared" si="116"/>
        <v>0</v>
      </c>
      <c r="Z390" s="193">
        <f t="shared" si="104"/>
        <v>0</v>
      </c>
      <c r="AB390" s="169"/>
      <c r="AC390" s="169"/>
      <c r="AD390" s="170"/>
      <c r="AE390" s="169"/>
      <c r="AF390" s="170"/>
      <c r="AG390" s="171"/>
      <c r="AH390" s="172"/>
      <c r="AI390" s="172"/>
      <c r="AJ390" s="173"/>
      <c r="AK390" s="169"/>
      <c r="AL390" s="169"/>
      <c r="AM390" s="169"/>
      <c r="AN390" s="169"/>
    </row>
    <row r="391" spans="2:40" s="122" customFormat="1" ht="15.6" hidden="1" customHeight="1" outlineLevel="1">
      <c r="B391" s="231"/>
      <c r="C391" s="200"/>
      <c r="D391" s="201"/>
      <c r="E391" s="222"/>
      <c r="F391" s="223"/>
      <c r="G391" s="179">
        <f t="shared" si="117"/>
        <v>0</v>
      </c>
      <c r="H391" s="207" t="s">
        <v>142</v>
      </c>
      <c r="I391" s="181">
        <v>0</v>
      </c>
      <c r="J391" s="179">
        <f t="shared" si="114"/>
        <v>0</v>
      </c>
      <c r="K391" s="224"/>
      <c r="L391" s="235"/>
      <c r="M391" s="236"/>
      <c r="N391" s="186">
        <f t="shared" si="110"/>
        <v>0</v>
      </c>
      <c r="O391" s="187">
        <f t="shared" si="111"/>
        <v>0</v>
      </c>
      <c r="P391" s="188">
        <v>0</v>
      </c>
      <c r="Q391" s="189">
        <f t="shared" si="112"/>
        <v>0</v>
      </c>
      <c r="R391" s="225"/>
      <c r="S391" s="226"/>
      <c r="T391" s="181">
        <v>0</v>
      </c>
      <c r="U391" s="181">
        <v>0</v>
      </c>
      <c r="V391" s="192">
        <f t="shared" si="103"/>
        <v>1</v>
      </c>
      <c r="W391" s="193">
        <f t="shared" si="115"/>
        <v>0</v>
      </c>
      <c r="X391" s="193">
        <f t="shared" si="104"/>
        <v>0</v>
      </c>
      <c r="Y391" s="193">
        <f t="shared" si="116"/>
        <v>0</v>
      </c>
      <c r="Z391" s="193">
        <f t="shared" si="104"/>
        <v>0</v>
      </c>
      <c r="AB391" s="169"/>
      <c r="AC391" s="169"/>
      <c r="AD391" s="170"/>
      <c r="AE391" s="169"/>
      <c r="AF391" s="170"/>
      <c r="AG391" s="171"/>
      <c r="AH391" s="172"/>
      <c r="AI391" s="172"/>
      <c r="AJ391" s="173"/>
      <c r="AK391" s="169"/>
      <c r="AL391" s="169"/>
      <c r="AM391" s="169"/>
      <c r="AN391" s="169"/>
    </row>
    <row r="392" spans="2:40" s="122" customFormat="1" ht="15.75" collapsed="1">
      <c r="B392" s="237">
        <v>6</v>
      </c>
      <c r="C392" s="203" t="s">
        <v>199</v>
      </c>
      <c r="D392" s="204"/>
      <c r="E392" s="205" t="s">
        <v>142</v>
      </c>
      <c r="F392" s="206">
        <f>SUM(F393:F412)</f>
        <v>0</v>
      </c>
      <c r="G392" s="206">
        <f>IF(AND(F392&lt;&gt;0,$D$31&lt;&gt;0),F392/$D$31,0)</f>
        <v>0</v>
      </c>
      <c r="H392" s="207" t="s">
        <v>142</v>
      </c>
      <c r="I392" s="208" t="s">
        <v>142</v>
      </c>
      <c r="J392" s="209">
        <f>SUM(J393:J412)</f>
        <v>0</v>
      </c>
      <c r="K392" s="210" t="s">
        <v>142</v>
      </c>
      <c r="L392" s="233" t="s">
        <v>142</v>
      </c>
      <c r="M392" s="234" t="s">
        <v>142</v>
      </c>
      <c r="N392" s="213" t="s">
        <v>142</v>
      </c>
      <c r="O392" s="214">
        <f>SUM(O393:O412)</f>
        <v>0</v>
      </c>
      <c r="P392" s="215" t="s">
        <v>142</v>
      </c>
      <c r="Q392" s="216">
        <f>SUM(Q393:Q412)</f>
        <v>0</v>
      </c>
      <c r="R392" s="217" t="s">
        <v>142</v>
      </c>
      <c r="S392" s="218" t="s">
        <v>142</v>
      </c>
      <c r="T392" s="219">
        <f>IF(W392&lt;&gt;0,W392/($F$392+$O$392),0)</f>
        <v>0</v>
      </c>
      <c r="U392" s="219">
        <f>IF(Y392&lt;&gt;0,Y392/($F$392+$O$392),0)</f>
        <v>0</v>
      </c>
      <c r="V392" s="220">
        <f t="shared" si="103"/>
        <v>1</v>
      </c>
      <c r="W392" s="221">
        <f>SUM(W393:W412)</f>
        <v>0</v>
      </c>
      <c r="X392" s="221">
        <f t="shared" si="104"/>
        <v>0</v>
      </c>
      <c r="Y392" s="221">
        <f>SUM(Y393:Y412)</f>
        <v>0</v>
      </c>
      <c r="Z392" s="221">
        <f t="shared" si="104"/>
        <v>0</v>
      </c>
      <c r="AB392" s="169"/>
      <c r="AC392" s="169"/>
      <c r="AD392" s="170"/>
      <c r="AE392" s="169"/>
      <c r="AF392" s="170"/>
      <c r="AG392" s="171"/>
      <c r="AH392" s="172"/>
      <c r="AI392" s="172"/>
      <c r="AJ392" s="173"/>
      <c r="AK392" s="169"/>
      <c r="AL392" s="169"/>
      <c r="AM392" s="169"/>
      <c r="AN392" s="169"/>
    </row>
    <row r="393" spans="2:40" s="122" customFormat="1" ht="15.6" hidden="1" customHeight="1" outlineLevel="1">
      <c r="B393" s="229">
        <v>6</v>
      </c>
      <c r="C393" s="175" t="s">
        <v>199</v>
      </c>
      <c r="D393" s="176"/>
      <c r="E393" s="222"/>
      <c r="F393" s="223"/>
      <c r="G393" s="179">
        <f>IF(AND(F393&lt;&gt;0,$D$31&lt;&gt;0),F393/$D$31,0)</f>
        <v>0</v>
      </c>
      <c r="H393" s="207" t="s">
        <v>142</v>
      </c>
      <c r="I393" s="181">
        <v>0</v>
      </c>
      <c r="J393" s="179">
        <f t="shared" si="114"/>
        <v>0</v>
      </c>
      <c r="K393" s="224"/>
      <c r="L393" s="235"/>
      <c r="M393" s="236"/>
      <c r="N393" s="186">
        <f>IF(M393&lt;&gt;0,INT(59/M393),0)</f>
        <v>0</v>
      </c>
      <c r="O393" s="187">
        <f>F393*N393</f>
        <v>0</v>
      </c>
      <c r="P393" s="188">
        <v>0</v>
      </c>
      <c r="Q393" s="189">
        <f>O393*P393</f>
        <v>0</v>
      </c>
      <c r="R393" s="225"/>
      <c r="S393" s="226"/>
      <c r="T393" s="181">
        <v>0</v>
      </c>
      <c r="U393" s="181">
        <v>0</v>
      </c>
      <c r="V393" s="192">
        <f t="shared" si="103"/>
        <v>1</v>
      </c>
      <c r="W393" s="193">
        <f t="shared" si="115"/>
        <v>0</v>
      </c>
      <c r="X393" s="193">
        <f t="shared" si="104"/>
        <v>0</v>
      </c>
      <c r="Y393" s="193">
        <f t="shared" si="116"/>
        <v>0</v>
      </c>
      <c r="Z393" s="193">
        <f t="shared" si="104"/>
        <v>0</v>
      </c>
      <c r="AB393" s="169"/>
      <c r="AC393" s="169"/>
      <c r="AD393" s="170"/>
      <c r="AE393" s="169"/>
      <c r="AF393" s="170"/>
      <c r="AG393" s="171"/>
      <c r="AH393" s="172"/>
      <c r="AI393" s="172"/>
      <c r="AJ393" s="173"/>
      <c r="AK393" s="169"/>
      <c r="AL393" s="169"/>
      <c r="AM393" s="169"/>
      <c r="AN393" s="169"/>
    </row>
    <row r="394" spans="2:40" s="122" customFormat="1" ht="15.6" hidden="1" customHeight="1" outlineLevel="1">
      <c r="B394" s="230"/>
      <c r="C394" s="195"/>
      <c r="D394" s="196"/>
      <c r="E394" s="222"/>
      <c r="F394" s="223"/>
      <c r="G394" s="179">
        <f>IF(AND(F394&lt;&gt;0,$D$31&lt;&gt;0),F394/$D$31,0)</f>
        <v>0</v>
      </c>
      <c r="H394" s="207" t="s">
        <v>142</v>
      </c>
      <c r="I394" s="181">
        <v>0</v>
      </c>
      <c r="J394" s="179">
        <f t="shared" si="114"/>
        <v>0</v>
      </c>
      <c r="K394" s="224"/>
      <c r="L394" s="235"/>
      <c r="M394" s="236"/>
      <c r="N394" s="186">
        <f t="shared" ref="N394:N412" si="118">IF(M394&lt;&gt;0,INT(59/M394),0)</f>
        <v>0</v>
      </c>
      <c r="O394" s="187">
        <f t="shared" ref="O394:O412" si="119">F394*N394</f>
        <v>0</v>
      </c>
      <c r="P394" s="188">
        <v>0</v>
      </c>
      <c r="Q394" s="189">
        <f t="shared" ref="Q394:Q412" si="120">O394*P394</f>
        <v>0</v>
      </c>
      <c r="R394" s="225"/>
      <c r="S394" s="226"/>
      <c r="T394" s="181">
        <v>0</v>
      </c>
      <c r="U394" s="181">
        <v>0</v>
      </c>
      <c r="V394" s="192">
        <f t="shared" si="103"/>
        <v>1</v>
      </c>
      <c r="W394" s="193">
        <f t="shared" si="115"/>
        <v>0</v>
      </c>
      <c r="X394" s="193">
        <f t="shared" si="104"/>
        <v>0</v>
      </c>
      <c r="Y394" s="193">
        <f t="shared" si="116"/>
        <v>0</v>
      </c>
      <c r="Z394" s="193">
        <f t="shared" si="104"/>
        <v>0</v>
      </c>
      <c r="AB394" s="169"/>
      <c r="AC394" s="169"/>
      <c r="AD394" s="170"/>
      <c r="AE394" s="169"/>
      <c r="AF394" s="170"/>
      <c r="AG394" s="171"/>
      <c r="AH394" s="172"/>
      <c r="AI394" s="172"/>
      <c r="AJ394" s="173"/>
      <c r="AK394" s="169"/>
      <c r="AL394" s="169"/>
      <c r="AM394" s="169"/>
      <c r="AN394" s="169"/>
    </row>
    <row r="395" spans="2:40" s="122" customFormat="1" ht="15.6" hidden="1" customHeight="1" outlineLevel="1">
      <c r="B395" s="230"/>
      <c r="C395" s="195"/>
      <c r="D395" s="196"/>
      <c r="E395" s="222"/>
      <c r="F395" s="223"/>
      <c r="G395" s="179">
        <f t="shared" ref="G395:G406" si="121">IF(AND(F395&lt;&gt;0,$D$31&lt;&gt;0),F395/$D$31,0)</f>
        <v>0</v>
      </c>
      <c r="H395" s="207" t="s">
        <v>142</v>
      </c>
      <c r="I395" s="181">
        <v>0</v>
      </c>
      <c r="J395" s="179">
        <f t="shared" si="114"/>
        <v>0</v>
      </c>
      <c r="K395" s="224"/>
      <c r="L395" s="235"/>
      <c r="M395" s="236"/>
      <c r="N395" s="186">
        <f t="shared" si="118"/>
        <v>0</v>
      </c>
      <c r="O395" s="187">
        <f t="shared" si="119"/>
        <v>0</v>
      </c>
      <c r="P395" s="188">
        <v>0</v>
      </c>
      <c r="Q395" s="189">
        <f t="shared" si="120"/>
        <v>0</v>
      </c>
      <c r="R395" s="225"/>
      <c r="S395" s="226"/>
      <c r="T395" s="181">
        <v>0</v>
      </c>
      <c r="U395" s="181">
        <v>0</v>
      </c>
      <c r="V395" s="192">
        <f t="shared" si="103"/>
        <v>1</v>
      </c>
      <c r="W395" s="193">
        <f t="shared" si="115"/>
        <v>0</v>
      </c>
      <c r="X395" s="193">
        <f t="shared" si="104"/>
        <v>0</v>
      </c>
      <c r="Y395" s="193">
        <f t="shared" si="116"/>
        <v>0</v>
      </c>
      <c r="Z395" s="193">
        <f t="shared" si="104"/>
        <v>0</v>
      </c>
      <c r="AB395" s="169"/>
      <c r="AC395" s="169"/>
      <c r="AD395" s="170"/>
      <c r="AE395" s="169"/>
      <c r="AF395" s="170"/>
      <c r="AG395" s="171"/>
      <c r="AH395" s="172"/>
      <c r="AI395" s="172"/>
      <c r="AJ395" s="173"/>
      <c r="AK395" s="169"/>
      <c r="AL395" s="169"/>
      <c r="AM395" s="169"/>
      <c r="AN395" s="169"/>
    </row>
    <row r="396" spans="2:40" s="122" customFormat="1" ht="15.6" hidden="1" customHeight="1" outlineLevel="1">
      <c r="B396" s="230"/>
      <c r="C396" s="195"/>
      <c r="D396" s="196"/>
      <c r="E396" s="222"/>
      <c r="F396" s="223"/>
      <c r="G396" s="179">
        <f t="shared" si="121"/>
        <v>0</v>
      </c>
      <c r="H396" s="207" t="s">
        <v>142</v>
      </c>
      <c r="I396" s="181">
        <v>0</v>
      </c>
      <c r="J396" s="179">
        <f t="shared" si="114"/>
        <v>0</v>
      </c>
      <c r="K396" s="224"/>
      <c r="L396" s="235"/>
      <c r="M396" s="236"/>
      <c r="N396" s="186">
        <f t="shared" si="118"/>
        <v>0</v>
      </c>
      <c r="O396" s="187">
        <f t="shared" si="119"/>
        <v>0</v>
      </c>
      <c r="P396" s="188">
        <v>0</v>
      </c>
      <c r="Q396" s="189">
        <f t="shared" si="120"/>
        <v>0</v>
      </c>
      <c r="R396" s="225"/>
      <c r="S396" s="226"/>
      <c r="T396" s="181">
        <v>0</v>
      </c>
      <c r="U396" s="181">
        <v>0</v>
      </c>
      <c r="V396" s="192">
        <f t="shared" si="103"/>
        <v>1</v>
      </c>
      <c r="W396" s="193">
        <f t="shared" si="115"/>
        <v>0</v>
      </c>
      <c r="X396" s="193">
        <f t="shared" si="104"/>
        <v>0</v>
      </c>
      <c r="Y396" s="193">
        <f t="shared" si="116"/>
        <v>0</v>
      </c>
      <c r="Z396" s="193">
        <f t="shared" si="104"/>
        <v>0</v>
      </c>
      <c r="AB396" s="169"/>
      <c r="AC396" s="169"/>
      <c r="AD396" s="170"/>
      <c r="AE396" s="169"/>
      <c r="AF396" s="170"/>
      <c r="AG396" s="171"/>
      <c r="AH396" s="172"/>
      <c r="AI396" s="172"/>
      <c r="AJ396" s="173"/>
      <c r="AK396" s="169"/>
      <c r="AL396" s="169"/>
      <c r="AM396" s="169"/>
      <c r="AN396" s="169"/>
    </row>
    <row r="397" spans="2:40" s="122" customFormat="1" ht="15.6" hidden="1" customHeight="1" outlineLevel="1">
      <c r="B397" s="230"/>
      <c r="C397" s="195"/>
      <c r="D397" s="196"/>
      <c r="E397" s="222"/>
      <c r="F397" s="223"/>
      <c r="G397" s="179">
        <f t="shared" si="121"/>
        <v>0</v>
      </c>
      <c r="H397" s="207" t="s">
        <v>142</v>
      </c>
      <c r="I397" s="181">
        <v>0</v>
      </c>
      <c r="J397" s="179">
        <f t="shared" si="114"/>
        <v>0</v>
      </c>
      <c r="K397" s="224"/>
      <c r="L397" s="235"/>
      <c r="M397" s="236"/>
      <c r="N397" s="186">
        <f t="shared" si="118"/>
        <v>0</v>
      </c>
      <c r="O397" s="187">
        <f t="shared" si="119"/>
        <v>0</v>
      </c>
      <c r="P397" s="188">
        <v>0</v>
      </c>
      <c r="Q397" s="189">
        <f t="shared" si="120"/>
        <v>0</v>
      </c>
      <c r="R397" s="225"/>
      <c r="S397" s="226"/>
      <c r="T397" s="181">
        <v>0</v>
      </c>
      <c r="U397" s="181">
        <v>0</v>
      </c>
      <c r="V397" s="192">
        <f t="shared" si="103"/>
        <v>1</v>
      </c>
      <c r="W397" s="193">
        <f t="shared" si="115"/>
        <v>0</v>
      </c>
      <c r="X397" s="193">
        <f t="shared" si="104"/>
        <v>0</v>
      </c>
      <c r="Y397" s="193">
        <f t="shared" si="116"/>
        <v>0</v>
      </c>
      <c r="Z397" s="193">
        <f t="shared" si="104"/>
        <v>0</v>
      </c>
      <c r="AB397" s="169"/>
      <c r="AC397" s="169"/>
      <c r="AD397" s="170"/>
      <c r="AE397" s="169"/>
      <c r="AF397" s="170"/>
      <c r="AG397" s="171"/>
      <c r="AH397" s="172"/>
      <c r="AI397" s="172"/>
      <c r="AJ397" s="173"/>
      <c r="AK397" s="169"/>
      <c r="AL397" s="169"/>
      <c r="AM397" s="169"/>
      <c r="AN397" s="169"/>
    </row>
    <row r="398" spans="2:40" s="122" customFormat="1" ht="15.6" hidden="1" customHeight="1" outlineLevel="1">
      <c r="B398" s="230"/>
      <c r="C398" s="195"/>
      <c r="D398" s="196"/>
      <c r="E398" s="222"/>
      <c r="F398" s="223"/>
      <c r="G398" s="179">
        <f t="shared" si="121"/>
        <v>0</v>
      </c>
      <c r="H398" s="207" t="s">
        <v>142</v>
      </c>
      <c r="I398" s="181">
        <v>0</v>
      </c>
      <c r="J398" s="179">
        <f t="shared" si="114"/>
        <v>0</v>
      </c>
      <c r="K398" s="224"/>
      <c r="L398" s="235"/>
      <c r="M398" s="236"/>
      <c r="N398" s="186">
        <f t="shared" si="118"/>
        <v>0</v>
      </c>
      <c r="O398" s="187">
        <f t="shared" si="119"/>
        <v>0</v>
      </c>
      <c r="P398" s="188">
        <v>0</v>
      </c>
      <c r="Q398" s="189">
        <f t="shared" si="120"/>
        <v>0</v>
      </c>
      <c r="R398" s="225"/>
      <c r="S398" s="226"/>
      <c r="T398" s="181">
        <v>0</v>
      </c>
      <c r="U398" s="181">
        <v>0</v>
      </c>
      <c r="V398" s="192">
        <f t="shared" si="103"/>
        <v>1</v>
      </c>
      <c r="W398" s="193">
        <f t="shared" si="115"/>
        <v>0</v>
      </c>
      <c r="X398" s="193">
        <f t="shared" si="104"/>
        <v>0</v>
      </c>
      <c r="Y398" s="193">
        <f t="shared" si="116"/>
        <v>0</v>
      </c>
      <c r="Z398" s="193">
        <f t="shared" si="104"/>
        <v>0</v>
      </c>
      <c r="AB398" s="169"/>
      <c r="AC398" s="169"/>
      <c r="AD398" s="170"/>
      <c r="AE398" s="169"/>
      <c r="AF398" s="170"/>
      <c r="AG398" s="171"/>
      <c r="AH398" s="172"/>
      <c r="AI398" s="172"/>
      <c r="AJ398" s="173"/>
      <c r="AK398" s="169"/>
      <c r="AL398" s="169"/>
      <c r="AM398" s="169"/>
      <c r="AN398" s="169"/>
    </row>
    <row r="399" spans="2:40" s="122" customFormat="1" ht="15.6" hidden="1" customHeight="1" outlineLevel="1">
      <c r="B399" s="230"/>
      <c r="C399" s="195"/>
      <c r="D399" s="196"/>
      <c r="E399" s="222"/>
      <c r="F399" s="223"/>
      <c r="G399" s="179">
        <f t="shared" si="121"/>
        <v>0</v>
      </c>
      <c r="H399" s="207" t="s">
        <v>142</v>
      </c>
      <c r="I399" s="181">
        <v>0</v>
      </c>
      <c r="J399" s="179">
        <f t="shared" si="114"/>
        <v>0</v>
      </c>
      <c r="K399" s="224"/>
      <c r="L399" s="235"/>
      <c r="M399" s="236"/>
      <c r="N399" s="186">
        <f t="shared" si="118"/>
        <v>0</v>
      </c>
      <c r="O399" s="187">
        <f t="shared" si="119"/>
        <v>0</v>
      </c>
      <c r="P399" s="188">
        <v>0</v>
      </c>
      <c r="Q399" s="189">
        <f t="shared" si="120"/>
        <v>0</v>
      </c>
      <c r="R399" s="225"/>
      <c r="S399" s="226"/>
      <c r="T399" s="181">
        <v>0</v>
      </c>
      <c r="U399" s="181">
        <v>0</v>
      </c>
      <c r="V399" s="192">
        <f t="shared" si="103"/>
        <v>1</v>
      </c>
      <c r="W399" s="193">
        <f t="shared" si="115"/>
        <v>0</v>
      </c>
      <c r="X399" s="193">
        <f t="shared" si="104"/>
        <v>0</v>
      </c>
      <c r="Y399" s="193">
        <f t="shared" si="116"/>
        <v>0</v>
      </c>
      <c r="Z399" s="193">
        <f t="shared" si="104"/>
        <v>0</v>
      </c>
      <c r="AB399" s="169"/>
      <c r="AC399" s="169"/>
      <c r="AD399" s="170"/>
      <c r="AE399" s="169"/>
      <c r="AF399" s="170"/>
      <c r="AG399" s="171"/>
      <c r="AH399" s="172"/>
      <c r="AI399" s="172"/>
      <c r="AJ399" s="173"/>
      <c r="AK399" s="169"/>
      <c r="AL399" s="169"/>
      <c r="AM399" s="169"/>
      <c r="AN399" s="169"/>
    </row>
    <row r="400" spans="2:40" s="122" customFormat="1" ht="15.6" hidden="1" customHeight="1" outlineLevel="1">
      <c r="B400" s="230"/>
      <c r="C400" s="195"/>
      <c r="D400" s="196"/>
      <c r="E400" s="222"/>
      <c r="F400" s="223"/>
      <c r="G400" s="179">
        <f t="shared" si="121"/>
        <v>0</v>
      </c>
      <c r="H400" s="207" t="s">
        <v>142</v>
      </c>
      <c r="I400" s="181">
        <v>0</v>
      </c>
      <c r="J400" s="179">
        <f t="shared" si="114"/>
        <v>0</v>
      </c>
      <c r="K400" s="224"/>
      <c r="L400" s="235"/>
      <c r="M400" s="236"/>
      <c r="N400" s="186">
        <f t="shared" si="118"/>
        <v>0</v>
      </c>
      <c r="O400" s="187">
        <f t="shared" si="119"/>
        <v>0</v>
      </c>
      <c r="P400" s="188">
        <v>0</v>
      </c>
      <c r="Q400" s="189">
        <f t="shared" si="120"/>
        <v>0</v>
      </c>
      <c r="R400" s="225"/>
      <c r="S400" s="226"/>
      <c r="T400" s="181">
        <v>0</v>
      </c>
      <c r="U400" s="181">
        <v>0</v>
      </c>
      <c r="V400" s="192">
        <f t="shared" si="103"/>
        <v>1</v>
      </c>
      <c r="W400" s="193">
        <f t="shared" si="115"/>
        <v>0</v>
      </c>
      <c r="X400" s="193">
        <f t="shared" si="104"/>
        <v>0</v>
      </c>
      <c r="Y400" s="193">
        <f t="shared" si="116"/>
        <v>0</v>
      </c>
      <c r="Z400" s="193">
        <f t="shared" si="104"/>
        <v>0</v>
      </c>
      <c r="AB400" s="169"/>
      <c r="AC400" s="169"/>
      <c r="AD400" s="170"/>
      <c r="AE400" s="169"/>
      <c r="AF400" s="170"/>
      <c r="AG400" s="171"/>
      <c r="AH400" s="172"/>
      <c r="AI400" s="172"/>
      <c r="AJ400" s="173"/>
      <c r="AK400" s="169"/>
      <c r="AL400" s="169"/>
      <c r="AM400" s="169"/>
      <c r="AN400" s="169"/>
    </row>
    <row r="401" spans="2:40" s="122" customFormat="1" ht="15.6" hidden="1" customHeight="1" outlineLevel="1">
      <c r="B401" s="230"/>
      <c r="C401" s="195"/>
      <c r="D401" s="196"/>
      <c r="E401" s="222"/>
      <c r="F401" s="223"/>
      <c r="G401" s="179">
        <f t="shared" si="121"/>
        <v>0</v>
      </c>
      <c r="H401" s="207" t="s">
        <v>142</v>
      </c>
      <c r="I401" s="181">
        <v>0</v>
      </c>
      <c r="J401" s="179">
        <f t="shared" si="114"/>
        <v>0</v>
      </c>
      <c r="K401" s="224"/>
      <c r="L401" s="235"/>
      <c r="M401" s="236"/>
      <c r="N401" s="186">
        <f t="shared" si="118"/>
        <v>0</v>
      </c>
      <c r="O401" s="187">
        <f t="shared" si="119"/>
        <v>0</v>
      </c>
      <c r="P401" s="188">
        <v>0</v>
      </c>
      <c r="Q401" s="189">
        <f t="shared" si="120"/>
        <v>0</v>
      </c>
      <c r="R401" s="225"/>
      <c r="S401" s="226"/>
      <c r="T401" s="181">
        <v>0</v>
      </c>
      <c r="U401" s="181">
        <v>0</v>
      </c>
      <c r="V401" s="192">
        <f t="shared" si="103"/>
        <v>1</v>
      </c>
      <c r="W401" s="193">
        <f t="shared" si="115"/>
        <v>0</v>
      </c>
      <c r="X401" s="193">
        <f t="shared" si="104"/>
        <v>0</v>
      </c>
      <c r="Y401" s="193">
        <f t="shared" si="116"/>
        <v>0</v>
      </c>
      <c r="Z401" s="193">
        <f t="shared" si="104"/>
        <v>0</v>
      </c>
      <c r="AB401" s="169"/>
      <c r="AC401" s="169"/>
      <c r="AD401" s="170"/>
      <c r="AE401" s="169"/>
      <c r="AF401" s="170"/>
      <c r="AG401" s="171"/>
      <c r="AH401" s="172"/>
      <c r="AI401" s="172"/>
      <c r="AJ401" s="173"/>
      <c r="AK401" s="169"/>
      <c r="AL401" s="169"/>
      <c r="AM401" s="169"/>
      <c r="AN401" s="169"/>
    </row>
    <row r="402" spans="2:40" s="122" customFormat="1" ht="15.6" hidden="1" customHeight="1" outlineLevel="1">
      <c r="B402" s="230"/>
      <c r="C402" s="195"/>
      <c r="D402" s="196"/>
      <c r="E402" s="222"/>
      <c r="F402" s="223"/>
      <c r="G402" s="179">
        <f t="shared" si="121"/>
        <v>0</v>
      </c>
      <c r="H402" s="207" t="s">
        <v>142</v>
      </c>
      <c r="I402" s="181">
        <v>0</v>
      </c>
      <c r="J402" s="179">
        <f t="shared" si="114"/>
        <v>0</v>
      </c>
      <c r="K402" s="224"/>
      <c r="L402" s="235"/>
      <c r="M402" s="236"/>
      <c r="N402" s="186">
        <f t="shared" si="118"/>
        <v>0</v>
      </c>
      <c r="O402" s="187">
        <f t="shared" si="119"/>
        <v>0</v>
      </c>
      <c r="P402" s="188">
        <v>0</v>
      </c>
      <c r="Q402" s="189">
        <f t="shared" si="120"/>
        <v>0</v>
      </c>
      <c r="R402" s="225"/>
      <c r="S402" s="226"/>
      <c r="T402" s="181">
        <v>0</v>
      </c>
      <c r="U402" s="181">
        <v>0</v>
      </c>
      <c r="V402" s="192">
        <f t="shared" si="103"/>
        <v>1</v>
      </c>
      <c r="W402" s="193">
        <f t="shared" si="115"/>
        <v>0</v>
      </c>
      <c r="X402" s="193">
        <f t="shared" si="104"/>
        <v>0</v>
      </c>
      <c r="Y402" s="193">
        <f t="shared" si="116"/>
        <v>0</v>
      </c>
      <c r="Z402" s="193">
        <f t="shared" si="104"/>
        <v>0</v>
      </c>
      <c r="AB402" s="169"/>
      <c r="AC402" s="169"/>
      <c r="AD402" s="170"/>
      <c r="AE402" s="169"/>
      <c r="AF402" s="170"/>
      <c r="AG402" s="171"/>
      <c r="AH402" s="172"/>
      <c r="AI402" s="172"/>
      <c r="AJ402" s="173"/>
      <c r="AK402" s="169"/>
      <c r="AL402" s="169"/>
      <c r="AM402" s="169"/>
      <c r="AN402" s="169"/>
    </row>
    <row r="403" spans="2:40" s="122" customFormat="1" ht="15.6" hidden="1" customHeight="1" outlineLevel="1">
      <c r="B403" s="230"/>
      <c r="C403" s="195"/>
      <c r="D403" s="196"/>
      <c r="E403" s="222"/>
      <c r="F403" s="223"/>
      <c r="G403" s="179">
        <f t="shared" si="121"/>
        <v>0</v>
      </c>
      <c r="H403" s="207" t="s">
        <v>142</v>
      </c>
      <c r="I403" s="181">
        <v>0</v>
      </c>
      <c r="J403" s="179">
        <f t="shared" si="114"/>
        <v>0</v>
      </c>
      <c r="K403" s="224"/>
      <c r="L403" s="235"/>
      <c r="M403" s="236"/>
      <c r="N403" s="186">
        <f t="shared" si="118"/>
        <v>0</v>
      </c>
      <c r="O403" s="187">
        <f t="shared" si="119"/>
        <v>0</v>
      </c>
      <c r="P403" s="188">
        <v>0</v>
      </c>
      <c r="Q403" s="189">
        <f t="shared" si="120"/>
        <v>0</v>
      </c>
      <c r="R403" s="225"/>
      <c r="S403" s="226"/>
      <c r="T403" s="181">
        <v>0</v>
      </c>
      <c r="U403" s="181">
        <v>0</v>
      </c>
      <c r="V403" s="192">
        <f t="shared" si="103"/>
        <v>1</v>
      </c>
      <c r="W403" s="193">
        <f t="shared" si="115"/>
        <v>0</v>
      </c>
      <c r="X403" s="193">
        <f t="shared" si="104"/>
        <v>0</v>
      </c>
      <c r="Y403" s="193">
        <f t="shared" si="116"/>
        <v>0</v>
      </c>
      <c r="Z403" s="193">
        <f t="shared" si="104"/>
        <v>0</v>
      </c>
      <c r="AB403" s="169"/>
      <c r="AC403" s="169"/>
      <c r="AD403" s="170"/>
      <c r="AE403" s="169"/>
      <c r="AF403" s="170"/>
      <c r="AG403" s="171"/>
      <c r="AH403" s="172"/>
      <c r="AI403" s="172"/>
      <c r="AJ403" s="173"/>
      <c r="AK403" s="169"/>
      <c r="AL403" s="169"/>
      <c r="AM403" s="169"/>
      <c r="AN403" s="169"/>
    </row>
    <row r="404" spans="2:40" s="122" customFormat="1" ht="15.6" hidden="1" customHeight="1" outlineLevel="1">
      <c r="B404" s="230"/>
      <c r="C404" s="195"/>
      <c r="D404" s="196"/>
      <c r="E404" s="222"/>
      <c r="F404" s="223"/>
      <c r="G404" s="179">
        <f t="shared" si="121"/>
        <v>0</v>
      </c>
      <c r="H404" s="207" t="s">
        <v>142</v>
      </c>
      <c r="I404" s="181">
        <v>0</v>
      </c>
      <c r="J404" s="179">
        <f t="shared" si="114"/>
        <v>0</v>
      </c>
      <c r="K404" s="224"/>
      <c r="L404" s="235"/>
      <c r="M404" s="236"/>
      <c r="N404" s="186">
        <f t="shared" si="118"/>
        <v>0</v>
      </c>
      <c r="O404" s="187">
        <f t="shared" si="119"/>
        <v>0</v>
      </c>
      <c r="P404" s="188">
        <v>0</v>
      </c>
      <c r="Q404" s="189">
        <f t="shared" si="120"/>
        <v>0</v>
      </c>
      <c r="R404" s="225"/>
      <c r="S404" s="226"/>
      <c r="T404" s="181">
        <v>0</v>
      </c>
      <c r="U404" s="181">
        <v>0</v>
      </c>
      <c r="V404" s="192">
        <f t="shared" si="103"/>
        <v>1</v>
      </c>
      <c r="W404" s="193">
        <f t="shared" si="115"/>
        <v>0</v>
      </c>
      <c r="X404" s="193">
        <f t="shared" si="104"/>
        <v>0</v>
      </c>
      <c r="Y404" s="193">
        <f t="shared" si="116"/>
        <v>0</v>
      </c>
      <c r="Z404" s="193">
        <f t="shared" si="104"/>
        <v>0</v>
      </c>
      <c r="AB404" s="169"/>
      <c r="AC404" s="169"/>
      <c r="AD404" s="170"/>
      <c r="AE404" s="169"/>
      <c r="AF404" s="170"/>
      <c r="AG404" s="171"/>
      <c r="AH404" s="172"/>
      <c r="AI404" s="172"/>
      <c r="AJ404" s="173"/>
      <c r="AK404" s="169"/>
      <c r="AL404" s="169"/>
      <c r="AM404" s="169"/>
      <c r="AN404" s="169"/>
    </row>
    <row r="405" spans="2:40" s="122" customFormat="1" ht="15.6" hidden="1" customHeight="1" outlineLevel="1">
      <c r="B405" s="230"/>
      <c r="C405" s="195"/>
      <c r="D405" s="196"/>
      <c r="E405" s="222"/>
      <c r="F405" s="223"/>
      <c r="G405" s="179">
        <f t="shared" si="121"/>
        <v>0</v>
      </c>
      <c r="H405" s="207" t="s">
        <v>142</v>
      </c>
      <c r="I405" s="181">
        <v>0</v>
      </c>
      <c r="J405" s="179">
        <f t="shared" si="114"/>
        <v>0</v>
      </c>
      <c r="K405" s="224"/>
      <c r="L405" s="235"/>
      <c r="M405" s="236"/>
      <c r="N405" s="186">
        <f t="shared" si="118"/>
        <v>0</v>
      </c>
      <c r="O405" s="187">
        <f t="shared" si="119"/>
        <v>0</v>
      </c>
      <c r="P405" s="188">
        <v>0</v>
      </c>
      <c r="Q405" s="189">
        <f t="shared" si="120"/>
        <v>0</v>
      </c>
      <c r="R405" s="225"/>
      <c r="S405" s="226"/>
      <c r="T405" s="181">
        <v>0</v>
      </c>
      <c r="U405" s="181">
        <v>0</v>
      </c>
      <c r="V405" s="192">
        <f t="shared" si="103"/>
        <v>1</v>
      </c>
      <c r="W405" s="193">
        <f t="shared" si="115"/>
        <v>0</v>
      </c>
      <c r="X405" s="193">
        <f t="shared" si="104"/>
        <v>0</v>
      </c>
      <c r="Y405" s="193">
        <f t="shared" si="116"/>
        <v>0</v>
      </c>
      <c r="Z405" s="193">
        <f t="shared" si="104"/>
        <v>0</v>
      </c>
      <c r="AB405" s="169"/>
      <c r="AC405" s="169"/>
      <c r="AD405" s="170"/>
      <c r="AE405" s="169"/>
      <c r="AF405" s="170"/>
      <c r="AG405" s="171"/>
      <c r="AH405" s="172"/>
      <c r="AI405" s="172"/>
      <c r="AJ405" s="173"/>
      <c r="AK405" s="169"/>
      <c r="AL405" s="169"/>
      <c r="AM405" s="169"/>
      <c r="AN405" s="169"/>
    </row>
    <row r="406" spans="2:40" s="122" customFormat="1" ht="15.6" hidden="1" customHeight="1" outlineLevel="1">
      <c r="B406" s="230"/>
      <c r="C406" s="195"/>
      <c r="D406" s="196"/>
      <c r="E406" s="222"/>
      <c r="F406" s="223"/>
      <c r="G406" s="179">
        <f t="shared" si="121"/>
        <v>0</v>
      </c>
      <c r="H406" s="207" t="s">
        <v>142</v>
      </c>
      <c r="I406" s="181">
        <v>0</v>
      </c>
      <c r="J406" s="179">
        <f t="shared" si="114"/>
        <v>0</v>
      </c>
      <c r="K406" s="224"/>
      <c r="L406" s="235"/>
      <c r="M406" s="236"/>
      <c r="N406" s="186">
        <f t="shared" si="118"/>
        <v>0</v>
      </c>
      <c r="O406" s="187">
        <f t="shared" si="119"/>
        <v>0</v>
      </c>
      <c r="P406" s="188">
        <v>0</v>
      </c>
      <c r="Q406" s="189">
        <f t="shared" si="120"/>
        <v>0</v>
      </c>
      <c r="R406" s="225"/>
      <c r="S406" s="226"/>
      <c r="T406" s="181">
        <v>0</v>
      </c>
      <c r="U406" s="181">
        <v>0</v>
      </c>
      <c r="V406" s="192">
        <f t="shared" si="103"/>
        <v>1</v>
      </c>
      <c r="W406" s="193">
        <f t="shared" si="115"/>
        <v>0</v>
      </c>
      <c r="X406" s="193">
        <f t="shared" si="104"/>
        <v>0</v>
      </c>
      <c r="Y406" s="193">
        <f t="shared" si="116"/>
        <v>0</v>
      </c>
      <c r="Z406" s="193">
        <f t="shared" si="104"/>
        <v>0</v>
      </c>
      <c r="AB406" s="169"/>
      <c r="AC406" s="169"/>
      <c r="AD406" s="170"/>
      <c r="AE406" s="169"/>
      <c r="AF406" s="170"/>
      <c r="AG406" s="171"/>
      <c r="AH406" s="172"/>
      <c r="AI406" s="172"/>
      <c r="AJ406" s="173"/>
      <c r="AK406" s="169"/>
      <c r="AL406" s="169"/>
      <c r="AM406" s="169"/>
      <c r="AN406" s="169"/>
    </row>
    <row r="407" spans="2:40" s="122" customFormat="1" ht="15.6" hidden="1" customHeight="1" outlineLevel="1">
      <c r="B407" s="230"/>
      <c r="C407" s="195"/>
      <c r="D407" s="196"/>
      <c r="E407" s="222"/>
      <c r="F407" s="223"/>
      <c r="G407" s="179">
        <f>IF(AND(F407&lt;&gt;0,$D$31&lt;&gt;0),F407/$D$31,0)</f>
        <v>0</v>
      </c>
      <c r="H407" s="207" t="s">
        <v>142</v>
      </c>
      <c r="I407" s="181">
        <v>0</v>
      </c>
      <c r="J407" s="179">
        <f t="shared" si="114"/>
        <v>0</v>
      </c>
      <c r="K407" s="224"/>
      <c r="L407" s="235"/>
      <c r="M407" s="236"/>
      <c r="N407" s="186">
        <f t="shared" si="118"/>
        <v>0</v>
      </c>
      <c r="O407" s="187">
        <f t="shared" si="119"/>
        <v>0</v>
      </c>
      <c r="P407" s="188">
        <v>0</v>
      </c>
      <c r="Q407" s="189">
        <f t="shared" si="120"/>
        <v>0</v>
      </c>
      <c r="R407" s="225"/>
      <c r="S407" s="226"/>
      <c r="T407" s="181">
        <v>0</v>
      </c>
      <c r="U407" s="181">
        <v>0</v>
      </c>
      <c r="V407" s="192">
        <f t="shared" si="103"/>
        <v>1</v>
      </c>
      <c r="W407" s="193">
        <f t="shared" si="115"/>
        <v>0</v>
      </c>
      <c r="X407" s="193">
        <f t="shared" si="104"/>
        <v>0</v>
      </c>
      <c r="Y407" s="193">
        <f t="shared" si="116"/>
        <v>0</v>
      </c>
      <c r="Z407" s="193">
        <f t="shared" si="104"/>
        <v>0</v>
      </c>
      <c r="AB407" s="169"/>
      <c r="AC407" s="169"/>
      <c r="AD407" s="170"/>
      <c r="AE407" s="169"/>
      <c r="AF407" s="170"/>
      <c r="AG407" s="171"/>
      <c r="AH407" s="172"/>
      <c r="AI407" s="172"/>
      <c r="AJ407" s="173"/>
      <c r="AK407" s="169"/>
      <c r="AL407" s="169"/>
      <c r="AM407" s="169"/>
      <c r="AN407" s="169"/>
    </row>
    <row r="408" spans="2:40" s="122" customFormat="1" ht="15.6" hidden="1" customHeight="1" outlineLevel="1">
      <c r="B408" s="230"/>
      <c r="C408" s="195"/>
      <c r="D408" s="196"/>
      <c r="E408" s="222"/>
      <c r="F408" s="223"/>
      <c r="G408" s="179">
        <f>IF(AND(F408&lt;&gt;0,$D$31&lt;&gt;0),F408/$D$31,0)</f>
        <v>0</v>
      </c>
      <c r="H408" s="207" t="s">
        <v>142</v>
      </c>
      <c r="I408" s="181">
        <v>0</v>
      </c>
      <c r="J408" s="179">
        <f t="shared" si="114"/>
        <v>0</v>
      </c>
      <c r="K408" s="224"/>
      <c r="L408" s="235"/>
      <c r="M408" s="236"/>
      <c r="N408" s="186">
        <f t="shared" si="118"/>
        <v>0</v>
      </c>
      <c r="O408" s="187">
        <f t="shared" si="119"/>
        <v>0</v>
      </c>
      <c r="P408" s="188">
        <v>0</v>
      </c>
      <c r="Q408" s="189">
        <f t="shared" si="120"/>
        <v>0</v>
      </c>
      <c r="R408" s="225"/>
      <c r="S408" s="226"/>
      <c r="T408" s="181">
        <v>0</v>
      </c>
      <c r="U408" s="181">
        <v>0</v>
      </c>
      <c r="V408" s="192">
        <f t="shared" si="103"/>
        <v>1</v>
      </c>
      <c r="W408" s="193">
        <f t="shared" si="115"/>
        <v>0</v>
      </c>
      <c r="X408" s="193">
        <f t="shared" si="104"/>
        <v>0</v>
      </c>
      <c r="Y408" s="193">
        <f t="shared" si="116"/>
        <v>0</v>
      </c>
      <c r="Z408" s="193">
        <f t="shared" si="104"/>
        <v>0</v>
      </c>
      <c r="AB408" s="169"/>
      <c r="AC408" s="169"/>
      <c r="AD408" s="170"/>
      <c r="AE408" s="169"/>
      <c r="AF408" s="170"/>
      <c r="AG408" s="171"/>
      <c r="AH408" s="172"/>
      <c r="AI408" s="172"/>
      <c r="AJ408" s="173"/>
      <c r="AK408" s="169"/>
      <c r="AL408" s="169"/>
      <c r="AM408" s="169"/>
      <c r="AN408" s="169"/>
    </row>
    <row r="409" spans="2:40" s="122" customFormat="1" ht="15.6" hidden="1" customHeight="1" outlineLevel="1">
      <c r="B409" s="230"/>
      <c r="C409" s="195"/>
      <c r="D409" s="196"/>
      <c r="E409" s="222"/>
      <c r="F409" s="223"/>
      <c r="G409" s="179">
        <f>IF(AND(F409&lt;&gt;0,$D$31&lt;&gt;0),F409/$D$31,0)</f>
        <v>0</v>
      </c>
      <c r="H409" s="207" t="s">
        <v>142</v>
      </c>
      <c r="I409" s="181">
        <v>0</v>
      </c>
      <c r="J409" s="179">
        <f t="shared" si="114"/>
        <v>0</v>
      </c>
      <c r="K409" s="224"/>
      <c r="L409" s="235"/>
      <c r="M409" s="236"/>
      <c r="N409" s="186">
        <f t="shared" si="118"/>
        <v>0</v>
      </c>
      <c r="O409" s="187">
        <f t="shared" si="119"/>
        <v>0</v>
      </c>
      <c r="P409" s="188">
        <v>0</v>
      </c>
      <c r="Q409" s="189">
        <f t="shared" si="120"/>
        <v>0</v>
      </c>
      <c r="R409" s="225"/>
      <c r="S409" s="226"/>
      <c r="T409" s="181">
        <v>0</v>
      </c>
      <c r="U409" s="181">
        <v>0</v>
      </c>
      <c r="V409" s="192">
        <f t="shared" si="103"/>
        <v>1</v>
      </c>
      <c r="W409" s="193">
        <f t="shared" si="115"/>
        <v>0</v>
      </c>
      <c r="X409" s="193">
        <f t="shared" si="104"/>
        <v>0</v>
      </c>
      <c r="Y409" s="193">
        <f t="shared" si="116"/>
        <v>0</v>
      </c>
      <c r="Z409" s="193">
        <f t="shared" si="104"/>
        <v>0</v>
      </c>
      <c r="AB409" s="169"/>
      <c r="AC409" s="169"/>
      <c r="AD409" s="170"/>
      <c r="AE409" s="169"/>
      <c r="AF409" s="170"/>
      <c r="AG409" s="171"/>
      <c r="AH409" s="172"/>
      <c r="AI409" s="172"/>
      <c r="AJ409" s="173"/>
      <c r="AK409" s="169"/>
      <c r="AL409" s="169"/>
      <c r="AM409" s="169"/>
      <c r="AN409" s="169"/>
    </row>
    <row r="410" spans="2:40" s="122" customFormat="1" ht="15.6" hidden="1" customHeight="1" outlineLevel="1">
      <c r="B410" s="230"/>
      <c r="C410" s="195"/>
      <c r="D410" s="196"/>
      <c r="E410" s="222"/>
      <c r="F410" s="223"/>
      <c r="G410" s="179">
        <f t="shared" ref="G410:G412" si="122">IF(AND(F410&lt;&gt;0,$D$31&lt;&gt;0),F410/$D$31,0)</f>
        <v>0</v>
      </c>
      <c r="H410" s="207" t="s">
        <v>142</v>
      </c>
      <c r="I410" s="181">
        <v>0</v>
      </c>
      <c r="J410" s="179">
        <f t="shared" si="114"/>
        <v>0</v>
      </c>
      <c r="K410" s="224"/>
      <c r="L410" s="235"/>
      <c r="M410" s="236"/>
      <c r="N410" s="186">
        <f t="shared" si="118"/>
        <v>0</v>
      </c>
      <c r="O410" s="187">
        <f t="shared" si="119"/>
        <v>0</v>
      </c>
      <c r="P410" s="188">
        <v>0</v>
      </c>
      <c r="Q410" s="189">
        <f t="shared" si="120"/>
        <v>0</v>
      </c>
      <c r="R410" s="225"/>
      <c r="S410" s="226"/>
      <c r="T410" s="181">
        <v>0</v>
      </c>
      <c r="U410" s="181">
        <v>0</v>
      </c>
      <c r="V410" s="192">
        <f t="shared" si="103"/>
        <v>1</v>
      </c>
      <c r="W410" s="193">
        <f t="shared" si="115"/>
        <v>0</v>
      </c>
      <c r="X410" s="193">
        <f t="shared" si="104"/>
        <v>0</v>
      </c>
      <c r="Y410" s="193">
        <f t="shared" si="116"/>
        <v>0</v>
      </c>
      <c r="Z410" s="193">
        <f t="shared" si="104"/>
        <v>0</v>
      </c>
      <c r="AB410" s="169"/>
      <c r="AC410" s="169"/>
      <c r="AD410" s="170"/>
      <c r="AE410" s="169"/>
      <c r="AF410" s="170"/>
      <c r="AG410" s="171"/>
      <c r="AH410" s="172"/>
      <c r="AI410" s="172"/>
      <c r="AJ410" s="173"/>
      <c r="AK410" s="169"/>
      <c r="AL410" s="169"/>
      <c r="AM410" s="169"/>
      <c r="AN410" s="169"/>
    </row>
    <row r="411" spans="2:40" s="122" customFormat="1" ht="15.6" hidden="1" customHeight="1" outlineLevel="1">
      <c r="B411" s="230"/>
      <c r="C411" s="195"/>
      <c r="D411" s="196"/>
      <c r="E411" s="222"/>
      <c r="F411" s="223"/>
      <c r="G411" s="179">
        <f t="shared" si="122"/>
        <v>0</v>
      </c>
      <c r="H411" s="207" t="s">
        <v>142</v>
      </c>
      <c r="I411" s="181">
        <v>0</v>
      </c>
      <c r="J411" s="179">
        <f t="shared" si="114"/>
        <v>0</v>
      </c>
      <c r="K411" s="224"/>
      <c r="L411" s="235"/>
      <c r="M411" s="236"/>
      <c r="N411" s="186">
        <f t="shared" si="118"/>
        <v>0</v>
      </c>
      <c r="O411" s="187">
        <f t="shared" si="119"/>
        <v>0</v>
      </c>
      <c r="P411" s="188">
        <v>0</v>
      </c>
      <c r="Q411" s="189">
        <f t="shared" si="120"/>
        <v>0</v>
      </c>
      <c r="R411" s="225"/>
      <c r="S411" s="226"/>
      <c r="T411" s="181">
        <v>0</v>
      </c>
      <c r="U411" s="181">
        <v>0</v>
      </c>
      <c r="V411" s="192">
        <f t="shared" si="103"/>
        <v>1</v>
      </c>
      <c r="W411" s="193">
        <f t="shared" si="115"/>
        <v>0</v>
      </c>
      <c r="X411" s="193">
        <f t="shared" si="104"/>
        <v>0</v>
      </c>
      <c r="Y411" s="193">
        <f t="shared" si="116"/>
        <v>0</v>
      </c>
      <c r="Z411" s="193">
        <f t="shared" si="104"/>
        <v>0</v>
      </c>
      <c r="AB411" s="169"/>
      <c r="AC411" s="169"/>
      <c r="AD411" s="170"/>
      <c r="AE411" s="169"/>
      <c r="AF411" s="170"/>
      <c r="AG411" s="171"/>
      <c r="AH411" s="172"/>
      <c r="AI411" s="172"/>
      <c r="AJ411" s="173"/>
      <c r="AK411" s="169"/>
      <c r="AL411" s="169"/>
      <c r="AM411" s="169"/>
      <c r="AN411" s="169"/>
    </row>
    <row r="412" spans="2:40" s="122" customFormat="1" ht="15.6" hidden="1" customHeight="1" outlineLevel="1">
      <c r="B412" s="231"/>
      <c r="C412" s="200"/>
      <c r="D412" s="201"/>
      <c r="E412" s="222"/>
      <c r="F412" s="223"/>
      <c r="G412" s="179">
        <f t="shared" si="122"/>
        <v>0</v>
      </c>
      <c r="H412" s="207" t="s">
        <v>142</v>
      </c>
      <c r="I412" s="181">
        <v>0</v>
      </c>
      <c r="J412" s="179">
        <f t="shared" si="114"/>
        <v>0</v>
      </c>
      <c r="K412" s="224"/>
      <c r="L412" s="235"/>
      <c r="M412" s="236"/>
      <c r="N412" s="186">
        <f t="shared" si="118"/>
        <v>0</v>
      </c>
      <c r="O412" s="187">
        <f t="shared" si="119"/>
        <v>0</v>
      </c>
      <c r="P412" s="188">
        <v>0</v>
      </c>
      <c r="Q412" s="189">
        <f t="shared" si="120"/>
        <v>0</v>
      </c>
      <c r="R412" s="225"/>
      <c r="S412" s="226"/>
      <c r="T412" s="181">
        <v>0</v>
      </c>
      <c r="U412" s="181">
        <v>0</v>
      </c>
      <c r="V412" s="192">
        <f t="shared" si="103"/>
        <v>1</v>
      </c>
      <c r="W412" s="193">
        <f t="shared" si="115"/>
        <v>0</v>
      </c>
      <c r="X412" s="193">
        <f t="shared" si="104"/>
        <v>0</v>
      </c>
      <c r="Y412" s="193">
        <f t="shared" si="116"/>
        <v>0</v>
      </c>
      <c r="Z412" s="193">
        <f t="shared" si="104"/>
        <v>0</v>
      </c>
      <c r="AB412" s="169"/>
      <c r="AC412" s="169"/>
      <c r="AD412" s="170"/>
      <c r="AE412" s="169"/>
      <c r="AF412" s="170"/>
      <c r="AG412" s="171"/>
      <c r="AH412" s="172"/>
      <c r="AI412" s="172"/>
      <c r="AJ412" s="173"/>
      <c r="AK412" s="169"/>
      <c r="AL412" s="169"/>
      <c r="AM412" s="169"/>
      <c r="AN412" s="169"/>
    </row>
    <row r="413" spans="2:40" s="122" customFormat="1" ht="15.75" collapsed="1">
      <c r="B413" s="237">
        <v>7</v>
      </c>
      <c r="C413" s="203" t="s">
        <v>200</v>
      </c>
      <c r="D413" s="204"/>
      <c r="E413" s="205" t="s">
        <v>142</v>
      </c>
      <c r="F413" s="206">
        <f>SUM(F414:F433)</f>
        <v>0</v>
      </c>
      <c r="G413" s="206">
        <f>IF(AND(F413&lt;&gt;0,$D$31&lt;&gt;0),F413/$D$31,0)</f>
        <v>0</v>
      </c>
      <c r="H413" s="207" t="s">
        <v>142</v>
      </c>
      <c r="I413" s="208" t="s">
        <v>142</v>
      </c>
      <c r="J413" s="209">
        <f>SUM(J414:J433)</f>
        <v>0</v>
      </c>
      <c r="K413" s="210" t="s">
        <v>142</v>
      </c>
      <c r="L413" s="233" t="s">
        <v>142</v>
      </c>
      <c r="M413" s="234" t="s">
        <v>142</v>
      </c>
      <c r="N413" s="213" t="s">
        <v>142</v>
      </c>
      <c r="O413" s="214">
        <f>SUM(O414:O433)</f>
        <v>0</v>
      </c>
      <c r="P413" s="215" t="s">
        <v>142</v>
      </c>
      <c r="Q413" s="216">
        <f>SUM(Q414:Q433)</f>
        <v>0</v>
      </c>
      <c r="R413" s="217" t="s">
        <v>142</v>
      </c>
      <c r="S413" s="218" t="s">
        <v>142</v>
      </c>
      <c r="T413" s="219">
        <f>IF(W413&lt;&gt;0,W413/($F$413+$O$413),0)</f>
        <v>0</v>
      </c>
      <c r="U413" s="219">
        <f>IF(Y413&lt;&gt;0,Y413/($F$413+$O$413),0)</f>
        <v>0</v>
      </c>
      <c r="V413" s="220">
        <f t="shared" ref="V413:V454" si="123">1-T413-U413</f>
        <v>1</v>
      </c>
      <c r="W413" s="221">
        <f>SUM(W414:W433)</f>
        <v>0</v>
      </c>
      <c r="X413" s="221">
        <f t="shared" ref="X413:Z454" si="124">IF(AND(W413&lt;&gt;0,$D$31&lt;&gt;0),W413/$D$31,0)</f>
        <v>0</v>
      </c>
      <c r="Y413" s="221">
        <f>SUM(Y414:Y433)</f>
        <v>0</v>
      </c>
      <c r="Z413" s="221">
        <f t="shared" si="124"/>
        <v>0</v>
      </c>
      <c r="AB413" s="169"/>
      <c r="AC413" s="169"/>
      <c r="AD413" s="170"/>
      <c r="AE413" s="169"/>
      <c r="AF413" s="170"/>
      <c r="AG413" s="171"/>
      <c r="AH413" s="172"/>
      <c r="AI413" s="172"/>
      <c r="AJ413" s="173"/>
      <c r="AK413" s="169"/>
      <c r="AL413" s="169"/>
      <c r="AM413" s="169"/>
      <c r="AN413" s="169"/>
    </row>
    <row r="414" spans="2:40" s="122" customFormat="1" ht="15.6" hidden="1" customHeight="1" outlineLevel="1">
      <c r="B414" s="229">
        <v>7</v>
      </c>
      <c r="C414" s="175" t="s">
        <v>200</v>
      </c>
      <c r="D414" s="176"/>
      <c r="E414" s="238"/>
      <c r="F414" s="239"/>
      <c r="G414" s="179">
        <f>IF(AND(F414&lt;&gt;0,$D$31&lt;&gt;0),F414/$D$31,0)</f>
        <v>0</v>
      </c>
      <c r="H414" s="207" t="s">
        <v>142</v>
      </c>
      <c r="I414" s="181">
        <v>0</v>
      </c>
      <c r="J414" s="179">
        <f t="shared" si="114"/>
        <v>0</v>
      </c>
      <c r="K414" s="240"/>
      <c r="L414" s="241"/>
      <c r="M414" s="242"/>
      <c r="N414" s="186">
        <f>IF(M414&lt;&gt;0,INT(59/M414),0)</f>
        <v>0</v>
      </c>
      <c r="O414" s="187">
        <f>F414*N414</f>
        <v>0</v>
      </c>
      <c r="P414" s="188">
        <v>0</v>
      </c>
      <c r="Q414" s="189">
        <f>O414*P414</f>
        <v>0</v>
      </c>
      <c r="R414" s="243"/>
      <c r="S414" s="244"/>
      <c r="T414" s="181">
        <v>0</v>
      </c>
      <c r="U414" s="181">
        <v>0</v>
      </c>
      <c r="V414" s="192">
        <f t="shared" si="123"/>
        <v>1</v>
      </c>
      <c r="W414" s="193">
        <f t="shared" ref="W414:W453" si="125">T414*(F414+O414)</f>
        <v>0</v>
      </c>
      <c r="X414" s="193">
        <f t="shared" si="124"/>
        <v>0</v>
      </c>
      <c r="Y414" s="193">
        <f t="shared" ref="Y414:Y454" si="126">U414*(F414+O414)</f>
        <v>0</v>
      </c>
      <c r="Z414" s="193">
        <f t="shared" si="124"/>
        <v>0</v>
      </c>
      <c r="AB414" s="169"/>
      <c r="AC414" s="169"/>
      <c r="AD414" s="170"/>
      <c r="AE414" s="169"/>
      <c r="AF414" s="170"/>
      <c r="AG414" s="171"/>
      <c r="AH414" s="172"/>
      <c r="AI414" s="172"/>
      <c r="AJ414" s="173"/>
      <c r="AK414" s="169"/>
      <c r="AL414" s="169"/>
      <c r="AM414" s="169"/>
      <c r="AN414" s="169"/>
    </row>
    <row r="415" spans="2:40" s="122" customFormat="1" ht="15.6" hidden="1" customHeight="1" outlineLevel="1">
      <c r="B415" s="230"/>
      <c r="C415" s="195"/>
      <c r="D415" s="196"/>
      <c r="E415" s="238"/>
      <c r="F415" s="239"/>
      <c r="G415" s="179">
        <f>IF(AND(F415&lt;&gt;0,$D$31&lt;&gt;0),F415/$D$31,0)</f>
        <v>0</v>
      </c>
      <c r="H415" s="207" t="s">
        <v>142</v>
      </c>
      <c r="I415" s="181">
        <v>0</v>
      </c>
      <c r="J415" s="179">
        <f t="shared" si="114"/>
        <v>0</v>
      </c>
      <c r="K415" s="240"/>
      <c r="L415" s="241"/>
      <c r="M415" s="242"/>
      <c r="N415" s="186">
        <f t="shared" ref="N415:N433" si="127">IF(M415&lt;&gt;0,INT(59/M415),0)</f>
        <v>0</v>
      </c>
      <c r="O415" s="187">
        <f t="shared" ref="O415:O433" si="128">F415*N415</f>
        <v>0</v>
      </c>
      <c r="P415" s="188">
        <v>0</v>
      </c>
      <c r="Q415" s="189">
        <f t="shared" ref="Q415:Q433" si="129">O415*P415</f>
        <v>0</v>
      </c>
      <c r="R415" s="243"/>
      <c r="S415" s="244"/>
      <c r="T415" s="181">
        <v>0</v>
      </c>
      <c r="U415" s="181">
        <v>0</v>
      </c>
      <c r="V415" s="192">
        <f t="shared" si="123"/>
        <v>1</v>
      </c>
      <c r="W415" s="193">
        <f t="shared" si="125"/>
        <v>0</v>
      </c>
      <c r="X415" s="193">
        <f t="shared" si="124"/>
        <v>0</v>
      </c>
      <c r="Y415" s="193">
        <f t="shared" si="126"/>
        <v>0</v>
      </c>
      <c r="Z415" s="193">
        <f t="shared" si="124"/>
        <v>0</v>
      </c>
      <c r="AB415" s="169"/>
      <c r="AC415" s="169"/>
      <c r="AD415" s="170"/>
      <c r="AE415" s="169"/>
      <c r="AF415" s="170"/>
      <c r="AG415" s="171"/>
      <c r="AH415" s="172"/>
      <c r="AI415" s="172"/>
      <c r="AJ415" s="173"/>
      <c r="AK415" s="169"/>
      <c r="AL415" s="169"/>
      <c r="AM415" s="169"/>
      <c r="AN415" s="169"/>
    </row>
    <row r="416" spans="2:40" s="122" customFormat="1" ht="15.6" hidden="1" customHeight="1" outlineLevel="1">
      <c r="B416" s="230"/>
      <c r="C416" s="195"/>
      <c r="D416" s="196"/>
      <c r="E416" s="238"/>
      <c r="F416" s="239"/>
      <c r="G416" s="179">
        <f t="shared" ref="G416:G427" si="130">IF(AND(F416&lt;&gt;0,$D$31&lt;&gt;0),F416/$D$31,0)</f>
        <v>0</v>
      </c>
      <c r="H416" s="207" t="s">
        <v>142</v>
      </c>
      <c r="I416" s="181">
        <v>0</v>
      </c>
      <c r="J416" s="179">
        <f t="shared" si="114"/>
        <v>0</v>
      </c>
      <c r="K416" s="240"/>
      <c r="L416" s="241"/>
      <c r="M416" s="242"/>
      <c r="N416" s="186">
        <f t="shared" si="127"/>
        <v>0</v>
      </c>
      <c r="O416" s="187">
        <f t="shared" si="128"/>
        <v>0</v>
      </c>
      <c r="P416" s="188">
        <v>0</v>
      </c>
      <c r="Q416" s="189">
        <f t="shared" si="129"/>
        <v>0</v>
      </c>
      <c r="R416" s="243"/>
      <c r="S416" s="244"/>
      <c r="T416" s="181">
        <v>0</v>
      </c>
      <c r="U416" s="181">
        <v>0</v>
      </c>
      <c r="V416" s="192">
        <f t="shared" si="123"/>
        <v>1</v>
      </c>
      <c r="W416" s="193">
        <f t="shared" si="125"/>
        <v>0</v>
      </c>
      <c r="X416" s="193">
        <f t="shared" si="124"/>
        <v>0</v>
      </c>
      <c r="Y416" s="193">
        <f t="shared" si="126"/>
        <v>0</v>
      </c>
      <c r="Z416" s="193">
        <f t="shared" si="124"/>
        <v>0</v>
      </c>
      <c r="AB416" s="169"/>
      <c r="AC416" s="169"/>
      <c r="AD416" s="170"/>
      <c r="AE416" s="169"/>
      <c r="AF416" s="170"/>
      <c r="AG416" s="171"/>
      <c r="AH416" s="172"/>
      <c r="AI416" s="172"/>
      <c r="AJ416" s="173"/>
      <c r="AK416" s="169"/>
      <c r="AL416" s="169"/>
      <c r="AM416" s="169"/>
      <c r="AN416" s="169"/>
    </row>
    <row r="417" spans="2:40" s="122" customFormat="1" ht="15.6" hidden="1" customHeight="1" outlineLevel="1">
      <c r="B417" s="230"/>
      <c r="C417" s="195"/>
      <c r="D417" s="196"/>
      <c r="E417" s="238"/>
      <c r="F417" s="239"/>
      <c r="G417" s="179">
        <f t="shared" si="130"/>
        <v>0</v>
      </c>
      <c r="H417" s="207" t="s">
        <v>142</v>
      </c>
      <c r="I417" s="181">
        <v>0</v>
      </c>
      <c r="J417" s="179">
        <f t="shared" si="114"/>
        <v>0</v>
      </c>
      <c r="K417" s="240"/>
      <c r="L417" s="241"/>
      <c r="M417" s="242"/>
      <c r="N417" s="186">
        <f t="shared" si="127"/>
        <v>0</v>
      </c>
      <c r="O417" s="187">
        <f t="shared" si="128"/>
        <v>0</v>
      </c>
      <c r="P417" s="188">
        <v>0</v>
      </c>
      <c r="Q417" s="189">
        <f t="shared" si="129"/>
        <v>0</v>
      </c>
      <c r="R417" s="243"/>
      <c r="S417" s="244"/>
      <c r="T417" s="181">
        <v>0</v>
      </c>
      <c r="U417" s="181">
        <v>0</v>
      </c>
      <c r="V417" s="192">
        <f t="shared" si="123"/>
        <v>1</v>
      </c>
      <c r="W417" s="193">
        <f t="shared" si="125"/>
        <v>0</v>
      </c>
      <c r="X417" s="193">
        <f t="shared" si="124"/>
        <v>0</v>
      </c>
      <c r="Y417" s="193">
        <f t="shared" si="126"/>
        <v>0</v>
      </c>
      <c r="Z417" s="193">
        <f t="shared" si="124"/>
        <v>0</v>
      </c>
      <c r="AB417" s="169"/>
      <c r="AC417" s="169"/>
      <c r="AD417" s="170"/>
      <c r="AE417" s="169"/>
      <c r="AF417" s="170"/>
      <c r="AG417" s="171"/>
      <c r="AH417" s="172"/>
      <c r="AI417" s="172"/>
      <c r="AJ417" s="173"/>
      <c r="AK417" s="169"/>
      <c r="AL417" s="169"/>
      <c r="AM417" s="169"/>
      <c r="AN417" s="169"/>
    </row>
    <row r="418" spans="2:40" s="122" customFormat="1" ht="15.6" hidden="1" customHeight="1" outlineLevel="1">
      <c r="B418" s="230"/>
      <c r="C418" s="195"/>
      <c r="D418" s="196"/>
      <c r="E418" s="238"/>
      <c r="F418" s="239"/>
      <c r="G418" s="179">
        <f t="shared" si="130"/>
        <v>0</v>
      </c>
      <c r="H418" s="207" t="s">
        <v>142</v>
      </c>
      <c r="I418" s="181">
        <v>0</v>
      </c>
      <c r="J418" s="179">
        <f t="shared" si="114"/>
        <v>0</v>
      </c>
      <c r="K418" s="240"/>
      <c r="L418" s="241"/>
      <c r="M418" s="242"/>
      <c r="N418" s="186">
        <f t="shared" si="127"/>
        <v>0</v>
      </c>
      <c r="O418" s="187">
        <f t="shared" si="128"/>
        <v>0</v>
      </c>
      <c r="P418" s="188">
        <v>0</v>
      </c>
      <c r="Q418" s="189">
        <f t="shared" si="129"/>
        <v>0</v>
      </c>
      <c r="R418" s="243"/>
      <c r="S418" s="244"/>
      <c r="T418" s="181">
        <v>0</v>
      </c>
      <c r="U418" s="181">
        <v>0</v>
      </c>
      <c r="V418" s="192">
        <f t="shared" si="123"/>
        <v>1</v>
      </c>
      <c r="W418" s="193">
        <f t="shared" si="125"/>
        <v>0</v>
      </c>
      <c r="X418" s="193">
        <f t="shared" si="124"/>
        <v>0</v>
      </c>
      <c r="Y418" s="193">
        <f t="shared" si="126"/>
        <v>0</v>
      </c>
      <c r="Z418" s="193">
        <f t="shared" si="124"/>
        <v>0</v>
      </c>
      <c r="AB418" s="169"/>
      <c r="AC418" s="169"/>
      <c r="AD418" s="170"/>
      <c r="AE418" s="169"/>
      <c r="AF418" s="170"/>
      <c r="AG418" s="171"/>
      <c r="AH418" s="172"/>
      <c r="AI418" s="172"/>
      <c r="AJ418" s="173"/>
      <c r="AK418" s="169"/>
      <c r="AL418" s="169"/>
      <c r="AM418" s="169"/>
      <c r="AN418" s="169"/>
    </row>
    <row r="419" spans="2:40" s="122" customFormat="1" ht="15.6" hidden="1" customHeight="1" outlineLevel="1">
      <c r="B419" s="230"/>
      <c r="C419" s="195"/>
      <c r="D419" s="196"/>
      <c r="E419" s="238"/>
      <c r="F419" s="239"/>
      <c r="G419" s="179">
        <f t="shared" si="130"/>
        <v>0</v>
      </c>
      <c r="H419" s="207" t="s">
        <v>142</v>
      </c>
      <c r="I419" s="181">
        <v>0</v>
      </c>
      <c r="J419" s="179">
        <f t="shared" si="114"/>
        <v>0</v>
      </c>
      <c r="K419" s="240"/>
      <c r="L419" s="241"/>
      <c r="M419" s="242"/>
      <c r="N419" s="186">
        <f t="shared" si="127"/>
        <v>0</v>
      </c>
      <c r="O419" s="187">
        <f t="shared" si="128"/>
        <v>0</v>
      </c>
      <c r="P419" s="188">
        <v>0</v>
      </c>
      <c r="Q419" s="189">
        <f t="shared" si="129"/>
        <v>0</v>
      </c>
      <c r="R419" s="243"/>
      <c r="S419" s="244"/>
      <c r="T419" s="181">
        <v>0</v>
      </c>
      <c r="U419" s="181">
        <v>0</v>
      </c>
      <c r="V419" s="192">
        <f t="shared" si="123"/>
        <v>1</v>
      </c>
      <c r="W419" s="193">
        <f t="shared" si="125"/>
        <v>0</v>
      </c>
      <c r="X419" s="193">
        <f t="shared" si="124"/>
        <v>0</v>
      </c>
      <c r="Y419" s="193">
        <f t="shared" si="126"/>
        <v>0</v>
      </c>
      <c r="Z419" s="193">
        <f t="shared" si="124"/>
        <v>0</v>
      </c>
      <c r="AB419" s="169"/>
      <c r="AC419" s="169"/>
      <c r="AD419" s="170"/>
      <c r="AE419" s="169"/>
      <c r="AF419" s="170"/>
      <c r="AG419" s="171"/>
      <c r="AH419" s="172"/>
      <c r="AI419" s="172"/>
      <c r="AJ419" s="173"/>
      <c r="AK419" s="169"/>
      <c r="AL419" s="169"/>
      <c r="AM419" s="169"/>
      <c r="AN419" s="169"/>
    </row>
    <row r="420" spans="2:40" s="122" customFormat="1" ht="15.6" hidden="1" customHeight="1" outlineLevel="1">
      <c r="B420" s="230"/>
      <c r="C420" s="195"/>
      <c r="D420" s="196"/>
      <c r="E420" s="238"/>
      <c r="F420" s="239"/>
      <c r="G420" s="179">
        <f t="shared" si="130"/>
        <v>0</v>
      </c>
      <c r="H420" s="207" t="s">
        <v>142</v>
      </c>
      <c r="I420" s="181">
        <v>0</v>
      </c>
      <c r="J420" s="179">
        <f t="shared" si="114"/>
        <v>0</v>
      </c>
      <c r="K420" s="240"/>
      <c r="L420" s="241"/>
      <c r="M420" s="242"/>
      <c r="N420" s="186">
        <f t="shared" si="127"/>
        <v>0</v>
      </c>
      <c r="O420" s="187">
        <f t="shared" si="128"/>
        <v>0</v>
      </c>
      <c r="P420" s="188">
        <v>0</v>
      </c>
      <c r="Q420" s="189">
        <f t="shared" si="129"/>
        <v>0</v>
      </c>
      <c r="R420" s="243"/>
      <c r="S420" s="244"/>
      <c r="T420" s="181">
        <v>0</v>
      </c>
      <c r="U420" s="181">
        <v>0</v>
      </c>
      <c r="V420" s="192">
        <f t="shared" si="123"/>
        <v>1</v>
      </c>
      <c r="W420" s="193">
        <f t="shared" si="125"/>
        <v>0</v>
      </c>
      <c r="X420" s="193">
        <f t="shared" si="124"/>
        <v>0</v>
      </c>
      <c r="Y420" s="193">
        <f t="shared" si="126"/>
        <v>0</v>
      </c>
      <c r="Z420" s="193">
        <f t="shared" si="124"/>
        <v>0</v>
      </c>
      <c r="AB420" s="169"/>
      <c r="AC420" s="169"/>
      <c r="AD420" s="170"/>
      <c r="AE420" s="169"/>
      <c r="AF420" s="170"/>
      <c r="AG420" s="171"/>
      <c r="AH420" s="172"/>
      <c r="AI420" s="172"/>
      <c r="AJ420" s="173"/>
      <c r="AK420" s="169"/>
      <c r="AL420" s="169"/>
      <c r="AM420" s="169"/>
      <c r="AN420" s="169"/>
    </row>
    <row r="421" spans="2:40" s="122" customFormat="1" ht="15.6" hidden="1" customHeight="1" outlineLevel="1">
      <c r="B421" s="230"/>
      <c r="C421" s="195"/>
      <c r="D421" s="196"/>
      <c r="E421" s="238"/>
      <c r="F421" s="239"/>
      <c r="G421" s="179">
        <f t="shared" si="130"/>
        <v>0</v>
      </c>
      <c r="H421" s="207" t="s">
        <v>142</v>
      </c>
      <c r="I421" s="181">
        <v>0</v>
      </c>
      <c r="J421" s="179">
        <f t="shared" si="114"/>
        <v>0</v>
      </c>
      <c r="K421" s="240"/>
      <c r="L421" s="241"/>
      <c r="M421" s="242"/>
      <c r="N421" s="186">
        <f t="shared" si="127"/>
        <v>0</v>
      </c>
      <c r="O421" s="187">
        <f t="shared" si="128"/>
        <v>0</v>
      </c>
      <c r="P421" s="188">
        <v>0</v>
      </c>
      <c r="Q421" s="189">
        <f t="shared" si="129"/>
        <v>0</v>
      </c>
      <c r="R421" s="243"/>
      <c r="S421" s="244"/>
      <c r="T421" s="181">
        <v>0</v>
      </c>
      <c r="U421" s="181">
        <v>0</v>
      </c>
      <c r="V421" s="192">
        <f t="shared" si="123"/>
        <v>1</v>
      </c>
      <c r="W421" s="193">
        <f t="shared" si="125"/>
        <v>0</v>
      </c>
      <c r="X421" s="193">
        <f t="shared" si="124"/>
        <v>0</v>
      </c>
      <c r="Y421" s="193">
        <f t="shared" si="126"/>
        <v>0</v>
      </c>
      <c r="Z421" s="193">
        <f t="shared" si="124"/>
        <v>0</v>
      </c>
      <c r="AB421" s="169"/>
      <c r="AC421" s="169"/>
      <c r="AD421" s="170"/>
      <c r="AE421" s="169"/>
      <c r="AF421" s="170"/>
      <c r="AG421" s="171"/>
      <c r="AH421" s="172"/>
      <c r="AI421" s="172"/>
      <c r="AJ421" s="173"/>
      <c r="AK421" s="169"/>
      <c r="AL421" s="169"/>
      <c r="AM421" s="169"/>
      <c r="AN421" s="169"/>
    </row>
    <row r="422" spans="2:40" s="122" customFormat="1" ht="15.6" hidden="1" customHeight="1" outlineLevel="1">
      <c r="B422" s="230"/>
      <c r="C422" s="195"/>
      <c r="D422" s="196"/>
      <c r="E422" s="238"/>
      <c r="F422" s="239"/>
      <c r="G422" s="179">
        <f t="shared" si="130"/>
        <v>0</v>
      </c>
      <c r="H422" s="207" t="s">
        <v>142</v>
      </c>
      <c r="I422" s="181">
        <v>0</v>
      </c>
      <c r="J422" s="179">
        <f t="shared" si="114"/>
        <v>0</v>
      </c>
      <c r="K422" s="240"/>
      <c r="L422" s="241"/>
      <c r="M422" s="242"/>
      <c r="N422" s="186">
        <f t="shared" si="127"/>
        <v>0</v>
      </c>
      <c r="O422" s="187">
        <f t="shared" si="128"/>
        <v>0</v>
      </c>
      <c r="P422" s="188">
        <v>0</v>
      </c>
      <c r="Q422" s="189">
        <f t="shared" si="129"/>
        <v>0</v>
      </c>
      <c r="R422" s="243"/>
      <c r="S422" s="244"/>
      <c r="T422" s="181">
        <v>0</v>
      </c>
      <c r="U422" s="181">
        <v>0</v>
      </c>
      <c r="V422" s="192">
        <f t="shared" si="123"/>
        <v>1</v>
      </c>
      <c r="W422" s="193">
        <f t="shared" si="125"/>
        <v>0</v>
      </c>
      <c r="X422" s="193">
        <f t="shared" si="124"/>
        <v>0</v>
      </c>
      <c r="Y422" s="193">
        <f t="shared" si="126"/>
        <v>0</v>
      </c>
      <c r="Z422" s="193">
        <f t="shared" si="124"/>
        <v>0</v>
      </c>
      <c r="AB422" s="169"/>
      <c r="AC422" s="169"/>
      <c r="AD422" s="170"/>
      <c r="AE422" s="169"/>
      <c r="AF422" s="170"/>
      <c r="AG422" s="171"/>
      <c r="AH422" s="172"/>
      <c r="AI422" s="172"/>
      <c r="AJ422" s="173"/>
      <c r="AK422" s="169"/>
      <c r="AL422" s="169"/>
      <c r="AM422" s="169"/>
      <c r="AN422" s="169"/>
    </row>
    <row r="423" spans="2:40" s="122" customFormat="1" ht="15.6" hidden="1" customHeight="1" outlineLevel="1">
      <c r="B423" s="230"/>
      <c r="C423" s="195"/>
      <c r="D423" s="196"/>
      <c r="E423" s="238"/>
      <c r="F423" s="239"/>
      <c r="G423" s="179">
        <f t="shared" si="130"/>
        <v>0</v>
      </c>
      <c r="H423" s="207" t="s">
        <v>142</v>
      </c>
      <c r="I423" s="181">
        <v>0</v>
      </c>
      <c r="J423" s="179">
        <f t="shared" si="114"/>
        <v>0</v>
      </c>
      <c r="K423" s="240"/>
      <c r="L423" s="241"/>
      <c r="M423" s="242"/>
      <c r="N423" s="186">
        <f t="shared" si="127"/>
        <v>0</v>
      </c>
      <c r="O423" s="187">
        <f t="shared" si="128"/>
        <v>0</v>
      </c>
      <c r="P423" s="188">
        <v>0</v>
      </c>
      <c r="Q423" s="189">
        <f t="shared" si="129"/>
        <v>0</v>
      </c>
      <c r="R423" s="243"/>
      <c r="S423" s="244"/>
      <c r="T423" s="181">
        <v>0</v>
      </c>
      <c r="U423" s="181">
        <v>0</v>
      </c>
      <c r="V423" s="192">
        <f t="shared" si="123"/>
        <v>1</v>
      </c>
      <c r="W423" s="193">
        <f t="shared" si="125"/>
        <v>0</v>
      </c>
      <c r="X423" s="193">
        <f t="shared" si="124"/>
        <v>0</v>
      </c>
      <c r="Y423" s="193">
        <f t="shared" si="126"/>
        <v>0</v>
      </c>
      <c r="Z423" s="193">
        <f t="shared" si="124"/>
        <v>0</v>
      </c>
      <c r="AB423" s="169"/>
      <c r="AC423" s="169"/>
      <c r="AD423" s="170"/>
      <c r="AE423" s="169"/>
      <c r="AF423" s="170"/>
      <c r="AG423" s="171"/>
      <c r="AH423" s="172"/>
      <c r="AI423" s="172"/>
      <c r="AJ423" s="173"/>
      <c r="AK423" s="169"/>
      <c r="AL423" s="169"/>
      <c r="AM423" s="169"/>
      <c r="AN423" s="169"/>
    </row>
    <row r="424" spans="2:40" s="122" customFormat="1" ht="15.6" hidden="1" customHeight="1" outlineLevel="1">
      <c r="B424" s="230"/>
      <c r="C424" s="195"/>
      <c r="D424" s="196"/>
      <c r="E424" s="238"/>
      <c r="F424" s="239"/>
      <c r="G424" s="179">
        <f t="shared" si="130"/>
        <v>0</v>
      </c>
      <c r="H424" s="207" t="s">
        <v>142</v>
      </c>
      <c r="I424" s="181">
        <v>0</v>
      </c>
      <c r="J424" s="179">
        <f t="shared" si="114"/>
        <v>0</v>
      </c>
      <c r="K424" s="240"/>
      <c r="L424" s="241"/>
      <c r="M424" s="242"/>
      <c r="N424" s="186">
        <f t="shared" si="127"/>
        <v>0</v>
      </c>
      <c r="O424" s="187">
        <f t="shared" si="128"/>
        <v>0</v>
      </c>
      <c r="P424" s="188">
        <v>0</v>
      </c>
      <c r="Q424" s="189">
        <f t="shared" si="129"/>
        <v>0</v>
      </c>
      <c r="R424" s="243"/>
      <c r="S424" s="244"/>
      <c r="T424" s="181">
        <v>0</v>
      </c>
      <c r="U424" s="181">
        <v>0</v>
      </c>
      <c r="V424" s="192">
        <f t="shared" si="123"/>
        <v>1</v>
      </c>
      <c r="W424" s="193">
        <f t="shared" si="125"/>
        <v>0</v>
      </c>
      <c r="X424" s="193">
        <f t="shared" si="124"/>
        <v>0</v>
      </c>
      <c r="Y424" s="193">
        <f t="shared" si="126"/>
        <v>0</v>
      </c>
      <c r="Z424" s="193">
        <f t="shared" si="124"/>
        <v>0</v>
      </c>
      <c r="AB424" s="169"/>
      <c r="AC424" s="169"/>
      <c r="AD424" s="170"/>
      <c r="AE424" s="169"/>
      <c r="AF424" s="170"/>
      <c r="AG424" s="171"/>
      <c r="AH424" s="172"/>
      <c r="AI424" s="172"/>
      <c r="AJ424" s="173"/>
      <c r="AK424" s="169"/>
      <c r="AL424" s="169"/>
      <c r="AM424" s="169"/>
      <c r="AN424" s="169"/>
    </row>
    <row r="425" spans="2:40" s="122" customFormat="1" ht="15.6" hidden="1" customHeight="1" outlineLevel="1">
      <c r="B425" s="230"/>
      <c r="C425" s="195"/>
      <c r="D425" s="196"/>
      <c r="E425" s="238"/>
      <c r="F425" s="239"/>
      <c r="G425" s="179">
        <f t="shared" si="130"/>
        <v>0</v>
      </c>
      <c r="H425" s="207" t="s">
        <v>142</v>
      </c>
      <c r="I425" s="181">
        <v>0</v>
      </c>
      <c r="J425" s="179">
        <f t="shared" si="114"/>
        <v>0</v>
      </c>
      <c r="K425" s="240"/>
      <c r="L425" s="241"/>
      <c r="M425" s="242"/>
      <c r="N425" s="186">
        <f t="shared" si="127"/>
        <v>0</v>
      </c>
      <c r="O425" s="187">
        <f t="shared" si="128"/>
        <v>0</v>
      </c>
      <c r="P425" s="188">
        <v>0</v>
      </c>
      <c r="Q425" s="189">
        <f t="shared" si="129"/>
        <v>0</v>
      </c>
      <c r="R425" s="243"/>
      <c r="S425" s="244"/>
      <c r="T425" s="181">
        <v>0</v>
      </c>
      <c r="U425" s="181">
        <v>0</v>
      </c>
      <c r="V425" s="192">
        <f t="shared" si="123"/>
        <v>1</v>
      </c>
      <c r="W425" s="193">
        <f t="shared" si="125"/>
        <v>0</v>
      </c>
      <c r="X425" s="193">
        <f t="shared" si="124"/>
        <v>0</v>
      </c>
      <c r="Y425" s="193">
        <f t="shared" si="126"/>
        <v>0</v>
      </c>
      <c r="Z425" s="193">
        <f t="shared" si="124"/>
        <v>0</v>
      </c>
      <c r="AB425" s="169"/>
      <c r="AC425" s="169"/>
      <c r="AD425" s="170"/>
      <c r="AE425" s="169"/>
      <c r="AF425" s="170"/>
      <c r="AG425" s="171"/>
      <c r="AH425" s="172"/>
      <c r="AI425" s="172"/>
      <c r="AJ425" s="173"/>
      <c r="AK425" s="169"/>
      <c r="AL425" s="169"/>
      <c r="AM425" s="169"/>
      <c r="AN425" s="169"/>
    </row>
    <row r="426" spans="2:40" s="122" customFormat="1" ht="15.6" hidden="1" customHeight="1" outlineLevel="1">
      <c r="B426" s="230"/>
      <c r="C426" s="195"/>
      <c r="D426" s="196"/>
      <c r="E426" s="238"/>
      <c r="F426" s="239"/>
      <c r="G426" s="179">
        <f t="shared" si="130"/>
        <v>0</v>
      </c>
      <c r="H426" s="207" t="s">
        <v>142</v>
      </c>
      <c r="I426" s="181">
        <v>0</v>
      </c>
      <c r="J426" s="179">
        <f t="shared" si="114"/>
        <v>0</v>
      </c>
      <c r="K426" s="240"/>
      <c r="L426" s="241"/>
      <c r="M426" s="242"/>
      <c r="N426" s="186">
        <f t="shared" si="127"/>
        <v>0</v>
      </c>
      <c r="O426" s="187">
        <f t="shared" si="128"/>
        <v>0</v>
      </c>
      <c r="P426" s="188">
        <v>0</v>
      </c>
      <c r="Q426" s="189">
        <f t="shared" si="129"/>
        <v>0</v>
      </c>
      <c r="R426" s="243"/>
      <c r="S426" s="244"/>
      <c r="T426" s="181">
        <v>0</v>
      </c>
      <c r="U426" s="181">
        <v>0</v>
      </c>
      <c r="V426" s="192">
        <f t="shared" si="123"/>
        <v>1</v>
      </c>
      <c r="W426" s="193">
        <f t="shared" si="125"/>
        <v>0</v>
      </c>
      <c r="X426" s="193">
        <f t="shared" si="124"/>
        <v>0</v>
      </c>
      <c r="Y426" s="193">
        <f t="shared" si="126"/>
        <v>0</v>
      </c>
      <c r="Z426" s="193">
        <f t="shared" si="124"/>
        <v>0</v>
      </c>
      <c r="AB426" s="169"/>
      <c r="AC426" s="169"/>
      <c r="AD426" s="170"/>
      <c r="AE426" s="169"/>
      <c r="AF426" s="170"/>
      <c r="AG426" s="171"/>
      <c r="AH426" s="172"/>
      <c r="AI426" s="172"/>
      <c r="AJ426" s="173"/>
      <c r="AK426" s="169"/>
      <c r="AL426" s="169"/>
      <c r="AM426" s="169"/>
      <c r="AN426" s="169"/>
    </row>
    <row r="427" spans="2:40" s="122" customFormat="1" ht="15.6" hidden="1" customHeight="1" outlineLevel="1">
      <c r="B427" s="230"/>
      <c r="C427" s="195"/>
      <c r="D427" s="196"/>
      <c r="E427" s="238"/>
      <c r="F427" s="239"/>
      <c r="G427" s="179">
        <f t="shared" si="130"/>
        <v>0</v>
      </c>
      <c r="H427" s="207" t="s">
        <v>142</v>
      </c>
      <c r="I427" s="181">
        <v>0</v>
      </c>
      <c r="J427" s="179">
        <f t="shared" si="114"/>
        <v>0</v>
      </c>
      <c r="K427" s="240"/>
      <c r="L427" s="241"/>
      <c r="M427" s="242"/>
      <c r="N427" s="186">
        <f t="shared" si="127"/>
        <v>0</v>
      </c>
      <c r="O427" s="187">
        <f t="shared" si="128"/>
        <v>0</v>
      </c>
      <c r="P427" s="188">
        <v>0</v>
      </c>
      <c r="Q427" s="189">
        <f t="shared" si="129"/>
        <v>0</v>
      </c>
      <c r="R427" s="243"/>
      <c r="S427" s="244"/>
      <c r="T427" s="181">
        <v>0</v>
      </c>
      <c r="U427" s="181">
        <v>0</v>
      </c>
      <c r="V427" s="192">
        <f t="shared" si="123"/>
        <v>1</v>
      </c>
      <c r="W427" s="193">
        <f t="shared" si="125"/>
        <v>0</v>
      </c>
      <c r="X427" s="193">
        <f t="shared" si="124"/>
        <v>0</v>
      </c>
      <c r="Y427" s="193">
        <f t="shared" si="126"/>
        <v>0</v>
      </c>
      <c r="Z427" s="193">
        <f t="shared" si="124"/>
        <v>0</v>
      </c>
      <c r="AB427" s="169"/>
      <c r="AC427" s="169"/>
      <c r="AD427" s="170"/>
      <c r="AE427" s="169"/>
      <c r="AF427" s="170"/>
      <c r="AG427" s="171"/>
      <c r="AH427" s="172"/>
      <c r="AI427" s="172"/>
      <c r="AJ427" s="173"/>
      <c r="AK427" s="169"/>
      <c r="AL427" s="169"/>
      <c r="AM427" s="169"/>
      <c r="AN427" s="169"/>
    </row>
    <row r="428" spans="2:40" s="122" customFormat="1" ht="15.6" hidden="1" customHeight="1" outlineLevel="1">
      <c r="B428" s="230"/>
      <c r="C428" s="195"/>
      <c r="D428" s="196"/>
      <c r="E428" s="238"/>
      <c r="F428" s="239"/>
      <c r="G428" s="179">
        <f>IF(AND(F428&lt;&gt;0,$D$31&lt;&gt;0),F428/$D$31,0)</f>
        <v>0</v>
      </c>
      <c r="H428" s="207" t="s">
        <v>142</v>
      </c>
      <c r="I428" s="181">
        <v>0</v>
      </c>
      <c r="J428" s="179">
        <f t="shared" si="114"/>
        <v>0</v>
      </c>
      <c r="K428" s="240"/>
      <c r="L428" s="241"/>
      <c r="M428" s="242"/>
      <c r="N428" s="186">
        <f t="shared" si="127"/>
        <v>0</v>
      </c>
      <c r="O428" s="187">
        <f t="shared" si="128"/>
        <v>0</v>
      </c>
      <c r="P428" s="188">
        <v>0</v>
      </c>
      <c r="Q428" s="189">
        <f t="shared" si="129"/>
        <v>0</v>
      </c>
      <c r="R428" s="243"/>
      <c r="S428" s="244"/>
      <c r="T428" s="181">
        <v>0</v>
      </c>
      <c r="U428" s="181">
        <v>0</v>
      </c>
      <c r="V428" s="192">
        <f t="shared" si="123"/>
        <v>1</v>
      </c>
      <c r="W428" s="193">
        <f t="shared" si="125"/>
        <v>0</v>
      </c>
      <c r="X428" s="193">
        <f t="shared" si="124"/>
        <v>0</v>
      </c>
      <c r="Y428" s="193">
        <f t="shared" si="126"/>
        <v>0</v>
      </c>
      <c r="Z428" s="193">
        <f t="shared" si="124"/>
        <v>0</v>
      </c>
      <c r="AB428" s="169"/>
      <c r="AC428" s="169"/>
      <c r="AD428" s="170"/>
      <c r="AE428" s="169"/>
      <c r="AF428" s="170"/>
      <c r="AG428" s="171"/>
      <c r="AH428" s="172"/>
      <c r="AI428" s="172"/>
      <c r="AJ428" s="173"/>
      <c r="AK428" s="169"/>
      <c r="AL428" s="169"/>
      <c r="AM428" s="169"/>
      <c r="AN428" s="169"/>
    </row>
    <row r="429" spans="2:40" s="122" customFormat="1" ht="15.6" hidden="1" customHeight="1" outlineLevel="1">
      <c r="B429" s="230"/>
      <c r="C429" s="195"/>
      <c r="D429" s="196"/>
      <c r="E429" s="238"/>
      <c r="F429" s="239"/>
      <c r="G429" s="179">
        <f>IF(AND(F429&lt;&gt;0,$D$31&lt;&gt;0),F429/$D$31,0)</f>
        <v>0</v>
      </c>
      <c r="H429" s="207" t="s">
        <v>142</v>
      </c>
      <c r="I429" s="181">
        <v>0</v>
      </c>
      <c r="J429" s="179">
        <f t="shared" si="114"/>
        <v>0</v>
      </c>
      <c r="K429" s="240"/>
      <c r="L429" s="241"/>
      <c r="M429" s="242"/>
      <c r="N429" s="186">
        <f t="shared" si="127"/>
        <v>0</v>
      </c>
      <c r="O429" s="187">
        <f t="shared" si="128"/>
        <v>0</v>
      </c>
      <c r="P429" s="188">
        <v>0</v>
      </c>
      <c r="Q429" s="189">
        <f t="shared" si="129"/>
        <v>0</v>
      </c>
      <c r="R429" s="243"/>
      <c r="S429" s="244"/>
      <c r="T429" s="181">
        <v>0</v>
      </c>
      <c r="U429" s="181">
        <v>0</v>
      </c>
      <c r="V429" s="192">
        <f t="shared" si="123"/>
        <v>1</v>
      </c>
      <c r="W429" s="193">
        <f t="shared" si="125"/>
        <v>0</v>
      </c>
      <c r="X429" s="193">
        <f t="shared" si="124"/>
        <v>0</v>
      </c>
      <c r="Y429" s="193">
        <f t="shared" si="126"/>
        <v>0</v>
      </c>
      <c r="Z429" s="193">
        <f t="shared" si="124"/>
        <v>0</v>
      </c>
      <c r="AB429" s="169"/>
      <c r="AC429" s="169"/>
      <c r="AD429" s="170"/>
      <c r="AE429" s="169"/>
      <c r="AF429" s="170"/>
      <c r="AG429" s="171"/>
      <c r="AH429" s="172"/>
      <c r="AI429" s="172"/>
      <c r="AJ429" s="173"/>
      <c r="AK429" s="169"/>
      <c r="AL429" s="169"/>
      <c r="AM429" s="169"/>
      <c r="AN429" s="169"/>
    </row>
    <row r="430" spans="2:40" s="122" customFormat="1" ht="15.6" hidden="1" customHeight="1" outlineLevel="1">
      <c r="B430" s="230"/>
      <c r="C430" s="195"/>
      <c r="D430" s="196"/>
      <c r="E430" s="238"/>
      <c r="F430" s="239"/>
      <c r="G430" s="179">
        <f>IF(AND(F430&lt;&gt;0,$D$31&lt;&gt;0),F430/$D$31,0)</f>
        <v>0</v>
      </c>
      <c r="H430" s="207" t="s">
        <v>142</v>
      </c>
      <c r="I430" s="181">
        <v>0</v>
      </c>
      <c r="J430" s="179">
        <f t="shared" si="114"/>
        <v>0</v>
      </c>
      <c r="K430" s="240"/>
      <c r="L430" s="241"/>
      <c r="M430" s="242"/>
      <c r="N430" s="186">
        <f t="shared" si="127"/>
        <v>0</v>
      </c>
      <c r="O430" s="187">
        <f t="shared" si="128"/>
        <v>0</v>
      </c>
      <c r="P430" s="188">
        <v>0</v>
      </c>
      <c r="Q430" s="189">
        <f t="shared" si="129"/>
        <v>0</v>
      </c>
      <c r="R430" s="243"/>
      <c r="S430" s="244"/>
      <c r="T430" s="181">
        <v>0</v>
      </c>
      <c r="U430" s="181">
        <v>0</v>
      </c>
      <c r="V430" s="192">
        <f t="shared" si="123"/>
        <v>1</v>
      </c>
      <c r="W430" s="193">
        <f t="shared" si="125"/>
        <v>0</v>
      </c>
      <c r="X430" s="193">
        <f t="shared" si="124"/>
        <v>0</v>
      </c>
      <c r="Y430" s="193">
        <f t="shared" si="126"/>
        <v>0</v>
      </c>
      <c r="Z430" s="193">
        <f t="shared" si="124"/>
        <v>0</v>
      </c>
      <c r="AB430" s="169"/>
      <c r="AC430" s="169"/>
      <c r="AD430" s="170"/>
      <c r="AE430" s="169"/>
      <c r="AF430" s="170"/>
      <c r="AG430" s="171"/>
      <c r="AH430" s="172"/>
      <c r="AI430" s="172"/>
      <c r="AJ430" s="173"/>
      <c r="AK430" s="169"/>
      <c r="AL430" s="169"/>
      <c r="AM430" s="169"/>
      <c r="AN430" s="169"/>
    </row>
    <row r="431" spans="2:40" s="122" customFormat="1" ht="15.6" hidden="1" customHeight="1" outlineLevel="1">
      <c r="B431" s="230"/>
      <c r="C431" s="195"/>
      <c r="D431" s="196"/>
      <c r="E431" s="238"/>
      <c r="F431" s="239"/>
      <c r="G431" s="179">
        <f t="shared" ref="G431:G433" si="131">IF(AND(F431&lt;&gt;0,$D$31&lt;&gt;0),F431/$D$31,0)</f>
        <v>0</v>
      </c>
      <c r="H431" s="207" t="s">
        <v>142</v>
      </c>
      <c r="I431" s="181">
        <v>0</v>
      </c>
      <c r="J431" s="179">
        <f t="shared" si="114"/>
        <v>0</v>
      </c>
      <c r="K431" s="240"/>
      <c r="L431" s="241"/>
      <c r="M431" s="242"/>
      <c r="N431" s="186">
        <f t="shared" si="127"/>
        <v>0</v>
      </c>
      <c r="O431" s="187">
        <f t="shared" si="128"/>
        <v>0</v>
      </c>
      <c r="P431" s="188">
        <v>0</v>
      </c>
      <c r="Q431" s="189">
        <f t="shared" si="129"/>
        <v>0</v>
      </c>
      <c r="R431" s="243"/>
      <c r="S431" s="244"/>
      <c r="T431" s="181">
        <v>0</v>
      </c>
      <c r="U431" s="181">
        <v>0</v>
      </c>
      <c r="V431" s="192">
        <f t="shared" si="123"/>
        <v>1</v>
      </c>
      <c r="W431" s="193">
        <f t="shared" si="125"/>
        <v>0</v>
      </c>
      <c r="X431" s="193">
        <f t="shared" si="124"/>
        <v>0</v>
      </c>
      <c r="Y431" s="193">
        <f t="shared" si="126"/>
        <v>0</v>
      </c>
      <c r="Z431" s="193">
        <f t="shared" si="124"/>
        <v>0</v>
      </c>
      <c r="AB431" s="169"/>
      <c r="AC431" s="169"/>
      <c r="AD431" s="170"/>
      <c r="AE431" s="169"/>
      <c r="AF431" s="170"/>
      <c r="AG431" s="171"/>
      <c r="AH431" s="172"/>
      <c r="AI431" s="172"/>
      <c r="AJ431" s="173"/>
      <c r="AK431" s="169"/>
      <c r="AL431" s="169"/>
      <c r="AM431" s="169"/>
      <c r="AN431" s="169"/>
    </row>
    <row r="432" spans="2:40" s="122" customFormat="1" ht="15.6" hidden="1" customHeight="1" outlineLevel="1">
      <c r="B432" s="230"/>
      <c r="C432" s="195"/>
      <c r="D432" s="196"/>
      <c r="E432" s="238"/>
      <c r="F432" s="239"/>
      <c r="G432" s="179">
        <f t="shared" si="131"/>
        <v>0</v>
      </c>
      <c r="H432" s="207" t="s">
        <v>142</v>
      </c>
      <c r="I432" s="181">
        <v>0</v>
      </c>
      <c r="J432" s="179">
        <f t="shared" si="114"/>
        <v>0</v>
      </c>
      <c r="K432" s="240"/>
      <c r="L432" s="241"/>
      <c r="M432" s="242"/>
      <c r="N432" s="186">
        <f t="shared" si="127"/>
        <v>0</v>
      </c>
      <c r="O432" s="187">
        <f t="shared" si="128"/>
        <v>0</v>
      </c>
      <c r="P432" s="188">
        <v>0</v>
      </c>
      <c r="Q432" s="189">
        <f t="shared" si="129"/>
        <v>0</v>
      </c>
      <c r="R432" s="243"/>
      <c r="S432" s="244"/>
      <c r="T432" s="181">
        <v>0</v>
      </c>
      <c r="U432" s="181">
        <v>0</v>
      </c>
      <c r="V432" s="192">
        <f t="shared" si="123"/>
        <v>1</v>
      </c>
      <c r="W432" s="193">
        <f t="shared" si="125"/>
        <v>0</v>
      </c>
      <c r="X432" s="193">
        <f t="shared" si="124"/>
        <v>0</v>
      </c>
      <c r="Y432" s="193">
        <f t="shared" si="126"/>
        <v>0</v>
      </c>
      <c r="Z432" s="193">
        <f t="shared" si="124"/>
        <v>0</v>
      </c>
      <c r="AB432" s="169"/>
      <c r="AC432" s="169"/>
      <c r="AD432" s="170"/>
      <c r="AE432" s="169"/>
      <c r="AF432" s="170"/>
      <c r="AG432" s="171"/>
      <c r="AH432" s="172"/>
      <c r="AI432" s="172"/>
      <c r="AJ432" s="173"/>
      <c r="AK432" s="169"/>
      <c r="AL432" s="169"/>
      <c r="AM432" s="169"/>
      <c r="AN432" s="169"/>
    </row>
    <row r="433" spans="2:40" s="122" customFormat="1" ht="15.6" hidden="1" customHeight="1" outlineLevel="1">
      <c r="B433" s="231"/>
      <c r="C433" s="200"/>
      <c r="D433" s="201"/>
      <c r="E433" s="238"/>
      <c r="F433" s="239"/>
      <c r="G433" s="179">
        <f t="shared" si="131"/>
        <v>0</v>
      </c>
      <c r="H433" s="207" t="s">
        <v>142</v>
      </c>
      <c r="I433" s="181">
        <v>0</v>
      </c>
      <c r="J433" s="179">
        <f t="shared" si="114"/>
        <v>0</v>
      </c>
      <c r="K433" s="240"/>
      <c r="L433" s="241"/>
      <c r="M433" s="242"/>
      <c r="N433" s="186">
        <f t="shared" si="127"/>
        <v>0</v>
      </c>
      <c r="O433" s="187">
        <f t="shared" si="128"/>
        <v>0</v>
      </c>
      <c r="P433" s="188">
        <v>0</v>
      </c>
      <c r="Q433" s="189">
        <f t="shared" si="129"/>
        <v>0</v>
      </c>
      <c r="R433" s="243"/>
      <c r="S433" s="244"/>
      <c r="T433" s="181">
        <v>0</v>
      </c>
      <c r="U433" s="181">
        <v>0</v>
      </c>
      <c r="V433" s="192">
        <f t="shared" si="123"/>
        <v>1</v>
      </c>
      <c r="W433" s="193">
        <f t="shared" si="125"/>
        <v>0</v>
      </c>
      <c r="X433" s="193">
        <f t="shared" si="124"/>
        <v>0</v>
      </c>
      <c r="Y433" s="193">
        <f t="shared" si="126"/>
        <v>0</v>
      </c>
      <c r="Z433" s="193">
        <f t="shared" si="124"/>
        <v>0</v>
      </c>
      <c r="AB433" s="169"/>
      <c r="AC433" s="169"/>
      <c r="AD433" s="170"/>
      <c r="AE433" s="169"/>
      <c r="AF433" s="170"/>
      <c r="AG433" s="171"/>
      <c r="AH433" s="172"/>
      <c r="AI433" s="172"/>
      <c r="AJ433" s="173"/>
      <c r="AK433" s="169"/>
      <c r="AL433" s="169"/>
      <c r="AM433" s="169"/>
      <c r="AN433" s="169"/>
    </row>
    <row r="434" spans="2:40" s="122" customFormat="1" ht="16.5" collapsed="1" thickBot="1">
      <c r="B434" s="227">
        <v>8</v>
      </c>
      <c r="C434" s="245" t="s">
        <v>201</v>
      </c>
      <c r="D434" s="246"/>
      <c r="E434" s="247" t="s">
        <v>142</v>
      </c>
      <c r="F434" s="248">
        <f>SUM(F435:F454)</f>
        <v>0</v>
      </c>
      <c r="G434" s="206">
        <f>IF(AND(F434&lt;&gt;0,$D$31&lt;&gt;0),F434/$D$31,0)</f>
        <v>0</v>
      </c>
      <c r="H434" s="249" t="s">
        <v>142</v>
      </c>
      <c r="I434" s="250" t="s">
        <v>142</v>
      </c>
      <c r="J434" s="209">
        <f>SUM(J435:J454)</f>
        <v>0</v>
      </c>
      <c r="K434" s="251" t="s">
        <v>142</v>
      </c>
      <c r="L434" s="252" t="s">
        <v>142</v>
      </c>
      <c r="M434" s="253" t="s">
        <v>142</v>
      </c>
      <c r="N434" s="213" t="s">
        <v>142</v>
      </c>
      <c r="O434" s="214">
        <f>SUM(O435:O454)</f>
        <v>0</v>
      </c>
      <c r="P434" s="254" t="s">
        <v>142</v>
      </c>
      <c r="Q434" s="216">
        <f>SUM(Q435:Q454)</f>
        <v>0</v>
      </c>
      <c r="R434" s="255" t="s">
        <v>142</v>
      </c>
      <c r="S434" s="256" t="s">
        <v>142</v>
      </c>
      <c r="T434" s="219">
        <f>IF(W434&lt;&gt;0,W434/($F$434+$O$434),0)</f>
        <v>0</v>
      </c>
      <c r="U434" s="219">
        <f>IF(Y434&lt;&gt;0,Y434/($F$434+$O$434),0)</f>
        <v>0</v>
      </c>
      <c r="V434" s="220">
        <f t="shared" si="123"/>
        <v>1</v>
      </c>
      <c r="W434" s="221">
        <f>SUM(W435:W454)</f>
        <v>0</v>
      </c>
      <c r="X434" s="221">
        <f t="shared" si="124"/>
        <v>0</v>
      </c>
      <c r="Y434" s="221">
        <f>SUM(Y435:Y454)</f>
        <v>0</v>
      </c>
      <c r="Z434" s="221">
        <f t="shared" si="124"/>
        <v>0</v>
      </c>
      <c r="AB434" s="169"/>
      <c r="AC434" s="169"/>
      <c r="AD434" s="170"/>
      <c r="AE434" s="169"/>
      <c r="AF434" s="170"/>
      <c r="AG434" s="171"/>
      <c r="AH434" s="172"/>
      <c r="AI434" s="172"/>
      <c r="AJ434" s="173"/>
      <c r="AK434" s="169"/>
      <c r="AL434" s="169"/>
      <c r="AM434" s="169"/>
      <c r="AN434" s="169"/>
    </row>
    <row r="435" spans="2:40" s="122" customFormat="1" ht="16.149999999999999" hidden="1" customHeight="1" outlineLevel="1">
      <c r="B435" s="229">
        <v>8</v>
      </c>
      <c r="C435" s="175" t="s">
        <v>201</v>
      </c>
      <c r="D435" s="176"/>
      <c r="E435" s="238"/>
      <c r="F435" s="239"/>
      <c r="G435" s="179">
        <f>IF(AND(F435&lt;&gt;0,$D$31&lt;&gt;0),F435/$D$31,0)</f>
        <v>0</v>
      </c>
      <c r="H435" s="249" t="s">
        <v>142</v>
      </c>
      <c r="I435" s="181">
        <v>0</v>
      </c>
      <c r="J435" s="179">
        <f t="shared" si="114"/>
        <v>0</v>
      </c>
      <c r="K435" s="240"/>
      <c r="L435" s="241"/>
      <c r="M435" s="242"/>
      <c r="N435" s="186">
        <f>IF(M435&lt;&gt;0,INT(59/M435),0)</f>
        <v>0</v>
      </c>
      <c r="O435" s="187">
        <f>F435*N435</f>
        <v>0</v>
      </c>
      <c r="P435" s="188">
        <v>0</v>
      </c>
      <c r="Q435" s="189">
        <f>O435*P435</f>
        <v>0</v>
      </c>
      <c r="R435" s="243"/>
      <c r="S435" s="244"/>
      <c r="T435" s="181">
        <v>0</v>
      </c>
      <c r="U435" s="181">
        <v>0</v>
      </c>
      <c r="V435" s="192">
        <f t="shared" si="123"/>
        <v>1</v>
      </c>
      <c r="W435" s="193">
        <f t="shared" si="125"/>
        <v>0</v>
      </c>
      <c r="X435" s="193">
        <f t="shared" si="124"/>
        <v>0</v>
      </c>
      <c r="Y435" s="193">
        <f t="shared" si="126"/>
        <v>0</v>
      </c>
      <c r="Z435" s="193">
        <f t="shared" si="124"/>
        <v>0</v>
      </c>
      <c r="AB435" s="169"/>
      <c r="AC435" s="169"/>
      <c r="AD435" s="170"/>
      <c r="AE435" s="169"/>
      <c r="AF435" s="170"/>
      <c r="AG435" s="171"/>
      <c r="AH435" s="172"/>
      <c r="AI435" s="172"/>
      <c r="AJ435" s="173"/>
      <c r="AK435" s="169"/>
      <c r="AL435" s="169"/>
      <c r="AM435" s="169"/>
      <c r="AN435" s="169"/>
    </row>
    <row r="436" spans="2:40" s="122" customFormat="1" ht="16.149999999999999" hidden="1" customHeight="1" outlineLevel="1">
      <c r="B436" s="230"/>
      <c r="C436" s="195"/>
      <c r="D436" s="196"/>
      <c r="E436" s="238"/>
      <c r="F436" s="239"/>
      <c r="G436" s="179">
        <f>IF(AND(F436&lt;&gt;0,$D$31&lt;&gt;0),F436/$D$31,0)</f>
        <v>0</v>
      </c>
      <c r="H436" s="249" t="s">
        <v>142</v>
      </c>
      <c r="I436" s="181">
        <v>0</v>
      </c>
      <c r="J436" s="179">
        <f t="shared" si="114"/>
        <v>0</v>
      </c>
      <c r="K436" s="240"/>
      <c r="L436" s="241"/>
      <c r="M436" s="242"/>
      <c r="N436" s="186">
        <f t="shared" ref="N436:N454" si="132">IF(M436&lt;&gt;0,INT(59/M436),0)</f>
        <v>0</v>
      </c>
      <c r="O436" s="187">
        <f t="shared" ref="O436:O453" si="133">F436*N436</f>
        <v>0</v>
      </c>
      <c r="P436" s="188">
        <v>0</v>
      </c>
      <c r="Q436" s="189">
        <f t="shared" ref="Q436:Q453" si="134">O436*P436</f>
        <v>0</v>
      </c>
      <c r="R436" s="243"/>
      <c r="S436" s="244"/>
      <c r="T436" s="181">
        <v>0</v>
      </c>
      <c r="U436" s="181">
        <v>0</v>
      </c>
      <c r="V436" s="192">
        <f t="shared" si="123"/>
        <v>1</v>
      </c>
      <c r="W436" s="193">
        <f t="shared" si="125"/>
        <v>0</v>
      </c>
      <c r="X436" s="193">
        <f t="shared" si="124"/>
        <v>0</v>
      </c>
      <c r="Y436" s="193">
        <f t="shared" si="126"/>
        <v>0</v>
      </c>
      <c r="Z436" s="193">
        <f t="shared" si="124"/>
        <v>0</v>
      </c>
      <c r="AB436" s="169"/>
      <c r="AC436" s="169"/>
      <c r="AD436" s="170"/>
      <c r="AE436" s="169"/>
      <c r="AF436" s="170"/>
      <c r="AG436" s="171"/>
      <c r="AH436" s="172"/>
      <c r="AI436" s="172"/>
      <c r="AJ436" s="173"/>
      <c r="AK436" s="169"/>
      <c r="AL436" s="169"/>
      <c r="AM436" s="169"/>
      <c r="AN436" s="169"/>
    </row>
    <row r="437" spans="2:40" s="122" customFormat="1" ht="16.149999999999999" hidden="1" customHeight="1" outlineLevel="1">
      <c r="B437" s="230"/>
      <c r="C437" s="195"/>
      <c r="D437" s="196"/>
      <c r="E437" s="238"/>
      <c r="F437" s="239"/>
      <c r="G437" s="179">
        <f>IF(AND(F437&lt;&gt;0,$D$31&lt;&gt;0),F437/$D$31,0)</f>
        <v>0</v>
      </c>
      <c r="H437" s="249" t="s">
        <v>142</v>
      </c>
      <c r="I437" s="181">
        <v>0</v>
      </c>
      <c r="J437" s="179">
        <f t="shared" si="114"/>
        <v>0</v>
      </c>
      <c r="K437" s="240"/>
      <c r="L437" s="241"/>
      <c r="M437" s="242"/>
      <c r="N437" s="186">
        <f t="shared" si="132"/>
        <v>0</v>
      </c>
      <c r="O437" s="187">
        <f t="shared" si="133"/>
        <v>0</v>
      </c>
      <c r="P437" s="188">
        <v>0</v>
      </c>
      <c r="Q437" s="189">
        <f t="shared" si="134"/>
        <v>0</v>
      </c>
      <c r="R437" s="243"/>
      <c r="S437" s="244"/>
      <c r="T437" s="181">
        <v>0</v>
      </c>
      <c r="U437" s="181">
        <v>0</v>
      </c>
      <c r="V437" s="192">
        <f t="shared" si="123"/>
        <v>1</v>
      </c>
      <c r="W437" s="193">
        <f t="shared" si="125"/>
        <v>0</v>
      </c>
      <c r="X437" s="193">
        <f t="shared" si="124"/>
        <v>0</v>
      </c>
      <c r="Y437" s="193">
        <f t="shared" si="126"/>
        <v>0</v>
      </c>
      <c r="Z437" s="193">
        <f t="shared" si="124"/>
        <v>0</v>
      </c>
      <c r="AB437" s="169"/>
      <c r="AC437" s="169"/>
      <c r="AD437" s="170"/>
      <c r="AE437" s="169"/>
      <c r="AF437" s="170"/>
      <c r="AG437" s="171"/>
      <c r="AH437" s="172"/>
      <c r="AI437" s="172"/>
      <c r="AJ437" s="173"/>
      <c r="AK437" s="169"/>
      <c r="AL437" s="169"/>
      <c r="AM437" s="169"/>
      <c r="AN437" s="169"/>
    </row>
    <row r="438" spans="2:40" s="122" customFormat="1" ht="16.149999999999999" hidden="1" customHeight="1" outlineLevel="1">
      <c r="B438" s="230"/>
      <c r="C438" s="195"/>
      <c r="D438" s="196"/>
      <c r="E438" s="238"/>
      <c r="F438" s="239"/>
      <c r="G438" s="179">
        <f t="shared" ref="G438:G455" si="135">IF(AND(F438&lt;&gt;0,$D$31&lt;&gt;0),F438/$D$31,0)</f>
        <v>0</v>
      </c>
      <c r="H438" s="249" t="s">
        <v>142</v>
      </c>
      <c r="I438" s="181">
        <v>0</v>
      </c>
      <c r="J438" s="179">
        <f t="shared" si="114"/>
        <v>0</v>
      </c>
      <c r="K438" s="240"/>
      <c r="L438" s="241"/>
      <c r="M438" s="242"/>
      <c r="N438" s="186">
        <f t="shared" si="132"/>
        <v>0</v>
      </c>
      <c r="O438" s="187">
        <f t="shared" si="133"/>
        <v>0</v>
      </c>
      <c r="P438" s="188">
        <v>0</v>
      </c>
      <c r="Q438" s="189">
        <f t="shared" si="134"/>
        <v>0</v>
      </c>
      <c r="R438" s="243"/>
      <c r="S438" s="244"/>
      <c r="T438" s="181">
        <v>0</v>
      </c>
      <c r="U438" s="181">
        <v>0</v>
      </c>
      <c r="V438" s="192">
        <f t="shared" si="123"/>
        <v>1</v>
      </c>
      <c r="W438" s="193">
        <f t="shared" si="125"/>
        <v>0</v>
      </c>
      <c r="X438" s="193">
        <f t="shared" si="124"/>
        <v>0</v>
      </c>
      <c r="Y438" s="193">
        <f t="shared" si="126"/>
        <v>0</v>
      </c>
      <c r="Z438" s="193">
        <f t="shared" si="124"/>
        <v>0</v>
      </c>
      <c r="AB438" s="169"/>
      <c r="AC438" s="169"/>
      <c r="AD438" s="170"/>
      <c r="AE438" s="169"/>
      <c r="AF438" s="170"/>
      <c r="AG438" s="171"/>
      <c r="AH438" s="172"/>
      <c r="AI438" s="172"/>
      <c r="AJ438" s="173"/>
      <c r="AK438" s="169"/>
      <c r="AL438" s="169"/>
      <c r="AM438" s="169"/>
      <c r="AN438" s="169"/>
    </row>
    <row r="439" spans="2:40" s="122" customFormat="1" ht="16.149999999999999" hidden="1" customHeight="1" outlineLevel="1">
      <c r="B439" s="230"/>
      <c r="C439" s="195"/>
      <c r="D439" s="196"/>
      <c r="E439" s="238"/>
      <c r="F439" s="239"/>
      <c r="G439" s="179">
        <f t="shared" si="135"/>
        <v>0</v>
      </c>
      <c r="H439" s="249" t="s">
        <v>142</v>
      </c>
      <c r="I439" s="181">
        <v>0</v>
      </c>
      <c r="J439" s="179">
        <f t="shared" si="114"/>
        <v>0</v>
      </c>
      <c r="K439" s="240"/>
      <c r="L439" s="241"/>
      <c r="M439" s="242"/>
      <c r="N439" s="186">
        <f t="shared" si="132"/>
        <v>0</v>
      </c>
      <c r="O439" s="187">
        <f t="shared" si="133"/>
        <v>0</v>
      </c>
      <c r="P439" s="188">
        <v>0</v>
      </c>
      <c r="Q439" s="189">
        <f t="shared" si="134"/>
        <v>0</v>
      </c>
      <c r="R439" s="243"/>
      <c r="S439" s="244"/>
      <c r="T439" s="181">
        <v>0</v>
      </c>
      <c r="U439" s="181">
        <v>0</v>
      </c>
      <c r="V439" s="192">
        <f t="shared" si="123"/>
        <v>1</v>
      </c>
      <c r="W439" s="193">
        <f t="shared" si="125"/>
        <v>0</v>
      </c>
      <c r="X439" s="193">
        <f t="shared" si="124"/>
        <v>0</v>
      </c>
      <c r="Y439" s="193">
        <f t="shared" si="126"/>
        <v>0</v>
      </c>
      <c r="Z439" s="193">
        <f t="shared" si="124"/>
        <v>0</v>
      </c>
      <c r="AB439" s="169"/>
      <c r="AC439" s="169"/>
      <c r="AD439" s="170"/>
      <c r="AE439" s="169"/>
      <c r="AF439" s="170"/>
      <c r="AG439" s="171"/>
      <c r="AH439" s="172"/>
      <c r="AI439" s="172"/>
      <c r="AJ439" s="173"/>
      <c r="AK439" s="169"/>
      <c r="AL439" s="169"/>
      <c r="AM439" s="169"/>
      <c r="AN439" s="169"/>
    </row>
    <row r="440" spans="2:40" s="122" customFormat="1" ht="16.149999999999999" hidden="1" customHeight="1" outlineLevel="1">
      <c r="B440" s="230"/>
      <c r="C440" s="195"/>
      <c r="D440" s="196"/>
      <c r="E440" s="238"/>
      <c r="F440" s="239"/>
      <c r="G440" s="179">
        <f t="shared" si="135"/>
        <v>0</v>
      </c>
      <c r="H440" s="249" t="s">
        <v>142</v>
      </c>
      <c r="I440" s="181">
        <v>0</v>
      </c>
      <c r="J440" s="179">
        <f t="shared" si="114"/>
        <v>0</v>
      </c>
      <c r="K440" s="240"/>
      <c r="L440" s="241"/>
      <c r="M440" s="242"/>
      <c r="N440" s="186">
        <f t="shared" si="132"/>
        <v>0</v>
      </c>
      <c r="O440" s="187">
        <f t="shared" si="133"/>
        <v>0</v>
      </c>
      <c r="P440" s="188">
        <v>0</v>
      </c>
      <c r="Q440" s="189">
        <f t="shared" si="134"/>
        <v>0</v>
      </c>
      <c r="R440" s="243"/>
      <c r="S440" s="244"/>
      <c r="T440" s="181">
        <v>0</v>
      </c>
      <c r="U440" s="181">
        <v>0</v>
      </c>
      <c r="V440" s="192">
        <f t="shared" si="123"/>
        <v>1</v>
      </c>
      <c r="W440" s="193">
        <f t="shared" si="125"/>
        <v>0</v>
      </c>
      <c r="X440" s="193">
        <f t="shared" si="124"/>
        <v>0</v>
      </c>
      <c r="Y440" s="193">
        <f t="shared" si="126"/>
        <v>0</v>
      </c>
      <c r="Z440" s="193">
        <f t="shared" si="124"/>
        <v>0</v>
      </c>
      <c r="AB440" s="169"/>
      <c r="AC440" s="169"/>
      <c r="AD440" s="170"/>
      <c r="AE440" s="169"/>
      <c r="AF440" s="170"/>
      <c r="AG440" s="171"/>
      <c r="AH440" s="172"/>
      <c r="AI440" s="172"/>
      <c r="AJ440" s="173"/>
      <c r="AK440" s="169"/>
      <c r="AL440" s="169"/>
      <c r="AM440" s="169"/>
      <c r="AN440" s="169"/>
    </row>
    <row r="441" spans="2:40" s="122" customFormat="1" ht="16.149999999999999" hidden="1" customHeight="1" outlineLevel="1">
      <c r="B441" s="230"/>
      <c r="C441" s="195"/>
      <c r="D441" s="196"/>
      <c r="E441" s="238"/>
      <c r="F441" s="239"/>
      <c r="G441" s="179">
        <f t="shared" si="135"/>
        <v>0</v>
      </c>
      <c r="H441" s="249" t="s">
        <v>142</v>
      </c>
      <c r="I441" s="181">
        <v>0</v>
      </c>
      <c r="J441" s="179">
        <f t="shared" si="114"/>
        <v>0</v>
      </c>
      <c r="K441" s="240"/>
      <c r="L441" s="241"/>
      <c r="M441" s="242"/>
      <c r="N441" s="186">
        <f t="shared" si="132"/>
        <v>0</v>
      </c>
      <c r="O441" s="187">
        <f t="shared" si="133"/>
        <v>0</v>
      </c>
      <c r="P441" s="188">
        <v>0</v>
      </c>
      <c r="Q441" s="189">
        <f t="shared" si="134"/>
        <v>0</v>
      </c>
      <c r="R441" s="243"/>
      <c r="S441" s="244"/>
      <c r="T441" s="181">
        <v>0</v>
      </c>
      <c r="U441" s="181">
        <v>0</v>
      </c>
      <c r="V441" s="192">
        <f t="shared" si="123"/>
        <v>1</v>
      </c>
      <c r="W441" s="193">
        <f t="shared" si="125"/>
        <v>0</v>
      </c>
      <c r="X441" s="193">
        <f t="shared" si="124"/>
        <v>0</v>
      </c>
      <c r="Y441" s="193">
        <f t="shared" si="126"/>
        <v>0</v>
      </c>
      <c r="Z441" s="193">
        <f t="shared" si="124"/>
        <v>0</v>
      </c>
      <c r="AB441" s="169"/>
      <c r="AC441" s="169"/>
      <c r="AD441" s="170"/>
      <c r="AE441" s="169"/>
      <c r="AF441" s="170"/>
      <c r="AG441" s="171"/>
      <c r="AH441" s="172"/>
      <c r="AI441" s="172"/>
      <c r="AJ441" s="173"/>
      <c r="AK441" s="169"/>
      <c r="AL441" s="169"/>
      <c r="AM441" s="169"/>
      <c r="AN441" s="169"/>
    </row>
    <row r="442" spans="2:40" s="122" customFormat="1" ht="16.149999999999999" hidden="1" customHeight="1" outlineLevel="1">
      <c r="B442" s="230"/>
      <c r="C442" s="195"/>
      <c r="D442" s="196"/>
      <c r="E442" s="238"/>
      <c r="F442" s="239"/>
      <c r="G442" s="179">
        <f t="shared" si="135"/>
        <v>0</v>
      </c>
      <c r="H442" s="249" t="s">
        <v>142</v>
      </c>
      <c r="I442" s="181">
        <v>0</v>
      </c>
      <c r="J442" s="179">
        <f t="shared" ref="J442:J505" si="136">I442*F442</f>
        <v>0</v>
      </c>
      <c r="K442" s="240"/>
      <c r="L442" s="241"/>
      <c r="M442" s="242"/>
      <c r="N442" s="186">
        <f t="shared" si="132"/>
        <v>0</v>
      </c>
      <c r="O442" s="187">
        <f t="shared" si="133"/>
        <v>0</v>
      </c>
      <c r="P442" s="188">
        <v>0</v>
      </c>
      <c r="Q442" s="189">
        <f t="shared" si="134"/>
        <v>0</v>
      </c>
      <c r="R442" s="243"/>
      <c r="S442" s="244"/>
      <c r="T442" s="181">
        <v>0</v>
      </c>
      <c r="U442" s="181">
        <v>0</v>
      </c>
      <c r="V442" s="192">
        <f t="shared" si="123"/>
        <v>1</v>
      </c>
      <c r="W442" s="193">
        <f t="shared" si="125"/>
        <v>0</v>
      </c>
      <c r="X442" s="193">
        <f t="shared" si="124"/>
        <v>0</v>
      </c>
      <c r="Y442" s="193">
        <f t="shared" si="126"/>
        <v>0</v>
      </c>
      <c r="Z442" s="193">
        <f t="shared" si="124"/>
        <v>0</v>
      </c>
      <c r="AB442" s="169"/>
      <c r="AC442" s="169"/>
      <c r="AD442" s="170"/>
      <c r="AE442" s="169"/>
      <c r="AF442" s="170"/>
      <c r="AG442" s="171"/>
      <c r="AH442" s="172"/>
      <c r="AI442" s="172"/>
      <c r="AJ442" s="173"/>
      <c r="AK442" s="169"/>
      <c r="AL442" s="169"/>
      <c r="AM442" s="169"/>
      <c r="AN442" s="169"/>
    </row>
    <row r="443" spans="2:40" s="122" customFormat="1" ht="16.149999999999999" hidden="1" customHeight="1" outlineLevel="1">
      <c r="B443" s="230"/>
      <c r="C443" s="195"/>
      <c r="D443" s="196"/>
      <c r="E443" s="238"/>
      <c r="F443" s="239"/>
      <c r="G443" s="179">
        <f t="shared" si="135"/>
        <v>0</v>
      </c>
      <c r="H443" s="249" t="s">
        <v>142</v>
      </c>
      <c r="I443" s="181">
        <v>0</v>
      </c>
      <c r="J443" s="179">
        <f t="shared" si="136"/>
        <v>0</v>
      </c>
      <c r="K443" s="240"/>
      <c r="L443" s="241"/>
      <c r="M443" s="242"/>
      <c r="N443" s="186">
        <f t="shared" si="132"/>
        <v>0</v>
      </c>
      <c r="O443" s="187">
        <f t="shared" si="133"/>
        <v>0</v>
      </c>
      <c r="P443" s="188">
        <v>0</v>
      </c>
      <c r="Q443" s="189">
        <f t="shared" si="134"/>
        <v>0</v>
      </c>
      <c r="R443" s="243"/>
      <c r="S443" s="244"/>
      <c r="T443" s="181">
        <v>0</v>
      </c>
      <c r="U443" s="181">
        <v>0</v>
      </c>
      <c r="V443" s="192">
        <f t="shared" si="123"/>
        <v>1</v>
      </c>
      <c r="W443" s="193">
        <f t="shared" si="125"/>
        <v>0</v>
      </c>
      <c r="X443" s="193">
        <f t="shared" si="124"/>
        <v>0</v>
      </c>
      <c r="Y443" s="193">
        <f t="shared" si="126"/>
        <v>0</v>
      </c>
      <c r="Z443" s="193">
        <f t="shared" si="124"/>
        <v>0</v>
      </c>
      <c r="AB443" s="169"/>
      <c r="AC443" s="169"/>
      <c r="AD443" s="170"/>
      <c r="AE443" s="169"/>
      <c r="AF443" s="170"/>
      <c r="AG443" s="171"/>
      <c r="AH443" s="172"/>
      <c r="AI443" s="172"/>
      <c r="AJ443" s="173"/>
      <c r="AK443" s="169"/>
      <c r="AL443" s="169"/>
      <c r="AM443" s="169"/>
      <c r="AN443" s="169"/>
    </row>
    <row r="444" spans="2:40" s="122" customFormat="1" ht="16.149999999999999" hidden="1" customHeight="1" outlineLevel="1">
      <c r="B444" s="230"/>
      <c r="C444" s="195"/>
      <c r="D444" s="196"/>
      <c r="E444" s="238"/>
      <c r="F444" s="239"/>
      <c r="G444" s="179">
        <f t="shared" si="135"/>
        <v>0</v>
      </c>
      <c r="H444" s="249" t="s">
        <v>142</v>
      </c>
      <c r="I444" s="181">
        <v>0</v>
      </c>
      <c r="J444" s="179">
        <f t="shared" si="136"/>
        <v>0</v>
      </c>
      <c r="K444" s="240"/>
      <c r="L444" s="241"/>
      <c r="M444" s="242"/>
      <c r="N444" s="186">
        <f t="shared" si="132"/>
        <v>0</v>
      </c>
      <c r="O444" s="187">
        <f t="shared" si="133"/>
        <v>0</v>
      </c>
      <c r="P444" s="188">
        <v>0</v>
      </c>
      <c r="Q444" s="189">
        <f t="shared" si="134"/>
        <v>0</v>
      </c>
      <c r="R444" s="243"/>
      <c r="S444" s="244"/>
      <c r="T444" s="181">
        <v>0</v>
      </c>
      <c r="U444" s="181">
        <v>0</v>
      </c>
      <c r="V444" s="192">
        <f t="shared" si="123"/>
        <v>1</v>
      </c>
      <c r="W444" s="193">
        <f t="shared" si="125"/>
        <v>0</v>
      </c>
      <c r="X444" s="193">
        <f t="shared" si="124"/>
        <v>0</v>
      </c>
      <c r="Y444" s="193">
        <f t="shared" si="126"/>
        <v>0</v>
      </c>
      <c r="Z444" s="193">
        <f t="shared" si="124"/>
        <v>0</v>
      </c>
      <c r="AB444" s="169"/>
      <c r="AC444" s="169"/>
      <c r="AD444" s="170"/>
      <c r="AE444" s="169"/>
      <c r="AF444" s="170"/>
      <c r="AG444" s="171"/>
      <c r="AH444" s="172"/>
      <c r="AI444" s="172"/>
      <c r="AJ444" s="173"/>
      <c r="AK444" s="169"/>
      <c r="AL444" s="169"/>
      <c r="AM444" s="169"/>
      <c r="AN444" s="169"/>
    </row>
    <row r="445" spans="2:40" s="122" customFormat="1" ht="16.149999999999999" hidden="1" customHeight="1" outlineLevel="1">
      <c r="B445" s="230"/>
      <c r="C445" s="195"/>
      <c r="D445" s="196"/>
      <c r="E445" s="238"/>
      <c r="F445" s="239"/>
      <c r="G445" s="179">
        <f t="shared" si="135"/>
        <v>0</v>
      </c>
      <c r="H445" s="249" t="s">
        <v>142</v>
      </c>
      <c r="I445" s="181">
        <v>0</v>
      </c>
      <c r="J445" s="179">
        <f t="shared" si="136"/>
        <v>0</v>
      </c>
      <c r="K445" s="240"/>
      <c r="L445" s="241"/>
      <c r="M445" s="242"/>
      <c r="N445" s="186">
        <f t="shared" si="132"/>
        <v>0</v>
      </c>
      <c r="O445" s="187">
        <f t="shared" si="133"/>
        <v>0</v>
      </c>
      <c r="P445" s="188">
        <v>0</v>
      </c>
      <c r="Q445" s="189">
        <f t="shared" si="134"/>
        <v>0</v>
      </c>
      <c r="R445" s="243"/>
      <c r="S445" s="244"/>
      <c r="T445" s="181">
        <v>0</v>
      </c>
      <c r="U445" s="181">
        <v>0</v>
      </c>
      <c r="V445" s="192">
        <f t="shared" si="123"/>
        <v>1</v>
      </c>
      <c r="W445" s="193">
        <f t="shared" si="125"/>
        <v>0</v>
      </c>
      <c r="X445" s="193">
        <f t="shared" si="124"/>
        <v>0</v>
      </c>
      <c r="Y445" s="193">
        <f t="shared" si="126"/>
        <v>0</v>
      </c>
      <c r="Z445" s="193">
        <f t="shared" si="124"/>
        <v>0</v>
      </c>
      <c r="AB445" s="169"/>
      <c r="AC445" s="169"/>
      <c r="AD445" s="170"/>
      <c r="AE445" s="169"/>
      <c r="AF445" s="170"/>
      <c r="AG445" s="171"/>
      <c r="AH445" s="172"/>
      <c r="AI445" s="172"/>
      <c r="AJ445" s="173"/>
      <c r="AK445" s="169"/>
      <c r="AL445" s="169"/>
      <c r="AM445" s="169"/>
      <c r="AN445" s="169"/>
    </row>
    <row r="446" spans="2:40" s="122" customFormat="1" ht="16.149999999999999" hidden="1" customHeight="1" outlineLevel="1">
      <c r="B446" s="230"/>
      <c r="C446" s="195"/>
      <c r="D446" s="196"/>
      <c r="E446" s="238"/>
      <c r="F446" s="239"/>
      <c r="G446" s="179">
        <f t="shared" si="135"/>
        <v>0</v>
      </c>
      <c r="H446" s="249" t="s">
        <v>142</v>
      </c>
      <c r="I446" s="181">
        <v>0</v>
      </c>
      <c r="J446" s="179">
        <f t="shared" si="136"/>
        <v>0</v>
      </c>
      <c r="K446" s="240"/>
      <c r="L446" s="241"/>
      <c r="M446" s="242"/>
      <c r="N446" s="186">
        <f t="shared" si="132"/>
        <v>0</v>
      </c>
      <c r="O446" s="187">
        <f t="shared" si="133"/>
        <v>0</v>
      </c>
      <c r="P446" s="188">
        <v>0</v>
      </c>
      <c r="Q446" s="189">
        <f t="shared" si="134"/>
        <v>0</v>
      </c>
      <c r="R446" s="243"/>
      <c r="S446" s="244"/>
      <c r="T446" s="181">
        <v>0</v>
      </c>
      <c r="U446" s="181">
        <v>0</v>
      </c>
      <c r="V446" s="192">
        <f t="shared" si="123"/>
        <v>1</v>
      </c>
      <c r="W446" s="193">
        <f t="shared" si="125"/>
        <v>0</v>
      </c>
      <c r="X446" s="193">
        <f t="shared" si="124"/>
        <v>0</v>
      </c>
      <c r="Y446" s="193">
        <f t="shared" si="126"/>
        <v>0</v>
      </c>
      <c r="Z446" s="193">
        <f t="shared" si="124"/>
        <v>0</v>
      </c>
      <c r="AB446" s="169"/>
      <c r="AC446" s="169"/>
      <c r="AD446" s="170"/>
      <c r="AE446" s="169"/>
      <c r="AF446" s="170"/>
      <c r="AG446" s="171"/>
      <c r="AH446" s="172"/>
      <c r="AI446" s="172"/>
      <c r="AJ446" s="173"/>
      <c r="AK446" s="169"/>
      <c r="AL446" s="169"/>
      <c r="AM446" s="169"/>
      <c r="AN446" s="169"/>
    </row>
    <row r="447" spans="2:40" s="122" customFormat="1" ht="16.149999999999999" hidden="1" customHeight="1" outlineLevel="1">
      <c r="B447" s="230"/>
      <c r="C447" s="195"/>
      <c r="D447" s="196"/>
      <c r="E447" s="238"/>
      <c r="F447" s="239"/>
      <c r="G447" s="179">
        <f t="shared" si="135"/>
        <v>0</v>
      </c>
      <c r="H447" s="249" t="s">
        <v>142</v>
      </c>
      <c r="I447" s="181">
        <v>0</v>
      </c>
      <c r="J447" s="179">
        <f t="shared" si="136"/>
        <v>0</v>
      </c>
      <c r="K447" s="240"/>
      <c r="L447" s="241"/>
      <c r="M447" s="242"/>
      <c r="N447" s="186">
        <f t="shared" si="132"/>
        <v>0</v>
      </c>
      <c r="O447" s="187">
        <f t="shared" si="133"/>
        <v>0</v>
      </c>
      <c r="P447" s="188">
        <v>0</v>
      </c>
      <c r="Q447" s="189">
        <f t="shared" si="134"/>
        <v>0</v>
      </c>
      <c r="R447" s="243"/>
      <c r="S447" s="244"/>
      <c r="T447" s="181">
        <v>0</v>
      </c>
      <c r="U447" s="181">
        <v>0</v>
      </c>
      <c r="V447" s="192">
        <f t="shared" si="123"/>
        <v>1</v>
      </c>
      <c r="W447" s="193">
        <f t="shared" si="125"/>
        <v>0</v>
      </c>
      <c r="X447" s="193">
        <f t="shared" si="124"/>
        <v>0</v>
      </c>
      <c r="Y447" s="193">
        <f t="shared" si="126"/>
        <v>0</v>
      </c>
      <c r="Z447" s="193">
        <f t="shared" si="124"/>
        <v>0</v>
      </c>
      <c r="AB447" s="169"/>
      <c r="AC447" s="169"/>
      <c r="AD447" s="170"/>
      <c r="AE447" s="169"/>
      <c r="AF447" s="170"/>
      <c r="AG447" s="171"/>
      <c r="AH447" s="172"/>
      <c r="AI447" s="172"/>
      <c r="AJ447" s="173"/>
      <c r="AK447" s="169"/>
      <c r="AL447" s="169"/>
      <c r="AM447" s="169"/>
      <c r="AN447" s="169"/>
    </row>
    <row r="448" spans="2:40" s="122" customFormat="1" ht="16.149999999999999" hidden="1" customHeight="1" outlineLevel="1">
      <c r="B448" s="230"/>
      <c r="C448" s="195"/>
      <c r="D448" s="196"/>
      <c r="E448" s="238"/>
      <c r="F448" s="239"/>
      <c r="G448" s="179">
        <f t="shared" si="135"/>
        <v>0</v>
      </c>
      <c r="H448" s="249" t="s">
        <v>142</v>
      </c>
      <c r="I448" s="181">
        <v>0</v>
      </c>
      <c r="J448" s="179">
        <f t="shared" si="136"/>
        <v>0</v>
      </c>
      <c r="K448" s="240"/>
      <c r="L448" s="241"/>
      <c r="M448" s="242"/>
      <c r="N448" s="186">
        <f t="shared" si="132"/>
        <v>0</v>
      </c>
      <c r="O448" s="187">
        <f t="shared" si="133"/>
        <v>0</v>
      </c>
      <c r="P448" s="188">
        <v>0</v>
      </c>
      <c r="Q448" s="189">
        <f t="shared" si="134"/>
        <v>0</v>
      </c>
      <c r="R448" s="243"/>
      <c r="S448" s="244"/>
      <c r="T448" s="181">
        <v>0</v>
      </c>
      <c r="U448" s="181">
        <v>0</v>
      </c>
      <c r="V448" s="192">
        <f t="shared" si="123"/>
        <v>1</v>
      </c>
      <c r="W448" s="193">
        <f t="shared" si="125"/>
        <v>0</v>
      </c>
      <c r="X448" s="193">
        <f t="shared" si="124"/>
        <v>0</v>
      </c>
      <c r="Y448" s="193">
        <f t="shared" si="126"/>
        <v>0</v>
      </c>
      <c r="Z448" s="193">
        <f t="shared" si="124"/>
        <v>0</v>
      </c>
      <c r="AB448" s="169"/>
      <c r="AC448" s="169"/>
      <c r="AD448" s="170"/>
      <c r="AE448" s="169"/>
      <c r="AF448" s="170"/>
      <c r="AG448" s="171"/>
      <c r="AH448" s="172"/>
      <c r="AI448" s="172"/>
      <c r="AJ448" s="173"/>
      <c r="AK448" s="169"/>
      <c r="AL448" s="169"/>
      <c r="AM448" s="169"/>
      <c r="AN448" s="169"/>
    </row>
    <row r="449" spans="2:40" s="122" customFormat="1" ht="16.149999999999999" hidden="1" customHeight="1" outlineLevel="1">
      <c r="B449" s="230"/>
      <c r="C449" s="195"/>
      <c r="D449" s="196"/>
      <c r="E449" s="238"/>
      <c r="F449" s="239"/>
      <c r="G449" s="179">
        <f t="shared" si="135"/>
        <v>0</v>
      </c>
      <c r="H449" s="249" t="s">
        <v>142</v>
      </c>
      <c r="I449" s="181">
        <v>0</v>
      </c>
      <c r="J449" s="179">
        <f t="shared" si="136"/>
        <v>0</v>
      </c>
      <c r="K449" s="240"/>
      <c r="L449" s="241"/>
      <c r="M449" s="242"/>
      <c r="N449" s="186">
        <f t="shared" si="132"/>
        <v>0</v>
      </c>
      <c r="O449" s="187">
        <f t="shared" si="133"/>
        <v>0</v>
      </c>
      <c r="P449" s="188">
        <v>0</v>
      </c>
      <c r="Q449" s="189">
        <f t="shared" si="134"/>
        <v>0</v>
      </c>
      <c r="R449" s="243"/>
      <c r="S449" s="244"/>
      <c r="T449" s="181">
        <v>0</v>
      </c>
      <c r="U449" s="181">
        <v>0</v>
      </c>
      <c r="V449" s="192">
        <f t="shared" si="123"/>
        <v>1</v>
      </c>
      <c r="W449" s="193">
        <f t="shared" si="125"/>
        <v>0</v>
      </c>
      <c r="X449" s="193">
        <f t="shared" si="124"/>
        <v>0</v>
      </c>
      <c r="Y449" s="193">
        <f t="shared" si="126"/>
        <v>0</v>
      </c>
      <c r="Z449" s="193">
        <f t="shared" si="124"/>
        <v>0</v>
      </c>
      <c r="AB449" s="169"/>
      <c r="AC449" s="169"/>
      <c r="AD449" s="170"/>
      <c r="AE449" s="169"/>
      <c r="AF449" s="170"/>
      <c r="AG449" s="171"/>
      <c r="AH449" s="172"/>
      <c r="AI449" s="172"/>
      <c r="AJ449" s="173"/>
      <c r="AK449" s="169"/>
      <c r="AL449" s="169"/>
      <c r="AM449" s="169"/>
      <c r="AN449" s="169"/>
    </row>
    <row r="450" spans="2:40" s="122" customFormat="1" ht="16.149999999999999" hidden="1" customHeight="1" outlineLevel="1">
      <c r="B450" s="230"/>
      <c r="C450" s="195"/>
      <c r="D450" s="196"/>
      <c r="E450" s="238"/>
      <c r="F450" s="239"/>
      <c r="G450" s="179">
        <f t="shared" si="135"/>
        <v>0</v>
      </c>
      <c r="H450" s="249" t="s">
        <v>142</v>
      </c>
      <c r="I450" s="181">
        <v>0</v>
      </c>
      <c r="J450" s="179">
        <f t="shared" si="136"/>
        <v>0</v>
      </c>
      <c r="K450" s="240"/>
      <c r="L450" s="241"/>
      <c r="M450" s="242"/>
      <c r="N450" s="186">
        <f t="shared" si="132"/>
        <v>0</v>
      </c>
      <c r="O450" s="187">
        <f t="shared" si="133"/>
        <v>0</v>
      </c>
      <c r="P450" s="188">
        <v>0</v>
      </c>
      <c r="Q450" s="189">
        <f t="shared" si="134"/>
        <v>0</v>
      </c>
      <c r="R450" s="243"/>
      <c r="S450" s="244"/>
      <c r="T450" s="181">
        <v>0</v>
      </c>
      <c r="U450" s="181">
        <v>0</v>
      </c>
      <c r="V450" s="192">
        <f t="shared" si="123"/>
        <v>1</v>
      </c>
      <c r="W450" s="193">
        <f t="shared" si="125"/>
        <v>0</v>
      </c>
      <c r="X450" s="193">
        <f t="shared" si="124"/>
        <v>0</v>
      </c>
      <c r="Y450" s="193">
        <f t="shared" si="126"/>
        <v>0</v>
      </c>
      <c r="Z450" s="193">
        <f t="shared" si="124"/>
        <v>0</v>
      </c>
      <c r="AB450" s="169"/>
      <c r="AC450" s="169"/>
      <c r="AD450" s="170"/>
      <c r="AE450" s="169"/>
      <c r="AF450" s="170"/>
      <c r="AG450" s="171"/>
      <c r="AH450" s="172"/>
      <c r="AI450" s="172"/>
      <c r="AJ450" s="173"/>
      <c r="AK450" s="169"/>
      <c r="AL450" s="169"/>
      <c r="AM450" s="169"/>
      <c r="AN450" s="169"/>
    </row>
    <row r="451" spans="2:40" s="122" customFormat="1" ht="16.149999999999999" hidden="1" customHeight="1" outlineLevel="1">
      <c r="B451" s="230"/>
      <c r="C451" s="195"/>
      <c r="D451" s="196"/>
      <c r="E451" s="238"/>
      <c r="F451" s="239"/>
      <c r="G451" s="179">
        <f t="shared" si="135"/>
        <v>0</v>
      </c>
      <c r="H451" s="249" t="s">
        <v>142</v>
      </c>
      <c r="I451" s="181">
        <v>0</v>
      </c>
      <c r="J451" s="179">
        <f t="shared" si="136"/>
        <v>0</v>
      </c>
      <c r="K451" s="240"/>
      <c r="L451" s="241"/>
      <c r="M451" s="242"/>
      <c r="N451" s="186">
        <f t="shared" si="132"/>
        <v>0</v>
      </c>
      <c r="O451" s="187">
        <f t="shared" si="133"/>
        <v>0</v>
      </c>
      <c r="P451" s="188">
        <v>0</v>
      </c>
      <c r="Q451" s="189">
        <f t="shared" si="134"/>
        <v>0</v>
      </c>
      <c r="R451" s="243"/>
      <c r="S451" s="244"/>
      <c r="T451" s="181">
        <v>0</v>
      </c>
      <c r="U451" s="181">
        <v>0</v>
      </c>
      <c r="V451" s="192">
        <f t="shared" si="123"/>
        <v>1</v>
      </c>
      <c r="W451" s="193">
        <f t="shared" si="125"/>
        <v>0</v>
      </c>
      <c r="X451" s="193">
        <f t="shared" si="124"/>
        <v>0</v>
      </c>
      <c r="Y451" s="193">
        <f t="shared" si="126"/>
        <v>0</v>
      </c>
      <c r="Z451" s="193">
        <f t="shared" si="124"/>
        <v>0</v>
      </c>
      <c r="AB451" s="169"/>
      <c r="AC451" s="169"/>
      <c r="AD451" s="170"/>
      <c r="AE451" s="169"/>
      <c r="AF451" s="170"/>
      <c r="AG451" s="171"/>
      <c r="AH451" s="172"/>
      <c r="AI451" s="172"/>
      <c r="AJ451" s="173"/>
      <c r="AK451" s="169"/>
      <c r="AL451" s="169"/>
      <c r="AM451" s="169"/>
      <c r="AN451" s="169"/>
    </row>
    <row r="452" spans="2:40" s="122" customFormat="1" ht="16.149999999999999" hidden="1" customHeight="1" outlineLevel="1">
      <c r="B452" s="230"/>
      <c r="C452" s="195"/>
      <c r="D452" s="196"/>
      <c r="E452" s="238"/>
      <c r="F452" s="239"/>
      <c r="G452" s="179">
        <f t="shared" si="135"/>
        <v>0</v>
      </c>
      <c r="H452" s="249" t="s">
        <v>142</v>
      </c>
      <c r="I452" s="181">
        <v>0</v>
      </c>
      <c r="J452" s="179">
        <f t="shared" si="136"/>
        <v>0</v>
      </c>
      <c r="K452" s="240"/>
      <c r="L452" s="241"/>
      <c r="M452" s="242"/>
      <c r="N452" s="186">
        <f t="shared" si="132"/>
        <v>0</v>
      </c>
      <c r="O452" s="187">
        <f t="shared" si="133"/>
        <v>0</v>
      </c>
      <c r="P452" s="188">
        <v>0</v>
      </c>
      <c r="Q452" s="189">
        <f t="shared" si="134"/>
        <v>0</v>
      </c>
      <c r="R452" s="243"/>
      <c r="S452" s="244"/>
      <c r="T452" s="181">
        <v>0</v>
      </c>
      <c r="U452" s="181">
        <v>0</v>
      </c>
      <c r="V452" s="192">
        <f t="shared" si="123"/>
        <v>1</v>
      </c>
      <c r="W452" s="193">
        <f t="shared" si="125"/>
        <v>0</v>
      </c>
      <c r="X452" s="193">
        <f t="shared" si="124"/>
        <v>0</v>
      </c>
      <c r="Y452" s="193">
        <f t="shared" si="126"/>
        <v>0</v>
      </c>
      <c r="Z452" s="193">
        <f t="shared" si="124"/>
        <v>0</v>
      </c>
      <c r="AB452" s="169"/>
      <c r="AC452" s="169"/>
      <c r="AD452" s="170"/>
      <c r="AE452" s="169"/>
      <c r="AF452" s="170"/>
      <c r="AG452" s="171"/>
      <c r="AH452" s="172"/>
      <c r="AI452" s="172"/>
      <c r="AJ452" s="173"/>
      <c r="AK452" s="169"/>
      <c r="AL452" s="169"/>
      <c r="AM452" s="169"/>
      <c r="AN452" s="169"/>
    </row>
    <row r="453" spans="2:40" s="122" customFormat="1" ht="16.149999999999999" hidden="1" customHeight="1" outlineLevel="1">
      <c r="B453" s="230"/>
      <c r="C453" s="195"/>
      <c r="D453" s="196"/>
      <c r="E453" s="238"/>
      <c r="F453" s="239"/>
      <c r="G453" s="179">
        <f t="shared" si="135"/>
        <v>0</v>
      </c>
      <c r="H453" s="249" t="s">
        <v>142</v>
      </c>
      <c r="I453" s="181">
        <v>0</v>
      </c>
      <c r="J453" s="179">
        <f>I453*F453</f>
        <v>0</v>
      </c>
      <c r="K453" s="240"/>
      <c r="L453" s="241"/>
      <c r="M453" s="242"/>
      <c r="N453" s="186">
        <f t="shared" si="132"/>
        <v>0</v>
      </c>
      <c r="O453" s="187">
        <f t="shared" si="133"/>
        <v>0</v>
      </c>
      <c r="P453" s="188">
        <v>0</v>
      </c>
      <c r="Q453" s="189">
        <f t="shared" si="134"/>
        <v>0</v>
      </c>
      <c r="R453" s="243"/>
      <c r="S453" s="244"/>
      <c r="T453" s="181">
        <v>0</v>
      </c>
      <c r="U453" s="181">
        <v>0</v>
      </c>
      <c r="V453" s="192">
        <f t="shared" si="123"/>
        <v>1</v>
      </c>
      <c r="W453" s="193">
        <f t="shared" si="125"/>
        <v>0</v>
      </c>
      <c r="X453" s="193">
        <f t="shared" si="124"/>
        <v>0</v>
      </c>
      <c r="Y453" s="193">
        <f t="shared" si="126"/>
        <v>0</v>
      </c>
      <c r="Z453" s="193">
        <f t="shared" si="124"/>
        <v>0</v>
      </c>
      <c r="AB453" s="169"/>
      <c r="AC453" s="169"/>
      <c r="AD453" s="170"/>
      <c r="AE453" s="169"/>
      <c r="AF453" s="170"/>
      <c r="AG453" s="171"/>
      <c r="AH453" s="172"/>
      <c r="AI453" s="172"/>
      <c r="AJ453" s="173"/>
      <c r="AK453" s="169"/>
      <c r="AL453" s="169"/>
      <c r="AM453" s="169"/>
      <c r="AN453" s="169"/>
    </row>
    <row r="454" spans="2:40" s="122" customFormat="1" ht="16.149999999999999" hidden="1" customHeight="1" outlineLevel="1">
      <c r="B454" s="257"/>
      <c r="C454" s="258"/>
      <c r="D454" s="259"/>
      <c r="E454" s="260"/>
      <c r="F454" s="261"/>
      <c r="G454" s="262">
        <f t="shared" si="135"/>
        <v>0</v>
      </c>
      <c r="H454" s="263" t="s">
        <v>142</v>
      </c>
      <c r="I454" s="264">
        <v>0</v>
      </c>
      <c r="J454" s="262">
        <f>I454*F454</f>
        <v>0</v>
      </c>
      <c r="K454" s="265"/>
      <c r="L454" s="266"/>
      <c r="M454" s="267"/>
      <c r="N454" s="186">
        <f t="shared" si="132"/>
        <v>0</v>
      </c>
      <c r="O454" s="268">
        <f>F454*N454</f>
        <v>0</v>
      </c>
      <c r="P454" s="269">
        <v>0</v>
      </c>
      <c r="Q454" s="270">
        <f>O454*P454</f>
        <v>0</v>
      </c>
      <c r="R454" s="271"/>
      <c r="S454" s="272"/>
      <c r="T454" s="264">
        <v>0</v>
      </c>
      <c r="U454" s="273">
        <v>0</v>
      </c>
      <c r="V454" s="274">
        <f t="shared" si="123"/>
        <v>1</v>
      </c>
      <c r="W454" s="275">
        <f>T454*(F454+O454)</f>
        <v>0</v>
      </c>
      <c r="X454" s="276">
        <f t="shared" si="124"/>
        <v>0</v>
      </c>
      <c r="Y454" s="276">
        <f t="shared" si="126"/>
        <v>0</v>
      </c>
      <c r="Z454" s="276">
        <f>IF(AND(Y454&lt;&gt;0,$D$31&lt;&gt;0),Y454/$D$31,0)</f>
        <v>0</v>
      </c>
      <c r="AB454" s="169"/>
      <c r="AC454" s="169"/>
      <c r="AD454" s="170"/>
      <c r="AE454" s="169"/>
      <c r="AF454" s="170"/>
      <c r="AG454" s="171"/>
      <c r="AH454" s="172"/>
      <c r="AI454" s="172"/>
      <c r="AJ454" s="173"/>
      <c r="AK454" s="169"/>
      <c r="AL454" s="169"/>
      <c r="AM454" s="169"/>
      <c r="AN454" s="169"/>
    </row>
    <row r="455" spans="2:40" s="122" customFormat="1" ht="16.5" collapsed="1" thickBot="1">
      <c r="B455" s="129"/>
      <c r="C455" s="277" t="s">
        <v>202</v>
      </c>
      <c r="D455" s="278"/>
      <c r="E455" s="279"/>
      <c r="F455" s="280">
        <f>SUM(F91,F107,F123,F139,F155,F176,F197,F218,F239,F255,F276,F292,F313,F329,F350,F371,F392,F413,F434)</f>
        <v>0</v>
      </c>
      <c r="G455" s="280">
        <f t="shared" si="135"/>
        <v>0</v>
      </c>
      <c r="H455" s="281"/>
      <c r="I455" s="281"/>
      <c r="J455" s="280">
        <f>SUM(J91,J107,J123,J139,J155,J176,J197,J218,J239,J255,J276,J292,J313,J329,J350,J371,J392,J413,J434)</f>
        <v>0</v>
      </c>
      <c r="K455" s="282"/>
      <c r="L455" s="283"/>
      <c r="M455" s="284"/>
      <c r="N455" s="284"/>
      <c r="O455" s="280">
        <f>SUM(O91,O107,O123,O139,O155,O176,O197,O218,O239,O255,O276,O292,O313,O329,O350,O371,O392,O413,O434)</f>
        <v>0</v>
      </c>
      <c r="P455" s="281"/>
      <c r="Q455" s="280">
        <f>SUM(Q91,Q107,Q123,Q139,Q155,Q176,Q197,Q218,Q239,Q255,Q276,Q292,Q313,Q329,Q350,Q371,Q392,Q413,Q434)</f>
        <v>0</v>
      </c>
      <c r="R455" s="285"/>
      <c r="S455" s="284"/>
      <c r="T455" s="286">
        <f>IF(AND($F$455&lt;&gt;0,$O$455&lt;&gt;0),SUM(W91,W107,W123,W139,W155,W176,W197,W218,W239,W255,W276,W292,W313,W329,W350,W371,W392,W413,W434)/($F$455+$O$455),0)</f>
        <v>0</v>
      </c>
      <c r="U455" s="286">
        <f>IF(AND($F$455&lt;&gt;0,$O$455&lt;&gt;0),SUM(Y91,Y107,Y123,Y139,Y155,Y176,Y197,Y218,Y239,Y255,Y276,Y292,Y313,Y329,Y350,Y371,Y392,Y413,Y434)/($F$455+$O$455),0)</f>
        <v>0</v>
      </c>
      <c r="V455" s="287">
        <f>1-T455-U455</f>
        <v>1</v>
      </c>
      <c r="W455" s="280">
        <f>SUM(W91,W107,W123,W139,W155,W176,W197,W218,W239,W255,W276,W292,W313,W329,W350,W371,W392,W413,W434)</f>
        <v>0</v>
      </c>
      <c r="X455" s="280">
        <f>SUM(X91,X107,X123,X139,X155,X176,X197,X218,X239,X255,X276,X292,X313,X329,X350,X371,X392,X413,X434)</f>
        <v>0</v>
      </c>
      <c r="Y455" s="280">
        <f>SUM(Y91,Y107,Y123,Y139,Y155,Y176,Y197,Y218,Y239,Y255,Y276,Y292,Y313,Y329,Y350,Y371,Y392,Y413,Y434)</f>
        <v>0</v>
      </c>
      <c r="Z455" s="280">
        <f>SUM(Z91,Z107,Z123,Z139,Z155,Z176,Z197,Z218,Z239,Z255,Z276,Z292,Z313,Z329,Z350,Z371,Z392,Z413,Z434)</f>
        <v>0</v>
      </c>
      <c r="AC455" s="288"/>
      <c r="AD455" s="125"/>
      <c r="AE455" s="288"/>
      <c r="AH455" s="289"/>
      <c r="AI455" s="289"/>
      <c r="AJ455" s="289"/>
      <c r="AK455" s="288"/>
      <c r="AL455" s="288"/>
      <c r="AM455" s="288"/>
      <c r="AN455" s="288"/>
    </row>
    <row r="456" spans="2:40" s="122" customFormat="1" ht="15.75">
      <c r="B456" s="129"/>
      <c r="C456" s="127"/>
      <c r="D456" s="127"/>
      <c r="E456" s="290"/>
      <c r="F456" s="291"/>
      <c r="G456" s="291"/>
      <c r="H456" s="290"/>
      <c r="I456" s="290"/>
      <c r="J456" s="291"/>
      <c r="K456" s="292"/>
      <c r="L456" s="292"/>
      <c r="M456" s="293"/>
      <c r="N456" s="293"/>
      <c r="O456" s="291"/>
      <c r="P456" s="290"/>
      <c r="Q456" s="291"/>
      <c r="R456" s="293"/>
      <c r="S456" s="293"/>
      <c r="T456" s="294"/>
      <c r="U456" s="294"/>
      <c r="V456" s="294"/>
      <c r="W456" s="291"/>
      <c r="X456" s="291"/>
      <c r="Y456" s="291"/>
      <c r="Z456" s="291"/>
      <c r="AC456" s="288"/>
      <c r="AD456" s="125"/>
      <c r="AE456" s="288"/>
      <c r="AH456" s="289"/>
      <c r="AI456" s="289"/>
      <c r="AJ456" s="289"/>
      <c r="AK456" s="288"/>
      <c r="AL456" s="288"/>
      <c r="AM456" s="288"/>
      <c r="AN456" s="288"/>
    </row>
    <row r="457" spans="2:40" s="122" customFormat="1" ht="15.75">
      <c r="B457" s="129"/>
      <c r="C457" s="127"/>
      <c r="D457" s="127"/>
      <c r="E457" s="290"/>
      <c r="F457" s="291"/>
      <c r="G457" s="291"/>
      <c r="H457" s="290"/>
      <c r="I457" s="290"/>
      <c r="J457" s="291"/>
      <c r="K457" s="292"/>
      <c r="L457" s="292"/>
      <c r="M457" s="293"/>
      <c r="N457" s="293"/>
      <c r="O457" s="291"/>
      <c r="P457" s="290"/>
      <c r="Q457" s="291"/>
      <c r="R457" s="293"/>
      <c r="S457" s="293"/>
      <c r="T457" s="294"/>
      <c r="U457" s="294"/>
      <c r="V457" s="294"/>
      <c r="W457" s="291"/>
      <c r="X457" s="291"/>
      <c r="Y457" s="291"/>
      <c r="Z457" s="291"/>
      <c r="AC457" s="288"/>
      <c r="AD457" s="125"/>
      <c r="AE457" s="288"/>
      <c r="AH457" s="289"/>
      <c r="AI457" s="289"/>
      <c r="AJ457" s="289"/>
      <c r="AK457" s="288"/>
      <c r="AL457" s="288"/>
      <c r="AM457" s="288"/>
      <c r="AN457" s="288"/>
    </row>
    <row r="458" spans="2:40" s="122" customFormat="1" ht="15.75">
      <c r="B458" s="295"/>
      <c r="C458" s="296"/>
      <c r="D458" s="123"/>
      <c r="E458" s="123"/>
      <c r="F458" s="124"/>
      <c r="G458" s="124"/>
      <c r="H458" s="124"/>
      <c r="I458" s="124"/>
    </row>
    <row r="459" spans="2:40" s="122" customFormat="1" ht="14.25" customHeight="1">
      <c r="D459" s="125"/>
      <c r="E459" s="125"/>
    </row>
    <row r="460" spans="2:40" s="122" customFormat="1" ht="18">
      <c r="B460" s="484" t="s">
        <v>203</v>
      </c>
      <c r="C460" s="487"/>
      <c r="D460" s="125"/>
      <c r="E460" s="125"/>
    </row>
    <row r="461" spans="2:40" s="122" customFormat="1" ht="16.5" thickBot="1">
      <c r="B461" s="488" t="s">
        <v>204</v>
      </c>
      <c r="C461" s="485"/>
      <c r="D461" s="125"/>
      <c r="E461" s="125"/>
    </row>
    <row r="462" spans="2:40" s="122" customFormat="1" ht="27" customHeight="1" thickTop="1" thickBot="1">
      <c r="B462" s="299"/>
      <c r="C462" s="299"/>
      <c r="D462" s="299"/>
      <c r="E462" s="300" t="s">
        <v>205</v>
      </c>
      <c r="F462" s="301"/>
      <c r="G462" s="302"/>
      <c r="H462" s="303" t="s">
        <v>206</v>
      </c>
      <c r="I462" s="304"/>
      <c r="J462" s="304"/>
      <c r="K462" s="304"/>
      <c r="L462" s="304"/>
      <c r="M462" s="305"/>
      <c r="N462" s="306" t="s">
        <v>207</v>
      </c>
      <c r="O462" s="307"/>
      <c r="P462" s="307"/>
      <c r="Q462" s="308"/>
      <c r="R462" s="309"/>
      <c r="S462" s="309"/>
    </row>
    <row r="463" spans="2:40" s="122" customFormat="1" ht="27" customHeight="1" thickTop="1" thickBot="1">
      <c r="B463" s="299"/>
      <c r="C463" s="299"/>
      <c r="D463" s="299"/>
      <c r="E463" s="310"/>
      <c r="F463" s="311"/>
      <c r="G463" s="312"/>
      <c r="H463" s="303" t="s">
        <v>208</v>
      </c>
      <c r="I463" s="304"/>
      <c r="J463" s="303" t="s">
        <v>209</v>
      </c>
      <c r="K463" s="304"/>
      <c r="L463" s="303" t="s">
        <v>210</v>
      </c>
      <c r="M463" s="304"/>
      <c r="N463" s="313"/>
      <c r="O463" s="314"/>
      <c r="P463" s="314"/>
      <c r="Q463" s="315"/>
    </row>
    <row r="464" spans="2:40" s="122" customFormat="1" ht="63.75" customHeight="1" thickBot="1">
      <c r="B464" s="316"/>
      <c r="C464" s="316" t="s">
        <v>211</v>
      </c>
      <c r="D464" s="316" t="s">
        <v>212</v>
      </c>
      <c r="E464" s="317" t="s">
        <v>213</v>
      </c>
      <c r="F464" s="318" t="s">
        <v>214</v>
      </c>
      <c r="G464" s="319" t="s">
        <v>215</v>
      </c>
      <c r="H464" s="320" t="s">
        <v>216</v>
      </c>
      <c r="I464" s="321" t="s">
        <v>217</v>
      </c>
      <c r="J464" s="322" t="s">
        <v>263</v>
      </c>
      <c r="K464" s="323" t="s">
        <v>219</v>
      </c>
      <c r="L464" s="324" t="s">
        <v>220</v>
      </c>
      <c r="M464" s="325" t="s">
        <v>221</v>
      </c>
      <c r="N464" s="326" t="s">
        <v>222</v>
      </c>
      <c r="O464" s="327" t="s">
        <v>223</v>
      </c>
      <c r="P464" s="328" t="s">
        <v>224</v>
      </c>
      <c r="Q464" s="329" t="s">
        <v>225</v>
      </c>
    </row>
    <row r="465" spans="1:17" s="122" customFormat="1" ht="21.6" customHeight="1" thickBot="1">
      <c r="B465" s="309"/>
      <c r="C465" s="309"/>
      <c r="D465" s="309"/>
      <c r="E465" s="330" t="s">
        <v>157</v>
      </c>
      <c r="F465" s="331"/>
      <c r="G465" s="331"/>
      <c r="H465" s="331"/>
      <c r="I465" s="331"/>
      <c r="J465" s="331"/>
      <c r="K465" s="331"/>
      <c r="L465" s="331"/>
      <c r="M465" s="331"/>
      <c r="N465" s="331"/>
      <c r="O465" s="331"/>
      <c r="P465" s="331"/>
      <c r="Q465" s="332"/>
    </row>
    <row r="466" spans="1:17" s="122" customFormat="1" ht="16.5" thickTop="1">
      <c r="B466" s="333">
        <v>1</v>
      </c>
      <c r="C466" s="489" t="s">
        <v>226</v>
      </c>
      <c r="D466" s="490"/>
      <c r="E466" s="491"/>
      <c r="F466" s="492">
        <f>IF($D$31&gt;0,IF(E466&gt;0,E466/$D$31,0),0)</f>
        <v>0</v>
      </c>
      <c r="G466" s="493">
        <f>F466</f>
        <v>0</v>
      </c>
      <c r="H466" s="494"/>
      <c r="I466" s="495"/>
      <c r="J466" s="496"/>
      <c r="K466" s="495"/>
      <c r="L466" s="496"/>
      <c r="M466" s="497"/>
      <c r="N466" s="498">
        <f>SUM(H466:I466)</f>
        <v>0</v>
      </c>
      <c r="O466" s="498">
        <f>SUM(J466:K466)</f>
        <v>0</v>
      </c>
      <c r="P466" s="499">
        <f>SUM(N466:O466)</f>
        <v>0</v>
      </c>
      <c r="Q466" s="500">
        <f>SUM(H466:M466)</f>
        <v>0</v>
      </c>
    </row>
    <row r="467" spans="1:17" s="122" customFormat="1" ht="15.75">
      <c r="B467" s="346">
        <v>2.1</v>
      </c>
      <c r="C467" s="501" t="s">
        <v>227</v>
      </c>
      <c r="D467" s="502"/>
      <c r="E467" s="503"/>
      <c r="F467" s="504">
        <f>IF($D$31&gt;0,IF(E467&gt;0,E467/$D$31,0),0)</f>
        <v>0</v>
      </c>
      <c r="G467" s="505">
        <f>F467</f>
        <v>0</v>
      </c>
      <c r="H467" s="506"/>
      <c r="I467" s="507"/>
      <c r="J467" s="508"/>
      <c r="K467" s="507"/>
      <c r="L467" s="508"/>
      <c r="M467" s="509"/>
      <c r="N467" s="510">
        <f>SUM(H467:I467)</f>
        <v>0</v>
      </c>
      <c r="O467" s="510">
        <f>SUM(J467:K467)</f>
        <v>0</v>
      </c>
      <c r="P467" s="511">
        <f>SUM(N467:O467)</f>
        <v>0</v>
      </c>
      <c r="Q467" s="500">
        <f>SUM(H467:M467)</f>
        <v>0</v>
      </c>
    </row>
    <row r="468" spans="1:17" s="122" customFormat="1" ht="16.5" thickBot="1">
      <c r="B468" s="346">
        <v>2.8</v>
      </c>
      <c r="C468" s="501" t="s">
        <v>228</v>
      </c>
      <c r="D468" s="502"/>
      <c r="E468" s="512"/>
      <c r="F468" s="513">
        <f>IF($D$31&gt;0,IF(E468&gt;0,E468/$D$31,0),0)</f>
        <v>0</v>
      </c>
      <c r="G468" s="514">
        <f>F468</f>
        <v>0</v>
      </c>
      <c r="H468" s="515"/>
      <c r="I468" s="516"/>
      <c r="J468" s="517"/>
      <c r="K468" s="516"/>
      <c r="L468" s="517"/>
      <c r="M468" s="518"/>
      <c r="N468" s="519">
        <f>SUM(H468:I468)</f>
        <v>0</v>
      </c>
      <c r="O468" s="519">
        <f>SUM(J468:K468)</f>
        <v>0</v>
      </c>
      <c r="P468" s="520">
        <f>SUM(N468:O468)</f>
        <v>0</v>
      </c>
      <c r="Q468" s="521">
        <f>SUM(H468:M468)</f>
        <v>0</v>
      </c>
    </row>
    <row r="469" spans="1:17" s="122" customFormat="1" ht="21.6" customHeight="1" thickTop="1" thickBot="1">
      <c r="C469" s="125"/>
      <c r="D469" s="125"/>
      <c r="E469" s="522" t="s">
        <v>158</v>
      </c>
      <c r="F469" s="523"/>
      <c r="G469" s="523"/>
      <c r="H469" s="524"/>
      <c r="I469" s="524"/>
      <c r="J469" s="524"/>
      <c r="K469" s="524"/>
      <c r="L469" s="524"/>
      <c r="M469" s="524"/>
      <c r="N469" s="523"/>
      <c r="O469" s="523"/>
      <c r="P469" s="525"/>
      <c r="Q469" s="526"/>
    </row>
    <row r="470" spans="1:17" s="122" customFormat="1" ht="17.25" thickTop="1" thickBot="1">
      <c r="B470" s="372">
        <v>3</v>
      </c>
      <c r="C470" s="501" t="s">
        <v>229</v>
      </c>
      <c r="D470" s="502"/>
      <c r="E470" s="527">
        <f>IF(ISNUMBER(O455),O455/1000,0)</f>
        <v>0</v>
      </c>
      <c r="F470" s="528">
        <f>IF($D$31&gt;0,IF(E470&gt;0,E470/$D$31,0),0)</f>
        <v>0</v>
      </c>
      <c r="G470" s="529" t="s">
        <v>142</v>
      </c>
      <c r="H470" s="530"/>
      <c r="I470" s="531"/>
      <c r="J470" s="532"/>
      <c r="K470" s="531"/>
      <c r="L470" s="532"/>
      <c r="M470" s="533"/>
      <c r="N470" s="534">
        <f>SUM(H470:I470)</f>
        <v>0</v>
      </c>
      <c r="O470" s="535">
        <f>SUM(J470:K470)</f>
        <v>0</v>
      </c>
      <c r="P470" s="536">
        <f>SUM(N470:O470)</f>
        <v>0</v>
      </c>
      <c r="Q470" s="500">
        <f>SUM(H470:M470)</f>
        <v>0</v>
      </c>
    </row>
    <row r="471" spans="1:17" s="122" customFormat="1" ht="16.5" thickBot="1">
      <c r="B471" s="346">
        <v>4</v>
      </c>
      <c r="C471" s="501" t="s">
        <v>228</v>
      </c>
      <c r="D471" s="502"/>
      <c r="E471" s="527">
        <f>IF(ISNUMBER(Q455),Q455/1000,0)</f>
        <v>0</v>
      </c>
      <c r="F471" s="537">
        <f>IF($D$31&gt;0,IF(E471&gt;0,E471/$D$31,0),0)</f>
        <v>0</v>
      </c>
      <c r="G471" s="538" t="s">
        <v>142</v>
      </c>
      <c r="H471" s="539"/>
      <c r="I471" s="540"/>
      <c r="J471" s="541"/>
      <c r="K471" s="540"/>
      <c r="L471" s="541"/>
      <c r="M471" s="542"/>
      <c r="N471" s="543">
        <f>SUM(H471:I471)</f>
        <v>0</v>
      </c>
      <c r="O471" s="510">
        <f>SUM(J471:K471)</f>
        <v>0</v>
      </c>
      <c r="P471" s="544">
        <f>SUM(N471:O471)</f>
        <v>0</v>
      </c>
      <c r="Q471" s="500">
        <f>SUM(H471:M471)</f>
        <v>0</v>
      </c>
    </row>
    <row r="472" spans="1:17" s="122" customFormat="1" ht="35.25" thickBot="1">
      <c r="B472" s="545"/>
      <c r="C472" s="392"/>
      <c r="D472" s="546"/>
      <c r="E472" s="394" t="s">
        <v>230</v>
      </c>
      <c r="F472" s="395" t="s">
        <v>231</v>
      </c>
      <c r="G472" s="396" t="s">
        <v>165</v>
      </c>
      <c r="H472" s="320" t="s">
        <v>216</v>
      </c>
      <c r="I472" s="321" t="s">
        <v>217</v>
      </c>
      <c r="J472" s="397" t="s">
        <v>264</v>
      </c>
      <c r="K472" s="398" t="s">
        <v>219</v>
      </c>
      <c r="L472" s="399" t="s">
        <v>220</v>
      </c>
      <c r="M472" s="325" t="s">
        <v>221</v>
      </c>
      <c r="N472" s="400" t="s">
        <v>222</v>
      </c>
      <c r="O472" s="401" t="s">
        <v>223</v>
      </c>
      <c r="P472" s="402" t="s">
        <v>224</v>
      </c>
      <c r="Q472" s="547" t="s">
        <v>225</v>
      </c>
    </row>
    <row r="473" spans="1:17" s="122" customFormat="1" ht="15.75">
      <c r="B473" s="403">
        <v>5</v>
      </c>
      <c r="C473" s="548" t="s">
        <v>232</v>
      </c>
      <c r="D473" s="549"/>
      <c r="E473" s="550"/>
      <c r="F473" s="551">
        <f>IF($D$31&gt;0,IF(E473&gt;0,E473/$D$31,0),0)</f>
        <v>0</v>
      </c>
      <c r="G473" s="552">
        <f>F473</f>
        <v>0</v>
      </c>
      <c r="H473" s="553"/>
      <c r="I473" s="554"/>
      <c r="J473" s="555"/>
      <c r="K473" s="556"/>
      <c r="L473" s="557"/>
      <c r="M473" s="509"/>
      <c r="N473" s="558">
        <f>SUM(H473:I473)</f>
        <v>0</v>
      </c>
      <c r="O473" s="559">
        <f>SUM(J473:K473)</f>
        <v>0</v>
      </c>
      <c r="P473" s="560">
        <f>SUM(N473:O473)</f>
        <v>0</v>
      </c>
      <c r="Q473" s="561">
        <f>SUM(H473:M473)</f>
        <v>0</v>
      </c>
    </row>
    <row r="474" spans="1:17" s="122" customFormat="1" ht="16.5" thickBot="1">
      <c r="B474" s="333">
        <v>6</v>
      </c>
      <c r="C474" s="489" t="s">
        <v>233</v>
      </c>
      <c r="D474" s="490"/>
      <c r="E474" s="562"/>
      <c r="F474" s="563" t="s">
        <v>142</v>
      </c>
      <c r="G474" s="564" t="s">
        <v>142</v>
      </c>
      <c r="H474" s="565"/>
      <c r="I474" s="516"/>
      <c r="J474" s="566"/>
      <c r="K474" s="567"/>
      <c r="L474" s="568"/>
      <c r="M474" s="518"/>
      <c r="N474" s="569">
        <f>SUM(H474:I474)</f>
        <v>0</v>
      </c>
      <c r="O474" s="519">
        <f>SUM(J474:K474)</f>
        <v>0</v>
      </c>
      <c r="P474" s="570">
        <f>SUM(N474:O474)</f>
        <v>0</v>
      </c>
      <c r="Q474" s="521">
        <f>SUM(H474:M474)</f>
        <v>0</v>
      </c>
    </row>
    <row r="475" spans="1:17" s="122" customFormat="1" ht="21.75" customHeight="1" thickTop="1" thickBot="1">
      <c r="C475" s="125"/>
      <c r="D475" s="571"/>
      <c r="E475" s="522" t="s">
        <v>234</v>
      </c>
      <c r="F475" s="523"/>
      <c r="G475" s="523"/>
      <c r="H475" s="524"/>
      <c r="I475" s="524"/>
      <c r="J475" s="524"/>
      <c r="K475" s="524"/>
      <c r="L475" s="524"/>
      <c r="M475" s="524"/>
      <c r="N475" s="523"/>
      <c r="O475" s="523"/>
      <c r="P475" s="523"/>
      <c r="Q475" s="572"/>
    </row>
    <row r="476" spans="1:17" s="122" customFormat="1" ht="55.15" customHeight="1" thickTop="1" thickBot="1">
      <c r="B476" s="573"/>
      <c r="C476" s="430"/>
      <c r="D476" s="574"/>
      <c r="E476" s="432" t="s">
        <v>235</v>
      </c>
      <c r="F476" s="433" t="s">
        <v>236</v>
      </c>
      <c r="G476" s="434" t="s">
        <v>142</v>
      </c>
      <c r="H476" s="435" t="s">
        <v>216</v>
      </c>
      <c r="I476" s="143" t="s">
        <v>217</v>
      </c>
      <c r="J476" s="145" t="s">
        <v>264</v>
      </c>
      <c r="K476" s="436" t="s">
        <v>219</v>
      </c>
      <c r="L476" s="324" t="s">
        <v>220</v>
      </c>
      <c r="M476" s="325" t="s">
        <v>221</v>
      </c>
      <c r="N476" s="437" t="s">
        <v>222</v>
      </c>
      <c r="O476" s="402" t="s">
        <v>223</v>
      </c>
      <c r="P476" s="402" t="s">
        <v>224</v>
      </c>
      <c r="Q476" s="438" t="s">
        <v>225</v>
      </c>
    </row>
    <row r="477" spans="1:17" s="122" customFormat="1" ht="15.75">
      <c r="B477" s="333">
        <v>7</v>
      </c>
      <c r="C477" s="489" t="s">
        <v>237</v>
      </c>
      <c r="D477" s="490"/>
      <c r="E477" s="575">
        <f>IF(AND(ISNUMBER(F455),ISNUMBER(J455),ISNUMBER(O455),ISNUMBER(Q455)),((Q455+O455+F455+J455)/1000),0)</f>
        <v>0</v>
      </c>
      <c r="F477" s="576">
        <f>IF($D$31&gt;0,IF(E477&gt;0,E477/$D$31,0),0)</f>
        <v>0</v>
      </c>
      <c r="G477" s="577" t="s">
        <v>142</v>
      </c>
      <c r="H477" s="578"/>
      <c r="I477" s="579"/>
      <c r="J477" s="580"/>
      <c r="K477" s="581"/>
      <c r="L477" s="582"/>
      <c r="M477" s="542"/>
      <c r="N477" s="583">
        <f>SUM(H477:I477)</f>
        <v>0</v>
      </c>
      <c r="O477" s="584">
        <f>SUM(J477:K477)</f>
        <v>0</v>
      </c>
      <c r="P477" s="585">
        <f>SUM(N477:O477)</f>
        <v>0</v>
      </c>
      <c r="Q477" s="561">
        <f>SUM(H477:M477)</f>
        <v>0</v>
      </c>
    </row>
    <row r="478" spans="1:17" s="122" customFormat="1" ht="15.75">
      <c r="B478" s="450"/>
      <c r="C478" s="450"/>
      <c r="D478" s="451"/>
      <c r="E478" s="451"/>
      <c r="F478" s="451"/>
      <c r="G478" s="452"/>
    </row>
    <row r="479" spans="1:17" s="122" customFormat="1" ht="15.75">
      <c r="B479" s="46"/>
      <c r="C479" s="450"/>
      <c r="D479" s="453"/>
      <c r="E479" s="453"/>
      <c r="F479" s="453"/>
      <c r="G479" s="454"/>
      <c r="I479" s="5"/>
      <c r="J479" s="5"/>
    </row>
    <row r="480" spans="1:17" ht="43.15" customHeight="1">
      <c r="A480" s="122"/>
      <c r="B480" s="455" t="s">
        <v>238</v>
      </c>
      <c r="E480" s="456"/>
      <c r="F480" s="454"/>
    </row>
    <row r="481" spans="1:9" ht="31.15" customHeight="1">
      <c r="A481" s="122"/>
      <c r="B481" s="457" t="s">
        <v>239</v>
      </c>
      <c r="C481" s="458"/>
      <c r="D481" s="459" t="s">
        <v>240</v>
      </c>
      <c r="E481" s="460" t="s">
        <v>241</v>
      </c>
      <c r="F481" s="460" t="s">
        <v>242</v>
      </c>
      <c r="G481" s="461" t="s">
        <v>243</v>
      </c>
      <c r="H481" s="462"/>
      <c r="I481" s="463"/>
    </row>
    <row r="482" spans="1:9" ht="46.5" customHeight="1">
      <c r="B482" s="464" t="s">
        <v>244</v>
      </c>
      <c r="C482" s="465"/>
      <c r="D482" s="466" t="s">
        <v>245</v>
      </c>
      <c r="E482" s="467">
        <v>0.95</v>
      </c>
      <c r="F482" s="468" t="str">
        <f>IF(ISNUMBER(E482),IF(E482=95%,"Yes",IF(E482&gt;95%,"Exceeds Policy","No")),"")</f>
        <v>Yes</v>
      </c>
      <c r="G482" s="469" t="s">
        <v>265</v>
      </c>
      <c r="H482" s="470"/>
      <c r="I482" s="471"/>
    </row>
    <row r="483" spans="1:9" ht="46.5" customHeight="1">
      <c r="B483" s="464" t="s">
        <v>246</v>
      </c>
      <c r="C483" s="465"/>
      <c r="D483" s="466" t="s">
        <v>247</v>
      </c>
      <c r="E483" s="467">
        <v>0.95</v>
      </c>
      <c r="F483" s="468" t="str">
        <f>IF(ISNUMBER(E483),IF(E483=95%,"Yes",IF(E483&gt;95%,"Exceeds Policy","No")),"")</f>
        <v>Yes</v>
      </c>
      <c r="G483" s="469" t="s">
        <v>266</v>
      </c>
      <c r="H483" s="470"/>
      <c r="I483" s="471"/>
    </row>
    <row r="484" spans="1:9" ht="46.5" customHeight="1">
      <c r="B484" s="464" t="s">
        <v>248</v>
      </c>
      <c r="C484" s="465"/>
      <c r="D484" s="466" t="s">
        <v>245</v>
      </c>
      <c r="E484" s="467">
        <v>0.95</v>
      </c>
      <c r="F484" s="468" t="str">
        <f t="shared" ref="F484" si="137">IF(ISNUMBER(E484),IF(E484=95%,"Yes",IF(E484&gt;95%,"Exceeds Policy","No")),"")</f>
        <v>Yes</v>
      </c>
      <c r="G484" s="469" t="s">
        <v>267</v>
      </c>
      <c r="H484" s="470"/>
      <c r="I484" s="471"/>
    </row>
    <row r="485" spans="1:9" ht="46.5" customHeight="1">
      <c r="B485" s="464" t="s">
        <v>249</v>
      </c>
      <c r="C485" s="465"/>
      <c r="D485" s="466" t="s">
        <v>250</v>
      </c>
      <c r="E485" s="467">
        <v>0.65</v>
      </c>
      <c r="F485" s="468" t="str">
        <f>IF(ISNUMBER(E485),IF(E485=65%,"Yes",IF(E485&gt;65%,"Exceeds Policy","No")),"")</f>
        <v>Yes</v>
      </c>
      <c r="G485" s="469" t="s">
        <v>268</v>
      </c>
      <c r="H485" s="470"/>
      <c r="I485" s="471"/>
    </row>
    <row r="486" spans="1:9" ht="46.5" customHeight="1">
      <c r="B486" s="464" t="s">
        <v>251</v>
      </c>
      <c r="C486" s="465"/>
      <c r="D486" s="466" t="s">
        <v>252</v>
      </c>
      <c r="E486" s="586">
        <v>0.5</v>
      </c>
      <c r="F486" s="468" t="str">
        <f>IF(ISNUMBER(E486),IF(E486=20%,"Yes",IF(E486&gt;20%,"Exceeds Policy","No")),"")</f>
        <v>Exceeds Policy</v>
      </c>
      <c r="G486" s="469" t="s">
        <v>268</v>
      </c>
      <c r="H486" s="470"/>
      <c r="I486" s="471"/>
    </row>
    <row r="487" spans="1:9" ht="31.15" customHeight="1">
      <c r="B487" s="472" t="s">
        <v>253</v>
      </c>
      <c r="C487" s="473"/>
      <c r="D487" s="474" t="s">
        <v>240</v>
      </c>
      <c r="E487" s="457" t="s">
        <v>254</v>
      </c>
      <c r="F487" s="474"/>
      <c r="G487" s="461" t="s">
        <v>255</v>
      </c>
      <c r="H487" s="462"/>
      <c r="I487" s="463"/>
    </row>
    <row r="488" spans="1:9" ht="78" customHeight="1">
      <c r="B488" s="475" t="s">
        <v>269</v>
      </c>
      <c r="C488" s="476"/>
      <c r="D488" s="477" t="s">
        <v>270</v>
      </c>
      <c r="E488" s="587" t="s">
        <v>271</v>
      </c>
      <c r="F488" s="587"/>
      <c r="G488" s="469"/>
      <c r="H488" s="470"/>
      <c r="I488" s="471"/>
    </row>
    <row r="489" spans="1:9" ht="15.6" customHeight="1">
      <c r="C489" s="5"/>
    </row>
    <row r="490" spans="1:9">
      <c r="C490" s="5"/>
    </row>
  </sheetData>
  <mergeCells count="94">
    <mergeCell ref="G487:I487"/>
    <mergeCell ref="E488:F488"/>
    <mergeCell ref="G488:I488"/>
    <mergeCell ref="G481:I481"/>
    <mergeCell ref="G482:I482"/>
    <mergeCell ref="G483:I483"/>
    <mergeCell ref="G484:I484"/>
    <mergeCell ref="G485:I485"/>
    <mergeCell ref="G486:I486"/>
    <mergeCell ref="E462:G462"/>
    <mergeCell ref="H462:M462"/>
    <mergeCell ref="N462:Q462"/>
    <mergeCell ref="H463:I463"/>
    <mergeCell ref="J463:K463"/>
    <mergeCell ref="L463:M463"/>
    <mergeCell ref="N463:Q463"/>
    <mergeCell ref="C413:D413"/>
    <mergeCell ref="B414:B433"/>
    <mergeCell ref="C414:D433"/>
    <mergeCell ref="C434:D434"/>
    <mergeCell ref="B435:B454"/>
    <mergeCell ref="C435:D454"/>
    <mergeCell ref="C371:D371"/>
    <mergeCell ref="B372:B391"/>
    <mergeCell ref="C372:D391"/>
    <mergeCell ref="C392:D392"/>
    <mergeCell ref="B393:B412"/>
    <mergeCell ref="C393:D412"/>
    <mergeCell ref="C329:D329"/>
    <mergeCell ref="B330:B349"/>
    <mergeCell ref="C330:D349"/>
    <mergeCell ref="C350:D350"/>
    <mergeCell ref="B351:B370"/>
    <mergeCell ref="C351:D370"/>
    <mergeCell ref="C292:D292"/>
    <mergeCell ref="B293:B312"/>
    <mergeCell ref="C293:D312"/>
    <mergeCell ref="C313:D313"/>
    <mergeCell ref="B314:B328"/>
    <mergeCell ref="C314:D328"/>
    <mergeCell ref="C255:D255"/>
    <mergeCell ref="B256:B275"/>
    <mergeCell ref="C256:D275"/>
    <mergeCell ref="C276:D276"/>
    <mergeCell ref="B277:B291"/>
    <mergeCell ref="C277:D291"/>
    <mergeCell ref="C218:D218"/>
    <mergeCell ref="B219:B238"/>
    <mergeCell ref="C219:D238"/>
    <mergeCell ref="C239:D239"/>
    <mergeCell ref="B240:B254"/>
    <mergeCell ref="C240:D254"/>
    <mergeCell ref="C176:D176"/>
    <mergeCell ref="B177:B196"/>
    <mergeCell ref="C177:D196"/>
    <mergeCell ref="C197:D197"/>
    <mergeCell ref="B198:B217"/>
    <mergeCell ref="C198:D217"/>
    <mergeCell ref="C139:D139"/>
    <mergeCell ref="B140:B154"/>
    <mergeCell ref="C140:D154"/>
    <mergeCell ref="C155:D155"/>
    <mergeCell ref="B156:B175"/>
    <mergeCell ref="C156:D175"/>
    <mergeCell ref="C107:D107"/>
    <mergeCell ref="B108:B122"/>
    <mergeCell ref="C108:D122"/>
    <mergeCell ref="C123:D123"/>
    <mergeCell ref="B124:B138"/>
    <mergeCell ref="C124:D138"/>
    <mergeCell ref="R89:V89"/>
    <mergeCell ref="W89:Z89"/>
    <mergeCell ref="C90:D90"/>
    <mergeCell ref="C91:D91"/>
    <mergeCell ref="B92:B106"/>
    <mergeCell ref="C92:D106"/>
    <mergeCell ref="B82:C82"/>
    <mergeCell ref="B83:C83"/>
    <mergeCell ref="B84:C84"/>
    <mergeCell ref="C89:D89"/>
    <mergeCell ref="E89:L89"/>
    <mergeCell ref="M89:Q89"/>
    <mergeCell ref="B74:D74"/>
    <mergeCell ref="B75:D75"/>
    <mergeCell ref="B76:D76"/>
    <mergeCell ref="E76:L76"/>
    <mergeCell ref="B77:C80"/>
    <mergeCell ref="B81:C81"/>
    <mergeCell ref="A1:G2"/>
    <mergeCell ref="A4:F4"/>
    <mergeCell ref="A5:C5"/>
    <mergeCell ref="E5:F5"/>
    <mergeCell ref="E71:L71"/>
    <mergeCell ref="B73:D73"/>
  </mergeCells>
  <conditionalFormatting sqref="F74">
    <cfRule type="expression" dxfId="107" priority="75">
      <formula>OR($F$73="",$F$73="Yes")</formula>
    </cfRule>
  </conditionalFormatting>
  <conditionalFormatting sqref="G74">
    <cfRule type="expression" dxfId="106" priority="74">
      <formula>OR($G$73="",$G$73="Yes")</formula>
    </cfRule>
  </conditionalFormatting>
  <conditionalFormatting sqref="H74">
    <cfRule type="expression" dxfId="105" priority="73">
      <formula>OR($H$73="",$H$73="Yes")</formula>
    </cfRule>
  </conditionalFormatting>
  <conditionalFormatting sqref="I74">
    <cfRule type="expression" dxfId="104" priority="72">
      <formula>OR($I$73="",$I$73="Yes")</formula>
    </cfRule>
  </conditionalFormatting>
  <conditionalFormatting sqref="J74">
    <cfRule type="expression" dxfId="103" priority="71">
      <formula>OR($J$73="",$J$73="Yes")</formula>
    </cfRule>
  </conditionalFormatting>
  <conditionalFormatting sqref="K74">
    <cfRule type="expression" dxfId="102" priority="70">
      <formula>OR($K$73="",$K$73="Yes")</formula>
    </cfRule>
  </conditionalFormatting>
  <conditionalFormatting sqref="G466">
    <cfRule type="cellIs" dxfId="101" priority="64" stopIfTrue="1" operator="equal">
      <formula>0</formula>
    </cfRule>
    <cfRule type="colorScale" priority="65">
      <colorScale>
        <cfvo type="num" val="0.13800000000000001"/>
        <cfvo type="percentile" val="0.48"/>
        <cfvo type="num" val="0.95799999999999996"/>
        <color rgb="FF63BE7B"/>
        <color rgb="FFFFEB84"/>
        <color rgb="FFF8696B"/>
      </colorScale>
    </cfRule>
    <cfRule type="cellIs" dxfId="100" priority="66" operator="lessThanOrEqual">
      <formula>0.138</formula>
    </cfRule>
    <cfRule type="cellIs" dxfId="99" priority="67" operator="between">
      <formula>0.138</formula>
      <formula>0.48</formula>
    </cfRule>
    <cfRule type="cellIs" dxfId="98" priority="68" operator="between">
      <formula>0.48</formula>
      <formula>0.958</formula>
    </cfRule>
    <cfRule type="cellIs" dxfId="97" priority="69" operator="greaterThanOrEqual">
      <formula>0.958</formula>
    </cfRule>
  </conditionalFormatting>
  <conditionalFormatting sqref="G467">
    <cfRule type="cellIs" dxfId="96" priority="58" stopIfTrue="1" operator="equal">
      <formula>0</formula>
    </cfRule>
    <cfRule type="colorScale" priority="59">
      <colorScale>
        <cfvo type="num" val="0.15"/>
        <cfvo type="num" val="0.41"/>
        <cfvo type="num" val="0.77"/>
        <color rgb="FF63BE7B"/>
        <color rgb="FFFFEB84"/>
        <color rgb="FFF8696B"/>
      </colorScale>
    </cfRule>
    <cfRule type="cellIs" dxfId="95" priority="60" operator="lessThanOrEqual">
      <formula>0.15</formula>
    </cfRule>
    <cfRule type="cellIs" dxfId="94" priority="61" operator="between">
      <formula>0.15</formula>
      <formula>0.41</formula>
    </cfRule>
    <cfRule type="cellIs" dxfId="93" priority="62" operator="between">
      <formula>0.41</formula>
      <formula>0.77</formula>
    </cfRule>
    <cfRule type="cellIs" dxfId="92" priority="63" operator="greaterThanOrEqual">
      <formula>0.77</formula>
    </cfRule>
  </conditionalFormatting>
  <conditionalFormatting sqref="G468">
    <cfRule type="cellIs" dxfId="91" priority="52" stopIfTrue="1" operator="equal">
      <formula>0</formula>
    </cfRule>
    <cfRule type="colorScale" priority="53">
      <colorScale>
        <cfvo type="num" val="6.5000000000000002E-2"/>
        <cfvo type="num" val="9.2999999999999999E-2"/>
        <cfvo type="num" val="0.113"/>
        <color rgb="FF63BE7B"/>
        <color rgb="FFFFEB84"/>
        <color rgb="FFF8696B"/>
      </colorScale>
    </cfRule>
    <cfRule type="cellIs" dxfId="90" priority="54" operator="lessThanOrEqual">
      <formula>0.065</formula>
    </cfRule>
    <cfRule type="cellIs" dxfId="89" priority="55" operator="between">
      <formula>0.065</formula>
      <formula>0.093</formula>
    </cfRule>
    <cfRule type="cellIs" dxfId="88" priority="56" operator="between">
      <formula>0.093</formula>
      <formula>0.113</formula>
    </cfRule>
    <cfRule type="cellIs" dxfId="87" priority="57" operator="greaterThanOrEqual">
      <formula>0.113</formula>
    </cfRule>
  </conditionalFormatting>
  <conditionalFormatting sqref="G473">
    <cfRule type="cellIs" dxfId="86" priority="46" stopIfTrue="1" operator="equal">
      <formula>0</formula>
    </cfRule>
    <cfRule type="colorScale" priority="47">
      <colorScale>
        <cfvo type="num" val="1.4E-2"/>
        <cfvo type="num" val="3.1E-2"/>
        <cfvo type="num" val="0.08"/>
        <color rgb="FF63BE7B"/>
        <color rgb="FFFFEB84"/>
        <color rgb="FFF8696B"/>
      </colorScale>
    </cfRule>
    <cfRule type="cellIs" dxfId="85" priority="48" operator="lessThanOrEqual">
      <formula>0.014</formula>
    </cfRule>
    <cfRule type="cellIs" dxfId="84" priority="49" operator="between">
      <formula>0.014</formula>
      <formula>0.031</formula>
    </cfRule>
    <cfRule type="cellIs" dxfId="83" priority="50" operator="between">
      <formula>0.031</formula>
      <formula>0.08</formula>
    </cfRule>
    <cfRule type="cellIs" dxfId="82" priority="51" operator="greaterThanOrEqual">
      <formula>0.08</formula>
    </cfRule>
  </conditionalFormatting>
  <conditionalFormatting sqref="H155 H255 H313 H292 H276 H218 H197 H176">
    <cfRule type="cellIs" dxfId="81" priority="15" stopIfTrue="1" operator="equal">
      <formula>0</formula>
    </cfRule>
  </conditionalFormatting>
  <conditionalFormatting sqref="H155">
    <cfRule type="colorScale" priority="36">
      <colorScale>
        <cfvo type="num" val="222.51"/>
        <cfvo type="num" val="572.5"/>
        <cfvo type="num" val="907.73"/>
        <color rgb="FF63BE7B"/>
        <color rgb="FFFFEB84"/>
        <color rgb="FFF8696B"/>
      </colorScale>
    </cfRule>
    <cfRule type="cellIs" dxfId="80" priority="37" operator="lessThanOrEqual">
      <formula>222.51</formula>
    </cfRule>
    <cfRule type="cellIs" dxfId="79" priority="38" operator="between">
      <formula>222.51</formula>
      <formula>572.5</formula>
    </cfRule>
    <cfRule type="cellIs" dxfId="78" priority="39" operator="between">
      <formula>572.5</formula>
      <formula>907.73</formula>
    </cfRule>
    <cfRule type="cellIs" dxfId="77" priority="45" operator="greaterThanOrEqual">
      <formula>907.73</formula>
    </cfRule>
  </conditionalFormatting>
  <conditionalFormatting sqref="H176">
    <cfRule type="colorScale" priority="32">
      <colorScale>
        <cfvo type="num" val="92.38"/>
        <cfvo type="num" val="208.04"/>
        <cfvo type="num" val="368.89"/>
        <color rgb="FF63BE7B"/>
        <color rgb="FFFFEB84"/>
        <color rgb="FFF8696B"/>
      </colorScale>
    </cfRule>
    <cfRule type="cellIs" dxfId="76" priority="33" operator="lessThanOrEqual">
      <formula>92.38</formula>
    </cfRule>
    <cfRule type="cellIs" dxfId="75" priority="34" operator="between">
      <formula>92.38</formula>
      <formula>208.04</formula>
    </cfRule>
    <cfRule type="cellIs" dxfId="74" priority="35" operator="between">
      <formula>208.04</formula>
      <formula>368.89</formula>
    </cfRule>
    <cfRule type="cellIs" dxfId="73" priority="44" operator="greaterThanOrEqual">
      <formula>368.89</formula>
    </cfRule>
  </conditionalFormatting>
  <conditionalFormatting sqref="H197">
    <cfRule type="colorScale" priority="28">
      <colorScale>
        <cfvo type="num" val="294.74"/>
        <cfvo type="num" val="542.33000000000004"/>
        <cfvo type="num" val="702.27"/>
        <color rgb="FF63BE7B"/>
        <color rgb="FFFFEB84"/>
        <color rgb="FFF8696B"/>
      </colorScale>
    </cfRule>
    <cfRule type="cellIs" dxfId="72" priority="29" operator="lessThanOrEqual">
      <formula>294.75</formula>
    </cfRule>
    <cfRule type="cellIs" dxfId="71" priority="30" operator="between">
      <formula>294.75</formula>
      <formula>542.33</formula>
    </cfRule>
    <cfRule type="cellIs" dxfId="70" priority="31" operator="between">
      <formula>542.33</formula>
      <formula>702.27</formula>
    </cfRule>
    <cfRule type="cellIs" dxfId="69" priority="43" operator="greaterThanOrEqual">
      <formula>702.27</formula>
    </cfRule>
  </conditionalFormatting>
  <conditionalFormatting sqref="H218">
    <cfRule type="colorScale" priority="24">
      <colorScale>
        <cfvo type="num" val="17.52"/>
        <cfvo type="num" val="42.37"/>
        <cfvo type="num" val="77.09"/>
        <color rgb="FF63BE7B"/>
        <color rgb="FFFFEB84"/>
        <color rgb="FFF8696B"/>
      </colorScale>
    </cfRule>
    <cfRule type="cellIs" dxfId="68" priority="25" operator="lessThanOrEqual">
      <formula>17.52</formula>
    </cfRule>
    <cfRule type="cellIs" dxfId="67" priority="26" operator="between">
      <formula>17.52</formula>
      <formula>42.37</formula>
    </cfRule>
    <cfRule type="cellIs" dxfId="66" priority="27" operator="between">
      <formula>42.37</formula>
      <formula>77.09</formula>
    </cfRule>
    <cfRule type="cellIs" dxfId="65" priority="42" operator="greaterThanOrEqual">
      <formula>77.09</formula>
    </cfRule>
  </conditionalFormatting>
  <conditionalFormatting sqref="H255 H276">
    <cfRule type="colorScale" priority="20">
      <colorScale>
        <cfvo type="num" val="42.29"/>
        <cfvo type="num" val="102"/>
        <cfvo type="num" val="192.48"/>
        <color rgb="FF63BE7B"/>
        <color rgb="FFFFEB84"/>
        <color rgb="FFF8696B"/>
      </colorScale>
    </cfRule>
    <cfRule type="cellIs" dxfId="64" priority="21" operator="lessThanOrEqual">
      <formula>42.29</formula>
    </cfRule>
    <cfRule type="cellIs" dxfId="63" priority="22" operator="between">
      <formula>42.29</formula>
      <formula>102</formula>
    </cfRule>
    <cfRule type="cellIs" dxfId="62" priority="23" operator="between">
      <formula>102</formula>
      <formula>192.48</formula>
    </cfRule>
    <cfRule type="cellIs" dxfId="61" priority="41" operator="greaterThanOrEqual">
      <formula>192.48</formula>
    </cfRule>
  </conditionalFormatting>
  <conditionalFormatting sqref="H292 H313">
    <cfRule type="colorScale" priority="16">
      <colorScale>
        <cfvo type="num" val="18.05"/>
        <cfvo type="num" val="60.22"/>
        <cfvo type="num" val="118.37"/>
        <color rgb="FF63BE7B"/>
        <color rgb="FFFFEB84"/>
        <color rgb="FFF8696B"/>
      </colorScale>
    </cfRule>
    <cfRule type="cellIs" dxfId="60" priority="17" operator="lessThanOrEqual">
      <formula>18.05</formula>
    </cfRule>
    <cfRule type="cellIs" dxfId="59" priority="18" operator="between">
      <formula>18.05</formula>
      <formula>60.22</formula>
    </cfRule>
    <cfRule type="cellIs" dxfId="58" priority="19" operator="between">
      <formula>60.22</formula>
      <formula>118.37</formula>
    </cfRule>
    <cfRule type="cellIs" dxfId="57" priority="40" operator="greaterThanOrEqual">
      <formula>118.37</formula>
    </cfRule>
  </conditionalFormatting>
  <conditionalFormatting sqref="R91:R454">
    <cfRule type="cellIs" dxfId="56" priority="13" operator="equal">
      <formula>"No"</formula>
    </cfRule>
    <cfRule type="cellIs" dxfId="55" priority="14" operator="equal">
      <formula>"Yes"</formula>
    </cfRule>
  </conditionalFormatting>
  <conditionalFormatting sqref="P466:P468">
    <cfRule type="cellIs" dxfId="54" priority="5" stopIfTrue="1" operator="equal">
      <formula>0%</formula>
    </cfRule>
    <cfRule type="cellIs" dxfId="53" priority="10" operator="lessThan">
      <formula>95%</formula>
    </cfRule>
    <cfRule type="cellIs" dxfId="52" priority="11" operator="equal">
      <formula>95%</formula>
    </cfRule>
    <cfRule type="cellIs" dxfId="51" priority="12" operator="greaterThan">
      <formula>95%</formula>
    </cfRule>
  </conditionalFormatting>
  <conditionalFormatting sqref="P473">
    <cfRule type="cellIs" dxfId="50" priority="4" stopIfTrue="1" operator="equal">
      <formula>0</formula>
    </cfRule>
    <cfRule type="cellIs" dxfId="49" priority="6" operator="lessThan">
      <formula>65%</formula>
    </cfRule>
    <cfRule type="cellIs" dxfId="48" priority="7" operator="equal">
      <formula>65%</formula>
    </cfRule>
    <cfRule type="cellIs" dxfId="47" priority="8" operator="greaterThan">
      <formula>65%</formula>
    </cfRule>
  </conditionalFormatting>
  <conditionalFormatting sqref="P466:Q468 Q470:Q471 P473:Q473 Q474 Q477">
    <cfRule type="cellIs" dxfId="46" priority="9" stopIfTrue="1" operator="greaterThan">
      <formula>1</formula>
    </cfRule>
  </conditionalFormatting>
  <dataValidations count="3">
    <dataValidation type="whole" operator="greaterThan" allowBlank="1" showInputMessage="1" showErrorMessage="1" error="Must be a whole number greater than zero." sqref="M92:M106 M108:M122 M124:M138 M140:M154 M156:M175 M177:M196 M198:M217 M219:M238 M240:M254 M256:M275 M277:M291 M293:M312 M314:M328 M330:M349 M351:M370 M372:M391 M393:M412 M414:M433 M435:M454" xr:uid="{AD83A078-4D0E-4AA9-B55F-5A6DC7811AF2}">
      <formula1>0</formula1>
    </dataValidation>
    <dataValidation type="whole" allowBlank="1" showInputMessage="1" showErrorMessage="1" errorTitle="Recycled content" error="Incorrect value entered. Input value should be between 20 and 100" promptTitle="Recycled content" prompt="Input value between 20 and 100" sqref="L90" xr:uid="{CD6BA5F8-63A0-47C0-8FFB-4A761E0046C5}">
      <formula1>20</formula1>
      <formula2>100</formula2>
    </dataValidation>
    <dataValidation allowBlank="1" showInputMessage="1" showErrorMessage="1" prompt="This will show an error or data is missing in Columns E to N" sqref="AB139:AB154" xr:uid="{D500A35B-07DD-467D-B4ED-0533AD62DA2C}"/>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 operator="containsText" id="{D1B5FCAC-0993-4B08-A471-753B48F95E4E}">
            <xm:f>NOT(ISERROR(SEARCH("Exceeds Policy",F482)))</xm:f>
            <xm:f>"Exceeds Policy"</xm:f>
            <x14:dxf>
              <fill>
                <patternFill>
                  <bgColor rgb="FFC7EFCE"/>
                </patternFill>
              </fill>
            </x14:dxf>
          </x14:cfRule>
          <x14:cfRule type="containsText" priority="2" operator="containsText" id="{86F66FB3-7BFA-4F10-BBFC-1AA3634E9024}">
            <xm:f>NOT(ISERROR(SEARCH("Yes",F482)))</xm:f>
            <xm:f>"Yes"</xm:f>
            <x14:dxf>
              <fill>
                <patternFill>
                  <bgColor rgb="FFFFEB9C"/>
                </patternFill>
              </fill>
            </x14:dxf>
          </x14:cfRule>
          <x14:cfRule type="containsText" priority="3" operator="containsText" id="{B28E5C3E-76C1-416C-B5F7-1074196F4967}">
            <xm:f>NOT(ISERROR(SEARCH("No",F482)))</xm:f>
            <xm:f>"No"</xm:f>
            <x14:dxf>
              <fill>
                <patternFill>
                  <bgColor rgb="FFFFC7CE"/>
                </patternFill>
              </fill>
            </x14:dxf>
          </x14:cfRule>
          <xm:sqref>F482:F486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91DDC-236A-46AE-92EA-4F916E31CFAD}">
  <dimension ref="A1:AR472"/>
  <sheetViews>
    <sheetView workbookViewId="0">
      <selection activeCell="B10" sqref="B10"/>
    </sheetView>
  </sheetViews>
  <sheetFormatPr defaultColWidth="9.140625" defaultRowHeight="15" outlineLevelRow="1"/>
  <cols>
    <col min="1" max="1" width="3.42578125" style="5" customWidth="1"/>
    <col min="2" max="2" width="23.7109375" style="5" customWidth="1"/>
    <col min="3" max="3" width="54.5703125" style="35" customWidth="1"/>
    <col min="4" max="4" width="76.5703125" style="35" customWidth="1"/>
    <col min="5" max="17" width="53.5703125" style="5" customWidth="1"/>
    <col min="18" max="27" width="22.85546875" style="5" customWidth="1"/>
    <col min="28" max="16384" width="9.140625" style="5"/>
  </cols>
  <sheetData>
    <row r="1" spans="1:11">
      <c r="A1" s="29"/>
      <c r="B1" s="29"/>
      <c r="C1" s="29"/>
      <c r="D1" s="29"/>
      <c r="E1" s="29"/>
      <c r="F1" s="29"/>
      <c r="G1" s="29"/>
    </row>
    <row r="2" spans="1:11">
      <c r="A2" s="29"/>
      <c r="B2" s="29"/>
      <c r="C2" s="29"/>
      <c r="D2" s="29"/>
      <c r="E2" s="29"/>
      <c r="F2" s="29"/>
      <c r="G2" s="29"/>
    </row>
    <row r="3" spans="1:11">
      <c r="A3" s="30"/>
      <c r="B3" s="30"/>
      <c r="C3" s="30"/>
      <c r="D3" s="30"/>
      <c r="E3" s="30"/>
      <c r="F3" s="30"/>
      <c r="G3" s="30"/>
    </row>
    <row r="4" spans="1:11" s="33" customFormat="1" ht="28.5" customHeight="1" thickBot="1">
      <c r="A4" s="31" t="s">
        <v>272</v>
      </c>
      <c r="B4" s="31"/>
      <c r="C4" s="31"/>
      <c r="D4" s="31"/>
      <c r="E4" s="31"/>
      <c r="F4" s="31"/>
      <c r="G4" s="32"/>
      <c r="H4" s="5"/>
      <c r="I4" s="5"/>
    </row>
    <row r="5" spans="1:11" ht="15.75" thickTop="1">
      <c r="A5" s="34"/>
      <c r="B5" s="34"/>
      <c r="C5" s="34"/>
      <c r="E5" s="34"/>
      <c r="F5" s="34"/>
      <c r="G5" s="36"/>
    </row>
    <row r="6" spans="1:11" ht="15.75">
      <c r="A6" s="37"/>
      <c r="B6" s="38"/>
      <c r="C6" s="39"/>
      <c r="D6" s="40" t="s">
        <v>46</v>
      </c>
      <c r="E6" s="37"/>
      <c r="F6" s="37"/>
      <c r="G6" s="37"/>
    </row>
    <row r="7" spans="1:11" ht="15.75">
      <c r="A7" s="37"/>
      <c r="B7" s="38"/>
      <c r="C7" s="41" t="s">
        <v>47</v>
      </c>
      <c r="D7" s="42" t="s">
        <v>273</v>
      </c>
      <c r="E7" s="37"/>
      <c r="F7" s="37"/>
      <c r="G7" s="37"/>
    </row>
    <row r="8" spans="1:11" ht="31.5">
      <c r="A8" s="43"/>
      <c r="B8" s="44"/>
      <c r="C8" s="45" t="s">
        <v>48</v>
      </c>
      <c r="D8" s="42"/>
      <c r="I8" s="46"/>
      <c r="J8" s="28"/>
    </row>
    <row r="9" spans="1:11" ht="15.75">
      <c r="A9" s="43"/>
      <c r="B9" s="47"/>
      <c r="C9" s="45" t="s">
        <v>49</v>
      </c>
      <c r="D9" s="42" t="s">
        <v>274</v>
      </c>
      <c r="I9" s="46"/>
      <c r="J9" s="28"/>
    </row>
    <row r="10" spans="1:11" ht="15.75">
      <c r="A10" s="43"/>
      <c r="B10" s="47"/>
      <c r="C10" s="45" t="s">
        <v>50</v>
      </c>
      <c r="D10" s="42" t="s">
        <v>275</v>
      </c>
      <c r="I10" s="46"/>
      <c r="J10" s="28"/>
    </row>
    <row r="11" spans="1:11" ht="166.5" customHeight="1">
      <c r="A11" s="43"/>
      <c r="B11" s="47"/>
      <c r="C11" s="45" t="s">
        <v>51</v>
      </c>
      <c r="D11" s="42" t="s">
        <v>276</v>
      </c>
      <c r="I11" s="46"/>
      <c r="J11" s="28"/>
    </row>
    <row r="12" spans="1:11" ht="15.75">
      <c r="A12" s="43"/>
      <c r="B12" s="47"/>
      <c r="C12" s="48" t="s">
        <v>52</v>
      </c>
      <c r="D12" s="42" t="s">
        <v>277</v>
      </c>
      <c r="I12" s="46"/>
      <c r="J12" s="28"/>
    </row>
    <row r="13" spans="1:11" ht="15.75">
      <c r="A13" s="43"/>
      <c r="B13" s="47"/>
      <c r="C13" s="48" t="s">
        <v>53</v>
      </c>
      <c r="D13" s="42" t="s">
        <v>278</v>
      </c>
      <c r="I13" s="46"/>
      <c r="J13" s="28"/>
    </row>
    <row r="14" spans="1:11" ht="15.75">
      <c r="A14" s="43"/>
      <c r="B14" s="47"/>
      <c r="C14" s="45" t="s">
        <v>54</v>
      </c>
      <c r="D14" s="42">
        <v>1</v>
      </c>
      <c r="I14" s="46"/>
      <c r="J14" s="28"/>
    </row>
    <row r="15" spans="1:11" ht="15.75">
      <c r="A15" s="43"/>
      <c r="B15" s="47"/>
      <c r="C15" s="45" t="s">
        <v>55</v>
      </c>
      <c r="D15" s="45" t="s">
        <v>259</v>
      </c>
      <c r="I15" s="46"/>
      <c r="J15" s="28"/>
      <c r="K15" s="28"/>
    </row>
    <row r="16" spans="1:11" ht="15.75">
      <c r="A16" s="43"/>
      <c r="B16" s="44"/>
      <c r="C16" s="480" t="s">
        <v>57</v>
      </c>
      <c r="D16" s="481">
        <v>2945</v>
      </c>
      <c r="I16" s="46"/>
      <c r="J16" s="28"/>
      <c r="K16" s="28"/>
    </row>
    <row r="17" spans="1:11" ht="15.75" hidden="1">
      <c r="A17" s="43"/>
      <c r="B17" s="44"/>
      <c r="C17" s="480" t="s">
        <v>59</v>
      </c>
      <c r="D17" s="481" t="s">
        <v>60</v>
      </c>
      <c r="I17" s="46"/>
      <c r="J17" s="28"/>
      <c r="K17" s="28"/>
    </row>
    <row r="18" spans="1:11" ht="15.75" hidden="1">
      <c r="A18" s="43"/>
      <c r="B18" s="44"/>
      <c r="C18" s="480" t="s">
        <v>61</v>
      </c>
      <c r="D18" s="481" t="s">
        <v>62</v>
      </c>
      <c r="I18" s="46"/>
      <c r="J18" s="28"/>
      <c r="K18" s="28"/>
    </row>
    <row r="19" spans="1:11" ht="15.75" hidden="1">
      <c r="A19" s="43"/>
      <c r="B19" s="44"/>
      <c r="C19" s="480" t="s">
        <v>63</v>
      </c>
      <c r="D19" s="481" t="s">
        <v>64</v>
      </c>
      <c r="I19" s="46"/>
      <c r="J19" s="28"/>
      <c r="K19" s="28"/>
    </row>
    <row r="20" spans="1:11" ht="15.75" hidden="1">
      <c r="A20" s="43"/>
      <c r="B20" s="44"/>
      <c r="C20" s="480" t="s">
        <v>65</v>
      </c>
      <c r="D20" s="481" t="s">
        <v>66</v>
      </c>
      <c r="I20" s="46"/>
      <c r="J20" s="28"/>
      <c r="K20" s="28"/>
    </row>
    <row r="21" spans="1:11" ht="15.75" hidden="1">
      <c r="A21" s="43"/>
      <c r="B21" s="44"/>
      <c r="C21" s="480" t="s">
        <v>67</v>
      </c>
      <c r="D21" s="481" t="s">
        <v>68</v>
      </c>
      <c r="I21" s="46"/>
      <c r="J21" s="28"/>
      <c r="K21" s="28"/>
    </row>
    <row r="22" spans="1:11" ht="15.75" hidden="1">
      <c r="A22" s="43"/>
      <c r="B22" s="44"/>
      <c r="C22" s="480" t="s">
        <v>69</v>
      </c>
      <c r="D22" s="481" t="s">
        <v>70</v>
      </c>
      <c r="I22" s="46"/>
      <c r="J22" s="28"/>
      <c r="K22" s="28"/>
    </row>
    <row r="23" spans="1:11" ht="15.75" hidden="1">
      <c r="A23" s="43"/>
      <c r="B23" s="44"/>
      <c r="C23" s="480" t="s">
        <v>71</v>
      </c>
      <c r="D23" s="481" t="s">
        <v>72</v>
      </c>
      <c r="I23" s="46"/>
      <c r="J23" s="28"/>
      <c r="K23" s="28"/>
    </row>
    <row r="24" spans="1:11" ht="15.75" hidden="1">
      <c r="A24" s="43"/>
      <c r="B24" s="44"/>
      <c r="C24" s="480" t="s">
        <v>73</v>
      </c>
      <c r="D24" s="481" t="s">
        <v>74</v>
      </c>
      <c r="I24" s="46"/>
      <c r="J24" s="28"/>
      <c r="K24" s="28"/>
    </row>
    <row r="25" spans="1:11" ht="15.75" hidden="1">
      <c r="A25" s="43"/>
      <c r="B25" s="44"/>
      <c r="C25" s="480" t="s">
        <v>75</v>
      </c>
      <c r="D25" s="481" t="s">
        <v>76</v>
      </c>
      <c r="I25" s="46"/>
      <c r="J25" s="28"/>
      <c r="K25" s="28"/>
    </row>
    <row r="26" spans="1:11" ht="15.75" hidden="1">
      <c r="A26" s="43"/>
      <c r="B26" s="44"/>
      <c r="C26" s="480" t="s">
        <v>77</v>
      </c>
      <c r="D26" s="481" t="s">
        <v>78</v>
      </c>
      <c r="I26" s="46"/>
      <c r="J26" s="28"/>
      <c r="K26" s="28"/>
    </row>
    <row r="27" spans="1:11" ht="15.75" hidden="1">
      <c r="A27" s="43"/>
      <c r="B27" s="44"/>
      <c r="C27" s="480" t="s">
        <v>79</v>
      </c>
      <c r="D27" s="481" t="s">
        <v>80</v>
      </c>
      <c r="I27" s="46"/>
      <c r="J27" s="28"/>
      <c r="K27" s="28"/>
    </row>
    <row r="28" spans="1:11" ht="15.75" hidden="1">
      <c r="A28" s="43"/>
      <c r="B28" s="44"/>
      <c r="C28" s="480" t="s">
        <v>81</v>
      </c>
      <c r="D28" s="481" t="s">
        <v>82</v>
      </c>
      <c r="I28" s="46"/>
      <c r="J28" s="28"/>
      <c r="K28" s="28"/>
    </row>
    <row r="29" spans="1:11" ht="15.75" hidden="1">
      <c r="A29" s="43"/>
      <c r="B29" s="44"/>
      <c r="C29" s="480" t="s">
        <v>83</v>
      </c>
      <c r="D29" s="481" t="s">
        <v>84</v>
      </c>
      <c r="I29" s="46"/>
      <c r="J29" s="28"/>
      <c r="K29" s="28"/>
    </row>
    <row r="30" spans="1:11" ht="15.75" hidden="1">
      <c r="A30" s="43"/>
      <c r="B30" s="44"/>
      <c r="C30" s="480" t="s">
        <v>85</v>
      </c>
      <c r="D30" s="481" t="s">
        <v>86</v>
      </c>
      <c r="I30" s="46"/>
      <c r="J30" s="28"/>
      <c r="K30" s="28"/>
    </row>
    <row r="31" spans="1:11" ht="15.75">
      <c r="A31" s="43"/>
      <c r="B31" s="44"/>
      <c r="C31" s="51" t="s">
        <v>260</v>
      </c>
      <c r="D31" s="52">
        <f>SUM(D16:D30)</f>
        <v>2945</v>
      </c>
      <c r="I31" s="46"/>
      <c r="J31" s="28"/>
      <c r="K31" s="28"/>
    </row>
    <row r="32" spans="1:11" ht="14.25" customHeight="1">
      <c r="B32" s="53"/>
      <c r="C32" s="54"/>
      <c r="D32" s="53"/>
      <c r="E32" s="55"/>
      <c r="F32" s="55"/>
      <c r="G32" s="55"/>
      <c r="I32" s="46"/>
      <c r="J32" s="56"/>
      <c r="K32" s="56"/>
    </row>
    <row r="34" spans="2:44" s="122" customFormat="1" ht="18">
      <c r="B34" s="484" t="s">
        <v>154</v>
      </c>
      <c r="C34" s="485"/>
      <c r="D34" s="125"/>
      <c r="E34" s="125"/>
    </row>
    <row r="35" spans="2:44" s="122" customFormat="1" ht="18.75">
      <c r="B35" s="486" t="s">
        <v>155</v>
      </c>
      <c r="C35" s="485"/>
      <c r="D35" s="125"/>
      <c r="E35" s="125"/>
    </row>
    <row r="36" spans="2:44" s="122" customFormat="1" ht="62.65" customHeight="1" thickBot="1">
      <c r="B36" s="129"/>
      <c r="C36" s="131" t="s">
        <v>156</v>
      </c>
      <c r="D36" s="132"/>
      <c r="E36" s="133" t="s">
        <v>157</v>
      </c>
      <c r="F36" s="134"/>
      <c r="G36" s="134"/>
      <c r="H36" s="134"/>
      <c r="I36" s="134"/>
      <c r="J36" s="134"/>
      <c r="K36" s="134"/>
      <c r="L36" s="135"/>
      <c r="M36" s="133" t="s">
        <v>158</v>
      </c>
      <c r="N36" s="134"/>
      <c r="O36" s="134"/>
      <c r="P36" s="134"/>
      <c r="Q36" s="135"/>
      <c r="R36" s="133" t="s">
        <v>159</v>
      </c>
      <c r="S36" s="134"/>
      <c r="T36" s="134"/>
      <c r="U36" s="134"/>
      <c r="V36" s="136"/>
      <c r="W36" s="137" t="s">
        <v>160</v>
      </c>
      <c r="X36" s="134"/>
      <c r="Y36" s="134"/>
      <c r="Z36" s="134"/>
      <c r="AE36" s="138"/>
      <c r="AF36" s="138"/>
      <c r="AG36" s="138"/>
      <c r="AH36" s="138"/>
      <c r="AI36" s="138"/>
      <c r="AJ36" s="138"/>
      <c r="AK36" s="138"/>
      <c r="AL36" s="138"/>
      <c r="AM36" s="138"/>
      <c r="AN36" s="138"/>
      <c r="AO36" s="138"/>
      <c r="AP36" s="138"/>
      <c r="AQ36" s="138"/>
      <c r="AR36" s="138"/>
    </row>
    <row r="37" spans="2:44" s="122" customFormat="1" ht="83.1" customHeight="1" thickTop="1" thickBot="1">
      <c r="B37" s="129"/>
      <c r="C37" s="139" t="s">
        <v>161</v>
      </c>
      <c r="D37" s="140"/>
      <c r="E37" s="141" t="s">
        <v>162</v>
      </c>
      <c r="F37" s="142" t="s">
        <v>163</v>
      </c>
      <c r="G37" s="143" t="s">
        <v>164</v>
      </c>
      <c r="H37" s="143" t="s">
        <v>165</v>
      </c>
      <c r="I37" s="143" t="s">
        <v>166</v>
      </c>
      <c r="J37" s="143" t="s">
        <v>167</v>
      </c>
      <c r="K37" s="143" t="s">
        <v>168</v>
      </c>
      <c r="L37" s="143" t="s">
        <v>169</v>
      </c>
      <c r="M37" s="141" t="s">
        <v>170</v>
      </c>
      <c r="N37" s="142" t="s">
        <v>171</v>
      </c>
      <c r="O37" s="142" t="s">
        <v>172</v>
      </c>
      <c r="P37" s="143" t="s">
        <v>173</v>
      </c>
      <c r="Q37" s="144" t="s">
        <v>174</v>
      </c>
      <c r="R37" s="145" t="s">
        <v>175</v>
      </c>
      <c r="S37" s="142" t="s">
        <v>176</v>
      </c>
      <c r="T37" s="142" t="s">
        <v>177</v>
      </c>
      <c r="U37" s="142" t="s">
        <v>178</v>
      </c>
      <c r="V37" s="146" t="s">
        <v>179</v>
      </c>
      <c r="W37" s="147" t="s">
        <v>180</v>
      </c>
      <c r="X37" s="143" t="s">
        <v>181</v>
      </c>
      <c r="Y37" s="142" t="s">
        <v>182</v>
      </c>
      <c r="Z37" s="148" t="s">
        <v>183</v>
      </c>
      <c r="AB37" s="149"/>
      <c r="AC37" s="149"/>
      <c r="AD37" s="149"/>
      <c r="AE37" s="149"/>
      <c r="AF37" s="149"/>
      <c r="AG37" s="149"/>
      <c r="AH37" s="149"/>
      <c r="AI37" s="149"/>
      <c r="AJ37" s="149"/>
      <c r="AK37" s="149"/>
      <c r="AL37" s="149"/>
      <c r="AM37" s="149"/>
      <c r="AN37" s="149"/>
    </row>
    <row r="38" spans="2:44" s="122" customFormat="1" ht="15.6" customHeight="1">
      <c r="B38" s="150">
        <v>0.1</v>
      </c>
      <c r="C38" s="151" t="s">
        <v>184</v>
      </c>
      <c r="D38" s="152"/>
      <c r="E38" s="153" t="s">
        <v>142</v>
      </c>
      <c r="F38" s="154">
        <f>SUM(F39:F53)</f>
        <v>0</v>
      </c>
      <c r="G38" s="154">
        <f>IF(AND(F38&lt;&gt;0,$D$31&lt;&gt;0),F38/$D$31,0)</f>
        <v>0</v>
      </c>
      <c r="H38" s="155" t="s">
        <v>142</v>
      </c>
      <c r="I38" s="156" t="s">
        <v>142</v>
      </c>
      <c r="J38" s="157">
        <f>SUM(J39:J53)</f>
        <v>0</v>
      </c>
      <c r="K38" s="158" t="s">
        <v>142</v>
      </c>
      <c r="L38" s="159" t="s">
        <v>142</v>
      </c>
      <c r="M38" s="160" t="s">
        <v>142</v>
      </c>
      <c r="N38" s="160" t="s">
        <v>142</v>
      </c>
      <c r="O38" s="161">
        <f>SUM(O39:O53)</f>
        <v>0</v>
      </c>
      <c r="P38" s="162" t="s">
        <v>142</v>
      </c>
      <c r="Q38" s="163">
        <f>SUM(Q39:Q53)</f>
        <v>0</v>
      </c>
      <c r="R38" s="164" t="s">
        <v>142</v>
      </c>
      <c r="S38" s="165" t="s">
        <v>142</v>
      </c>
      <c r="T38" s="166">
        <f>IF(W38&lt;&gt;0,W38/($F$91+$O$91),0)</f>
        <v>0</v>
      </c>
      <c r="U38" s="166">
        <f>IF(Y38&lt;&gt;0,Y38/($F$91+$O$91),0)</f>
        <v>0</v>
      </c>
      <c r="V38" s="167">
        <f>1-T38-U38</f>
        <v>1</v>
      </c>
      <c r="W38" s="168">
        <f>SUM(W39:W53)</f>
        <v>0</v>
      </c>
      <c r="X38" s="168">
        <f>IF(AND(W38&lt;&gt;0,$D$31&lt;&gt;0),W38/$D$31,0)</f>
        <v>0</v>
      </c>
      <c r="Y38" s="168">
        <f>SUM(Y39:Y53)</f>
        <v>0</v>
      </c>
      <c r="Z38" s="168">
        <f>IF(AND(Y38&lt;&gt;0,$D$31&lt;&gt;0),Y38/$D$31,0)</f>
        <v>0</v>
      </c>
      <c r="AB38" s="169"/>
      <c r="AC38" s="169"/>
      <c r="AD38" s="170"/>
      <c r="AE38" s="169"/>
      <c r="AF38" s="170"/>
      <c r="AG38" s="171"/>
      <c r="AH38" s="172"/>
      <c r="AI38" s="172"/>
      <c r="AJ38" s="173"/>
      <c r="AK38" s="169"/>
      <c r="AL38" s="169"/>
      <c r="AM38" s="169"/>
      <c r="AN38" s="169"/>
    </row>
    <row r="39" spans="2:44" s="122" customFormat="1" ht="16.149999999999999" hidden="1" customHeight="1" outlineLevel="1">
      <c r="B39" s="174">
        <v>0.1</v>
      </c>
      <c r="C39" s="175" t="s">
        <v>184</v>
      </c>
      <c r="D39" s="176"/>
      <c r="E39" s="177"/>
      <c r="F39" s="178"/>
      <c r="G39" s="179">
        <f>IF(AND(F39&lt;&gt;0,$D$31&lt;&gt;0),F39/$D$31,0)</f>
        <v>0</v>
      </c>
      <c r="H39" s="180" t="s">
        <v>142</v>
      </c>
      <c r="I39" s="181">
        <v>0</v>
      </c>
      <c r="J39" s="182">
        <f>F39*I39</f>
        <v>0</v>
      </c>
      <c r="K39" s="183"/>
      <c r="L39" s="184"/>
      <c r="M39" s="185"/>
      <c r="N39" s="186">
        <f>IF(M39&lt;&gt;0,INT(59/M39),0)</f>
        <v>0</v>
      </c>
      <c r="O39" s="187">
        <f>F39*N39</f>
        <v>0</v>
      </c>
      <c r="P39" s="188">
        <v>0</v>
      </c>
      <c r="Q39" s="189">
        <f>O39*P39</f>
        <v>0</v>
      </c>
      <c r="R39" s="190"/>
      <c r="S39" s="191"/>
      <c r="T39" s="181">
        <v>0</v>
      </c>
      <c r="U39" s="181">
        <v>0</v>
      </c>
      <c r="V39" s="192">
        <f>1-T39-U39</f>
        <v>1</v>
      </c>
      <c r="W39" s="193">
        <f>T39*(F39+O39)</f>
        <v>0</v>
      </c>
      <c r="X39" s="193">
        <f>IF(AND(W39&lt;&gt;0,$D$31&lt;&gt;0),W39/$D$31,0)</f>
        <v>0</v>
      </c>
      <c r="Y39" s="193">
        <f>U39*(F39+O39)</f>
        <v>0</v>
      </c>
      <c r="Z39" s="193">
        <f>IF(AND(Y39&lt;&gt;0,$D$31&lt;&gt;0),Y39/$D$31,0)</f>
        <v>0</v>
      </c>
      <c r="AB39" s="169"/>
      <c r="AC39" s="169"/>
      <c r="AD39" s="170"/>
      <c r="AE39" s="169"/>
      <c r="AF39" s="170"/>
      <c r="AG39" s="171"/>
      <c r="AH39" s="172"/>
      <c r="AI39" s="172"/>
      <c r="AJ39" s="173"/>
      <c r="AK39" s="169"/>
      <c r="AL39" s="169"/>
      <c r="AM39" s="169"/>
      <c r="AN39" s="169"/>
    </row>
    <row r="40" spans="2:44" s="122" customFormat="1" ht="16.149999999999999" hidden="1" customHeight="1" outlineLevel="1">
      <c r="B40" s="194"/>
      <c r="C40" s="195"/>
      <c r="D40" s="196"/>
      <c r="E40" s="177"/>
      <c r="F40" s="178"/>
      <c r="G40" s="179">
        <f t="shared" ref="G40:G53" si="0">IF(AND(F40&lt;&gt;0,$D$31&lt;&gt;0),F40/$D$31,0)</f>
        <v>0</v>
      </c>
      <c r="H40" s="180" t="s">
        <v>142</v>
      </c>
      <c r="I40" s="181">
        <v>0</v>
      </c>
      <c r="J40" s="182">
        <f t="shared" ref="J40:J53" si="1">F40*I40</f>
        <v>0</v>
      </c>
      <c r="K40" s="183"/>
      <c r="L40" s="184"/>
      <c r="M40" s="185"/>
      <c r="N40" s="186">
        <f t="shared" ref="N40:N53" si="2">IF(M40&lt;&gt;0,INT(59/M40),0)</f>
        <v>0</v>
      </c>
      <c r="O40" s="187">
        <f t="shared" ref="O40:O53" si="3">F40*N40</f>
        <v>0</v>
      </c>
      <c r="P40" s="188">
        <v>0</v>
      </c>
      <c r="Q40" s="189">
        <f t="shared" ref="Q40:Q53" si="4">O40*P40</f>
        <v>0</v>
      </c>
      <c r="R40" s="190"/>
      <c r="S40" s="191"/>
      <c r="T40" s="181">
        <v>0</v>
      </c>
      <c r="U40" s="181">
        <v>0</v>
      </c>
      <c r="V40" s="192">
        <f t="shared" ref="V40:V103" si="5">1-T40-U40</f>
        <v>1</v>
      </c>
      <c r="W40" s="193">
        <f t="shared" ref="W40:W101" si="6">T40*(F40+O40)</f>
        <v>0</v>
      </c>
      <c r="X40" s="193">
        <f t="shared" ref="X40:Z103" si="7">IF(AND(W40&lt;&gt;0,$D$31&lt;&gt;0),W40/$D$31,0)</f>
        <v>0</v>
      </c>
      <c r="Y40" s="193">
        <f t="shared" ref="Y40:Y101" si="8">U40*(F40+O40)</f>
        <v>0</v>
      </c>
      <c r="Z40" s="193">
        <f t="shared" si="7"/>
        <v>0</v>
      </c>
      <c r="AB40" s="169"/>
      <c r="AC40" s="169"/>
      <c r="AD40" s="170"/>
      <c r="AE40" s="169"/>
      <c r="AF40" s="170"/>
      <c r="AG40" s="171"/>
      <c r="AH40" s="172"/>
      <c r="AI40" s="172"/>
      <c r="AJ40" s="173"/>
      <c r="AK40" s="169"/>
      <c r="AL40" s="169"/>
      <c r="AM40" s="169"/>
      <c r="AN40" s="169"/>
    </row>
    <row r="41" spans="2:44" s="122" customFormat="1" ht="16.149999999999999" hidden="1" customHeight="1" outlineLevel="1">
      <c r="B41" s="194"/>
      <c r="C41" s="195"/>
      <c r="D41" s="196"/>
      <c r="E41" s="177"/>
      <c r="F41" s="178"/>
      <c r="G41" s="179">
        <f t="shared" si="0"/>
        <v>0</v>
      </c>
      <c r="H41" s="180" t="s">
        <v>142</v>
      </c>
      <c r="I41" s="181">
        <v>0</v>
      </c>
      <c r="J41" s="182">
        <f t="shared" si="1"/>
        <v>0</v>
      </c>
      <c r="K41" s="197"/>
      <c r="L41" s="184"/>
      <c r="M41" s="185"/>
      <c r="N41" s="186">
        <f t="shared" si="2"/>
        <v>0</v>
      </c>
      <c r="O41" s="187">
        <f t="shared" si="3"/>
        <v>0</v>
      </c>
      <c r="P41" s="188">
        <v>0</v>
      </c>
      <c r="Q41" s="189">
        <f t="shared" si="4"/>
        <v>0</v>
      </c>
      <c r="R41" s="190"/>
      <c r="S41" s="191"/>
      <c r="T41" s="181">
        <v>0</v>
      </c>
      <c r="U41" s="181">
        <v>0</v>
      </c>
      <c r="V41" s="192">
        <f t="shared" si="5"/>
        <v>1</v>
      </c>
      <c r="W41" s="193">
        <f t="shared" si="6"/>
        <v>0</v>
      </c>
      <c r="X41" s="193">
        <f t="shared" si="7"/>
        <v>0</v>
      </c>
      <c r="Y41" s="193">
        <f t="shared" si="8"/>
        <v>0</v>
      </c>
      <c r="Z41" s="193">
        <f t="shared" si="7"/>
        <v>0</v>
      </c>
      <c r="AB41" s="169"/>
      <c r="AC41" s="169"/>
      <c r="AD41" s="170"/>
      <c r="AE41" s="169"/>
      <c r="AF41" s="170"/>
      <c r="AG41" s="171"/>
      <c r="AH41" s="172"/>
      <c r="AI41" s="172"/>
      <c r="AJ41" s="173"/>
      <c r="AK41" s="169"/>
      <c r="AL41" s="169"/>
      <c r="AM41" s="169"/>
      <c r="AN41" s="169"/>
    </row>
    <row r="42" spans="2:44" s="122" customFormat="1" ht="16.149999999999999" hidden="1" customHeight="1" outlineLevel="1">
      <c r="B42" s="194"/>
      <c r="C42" s="195"/>
      <c r="D42" s="196"/>
      <c r="E42" s="177"/>
      <c r="F42" s="178"/>
      <c r="G42" s="179">
        <f t="shared" si="0"/>
        <v>0</v>
      </c>
      <c r="H42" s="180" t="s">
        <v>142</v>
      </c>
      <c r="I42" s="181">
        <v>0</v>
      </c>
      <c r="J42" s="182">
        <f t="shared" si="1"/>
        <v>0</v>
      </c>
      <c r="K42" s="183"/>
      <c r="L42" s="184"/>
      <c r="M42" s="198"/>
      <c r="N42" s="186">
        <f t="shared" si="2"/>
        <v>0</v>
      </c>
      <c r="O42" s="187">
        <f t="shared" si="3"/>
        <v>0</v>
      </c>
      <c r="P42" s="188">
        <v>0</v>
      </c>
      <c r="Q42" s="189">
        <f t="shared" si="4"/>
        <v>0</v>
      </c>
      <c r="R42" s="190"/>
      <c r="S42" s="191"/>
      <c r="T42" s="181">
        <v>0</v>
      </c>
      <c r="U42" s="181">
        <v>0</v>
      </c>
      <c r="V42" s="192">
        <f t="shared" si="5"/>
        <v>1</v>
      </c>
      <c r="W42" s="193">
        <f t="shared" si="6"/>
        <v>0</v>
      </c>
      <c r="X42" s="193">
        <f t="shared" si="7"/>
        <v>0</v>
      </c>
      <c r="Y42" s="193">
        <f t="shared" si="8"/>
        <v>0</v>
      </c>
      <c r="Z42" s="193">
        <f t="shared" si="7"/>
        <v>0</v>
      </c>
      <c r="AB42" s="169"/>
      <c r="AC42" s="169"/>
      <c r="AD42" s="170"/>
      <c r="AE42" s="169"/>
      <c r="AF42" s="170"/>
      <c r="AG42" s="171"/>
      <c r="AH42" s="172"/>
      <c r="AI42" s="172"/>
      <c r="AJ42" s="173"/>
      <c r="AK42" s="169"/>
      <c r="AL42" s="169"/>
      <c r="AM42" s="169"/>
      <c r="AN42" s="169"/>
    </row>
    <row r="43" spans="2:44" s="122" customFormat="1" ht="16.149999999999999" hidden="1" customHeight="1" outlineLevel="1">
      <c r="B43" s="194"/>
      <c r="C43" s="195"/>
      <c r="D43" s="196"/>
      <c r="E43" s="177"/>
      <c r="F43" s="178"/>
      <c r="G43" s="179">
        <f t="shared" si="0"/>
        <v>0</v>
      </c>
      <c r="H43" s="180" t="s">
        <v>142</v>
      </c>
      <c r="I43" s="181">
        <v>0</v>
      </c>
      <c r="J43" s="182">
        <f t="shared" si="1"/>
        <v>0</v>
      </c>
      <c r="K43" s="183"/>
      <c r="L43" s="184"/>
      <c r="M43" s="185"/>
      <c r="N43" s="186">
        <f t="shared" si="2"/>
        <v>0</v>
      </c>
      <c r="O43" s="187">
        <f t="shared" si="3"/>
        <v>0</v>
      </c>
      <c r="P43" s="188">
        <v>0</v>
      </c>
      <c r="Q43" s="189">
        <f t="shared" si="4"/>
        <v>0</v>
      </c>
      <c r="R43" s="190"/>
      <c r="S43" s="191"/>
      <c r="T43" s="181">
        <v>0</v>
      </c>
      <c r="U43" s="181">
        <v>0</v>
      </c>
      <c r="V43" s="192">
        <f t="shared" si="5"/>
        <v>1</v>
      </c>
      <c r="W43" s="193">
        <f t="shared" si="6"/>
        <v>0</v>
      </c>
      <c r="X43" s="193">
        <f t="shared" si="7"/>
        <v>0</v>
      </c>
      <c r="Y43" s="193">
        <f t="shared" si="8"/>
        <v>0</v>
      </c>
      <c r="Z43" s="193">
        <f t="shared" si="7"/>
        <v>0</v>
      </c>
      <c r="AB43" s="169"/>
      <c r="AC43" s="169"/>
      <c r="AD43" s="170"/>
      <c r="AE43" s="169"/>
      <c r="AF43" s="170"/>
      <c r="AG43" s="171"/>
      <c r="AH43" s="172"/>
      <c r="AI43" s="172"/>
      <c r="AJ43" s="173"/>
      <c r="AK43" s="169"/>
      <c r="AL43" s="169"/>
      <c r="AM43" s="169"/>
      <c r="AN43" s="169"/>
    </row>
    <row r="44" spans="2:44" s="122" customFormat="1" ht="16.149999999999999" hidden="1" customHeight="1" outlineLevel="1">
      <c r="B44" s="194"/>
      <c r="C44" s="195"/>
      <c r="D44" s="196"/>
      <c r="E44" s="177"/>
      <c r="F44" s="178"/>
      <c r="G44" s="179">
        <f t="shared" si="0"/>
        <v>0</v>
      </c>
      <c r="H44" s="180" t="s">
        <v>142</v>
      </c>
      <c r="I44" s="181">
        <v>0</v>
      </c>
      <c r="J44" s="182">
        <f t="shared" si="1"/>
        <v>0</v>
      </c>
      <c r="K44" s="183"/>
      <c r="L44" s="184"/>
      <c r="M44" s="185"/>
      <c r="N44" s="186">
        <f t="shared" si="2"/>
        <v>0</v>
      </c>
      <c r="O44" s="187">
        <f t="shared" si="3"/>
        <v>0</v>
      </c>
      <c r="P44" s="188">
        <v>0</v>
      </c>
      <c r="Q44" s="189">
        <f t="shared" si="4"/>
        <v>0</v>
      </c>
      <c r="R44" s="190"/>
      <c r="S44" s="191"/>
      <c r="T44" s="181">
        <v>0</v>
      </c>
      <c r="U44" s="181">
        <v>0</v>
      </c>
      <c r="V44" s="192">
        <f t="shared" si="5"/>
        <v>1</v>
      </c>
      <c r="W44" s="193">
        <f t="shared" si="6"/>
        <v>0</v>
      </c>
      <c r="X44" s="193">
        <f t="shared" si="7"/>
        <v>0</v>
      </c>
      <c r="Y44" s="193">
        <f t="shared" si="8"/>
        <v>0</v>
      </c>
      <c r="Z44" s="193">
        <f t="shared" si="7"/>
        <v>0</v>
      </c>
      <c r="AB44" s="169"/>
      <c r="AC44" s="169"/>
      <c r="AD44" s="170"/>
      <c r="AE44" s="169"/>
      <c r="AF44" s="170"/>
      <c r="AG44" s="171"/>
      <c r="AH44" s="172"/>
      <c r="AI44" s="172"/>
      <c r="AJ44" s="173"/>
      <c r="AK44" s="169"/>
      <c r="AL44" s="169"/>
      <c r="AM44" s="169"/>
      <c r="AN44" s="169"/>
    </row>
    <row r="45" spans="2:44" s="122" customFormat="1" ht="16.149999999999999" hidden="1" customHeight="1" outlineLevel="1">
      <c r="B45" s="194"/>
      <c r="C45" s="195"/>
      <c r="D45" s="196"/>
      <c r="E45" s="177"/>
      <c r="F45" s="178"/>
      <c r="G45" s="179">
        <f t="shared" si="0"/>
        <v>0</v>
      </c>
      <c r="H45" s="180" t="s">
        <v>142</v>
      </c>
      <c r="I45" s="181">
        <v>0</v>
      </c>
      <c r="J45" s="182">
        <f t="shared" si="1"/>
        <v>0</v>
      </c>
      <c r="K45" s="183"/>
      <c r="L45" s="184"/>
      <c r="M45" s="185"/>
      <c r="N45" s="186">
        <f t="shared" si="2"/>
        <v>0</v>
      </c>
      <c r="O45" s="187">
        <f t="shared" si="3"/>
        <v>0</v>
      </c>
      <c r="P45" s="188">
        <v>0</v>
      </c>
      <c r="Q45" s="189">
        <f t="shared" si="4"/>
        <v>0</v>
      </c>
      <c r="R45" s="190"/>
      <c r="S45" s="191"/>
      <c r="T45" s="181">
        <v>0</v>
      </c>
      <c r="U45" s="181">
        <v>0</v>
      </c>
      <c r="V45" s="192">
        <f t="shared" si="5"/>
        <v>1</v>
      </c>
      <c r="W45" s="193">
        <f t="shared" si="6"/>
        <v>0</v>
      </c>
      <c r="X45" s="193">
        <f t="shared" si="7"/>
        <v>0</v>
      </c>
      <c r="Y45" s="193">
        <f t="shared" si="8"/>
        <v>0</v>
      </c>
      <c r="Z45" s="193">
        <f t="shared" si="7"/>
        <v>0</v>
      </c>
      <c r="AB45" s="169"/>
      <c r="AC45" s="169"/>
      <c r="AD45" s="170"/>
      <c r="AE45" s="169"/>
      <c r="AF45" s="170"/>
      <c r="AG45" s="171"/>
      <c r="AH45" s="172"/>
      <c r="AI45" s="172"/>
      <c r="AJ45" s="173"/>
      <c r="AK45" s="169"/>
      <c r="AL45" s="169"/>
      <c r="AM45" s="169"/>
      <c r="AN45" s="169"/>
    </row>
    <row r="46" spans="2:44" s="122" customFormat="1" ht="16.149999999999999" hidden="1" customHeight="1" outlineLevel="1">
      <c r="B46" s="194"/>
      <c r="C46" s="195"/>
      <c r="D46" s="196"/>
      <c r="E46" s="177"/>
      <c r="F46" s="178"/>
      <c r="G46" s="179">
        <f t="shared" si="0"/>
        <v>0</v>
      </c>
      <c r="H46" s="180" t="s">
        <v>142</v>
      </c>
      <c r="I46" s="181">
        <v>0</v>
      </c>
      <c r="J46" s="182">
        <f t="shared" si="1"/>
        <v>0</v>
      </c>
      <c r="K46" s="183"/>
      <c r="L46" s="184"/>
      <c r="M46" s="185"/>
      <c r="N46" s="186">
        <f t="shared" si="2"/>
        <v>0</v>
      </c>
      <c r="O46" s="187">
        <f t="shared" si="3"/>
        <v>0</v>
      </c>
      <c r="P46" s="188">
        <v>0</v>
      </c>
      <c r="Q46" s="189">
        <f t="shared" si="4"/>
        <v>0</v>
      </c>
      <c r="R46" s="190"/>
      <c r="S46" s="191"/>
      <c r="T46" s="181">
        <v>0</v>
      </c>
      <c r="U46" s="181">
        <v>0</v>
      </c>
      <c r="V46" s="192">
        <f t="shared" si="5"/>
        <v>1</v>
      </c>
      <c r="W46" s="193">
        <f t="shared" si="6"/>
        <v>0</v>
      </c>
      <c r="X46" s="193">
        <f t="shared" si="7"/>
        <v>0</v>
      </c>
      <c r="Y46" s="193">
        <f t="shared" si="8"/>
        <v>0</v>
      </c>
      <c r="Z46" s="193">
        <f t="shared" si="7"/>
        <v>0</v>
      </c>
      <c r="AB46" s="169"/>
      <c r="AC46" s="169"/>
      <c r="AD46" s="170"/>
      <c r="AE46" s="169"/>
      <c r="AF46" s="170"/>
      <c r="AG46" s="171"/>
      <c r="AH46" s="172"/>
      <c r="AI46" s="172"/>
      <c r="AJ46" s="173"/>
      <c r="AK46" s="169"/>
      <c r="AL46" s="169"/>
      <c r="AM46" s="169"/>
      <c r="AN46" s="169"/>
    </row>
    <row r="47" spans="2:44" s="122" customFormat="1" ht="16.149999999999999" hidden="1" customHeight="1" outlineLevel="1">
      <c r="B47" s="194"/>
      <c r="C47" s="195"/>
      <c r="D47" s="196"/>
      <c r="E47" s="177"/>
      <c r="F47" s="178"/>
      <c r="G47" s="179">
        <f t="shared" si="0"/>
        <v>0</v>
      </c>
      <c r="H47" s="180" t="s">
        <v>142</v>
      </c>
      <c r="I47" s="181">
        <v>0</v>
      </c>
      <c r="J47" s="182">
        <f t="shared" si="1"/>
        <v>0</v>
      </c>
      <c r="K47" s="183"/>
      <c r="L47" s="184"/>
      <c r="M47" s="185"/>
      <c r="N47" s="186">
        <f t="shared" si="2"/>
        <v>0</v>
      </c>
      <c r="O47" s="187">
        <f t="shared" si="3"/>
        <v>0</v>
      </c>
      <c r="P47" s="188">
        <v>0</v>
      </c>
      <c r="Q47" s="189">
        <f t="shared" si="4"/>
        <v>0</v>
      </c>
      <c r="R47" s="190"/>
      <c r="S47" s="191"/>
      <c r="T47" s="181">
        <v>0</v>
      </c>
      <c r="U47" s="181">
        <v>0</v>
      </c>
      <c r="V47" s="192">
        <f t="shared" si="5"/>
        <v>1</v>
      </c>
      <c r="W47" s="193">
        <f t="shared" si="6"/>
        <v>0</v>
      </c>
      <c r="X47" s="193">
        <f t="shared" si="7"/>
        <v>0</v>
      </c>
      <c r="Y47" s="193">
        <f t="shared" si="8"/>
        <v>0</v>
      </c>
      <c r="Z47" s="193">
        <f t="shared" si="7"/>
        <v>0</v>
      </c>
      <c r="AB47" s="169"/>
      <c r="AC47" s="169"/>
      <c r="AD47" s="170"/>
      <c r="AE47" s="169"/>
      <c r="AF47" s="170"/>
      <c r="AG47" s="171"/>
      <c r="AH47" s="172"/>
      <c r="AI47" s="172"/>
      <c r="AJ47" s="173"/>
      <c r="AK47" s="169"/>
      <c r="AL47" s="169"/>
      <c r="AM47" s="169"/>
      <c r="AN47" s="169"/>
    </row>
    <row r="48" spans="2:44" s="122" customFormat="1" ht="16.149999999999999" hidden="1" customHeight="1" outlineLevel="1">
      <c r="B48" s="194"/>
      <c r="C48" s="195"/>
      <c r="D48" s="196"/>
      <c r="E48" s="177"/>
      <c r="F48" s="178"/>
      <c r="G48" s="179">
        <f t="shared" si="0"/>
        <v>0</v>
      </c>
      <c r="H48" s="180" t="s">
        <v>142</v>
      </c>
      <c r="I48" s="181">
        <v>0</v>
      </c>
      <c r="J48" s="182">
        <f t="shared" si="1"/>
        <v>0</v>
      </c>
      <c r="K48" s="183"/>
      <c r="L48" s="184"/>
      <c r="M48" s="185"/>
      <c r="N48" s="186">
        <f t="shared" si="2"/>
        <v>0</v>
      </c>
      <c r="O48" s="187">
        <f t="shared" si="3"/>
        <v>0</v>
      </c>
      <c r="P48" s="188">
        <v>0</v>
      </c>
      <c r="Q48" s="189">
        <f t="shared" si="4"/>
        <v>0</v>
      </c>
      <c r="R48" s="190"/>
      <c r="S48" s="191"/>
      <c r="T48" s="181">
        <v>0</v>
      </c>
      <c r="U48" s="181">
        <v>0</v>
      </c>
      <c r="V48" s="192">
        <f t="shared" si="5"/>
        <v>1</v>
      </c>
      <c r="W48" s="193">
        <f t="shared" si="6"/>
        <v>0</v>
      </c>
      <c r="X48" s="193">
        <f t="shared" si="7"/>
        <v>0</v>
      </c>
      <c r="Y48" s="193">
        <f t="shared" si="8"/>
        <v>0</v>
      </c>
      <c r="Z48" s="193">
        <f t="shared" si="7"/>
        <v>0</v>
      </c>
      <c r="AB48" s="169"/>
      <c r="AC48" s="169"/>
      <c r="AD48" s="170"/>
      <c r="AE48" s="169"/>
      <c r="AF48" s="170"/>
      <c r="AG48" s="171"/>
      <c r="AH48" s="172"/>
      <c r="AI48" s="172"/>
      <c r="AJ48" s="173"/>
      <c r="AK48" s="169"/>
      <c r="AL48" s="169"/>
      <c r="AM48" s="169"/>
      <c r="AN48" s="169"/>
    </row>
    <row r="49" spans="2:40" s="122" customFormat="1" ht="16.149999999999999" hidden="1" customHeight="1" outlineLevel="1">
      <c r="B49" s="194"/>
      <c r="C49" s="195"/>
      <c r="D49" s="196"/>
      <c r="E49" s="177"/>
      <c r="F49" s="178"/>
      <c r="G49" s="179">
        <f t="shared" si="0"/>
        <v>0</v>
      </c>
      <c r="H49" s="180" t="s">
        <v>142</v>
      </c>
      <c r="I49" s="181">
        <v>0</v>
      </c>
      <c r="J49" s="182">
        <f t="shared" si="1"/>
        <v>0</v>
      </c>
      <c r="K49" s="183"/>
      <c r="L49" s="184"/>
      <c r="M49" s="185"/>
      <c r="N49" s="186">
        <f t="shared" si="2"/>
        <v>0</v>
      </c>
      <c r="O49" s="187">
        <f t="shared" si="3"/>
        <v>0</v>
      </c>
      <c r="P49" s="188">
        <v>0</v>
      </c>
      <c r="Q49" s="189">
        <f t="shared" si="4"/>
        <v>0</v>
      </c>
      <c r="R49" s="190"/>
      <c r="S49" s="191"/>
      <c r="T49" s="181">
        <v>0</v>
      </c>
      <c r="U49" s="181">
        <v>0</v>
      </c>
      <c r="V49" s="192">
        <f t="shared" si="5"/>
        <v>1</v>
      </c>
      <c r="W49" s="193">
        <f t="shared" si="6"/>
        <v>0</v>
      </c>
      <c r="X49" s="193">
        <f t="shared" si="7"/>
        <v>0</v>
      </c>
      <c r="Y49" s="193">
        <f t="shared" si="8"/>
        <v>0</v>
      </c>
      <c r="Z49" s="193">
        <f t="shared" si="7"/>
        <v>0</v>
      </c>
      <c r="AB49" s="169"/>
      <c r="AC49" s="169"/>
      <c r="AD49" s="170"/>
      <c r="AE49" s="169"/>
      <c r="AF49" s="170"/>
      <c r="AG49" s="171"/>
      <c r="AH49" s="172"/>
      <c r="AI49" s="172"/>
      <c r="AJ49" s="173"/>
      <c r="AK49" s="169"/>
      <c r="AL49" s="169"/>
      <c r="AM49" s="169"/>
      <c r="AN49" s="169"/>
    </row>
    <row r="50" spans="2:40" s="122" customFormat="1" ht="16.149999999999999" hidden="1" customHeight="1" outlineLevel="1">
      <c r="B50" s="194"/>
      <c r="C50" s="195"/>
      <c r="D50" s="196"/>
      <c r="E50" s="177"/>
      <c r="F50" s="178"/>
      <c r="G50" s="179">
        <f t="shared" si="0"/>
        <v>0</v>
      </c>
      <c r="H50" s="180" t="s">
        <v>142</v>
      </c>
      <c r="I50" s="181">
        <v>0</v>
      </c>
      <c r="J50" s="182">
        <f t="shared" si="1"/>
        <v>0</v>
      </c>
      <c r="K50" s="183"/>
      <c r="L50" s="184"/>
      <c r="M50" s="185"/>
      <c r="N50" s="186">
        <f t="shared" si="2"/>
        <v>0</v>
      </c>
      <c r="O50" s="187">
        <f t="shared" si="3"/>
        <v>0</v>
      </c>
      <c r="P50" s="188">
        <v>0</v>
      </c>
      <c r="Q50" s="189">
        <f t="shared" si="4"/>
        <v>0</v>
      </c>
      <c r="R50" s="190"/>
      <c r="S50" s="191"/>
      <c r="T50" s="181">
        <v>0</v>
      </c>
      <c r="U50" s="181">
        <v>0</v>
      </c>
      <c r="V50" s="192">
        <f t="shared" si="5"/>
        <v>1</v>
      </c>
      <c r="W50" s="193">
        <f t="shared" si="6"/>
        <v>0</v>
      </c>
      <c r="X50" s="193">
        <f t="shared" si="7"/>
        <v>0</v>
      </c>
      <c r="Y50" s="193">
        <f t="shared" si="8"/>
        <v>0</v>
      </c>
      <c r="Z50" s="193">
        <f t="shared" si="7"/>
        <v>0</v>
      </c>
      <c r="AB50" s="169"/>
      <c r="AC50" s="169"/>
      <c r="AD50" s="170"/>
      <c r="AE50" s="169"/>
      <c r="AF50" s="170"/>
      <c r="AG50" s="171"/>
      <c r="AH50" s="172"/>
      <c r="AI50" s="172"/>
      <c r="AJ50" s="173"/>
      <c r="AK50" s="169"/>
      <c r="AL50" s="169"/>
      <c r="AM50" s="169"/>
      <c r="AN50" s="169"/>
    </row>
    <row r="51" spans="2:40" s="122" customFormat="1" ht="16.149999999999999" hidden="1" customHeight="1" outlineLevel="1">
      <c r="B51" s="194"/>
      <c r="C51" s="195"/>
      <c r="D51" s="196"/>
      <c r="E51" s="177"/>
      <c r="F51" s="178"/>
      <c r="G51" s="179">
        <f t="shared" si="0"/>
        <v>0</v>
      </c>
      <c r="H51" s="180" t="s">
        <v>142</v>
      </c>
      <c r="I51" s="181">
        <v>0</v>
      </c>
      <c r="J51" s="182">
        <f t="shared" si="1"/>
        <v>0</v>
      </c>
      <c r="K51" s="183"/>
      <c r="L51" s="184"/>
      <c r="M51" s="185"/>
      <c r="N51" s="186">
        <f t="shared" si="2"/>
        <v>0</v>
      </c>
      <c r="O51" s="187">
        <f t="shared" si="3"/>
        <v>0</v>
      </c>
      <c r="P51" s="188">
        <v>0</v>
      </c>
      <c r="Q51" s="189">
        <f t="shared" si="4"/>
        <v>0</v>
      </c>
      <c r="R51" s="190"/>
      <c r="S51" s="191"/>
      <c r="T51" s="181">
        <v>0</v>
      </c>
      <c r="U51" s="181">
        <v>0</v>
      </c>
      <c r="V51" s="192">
        <f t="shared" si="5"/>
        <v>1</v>
      </c>
      <c r="W51" s="193">
        <f t="shared" si="6"/>
        <v>0</v>
      </c>
      <c r="X51" s="193">
        <f t="shared" si="7"/>
        <v>0</v>
      </c>
      <c r="Y51" s="193">
        <f t="shared" si="8"/>
        <v>0</v>
      </c>
      <c r="Z51" s="193">
        <f t="shared" si="7"/>
        <v>0</v>
      </c>
      <c r="AB51" s="169"/>
      <c r="AC51" s="169"/>
      <c r="AD51" s="170"/>
      <c r="AE51" s="169"/>
      <c r="AF51" s="170"/>
      <c r="AG51" s="171"/>
      <c r="AH51" s="172"/>
      <c r="AI51" s="172"/>
      <c r="AJ51" s="173"/>
      <c r="AK51" s="169"/>
      <c r="AL51" s="169"/>
      <c r="AM51" s="169"/>
      <c r="AN51" s="169"/>
    </row>
    <row r="52" spans="2:40" s="122" customFormat="1" ht="16.149999999999999" hidden="1" customHeight="1" outlineLevel="1">
      <c r="B52" s="194"/>
      <c r="C52" s="195"/>
      <c r="D52" s="196"/>
      <c r="E52" s="177"/>
      <c r="F52" s="178"/>
      <c r="G52" s="179">
        <f t="shared" si="0"/>
        <v>0</v>
      </c>
      <c r="H52" s="180" t="s">
        <v>142</v>
      </c>
      <c r="I52" s="181">
        <v>0</v>
      </c>
      <c r="J52" s="182">
        <f t="shared" si="1"/>
        <v>0</v>
      </c>
      <c r="K52" s="183"/>
      <c r="L52" s="184"/>
      <c r="M52" s="185"/>
      <c r="N52" s="186">
        <f t="shared" si="2"/>
        <v>0</v>
      </c>
      <c r="O52" s="187">
        <f t="shared" si="3"/>
        <v>0</v>
      </c>
      <c r="P52" s="188">
        <v>0</v>
      </c>
      <c r="Q52" s="189">
        <f t="shared" si="4"/>
        <v>0</v>
      </c>
      <c r="R52" s="190"/>
      <c r="S52" s="191"/>
      <c r="T52" s="181">
        <v>0</v>
      </c>
      <c r="U52" s="181">
        <v>0</v>
      </c>
      <c r="V52" s="192">
        <f t="shared" si="5"/>
        <v>1</v>
      </c>
      <c r="W52" s="193">
        <f t="shared" si="6"/>
        <v>0</v>
      </c>
      <c r="X52" s="193">
        <f t="shared" si="7"/>
        <v>0</v>
      </c>
      <c r="Y52" s="193">
        <f t="shared" si="8"/>
        <v>0</v>
      </c>
      <c r="Z52" s="193">
        <f t="shared" si="7"/>
        <v>0</v>
      </c>
      <c r="AB52" s="169"/>
      <c r="AC52" s="169"/>
      <c r="AD52" s="170"/>
      <c r="AE52" s="169"/>
      <c r="AF52" s="170"/>
      <c r="AG52" s="171"/>
      <c r="AH52" s="172"/>
      <c r="AI52" s="172"/>
      <c r="AJ52" s="173"/>
      <c r="AK52" s="169"/>
      <c r="AL52" s="169"/>
      <c r="AM52" s="169"/>
      <c r="AN52" s="169"/>
    </row>
    <row r="53" spans="2:40" s="122" customFormat="1" ht="15.6" hidden="1" customHeight="1" outlineLevel="1">
      <c r="B53" s="199"/>
      <c r="C53" s="200"/>
      <c r="D53" s="201"/>
      <c r="E53" s="177"/>
      <c r="F53" s="178"/>
      <c r="G53" s="179">
        <f t="shared" si="0"/>
        <v>0</v>
      </c>
      <c r="H53" s="180" t="s">
        <v>142</v>
      </c>
      <c r="I53" s="181">
        <v>0</v>
      </c>
      <c r="J53" s="182">
        <f t="shared" si="1"/>
        <v>0</v>
      </c>
      <c r="K53" s="183"/>
      <c r="L53" s="184"/>
      <c r="M53" s="185"/>
      <c r="N53" s="186">
        <f t="shared" si="2"/>
        <v>0</v>
      </c>
      <c r="O53" s="187">
        <f t="shared" si="3"/>
        <v>0</v>
      </c>
      <c r="P53" s="188">
        <v>0</v>
      </c>
      <c r="Q53" s="189">
        <f t="shared" si="4"/>
        <v>0</v>
      </c>
      <c r="R53" s="190"/>
      <c r="S53" s="191"/>
      <c r="T53" s="181">
        <v>0</v>
      </c>
      <c r="U53" s="181">
        <v>0</v>
      </c>
      <c r="V53" s="192">
        <f t="shared" si="5"/>
        <v>1</v>
      </c>
      <c r="W53" s="193">
        <f t="shared" si="6"/>
        <v>0</v>
      </c>
      <c r="X53" s="193">
        <f t="shared" si="7"/>
        <v>0</v>
      </c>
      <c r="Y53" s="193">
        <f t="shared" si="8"/>
        <v>0</v>
      </c>
      <c r="Z53" s="193">
        <f t="shared" si="7"/>
        <v>0</v>
      </c>
      <c r="AB53" s="169"/>
      <c r="AC53" s="169"/>
      <c r="AD53" s="170"/>
      <c r="AE53" s="169"/>
      <c r="AF53" s="170"/>
      <c r="AG53" s="171"/>
      <c r="AH53" s="172"/>
      <c r="AI53" s="172"/>
      <c r="AJ53" s="173"/>
      <c r="AK53" s="169"/>
      <c r="AL53" s="169"/>
      <c r="AM53" s="169"/>
      <c r="AN53" s="169"/>
    </row>
    <row r="54" spans="2:40" s="122" customFormat="1" ht="15.75" collapsed="1">
      <c r="B54" s="202">
        <v>0.2</v>
      </c>
      <c r="C54" s="203" t="s">
        <v>185</v>
      </c>
      <c r="D54" s="204"/>
      <c r="E54" s="205" t="s">
        <v>142</v>
      </c>
      <c r="F54" s="206">
        <f>SUM(F55:F69)</f>
        <v>0</v>
      </c>
      <c r="G54" s="206">
        <f>IF(AND(F54&lt;&gt;0,$D$31&lt;&gt;0),F54/$D$31,0)</f>
        <v>0</v>
      </c>
      <c r="H54" s="207" t="s">
        <v>142</v>
      </c>
      <c r="I54" s="208" t="s">
        <v>142</v>
      </c>
      <c r="J54" s="209">
        <f>SUM(J55:J69)</f>
        <v>0</v>
      </c>
      <c r="K54" s="210" t="s">
        <v>142</v>
      </c>
      <c r="L54" s="211" t="s">
        <v>142</v>
      </c>
      <c r="M54" s="212" t="s">
        <v>142</v>
      </c>
      <c r="N54" s="213" t="s">
        <v>142</v>
      </c>
      <c r="O54" s="214">
        <f>SUM(O55:O69)</f>
        <v>0</v>
      </c>
      <c r="P54" s="215" t="s">
        <v>142</v>
      </c>
      <c r="Q54" s="216">
        <f>SUM(Q55:Q69)</f>
        <v>0</v>
      </c>
      <c r="R54" s="217" t="s">
        <v>142</v>
      </c>
      <c r="S54" s="218" t="s">
        <v>142</v>
      </c>
      <c r="T54" s="219">
        <f>IF(W54&lt;&gt;0,W54/($F$107+$O$107),0)</f>
        <v>0</v>
      </c>
      <c r="U54" s="219">
        <f>IF(Y54&lt;&gt;0,Y54/($F$107+$O$107),0)</f>
        <v>0</v>
      </c>
      <c r="V54" s="220">
        <f>1-T54-U54</f>
        <v>1</v>
      </c>
      <c r="W54" s="221">
        <f>SUM(W55:W69)</f>
        <v>0</v>
      </c>
      <c r="X54" s="221">
        <f t="shared" si="7"/>
        <v>0</v>
      </c>
      <c r="Y54" s="221">
        <f>SUM(Y55:Y69)</f>
        <v>0</v>
      </c>
      <c r="Z54" s="221">
        <f t="shared" si="7"/>
        <v>0</v>
      </c>
      <c r="AB54" s="169"/>
      <c r="AC54" s="169"/>
      <c r="AD54" s="170"/>
      <c r="AE54" s="169"/>
      <c r="AF54" s="170"/>
      <c r="AG54" s="171"/>
      <c r="AH54" s="172"/>
      <c r="AI54" s="172"/>
      <c r="AJ54" s="173"/>
      <c r="AK54" s="169"/>
      <c r="AL54" s="169"/>
      <c r="AM54" s="169"/>
      <c r="AN54" s="169"/>
    </row>
    <row r="55" spans="2:40" s="122" customFormat="1" ht="15.6" hidden="1" customHeight="1" outlineLevel="1">
      <c r="B55" s="174">
        <v>0.2</v>
      </c>
      <c r="C55" s="175" t="s">
        <v>185</v>
      </c>
      <c r="D55" s="176"/>
      <c r="E55" s="222"/>
      <c r="F55" s="223"/>
      <c r="G55" s="179">
        <f>IF(AND(F55&lt;&gt;0,$D$31&lt;&gt;0),F55/$D$31,0)</f>
        <v>0</v>
      </c>
      <c r="H55" s="207" t="s">
        <v>142</v>
      </c>
      <c r="I55" s="181">
        <v>0</v>
      </c>
      <c r="J55" s="179">
        <f t="shared" ref="J55:J69" si="9">I55*F55</f>
        <v>0</v>
      </c>
      <c r="K55" s="224"/>
      <c r="L55" s="184"/>
      <c r="M55" s="198"/>
      <c r="N55" s="186">
        <f>IF(M55&lt;&gt;0,INT(59/M55),0)</f>
        <v>0</v>
      </c>
      <c r="O55" s="187">
        <f>F55*N55</f>
        <v>0</v>
      </c>
      <c r="P55" s="188">
        <v>0</v>
      </c>
      <c r="Q55" s="189">
        <f>O55*P55</f>
        <v>0</v>
      </c>
      <c r="R55" s="225"/>
      <c r="S55" s="226"/>
      <c r="T55" s="181">
        <v>0</v>
      </c>
      <c r="U55" s="181">
        <v>0</v>
      </c>
      <c r="V55" s="192">
        <f t="shared" si="5"/>
        <v>1</v>
      </c>
      <c r="W55" s="193">
        <f t="shared" si="6"/>
        <v>0</v>
      </c>
      <c r="X55" s="193">
        <f t="shared" si="7"/>
        <v>0</v>
      </c>
      <c r="Y55" s="193">
        <f t="shared" si="8"/>
        <v>0</v>
      </c>
      <c r="Z55" s="193">
        <f t="shared" si="7"/>
        <v>0</v>
      </c>
      <c r="AB55" s="169"/>
      <c r="AC55" s="169"/>
      <c r="AD55" s="170"/>
      <c r="AE55" s="169"/>
      <c r="AF55" s="170"/>
      <c r="AG55" s="171"/>
      <c r="AH55" s="172"/>
      <c r="AI55" s="172"/>
      <c r="AJ55" s="173"/>
      <c r="AK55" s="169"/>
      <c r="AL55" s="169"/>
      <c r="AM55" s="169"/>
      <c r="AN55" s="169"/>
    </row>
    <row r="56" spans="2:40" s="122" customFormat="1" ht="15.6" hidden="1" customHeight="1" outlineLevel="1">
      <c r="B56" s="194"/>
      <c r="C56" s="195"/>
      <c r="D56" s="196"/>
      <c r="E56" s="222"/>
      <c r="F56" s="223"/>
      <c r="G56" s="179">
        <f>IF(AND(F56&lt;&gt;0,$D$31&lt;&gt;0),F56/$D$31,0)</f>
        <v>0</v>
      </c>
      <c r="H56" s="207" t="s">
        <v>142</v>
      </c>
      <c r="I56" s="181">
        <v>0</v>
      </c>
      <c r="J56" s="179">
        <f t="shared" si="9"/>
        <v>0</v>
      </c>
      <c r="K56" s="224"/>
      <c r="L56" s="184"/>
      <c r="M56" s="198"/>
      <c r="N56" s="186">
        <f t="shared" ref="N56:N69" si="10">IF(M56&lt;&gt;0,INT(59/M56),0)</f>
        <v>0</v>
      </c>
      <c r="O56" s="187">
        <f t="shared" ref="O56:O69" si="11">F56*N56</f>
        <v>0</v>
      </c>
      <c r="P56" s="188">
        <v>0</v>
      </c>
      <c r="Q56" s="189">
        <f t="shared" ref="Q56:Q69" si="12">O56*P56</f>
        <v>0</v>
      </c>
      <c r="R56" s="225"/>
      <c r="S56" s="226"/>
      <c r="T56" s="181">
        <v>0</v>
      </c>
      <c r="U56" s="181">
        <v>0</v>
      </c>
      <c r="V56" s="192">
        <f t="shared" si="5"/>
        <v>1</v>
      </c>
      <c r="W56" s="193">
        <f t="shared" si="6"/>
        <v>0</v>
      </c>
      <c r="X56" s="193">
        <f t="shared" si="7"/>
        <v>0</v>
      </c>
      <c r="Y56" s="193">
        <f t="shared" si="8"/>
        <v>0</v>
      </c>
      <c r="Z56" s="193">
        <f t="shared" si="7"/>
        <v>0</v>
      </c>
      <c r="AB56" s="169"/>
      <c r="AC56" s="169"/>
      <c r="AD56" s="170"/>
      <c r="AE56" s="169"/>
      <c r="AF56" s="170"/>
      <c r="AG56" s="171"/>
      <c r="AH56" s="172"/>
      <c r="AI56" s="172"/>
      <c r="AJ56" s="173"/>
      <c r="AK56" s="169"/>
      <c r="AL56" s="169"/>
      <c r="AM56" s="169"/>
      <c r="AN56" s="169"/>
    </row>
    <row r="57" spans="2:40" s="122" customFormat="1" ht="15.6" hidden="1" customHeight="1" outlineLevel="1">
      <c r="B57" s="194"/>
      <c r="C57" s="195"/>
      <c r="D57" s="196"/>
      <c r="E57" s="222"/>
      <c r="F57" s="223"/>
      <c r="G57" s="179">
        <f t="shared" ref="G57:G69" si="13">IF(AND(F57&lt;&gt;0,$D$31&lt;&gt;0),F57/$D$31,0)</f>
        <v>0</v>
      </c>
      <c r="H57" s="207" t="s">
        <v>142</v>
      </c>
      <c r="I57" s="181">
        <v>0</v>
      </c>
      <c r="J57" s="179">
        <f t="shared" si="9"/>
        <v>0</v>
      </c>
      <c r="K57" s="224"/>
      <c r="L57" s="184"/>
      <c r="M57" s="198"/>
      <c r="N57" s="186">
        <f t="shared" si="10"/>
        <v>0</v>
      </c>
      <c r="O57" s="187">
        <f t="shared" si="11"/>
        <v>0</v>
      </c>
      <c r="P57" s="188">
        <v>0</v>
      </c>
      <c r="Q57" s="189">
        <f t="shared" si="12"/>
        <v>0</v>
      </c>
      <c r="R57" s="225"/>
      <c r="S57" s="226"/>
      <c r="T57" s="181">
        <v>0</v>
      </c>
      <c r="U57" s="181">
        <v>0</v>
      </c>
      <c r="V57" s="192">
        <f t="shared" si="5"/>
        <v>1</v>
      </c>
      <c r="W57" s="193">
        <f t="shared" si="6"/>
        <v>0</v>
      </c>
      <c r="X57" s="193">
        <f t="shared" si="7"/>
        <v>0</v>
      </c>
      <c r="Y57" s="193">
        <f t="shared" si="8"/>
        <v>0</v>
      </c>
      <c r="Z57" s="193">
        <f t="shared" si="7"/>
        <v>0</v>
      </c>
      <c r="AB57" s="169"/>
      <c r="AC57" s="169"/>
      <c r="AD57" s="170"/>
      <c r="AE57" s="169"/>
      <c r="AF57" s="170"/>
      <c r="AG57" s="171"/>
      <c r="AH57" s="172"/>
      <c r="AI57" s="172"/>
      <c r="AJ57" s="173"/>
      <c r="AK57" s="169"/>
      <c r="AL57" s="169"/>
      <c r="AM57" s="169"/>
      <c r="AN57" s="169"/>
    </row>
    <row r="58" spans="2:40" s="122" customFormat="1" ht="15.6" hidden="1" customHeight="1" outlineLevel="1">
      <c r="B58" s="194"/>
      <c r="C58" s="195"/>
      <c r="D58" s="196"/>
      <c r="E58" s="222"/>
      <c r="F58" s="223"/>
      <c r="G58" s="179">
        <f t="shared" si="13"/>
        <v>0</v>
      </c>
      <c r="H58" s="207" t="s">
        <v>142</v>
      </c>
      <c r="I58" s="181">
        <v>0</v>
      </c>
      <c r="J58" s="179">
        <f t="shared" si="9"/>
        <v>0</v>
      </c>
      <c r="K58" s="224"/>
      <c r="L58" s="184"/>
      <c r="M58" s="198"/>
      <c r="N58" s="186">
        <f t="shared" si="10"/>
        <v>0</v>
      </c>
      <c r="O58" s="187">
        <f t="shared" si="11"/>
        <v>0</v>
      </c>
      <c r="P58" s="188">
        <v>0</v>
      </c>
      <c r="Q58" s="189">
        <f t="shared" si="12"/>
        <v>0</v>
      </c>
      <c r="R58" s="225"/>
      <c r="S58" s="226"/>
      <c r="T58" s="181">
        <v>0</v>
      </c>
      <c r="U58" s="181">
        <v>0</v>
      </c>
      <c r="V58" s="192">
        <f t="shared" si="5"/>
        <v>1</v>
      </c>
      <c r="W58" s="193">
        <f t="shared" si="6"/>
        <v>0</v>
      </c>
      <c r="X58" s="193">
        <f t="shared" si="7"/>
        <v>0</v>
      </c>
      <c r="Y58" s="193">
        <f t="shared" si="8"/>
        <v>0</v>
      </c>
      <c r="Z58" s="193">
        <f t="shared" si="7"/>
        <v>0</v>
      </c>
      <c r="AB58" s="169"/>
      <c r="AC58" s="169"/>
      <c r="AD58" s="170"/>
      <c r="AE58" s="169"/>
      <c r="AF58" s="170"/>
      <c r="AG58" s="171"/>
      <c r="AH58" s="172"/>
      <c r="AI58" s="172"/>
      <c r="AJ58" s="173"/>
      <c r="AK58" s="169"/>
      <c r="AL58" s="169"/>
      <c r="AM58" s="169"/>
      <c r="AN58" s="169"/>
    </row>
    <row r="59" spans="2:40" s="122" customFormat="1" ht="15.6" hidden="1" customHeight="1" outlineLevel="1">
      <c r="B59" s="194"/>
      <c r="C59" s="195"/>
      <c r="D59" s="196"/>
      <c r="E59" s="222"/>
      <c r="F59" s="223"/>
      <c r="G59" s="179">
        <f t="shared" si="13"/>
        <v>0</v>
      </c>
      <c r="H59" s="207" t="s">
        <v>142</v>
      </c>
      <c r="I59" s="181">
        <v>0</v>
      </c>
      <c r="J59" s="179">
        <f t="shared" si="9"/>
        <v>0</v>
      </c>
      <c r="K59" s="224"/>
      <c r="L59" s="184"/>
      <c r="M59" s="198"/>
      <c r="N59" s="186">
        <f t="shared" si="10"/>
        <v>0</v>
      </c>
      <c r="O59" s="187">
        <f t="shared" si="11"/>
        <v>0</v>
      </c>
      <c r="P59" s="188">
        <v>0</v>
      </c>
      <c r="Q59" s="189">
        <f t="shared" si="12"/>
        <v>0</v>
      </c>
      <c r="R59" s="225"/>
      <c r="S59" s="226"/>
      <c r="T59" s="181">
        <v>0</v>
      </c>
      <c r="U59" s="181">
        <v>0</v>
      </c>
      <c r="V59" s="192">
        <f t="shared" si="5"/>
        <v>1</v>
      </c>
      <c r="W59" s="193">
        <f t="shared" si="6"/>
        <v>0</v>
      </c>
      <c r="X59" s="193">
        <f t="shared" si="7"/>
        <v>0</v>
      </c>
      <c r="Y59" s="193">
        <f t="shared" si="8"/>
        <v>0</v>
      </c>
      <c r="Z59" s="193">
        <f t="shared" si="7"/>
        <v>0</v>
      </c>
      <c r="AB59" s="169"/>
      <c r="AC59" s="169"/>
      <c r="AD59" s="170"/>
      <c r="AE59" s="169"/>
      <c r="AF59" s="170"/>
      <c r="AG59" s="171"/>
      <c r="AH59" s="172"/>
      <c r="AI59" s="172"/>
      <c r="AJ59" s="173"/>
      <c r="AK59" s="169"/>
      <c r="AL59" s="169"/>
      <c r="AM59" s="169"/>
      <c r="AN59" s="169"/>
    </row>
    <row r="60" spans="2:40" s="122" customFormat="1" ht="15.6" hidden="1" customHeight="1" outlineLevel="1">
      <c r="B60" s="194"/>
      <c r="C60" s="195"/>
      <c r="D60" s="196"/>
      <c r="E60" s="222"/>
      <c r="F60" s="223"/>
      <c r="G60" s="179">
        <f t="shared" si="13"/>
        <v>0</v>
      </c>
      <c r="H60" s="207" t="s">
        <v>142</v>
      </c>
      <c r="I60" s="181">
        <v>0</v>
      </c>
      <c r="J60" s="179">
        <f t="shared" si="9"/>
        <v>0</v>
      </c>
      <c r="K60" s="224"/>
      <c r="L60" s="184"/>
      <c r="M60" s="198"/>
      <c r="N60" s="186">
        <f t="shared" si="10"/>
        <v>0</v>
      </c>
      <c r="O60" s="187">
        <f t="shared" si="11"/>
        <v>0</v>
      </c>
      <c r="P60" s="188">
        <v>0</v>
      </c>
      <c r="Q60" s="189">
        <f t="shared" si="12"/>
        <v>0</v>
      </c>
      <c r="R60" s="225"/>
      <c r="S60" s="226"/>
      <c r="T60" s="181">
        <v>0</v>
      </c>
      <c r="U60" s="181">
        <v>0</v>
      </c>
      <c r="V60" s="192">
        <f t="shared" si="5"/>
        <v>1</v>
      </c>
      <c r="W60" s="193">
        <f t="shared" si="6"/>
        <v>0</v>
      </c>
      <c r="X60" s="193">
        <f t="shared" si="7"/>
        <v>0</v>
      </c>
      <c r="Y60" s="193">
        <f t="shared" si="8"/>
        <v>0</v>
      </c>
      <c r="Z60" s="193">
        <f t="shared" si="7"/>
        <v>0</v>
      </c>
      <c r="AB60" s="169"/>
      <c r="AC60" s="169"/>
      <c r="AD60" s="170"/>
      <c r="AE60" s="169"/>
      <c r="AF60" s="170"/>
      <c r="AG60" s="171"/>
      <c r="AH60" s="172"/>
      <c r="AI60" s="172"/>
      <c r="AJ60" s="173"/>
      <c r="AK60" s="169"/>
      <c r="AL60" s="169"/>
      <c r="AM60" s="169"/>
      <c r="AN60" s="169"/>
    </row>
    <row r="61" spans="2:40" s="122" customFormat="1" ht="15.6" hidden="1" customHeight="1" outlineLevel="1">
      <c r="B61" s="194"/>
      <c r="C61" s="195"/>
      <c r="D61" s="196"/>
      <c r="E61" s="222"/>
      <c r="F61" s="223"/>
      <c r="G61" s="179">
        <f t="shared" si="13"/>
        <v>0</v>
      </c>
      <c r="H61" s="207" t="s">
        <v>142</v>
      </c>
      <c r="I61" s="181">
        <v>0</v>
      </c>
      <c r="J61" s="179">
        <f t="shared" si="9"/>
        <v>0</v>
      </c>
      <c r="K61" s="224"/>
      <c r="L61" s="184"/>
      <c r="M61" s="198"/>
      <c r="N61" s="186">
        <f t="shared" si="10"/>
        <v>0</v>
      </c>
      <c r="O61" s="187">
        <f t="shared" si="11"/>
        <v>0</v>
      </c>
      <c r="P61" s="188">
        <v>0</v>
      </c>
      <c r="Q61" s="189">
        <f t="shared" si="12"/>
        <v>0</v>
      </c>
      <c r="R61" s="225"/>
      <c r="S61" s="226"/>
      <c r="T61" s="181">
        <v>0</v>
      </c>
      <c r="U61" s="181">
        <v>0</v>
      </c>
      <c r="V61" s="192">
        <f t="shared" si="5"/>
        <v>1</v>
      </c>
      <c r="W61" s="193">
        <f t="shared" si="6"/>
        <v>0</v>
      </c>
      <c r="X61" s="193">
        <f t="shared" si="7"/>
        <v>0</v>
      </c>
      <c r="Y61" s="193">
        <f t="shared" si="8"/>
        <v>0</v>
      </c>
      <c r="Z61" s="193">
        <f t="shared" si="7"/>
        <v>0</v>
      </c>
      <c r="AB61" s="169"/>
      <c r="AC61" s="169"/>
      <c r="AD61" s="170"/>
      <c r="AE61" s="169"/>
      <c r="AF61" s="170"/>
      <c r="AG61" s="171"/>
      <c r="AH61" s="172"/>
      <c r="AI61" s="172"/>
      <c r="AJ61" s="173"/>
      <c r="AK61" s="169"/>
      <c r="AL61" s="169"/>
      <c r="AM61" s="169"/>
      <c r="AN61" s="169"/>
    </row>
    <row r="62" spans="2:40" s="122" customFormat="1" ht="15.6" hidden="1" customHeight="1" outlineLevel="1">
      <c r="B62" s="194"/>
      <c r="C62" s="195"/>
      <c r="D62" s="196"/>
      <c r="E62" s="222"/>
      <c r="F62" s="223"/>
      <c r="G62" s="179">
        <f t="shared" si="13"/>
        <v>0</v>
      </c>
      <c r="H62" s="207" t="s">
        <v>142</v>
      </c>
      <c r="I62" s="181">
        <v>0</v>
      </c>
      <c r="J62" s="179">
        <f t="shared" si="9"/>
        <v>0</v>
      </c>
      <c r="K62" s="224"/>
      <c r="L62" s="184"/>
      <c r="M62" s="198"/>
      <c r="N62" s="186">
        <f t="shared" si="10"/>
        <v>0</v>
      </c>
      <c r="O62" s="187">
        <f t="shared" si="11"/>
        <v>0</v>
      </c>
      <c r="P62" s="188">
        <v>0</v>
      </c>
      <c r="Q62" s="189">
        <f t="shared" si="12"/>
        <v>0</v>
      </c>
      <c r="R62" s="225"/>
      <c r="S62" s="226"/>
      <c r="T62" s="181">
        <v>0</v>
      </c>
      <c r="U62" s="181">
        <v>0</v>
      </c>
      <c r="V62" s="192">
        <f t="shared" si="5"/>
        <v>1</v>
      </c>
      <c r="W62" s="193">
        <f t="shared" si="6"/>
        <v>0</v>
      </c>
      <c r="X62" s="193">
        <f t="shared" si="7"/>
        <v>0</v>
      </c>
      <c r="Y62" s="193">
        <f t="shared" si="8"/>
        <v>0</v>
      </c>
      <c r="Z62" s="193">
        <f t="shared" si="7"/>
        <v>0</v>
      </c>
      <c r="AB62" s="169"/>
      <c r="AC62" s="169"/>
      <c r="AD62" s="170"/>
      <c r="AE62" s="169"/>
      <c r="AF62" s="170"/>
      <c r="AG62" s="171"/>
      <c r="AH62" s="172"/>
      <c r="AI62" s="172"/>
      <c r="AJ62" s="173"/>
      <c r="AK62" s="169"/>
      <c r="AL62" s="169"/>
      <c r="AM62" s="169"/>
      <c r="AN62" s="169"/>
    </row>
    <row r="63" spans="2:40" s="122" customFormat="1" ht="15.6" hidden="1" customHeight="1" outlineLevel="1">
      <c r="B63" s="194"/>
      <c r="C63" s="195"/>
      <c r="D63" s="196"/>
      <c r="E63" s="222"/>
      <c r="F63" s="223"/>
      <c r="G63" s="179">
        <f t="shared" si="13"/>
        <v>0</v>
      </c>
      <c r="H63" s="207" t="s">
        <v>142</v>
      </c>
      <c r="I63" s="181">
        <v>0</v>
      </c>
      <c r="J63" s="179">
        <f t="shared" si="9"/>
        <v>0</v>
      </c>
      <c r="K63" s="224"/>
      <c r="L63" s="184"/>
      <c r="M63" s="198"/>
      <c r="N63" s="186">
        <f t="shared" si="10"/>
        <v>0</v>
      </c>
      <c r="O63" s="187">
        <f t="shared" si="11"/>
        <v>0</v>
      </c>
      <c r="P63" s="188">
        <v>0</v>
      </c>
      <c r="Q63" s="189">
        <f t="shared" si="12"/>
        <v>0</v>
      </c>
      <c r="R63" s="225"/>
      <c r="S63" s="226"/>
      <c r="T63" s="181">
        <v>0</v>
      </c>
      <c r="U63" s="181">
        <v>0</v>
      </c>
      <c r="V63" s="192">
        <f t="shared" si="5"/>
        <v>1</v>
      </c>
      <c r="W63" s="193">
        <f t="shared" si="6"/>
        <v>0</v>
      </c>
      <c r="X63" s="193">
        <f t="shared" si="7"/>
        <v>0</v>
      </c>
      <c r="Y63" s="193">
        <f t="shared" si="8"/>
        <v>0</v>
      </c>
      <c r="Z63" s="193">
        <f t="shared" si="7"/>
        <v>0</v>
      </c>
      <c r="AB63" s="169"/>
      <c r="AC63" s="169"/>
      <c r="AD63" s="170"/>
      <c r="AE63" s="169"/>
      <c r="AF63" s="170"/>
      <c r="AG63" s="171"/>
      <c r="AH63" s="172"/>
      <c r="AI63" s="172"/>
      <c r="AJ63" s="173"/>
      <c r="AK63" s="169"/>
      <c r="AL63" s="169"/>
      <c r="AM63" s="169"/>
      <c r="AN63" s="169"/>
    </row>
    <row r="64" spans="2:40" s="122" customFormat="1" ht="15.6" hidden="1" customHeight="1" outlineLevel="1">
      <c r="B64" s="194"/>
      <c r="C64" s="195"/>
      <c r="D64" s="196"/>
      <c r="E64" s="222"/>
      <c r="F64" s="223"/>
      <c r="G64" s="179">
        <f t="shared" si="13"/>
        <v>0</v>
      </c>
      <c r="H64" s="207" t="s">
        <v>142</v>
      </c>
      <c r="I64" s="181">
        <v>0</v>
      </c>
      <c r="J64" s="179">
        <f t="shared" si="9"/>
        <v>0</v>
      </c>
      <c r="K64" s="224"/>
      <c r="L64" s="184"/>
      <c r="M64" s="198"/>
      <c r="N64" s="186">
        <f t="shared" si="10"/>
        <v>0</v>
      </c>
      <c r="O64" s="187">
        <f t="shared" si="11"/>
        <v>0</v>
      </c>
      <c r="P64" s="188">
        <v>0</v>
      </c>
      <c r="Q64" s="189">
        <f t="shared" si="12"/>
        <v>0</v>
      </c>
      <c r="R64" s="225"/>
      <c r="S64" s="226"/>
      <c r="T64" s="181">
        <v>0</v>
      </c>
      <c r="U64" s="181">
        <v>0</v>
      </c>
      <c r="V64" s="192">
        <f t="shared" si="5"/>
        <v>1</v>
      </c>
      <c r="W64" s="193">
        <f t="shared" si="6"/>
        <v>0</v>
      </c>
      <c r="X64" s="193">
        <f t="shared" si="7"/>
        <v>0</v>
      </c>
      <c r="Y64" s="193">
        <f t="shared" si="8"/>
        <v>0</v>
      </c>
      <c r="Z64" s="193">
        <f t="shared" si="7"/>
        <v>0</v>
      </c>
      <c r="AB64" s="169"/>
      <c r="AC64" s="169"/>
      <c r="AD64" s="170"/>
      <c r="AE64" s="169"/>
      <c r="AF64" s="170"/>
      <c r="AG64" s="171"/>
      <c r="AH64" s="172"/>
      <c r="AI64" s="172"/>
      <c r="AJ64" s="173"/>
      <c r="AK64" s="169"/>
      <c r="AL64" s="169"/>
      <c r="AM64" s="169"/>
      <c r="AN64" s="169"/>
    </row>
    <row r="65" spans="2:40" s="122" customFormat="1" ht="15.6" hidden="1" customHeight="1" outlineLevel="1">
      <c r="B65" s="194"/>
      <c r="C65" s="195"/>
      <c r="D65" s="196"/>
      <c r="E65" s="222"/>
      <c r="F65" s="223"/>
      <c r="G65" s="179">
        <f t="shared" si="13"/>
        <v>0</v>
      </c>
      <c r="H65" s="207" t="s">
        <v>142</v>
      </c>
      <c r="I65" s="181">
        <v>0</v>
      </c>
      <c r="J65" s="179">
        <f t="shared" si="9"/>
        <v>0</v>
      </c>
      <c r="K65" s="224"/>
      <c r="L65" s="184"/>
      <c r="M65" s="198"/>
      <c r="N65" s="186">
        <f t="shared" si="10"/>
        <v>0</v>
      </c>
      <c r="O65" s="187">
        <f t="shared" si="11"/>
        <v>0</v>
      </c>
      <c r="P65" s="188">
        <v>0</v>
      </c>
      <c r="Q65" s="189">
        <f t="shared" si="12"/>
        <v>0</v>
      </c>
      <c r="R65" s="225"/>
      <c r="S65" s="226"/>
      <c r="T65" s="181">
        <v>0</v>
      </c>
      <c r="U65" s="181">
        <v>0</v>
      </c>
      <c r="V65" s="192">
        <f t="shared" si="5"/>
        <v>1</v>
      </c>
      <c r="W65" s="193">
        <f t="shared" si="6"/>
        <v>0</v>
      </c>
      <c r="X65" s="193">
        <f t="shared" si="7"/>
        <v>0</v>
      </c>
      <c r="Y65" s="193">
        <f t="shared" si="8"/>
        <v>0</v>
      </c>
      <c r="Z65" s="193">
        <f t="shared" si="7"/>
        <v>0</v>
      </c>
      <c r="AB65" s="169"/>
      <c r="AC65" s="169"/>
      <c r="AD65" s="170"/>
      <c r="AE65" s="169"/>
      <c r="AF65" s="170"/>
      <c r="AG65" s="171"/>
      <c r="AH65" s="172"/>
      <c r="AI65" s="172"/>
      <c r="AJ65" s="173"/>
      <c r="AK65" s="169"/>
      <c r="AL65" s="169"/>
      <c r="AM65" s="169"/>
      <c r="AN65" s="169"/>
    </row>
    <row r="66" spans="2:40" s="122" customFormat="1" ht="15.6" hidden="1" customHeight="1" outlineLevel="1">
      <c r="B66" s="194"/>
      <c r="C66" s="195"/>
      <c r="D66" s="196"/>
      <c r="E66" s="222"/>
      <c r="F66" s="223"/>
      <c r="G66" s="179">
        <f t="shared" si="13"/>
        <v>0</v>
      </c>
      <c r="H66" s="207" t="s">
        <v>142</v>
      </c>
      <c r="I66" s="181">
        <v>0</v>
      </c>
      <c r="J66" s="179">
        <f t="shared" si="9"/>
        <v>0</v>
      </c>
      <c r="K66" s="224"/>
      <c r="L66" s="184"/>
      <c r="M66" s="198"/>
      <c r="N66" s="186">
        <f t="shared" si="10"/>
        <v>0</v>
      </c>
      <c r="O66" s="187">
        <f t="shared" si="11"/>
        <v>0</v>
      </c>
      <c r="P66" s="188">
        <v>0</v>
      </c>
      <c r="Q66" s="189">
        <f t="shared" si="12"/>
        <v>0</v>
      </c>
      <c r="R66" s="225"/>
      <c r="S66" s="226"/>
      <c r="T66" s="181">
        <v>0</v>
      </c>
      <c r="U66" s="181">
        <v>0</v>
      </c>
      <c r="V66" s="192">
        <f t="shared" si="5"/>
        <v>1</v>
      </c>
      <c r="W66" s="193">
        <f t="shared" si="6"/>
        <v>0</v>
      </c>
      <c r="X66" s="193">
        <f t="shared" si="7"/>
        <v>0</v>
      </c>
      <c r="Y66" s="193">
        <f t="shared" si="8"/>
        <v>0</v>
      </c>
      <c r="Z66" s="193">
        <f t="shared" si="7"/>
        <v>0</v>
      </c>
      <c r="AB66" s="169"/>
      <c r="AC66" s="169"/>
      <c r="AD66" s="170"/>
      <c r="AE66" s="169"/>
      <c r="AF66" s="170"/>
      <c r="AG66" s="171"/>
      <c r="AH66" s="172"/>
      <c r="AI66" s="172"/>
      <c r="AJ66" s="173"/>
      <c r="AK66" s="169"/>
      <c r="AL66" s="169"/>
      <c r="AM66" s="169"/>
      <c r="AN66" s="169"/>
    </row>
    <row r="67" spans="2:40" s="122" customFormat="1" ht="15.6" hidden="1" customHeight="1" outlineLevel="1">
      <c r="B67" s="194"/>
      <c r="C67" s="195"/>
      <c r="D67" s="196"/>
      <c r="E67" s="222"/>
      <c r="F67" s="223"/>
      <c r="G67" s="179">
        <f t="shared" si="13"/>
        <v>0</v>
      </c>
      <c r="H67" s="207" t="s">
        <v>142</v>
      </c>
      <c r="I67" s="181">
        <v>0</v>
      </c>
      <c r="J67" s="179">
        <f t="shared" si="9"/>
        <v>0</v>
      </c>
      <c r="K67" s="224"/>
      <c r="L67" s="184"/>
      <c r="M67" s="198"/>
      <c r="N67" s="186">
        <f t="shared" si="10"/>
        <v>0</v>
      </c>
      <c r="O67" s="187">
        <f t="shared" si="11"/>
        <v>0</v>
      </c>
      <c r="P67" s="188">
        <v>0</v>
      </c>
      <c r="Q67" s="189">
        <f t="shared" si="12"/>
        <v>0</v>
      </c>
      <c r="R67" s="225"/>
      <c r="S67" s="226"/>
      <c r="T67" s="181">
        <v>0</v>
      </c>
      <c r="U67" s="181">
        <v>0</v>
      </c>
      <c r="V67" s="192">
        <f t="shared" si="5"/>
        <v>1</v>
      </c>
      <c r="W67" s="193">
        <f t="shared" si="6"/>
        <v>0</v>
      </c>
      <c r="X67" s="193">
        <f t="shared" si="7"/>
        <v>0</v>
      </c>
      <c r="Y67" s="193">
        <f t="shared" si="8"/>
        <v>0</v>
      </c>
      <c r="Z67" s="193">
        <f t="shared" si="7"/>
        <v>0</v>
      </c>
      <c r="AB67" s="169"/>
      <c r="AC67" s="169"/>
      <c r="AD67" s="170"/>
      <c r="AE67" s="169"/>
      <c r="AF67" s="170"/>
      <c r="AG67" s="171"/>
      <c r="AH67" s="172"/>
      <c r="AI67" s="172"/>
      <c r="AJ67" s="173"/>
      <c r="AK67" s="169"/>
      <c r="AL67" s="169"/>
      <c r="AM67" s="169"/>
      <c r="AN67" s="169"/>
    </row>
    <row r="68" spans="2:40" s="122" customFormat="1" ht="15.6" hidden="1" customHeight="1" outlineLevel="1">
      <c r="B68" s="194"/>
      <c r="C68" s="195"/>
      <c r="D68" s="196"/>
      <c r="E68" s="222"/>
      <c r="F68" s="223"/>
      <c r="G68" s="179">
        <f t="shared" si="13"/>
        <v>0</v>
      </c>
      <c r="H68" s="207" t="s">
        <v>142</v>
      </c>
      <c r="I68" s="181">
        <v>0</v>
      </c>
      <c r="J68" s="179">
        <f t="shared" si="9"/>
        <v>0</v>
      </c>
      <c r="K68" s="224"/>
      <c r="L68" s="184"/>
      <c r="M68" s="198"/>
      <c r="N68" s="186">
        <f t="shared" si="10"/>
        <v>0</v>
      </c>
      <c r="O68" s="187">
        <f t="shared" si="11"/>
        <v>0</v>
      </c>
      <c r="P68" s="188">
        <v>0</v>
      </c>
      <c r="Q68" s="189">
        <f t="shared" si="12"/>
        <v>0</v>
      </c>
      <c r="R68" s="225"/>
      <c r="S68" s="226"/>
      <c r="T68" s="181">
        <v>0</v>
      </c>
      <c r="U68" s="181">
        <v>0</v>
      </c>
      <c r="V68" s="192">
        <f t="shared" si="5"/>
        <v>1</v>
      </c>
      <c r="W68" s="193">
        <f t="shared" si="6"/>
        <v>0</v>
      </c>
      <c r="X68" s="193">
        <f t="shared" si="7"/>
        <v>0</v>
      </c>
      <c r="Y68" s="193">
        <f t="shared" si="8"/>
        <v>0</v>
      </c>
      <c r="Z68" s="193">
        <f t="shared" si="7"/>
        <v>0</v>
      </c>
      <c r="AB68" s="169"/>
      <c r="AC68" s="169"/>
      <c r="AD68" s="170"/>
      <c r="AE68" s="169"/>
      <c r="AF68" s="170"/>
      <c r="AG68" s="171"/>
      <c r="AH68" s="172"/>
      <c r="AI68" s="172"/>
      <c r="AJ68" s="173"/>
      <c r="AK68" s="169"/>
      <c r="AL68" s="169"/>
      <c r="AM68" s="169"/>
      <c r="AN68" s="169"/>
    </row>
    <row r="69" spans="2:40" s="122" customFormat="1" ht="15.6" hidden="1" customHeight="1" outlineLevel="1">
      <c r="B69" s="199"/>
      <c r="C69" s="200"/>
      <c r="D69" s="201"/>
      <c r="E69" s="222"/>
      <c r="F69" s="223"/>
      <c r="G69" s="179">
        <f t="shared" si="13"/>
        <v>0</v>
      </c>
      <c r="H69" s="207" t="s">
        <v>142</v>
      </c>
      <c r="I69" s="181">
        <v>0</v>
      </c>
      <c r="J69" s="179">
        <f t="shared" si="9"/>
        <v>0</v>
      </c>
      <c r="K69" s="224"/>
      <c r="L69" s="184"/>
      <c r="M69" s="198"/>
      <c r="N69" s="186">
        <f t="shared" si="10"/>
        <v>0</v>
      </c>
      <c r="O69" s="187">
        <f t="shared" si="11"/>
        <v>0</v>
      </c>
      <c r="P69" s="188">
        <v>0</v>
      </c>
      <c r="Q69" s="189">
        <f t="shared" si="12"/>
        <v>0</v>
      </c>
      <c r="R69" s="225"/>
      <c r="S69" s="226"/>
      <c r="T69" s="181">
        <v>0</v>
      </c>
      <c r="U69" s="181">
        <v>0</v>
      </c>
      <c r="V69" s="192">
        <f t="shared" si="5"/>
        <v>1</v>
      </c>
      <c r="W69" s="193">
        <f t="shared" si="6"/>
        <v>0</v>
      </c>
      <c r="X69" s="193">
        <f t="shared" si="7"/>
        <v>0</v>
      </c>
      <c r="Y69" s="193">
        <f t="shared" si="8"/>
        <v>0</v>
      </c>
      <c r="Z69" s="193">
        <f t="shared" si="7"/>
        <v>0</v>
      </c>
      <c r="AB69" s="169"/>
      <c r="AC69" s="169"/>
      <c r="AD69" s="170"/>
      <c r="AE69" s="169"/>
      <c r="AF69" s="170"/>
      <c r="AG69" s="171"/>
      <c r="AH69" s="172"/>
      <c r="AI69" s="172"/>
      <c r="AJ69" s="173"/>
      <c r="AK69" s="169"/>
      <c r="AL69" s="169"/>
      <c r="AM69" s="169"/>
      <c r="AN69" s="169"/>
    </row>
    <row r="70" spans="2:40" s="122" customFormat="1" ht="15.75" collapsed="1">
      <c r="B70" s="202">
        <v>0.3</v>
      </c>
      <c r="C70" s="203" t="s">
        <v>186</v>
      </c>
      <c r="D70" s="204"/>
      <c r="E70" s="205" t="s">
        <v>142</v>
      </c>
      <c r="F70" s="206">
        <f>SUM(F71:F85)</f>
        <v>0</v>
      </c>
      <c r="G70" s="206">
        <f>IF(AND(F70&lt;&gt;0,$D$31&lt;&gt;0),F70/$D$31,0)</f>
        <v>0</v>
      </c>
      <c r="H70" s="207" t="s">
        <v>142</v>
      </c>
      <c r="I70" s="208" t="s">
        <v>142</v>
      </c>
      <c r="J70" s="209">
        <f>SUM(J71:J85)</f>
        <v>0</v>
      </c>
      <c r="K70" s="210" t="s">
        <v>142</v>
      </c>
      <c r="L70" s="211" t="s">
        <v>142</v>
      </c>
      <c r="M70" s="212" t="s">
        <v>142</v>
      </c>
      <c r="N70" s="213" t="s">
        <v>142</v>
      </c>
      <c r="O70" s="214">
        <f>SUM(O71:O85)</f>
        <v>0</v>
      </c>
      <c r="P70" s="215" t="s">
        <v>142</v>
      </c>
      <c r="Q70" s="216">
        <f>SUM(Q71:Q85)</f>
        <v>0</v>
      </c>
      <c r="R70" s="217" t="s">
        <v>142</v>
      </c>
      <c r="S70" s="218" t="s">
        <v>142</v>
      </c>
      <c r="T70" s="219">
        <f>IF(W70&lt;&gt;0,W70/($F$123+$O$123),0)</f>
        <v>0</v>
      </c>
      <c r="U70" s="219">
        <f>IF(Y70&lt;&gt;0,Y70/($F$123+$O$123),0)</f>
        <v>0</v>
      </c>
      <c r="V70" s="220">
        <f t="shared" si="5"/>
        <v>1</v>
      </c>
      <c r="W70" s="221">
        <f>SUM(W71:W85)</f>
        <v>0</v>
      </c>
      <c r="X70" s="221">
        <f t="shared" si="7"/>
        <v>0</v>
      </c>
      <c r="Y70" s="221">
        <f>SUM(Y71:Y85)</f>
        <v>0</v>
      </c>
      <c r="Z70" s="221">
        <f t="shared" si="7"/>
        <v>0</v>
      </c>
      <c r="AB70" s="169"/>
      <c r="AC70" s="169"/>
      <c r="AD70" s="170"/>
      <c r="AE70" s="169"/>
      <c r="AF70" s="170"/>
      <c r="AG70" s="171"/>
      <c r="AH70" s="172"/>
      <c r="AI70" s="172"/>
      <c r="AJ70" s="173"/>
      <c r="AK70" s="169"/>
      <c r="AL70" s="169"/>
      <c r="AM70" s="169"/>
      <c r="AN70" s="169"/>
    </row>
    <row r="71" spans="2:40" s="122" customFormat="1" ht="15.6" hidden="1" customHeight="1" outlineLevel="1">
      <c r="B71" s="174">
        <v>0.3</v>
      </c>
      <c r="C71" s="175" t="s">
        <v>186</v>
      </c>
      <c r="D71" s="176"/>
      <c r="E71" s="222"/>
      <c r="F71" s="223"/>
      <c r="G71" s="179">
        <f>IF(AND(F71&lt;&gt;0,$D$31&lt;&gt;0),F71/$D$31,0)</f>
        <v>0</v>
      </c>
      <c r="H71" s="207" t="s">
        <v>142</v>
      </c>
      <c r="I71" s="181">
        <v>0</v>
      </c>
      <c r="J71" s="179">
        <f t="shared" ref="J71:J85" si="14">I71*F71</f>
        <v>0</v>
      </c>
      <c r="K71" s="224"/>
      <c r="L71" s="184"/>
      <c r="M71" s="198"/>
      <c r="N71" s="186">
        <f>IF(M71&lt;&gt;0,INT(59/M71),0)</f>
        <v>0</v>
      </c>
      <c r="O71" s="187">
        <f>F71*N71</f>
        <v>0</v>
      </c>
      <c r="P71" s="188">
        <v>0</v>
      </c>
      <c r="Q71" s="189">
        <f>O71*P71</f>
        <v>0</v>
      </c>
      <c r="R71" s="225"/>
      <c r="S71" s="226"/>
      <c r="T71" s="181">
        <v>0</v>
      </c>
      <c r="U71" s="181">
        <v>0</v>
      </c>
      <c r="V71" s="192">
        <f t="shared" si="5"/>
        <v>1</v>
      </c>
      <c r="W71" s="193">
        <f t="shared" si="6"/>
        <v>0</v>
      </c>
      <c r="X71" s="193">
        <f t="shared" si="7"/>
        <v>0</v>
      </c>
      <c r="Y71" s="193">
        <f t="shared" si="8"/>
        <v>0</v>
      </c>
      <c r="Z71" s="193">
        <f t="shared" si="7"/>
        <v>0</v>
      </c>
      <c r="AB71" s="169"/>
      <c r="AC71" s="169"/>
      <c r="AD71" s="170"/>
      <c r="AE71" s="169"/>
      <c r="AF71" s="170"/>
      <c r="AG71" s="171"/>
      <c r="AH71" s="172"/>
      <c r="AI71" s="172"/>
      <c r="AJ71" s="173"/>
      <c r="AK71" s="169"/>
      <c r="AL71" s="169"/>
      <c r="AM71" s="169"/>
      <c r="AN71" s="169"/>
    </row>
    <row r="72" spans="2:40" s="122" customFormat="1" ht="15.6" hidden="1" customHeight="1" outlineLevel="1">
      <c r="B72" s="194"/>
      <c r="C72" s="195"/>
      <c r="D72" s="196"/>
      <c r="E72" s="222"/>
      <c r="F72" s="223"/>
      <c r="G72" s="179">
        <f>IF(AND(F72&lt;&gt;0,$D$31&lt;&gt;0),F72/$D$31,0)</f>
        <v>0</v>
      </c>
      <c r="H72" s="207" t="s">
        <v>142</v>
      </c>
      <c r="I72" s="181">
        <v>0</v>
      </c>
      <c r="J72" s="179">
        <f t="shared" si="14"/>
        <v>0</v>
      </c>
      <c r="K72" s="224"/>
      <c r="L72" s="184"/>
      <c r="M72" s="198"/>
      <c r="N72" s="186">
        <f t="shared" ref="N72:N85" si="15">IF(M72&lt;&gt;0,INT(59/M72),0)</f>
        <v>0</v>
      </c>
      <c r="O72" s="187">
        <f t="shared" ref="O72:O85" si="16">F72*N72</f>
        <v>0</v>
      </c>
      <c r="P72" s="188">
        <v>0</v>
      </c>
      <c r="Q72" s="189">
        <f t="shared" ref="Q72:Q85" si="17">O72*P72</f>
        <v>0</v>
      </c>
      <c r="R72" s="225"/>
      <c r="S72" s="226"/>
      <c r="T72" s="181">
        <v>0</v>
      </c>
      <c r="U72" s="181">
        <v>0</v>
      </c>
      <c r="V72" s="192">
        <f t="shared" si="5"/>
        <v>1</v>
      </c>
      <c r="W72" s="193">
        <f t="shared" si="6"/>
        <v>0</v>
      </c>
      <c r="X72" s="193">
        <f t="shared" si="7"/>
        <v>0</v>
      </c>
      <c r="Y72" s="193">
        <f t="shared" si="8"/>
        <v>0</v>
      </c>
      <c r="Z72" s="193">
        <f t="shared" si="7"/>
        <v>0</v>
      </c>
      <c r="AB72" s="169"/>
      <c r="AC72" s="169"/>
      <c r="AD72" s="170"/>
      <c r="AE72" s="169"/>
      <c r="AF72" s="170"/>
      <c r="AG72" s="171"/>
      <c r="AH72" s="172"/>
      <c r="AI72" s="172"/>
      <c r="AJ72" s="173"/>
      <c r="AK72" s="169"/>
      <c r="AL72" s="169"/>
      <c r="AM72" s="169"/>
      <c r="AN72" s="169"/>
    </row>
    <row r="73" spans="2:40" s="122" customFormat="1" ht="15.6" hidden="1" customHeight="1" outlineLevel="1">
      <c r="B73" s="194"/>
      <c r="C73" s="195"/>
      <c r="D73" s="196"/>
      <c r="E73" s="222"/>
      <c r="F73" s="223"/>
      <c r="G73" s="179">
        <f t="shared" ref="G73:G85" si="18">IF(AND(F73&lt;&gt;0,$D$31&lt;&gt;0),F73/$D$31,0)</f>
        <v>0</v>
      </c>
      <c r="H73" s="207" t="s">
        <v>142</v>
      </c>
      <c r="I73" s="181">
        <v>0</v>
      </c>
      <c r="J73" s="179">
        <f t="shared" si="14"/>
        <v>0</v>
      </c>
      <c r="K73" s="224"/>
      <c r="L73" s="184"/>
      <c r="M73" s="198"/>
      <c r="N73" s="186">
        <f t="shared" si="15"/>
        <v>0</v>
      </c>
      <c r="O73" s="187">
        <f t="shared" si="16"/>
        <v>0</v>
      </c>
      <c r="P73" s="188">
        <v>0</v>
      </c>
      <c r="Q73" s="189">
        <f t="shared" si="17"/>
        <v>0</v>
      </c>
      <c r="R73" s="225"/>
      <c r="S73" s="226"/>
      <c r="T73" s="181">
        <v>0</v>
      </c>
      <c r="U73" s="181">
        <v>0</v>
      </c>
      <c r="V73" s="192">
        <f t="shared" si="5"/>
        <v>1</v>
      </c>
      <c r="W73" s="193">
        <f t="shared" si="6"/>
        <v>0</v>
      </c>
      <c r="X73" s="193">
        <f t="shared" si="7"/>
        <v>0</v>
      </c>
      <c r="Y73" s="193">
        <f t="shared" si="8"/>
        <v>0</v>
      </c>
      <c r="Z73" s="193">
        <f t="shared" si="7"/>
        <v>0</v>
      </c>
      <c r="AB73" s="169"/>
      <c r="AC73" s="169"/>
      <c r="AD73" s="170"/>
      <c r="AE73" s="169"/>
      <c r="AF73" s="170"/>
      <c r="AG73" s="171"/>
      <c r="AH73" s="172"/>
      <c r="AI73" s="172"/>
      <c r="AJ73" s="173"/>
      <c r="AK73" s="169"/>
      <c r="AL73" s="169"/>
      <c r="AM73" s="169"/>
      <c r="AN73" s="169"/>
    </row>
    <row r="74" spans="2:40" s="122" customFormat="1" ht="15.6" hidden="1" customHeight="1" outlineLevel="1">
      <c r="B74" s="194"/>
      <c r="C74" s="195"/>
      <c r="D74" s="196"/>
      <c r="E74" s="222"/>
      <c r="F74" s="223"/>
      <c r="G74" s="179">
        <f t="shared" si="18"/>
        <v>0</v>
      </c>
      <c r="H74" s="207" t="s">
        <v>142</v>
      </c>
      <c r="I74" s="181">
        <v>0</v>
      </c>
      <c r="J74" s="179">
        <f t="shared" si="14"/>
        <v>0</v>
      </c>
      <c r="K74" s="224"/>
      <c r="L74" s="184"/>
      <c r="M74" s="198"/>
      <c r="N74" s="186">
        <f t="shared" si="15"/>
        <v>0</v>
      </c>
      <c r="O74" s="187">
        <f t="shared" si="16"/>
        <v>0</v>
      </c>
      <c r="P74" s="188">
        <v>0</v>
      </c>
      <c r="Q74" s="189">
        <f t="shared" si="17"/>
        <v>0</v>
      </c>
      <c r="R74" s="225"/>
      <c r="S74" s="226"/>
      <c r="T74" s="181">
        <v>0</v>
      </c>
      <c r="U74" s="181">
        <v>0</v>
      </c>
      <c r="V74" s="192">
        <f t="shared" si="5"/>
        <v>1</v>
      </c>
      <c r="W74" s="193">
        <f t="shared" si="6"/>
        <v>0</v>
      </c>
      <c r="X74" s="193">
        <f t="shared" si="7"/>
        <v>0</v>
      </c>
      <c r="Y74" s="193">
        <f t="shared" si="8"/>
        <v>0</v>
      </c>
      <c r="Z74" s="193">
        <f t="shared" si="7"/>
        <v>0</v>
      </c>
      <c r="AB74" s="169"/>
      <c r="AC74" s="169"/>
      <c r="AD74" s="170"/>
      <c r="AE74" s="169"/>
      <c r="AF74" s="170"/>
      <c r="AG74" s="171"/>
      <c r="AH74" s="172"/>
      <c r="AI74" s="172"/>
      <c r="AJ74" s="173"/>
      <c r="AK74" s="169"/>
      <c r="AL74" s="169"/>
      <c r="AM74" s="169"/>
      <c r="AN74" s="169"/>
    </row>
    <row r="75" spans="2:40" s="122" customFormat="1" ht="15.6" hidden="1" customHeight="1" outlineLevel="1">
      <c r="B75" s="194"/>
      <c r="C75" s="195"/>
      <c r="D75" s="196"/>
      <c r="E75" s="222"/>
      <c r="F75" s="223"/>
      <c r="G75" s="179">
        <f t="shared" si="18"/>
        <v>0</v>
      </c>
      <c r="H75" s="207" t="s">
        <v>142</v>
      </c>
      <c r="I75" s="181">
        <v>0</v>
      </c>
      <c r="J75" s="179">
        <f t="shared" si="14"/>
        <v>0</v>
      </c>
      <c r="K75" s="224"/>
      <c r="L75" s="184"/>
      <c r="M75" s="198"/>
      <c r="N75" s="186">
        <f t="shared" si="15"/>
        <v>0</v>
      </c>
      <c r="O75" s="187">
        <f t="shared" si="16"/>
        <v>0</v>
      </c>
      <c r="P75" s="188">
        <v>0</v>
      </c>
      <c r="Q75" s="189">
        <f t="shared" si="17"/>
        <v>0</v>
      </c>
      <c r="R75" s="225"/>
      <c r="S75" s="226"/>
      <c r="T75" s="181">
        <v>0</v>
      </c>
      <c r="U75" s="181">
        <v>0</v>
      </c>
      <c r="V75" s="192">
        <f t="shared" si="5"/>
        <v>1</v>
      </c>
      <c r="W75" s="193">
        <f t="shared" si="6"/>
        <v>0</v>
      </c>
      <c r="X75" s="193">
        <f t="shared" si="7"/>
        <v>0</v>
      </c>
      <c r="Y75" s="193">
        <f t="shared" si="8"/>
        <v>0</v>
      </c>
      <c r="Z75" s="193">
        <f t="shared" si="7"/>
        <v>0</v>
      </c>
      <c r="AB75" s="169"/>
      <c r="AC75" s="169"/>
      <c r="AD75" s="170"/>
      <c r="AE75" s="169"/>
      <c r="AF75" s="170"/>
      <c r="AG75" s="171"/>
      <c r="AH75" s="172"/>
      <c r="AI75" s="172"/>
      <c r="AJ75" s="173"/>
      <c r="AK75" s="169"/>
      <c r="AL75" s="169"/>
      <c r="AM75" s="169"/>
      <c r="AN75" s="169"/>
    </row>
    <row r="76" spans="2:40" s="122" customFormat="1" ht="15.6" hidden="1" customHeight="1" outlineLevel="1">
      <c r="B76" s="194"/>
      <c r="C76" s="195"/>
      <c r="D76" s="196"/>
      <c r="E76" s="222"/>
      <c r="F76" s="223"/>
      <c r="G76" s="179">
        <f t="shared" si="18"/>
        <v>0</v>
      </c>
      <c r="H76" s="207" t="s">
        <v>142</v>
      </c>
      <c r="I76" s="181">
        <v>0</v>
      </c>
      <c r="J76" s="179">
        <f t="shared" si="14"/>
        <v>0</v>
      </c>
      <c r="K76" s="224"/>
      <c r="L76" s="184"/>
      <c r="M76" s="198"/>
      <c r="N76" s="186">
        <f t="shared" si="15"/>
        <v>0</v>
      </c>
      <c r="O76" s="187">
        <f t="shared" si="16"/>
        <v>0</v>
      </c>
      <c r="P76" s="188">
        <v>0</v>
      </c>
      <c r="Q76" s="189">
        <f t="shared" si="17"/>
        <v>0</v>
      </c>
      <c r="R76" s="225"/>
      <c r="S76" s="226"/>
      <c r="T76" s="181">
        <v>0</v>
      </c>
      <c r="U76" s="181">
        <v>0</v>
      </c>
      <c r="V76" s="192">
        <f t="shared" si="5"/>
        <v>1</v>
      </c>
      <c r="W76" s="193">
        <f t="shared" si="6"/>
        <v>0</v>
      </c>
      <c r="X76" s="193">
        <f t="shared" si="7"/>
        <v>0</v>
      </c>
      <c r="Y76" s="193">
        <f t="shared" si="8"/>
        <v>0</v>
      </c>
      <c r="Z76" s="193">
        <f t="shared" si="7"/>
        <v>0</v>
      </c>
      <c r="AB76" s="169"/>
      <c r="AC76" s="169"/>
      <c r="AD76" s="170"/>
      <c r="AE76" s="169"/>
      <c r="AF76" s="170"/>
      <c r="AG76" s="171"/>
      <c r="AH76" s="172"/>
      <c r="AI76" s="172"/>
      <c r="AJ76" s="173"/>
      <c r="AK76" s="169"/>
      <c r="AL76" s="169"/>
      <c r="AM76" s="169"/>
      <c r="AN76" s="169"/>
    </row>
    <row r="77" spans="2:40" s="122" customFormat="1" ht="15.6" hidden="1" customHeight="1" outlineLevel="1">
      <c r="B77" s="194"/>
      <c r="C77" s="195"/>
      <c r="D77" s="196"/>
      <c r="E77" s="222"/>
      <c r="F77" s="223"/>
      <c r="G77" s="179">
        <f t="shared" si="18"/>
        <v>0</v>
      </c>
      <c r="H77" s="207" t="s">
        <v>142</v>
      </c>
      <c r="I77" s="181">
        <v>0</v>
      </c>
      <c r="J77" s="179">
        <f t="shared" si="14"/>
        <v>0</v>
      </c>
      <c r="K77" s="224"/>
      <c r="L77" s="184"/>
      <c r="M77" s="198"/>
      <c r="N77" s="186">
        <f t="shared" si="15"/>
        <v>0</v>
      </c>
      <c r="O77" s="187">
        <f t="shared" si="16"/>
        <v>0</v>
      </c>
      <c r="P77" s="188">
        <v>0</v>
      </c>
      <c r="Q77" s="189">
        <f t="shared" si="17"/>
        <v>0</v>
      </c>
      <c r="R77" s="225"/>
      <c r="S77" s="226"/>
      <c r="T77" s="181">
        <v>0</v>
      </c>
      <c r="U77" s="181">
        <v>0</v>
      </c>
      <c r="V77" s="192">
        <f t="shared" si="5"/>
        <v>1</v>
      </c>
      <c r="W77" s="193">
        <f t="shared" si="6"/>
        <v>0</v>
      </c>
      <c r="X77" s="193">
        <f t="shared" si="7"/>
        <v>0</v>
      </c>
      <c r="Y77" s="193">
        <f t="shared" si="8"/>
        <v>0</v>
      </c>
      <c r="Z77" s="193">
        <f t="shared" si="7"/>
        <v>0</v>
      </c>
      <c r="AB77" s="169"/>
      <c r="AC77" s="169"/>
      <c r="AD77" s="170"/>
      <c r="AE77" s="169"/>
      <c r="AF77" s="170"/>
      <c r="AG77" s="171"/>
      <c r="AH77" s="172"/>
      <c r="AI77" s="172"/>
      <c r="AJ77" s="173"/>
      <c r="AK77" s="169"/>
      <c r="AL77" s="169"/>
      <c r="AM77" s="169"/>
      <c r="AN77" s="169"/>
    </row>
    <row r="78" spans="2:40" s="122" customFormat="1" ht="15.6" hidden="1" customHeight="1" outlineLevel="1">
      <c r="B78" s="194"/>
      <c r="C78" s="195"/>
      <c r="D78" s="196"/>
      <c r="E78" s="222"/>
      <c r="F78" s="223"/>
      <c r="G78" s="179">
        <f t="shared" si="18"/>
        <v>0</v>
      </c>
      <c r="H78" s="207" t="s">
        <v>142</v>
      </c>
      <c r="I78" s="181">
        <v>0</v>
      </c>
      <c r="J78" s="179">
        <f t="shared" si="14"/>
        <v>0</v>
      </c>
      <c r="K78" s="224"/>
      <c r="L78" s="184"/>
      <c r="M78" s="198"/>
      <c r="N78" s="186">
        <f t="shared" si="15"/>
        <v>0</v>
      </c>
      <c r="O78" s="187">
        <f t="shared" si="16"/>
        <v>0</v>
      </c>
      <c r="P78" s="188">
        <v>0</v>
      </c>
      <c r="Q78" s="189">
        <f t="shared" si="17"/>
        <v>0</v>
      </c>
      <c r="R78" s="225"/>
      <c r="S78" s="226"/>
      <c r="T78" s="181">
        <v>0</v>
      </c>
      <c r="U78" s="181">
        <v>0</v>
      </c>
      <c r="V78" s="192">
        <f t="shared" si="5"/>
        <v>1</v>
      </c>
      <c r="W78" s="193">
        <f t="shared" si="6"/>
        <v>0</v>
      </c>
      <c r="X78" s="193">
        <f t="shared" si="7"/>
        <v>0</v>
      </c>
      <c r="Y78" s="193">
        <f t="shared" si="8"/>
        <v>0</v>
      </c>
      <c r="Z78" s="193">
        <f t="shared" si="7"/>
        <v>0</v>
      </c>
      <c r="AB78" s="169"/>
      <c r="AC78" s="169"/>
      <c r="AD78" s="170"/>
      <c r="AE78" s="169"/>
      <c r="AF78" s="170"/>
      <c r="AG78" s="171"/>
      <c r="AH78" s="172"/>
      <c r="AI78" s="172"/>
      <c r="AJ78" s="173"/>
      <c r="AK78" s="169"/>
      <c r="AL78" s="169"/>
      <c r="AM78" s="169"/>
      <c r="AN78" s="169"/>
    </row>
    <row r="79" spans="2:40" s="122" customFormat="1" ht="15.6" hidden="1" customHeight="1" outlineLevel="1">
      <c r="B79" s="194"/>
      <c r="C79" s="195"/>
      <c r="D79" s="196"/>
      <c r="E79" s="222"/>
      <c r="F79" s="223"/>
      <c r="G79" s="179">
        <f t="shared" si="18"/>
        <v>0</v>
      </c>
      <c r="H79" s="207" t="s">
        <v>142</v>
      </c>
      <c r="I79" s="181">
        <v>0</v>
      </c>
      <c r="J79" s="179">
        <f t="shared" si="14"/>
        <v>0</v>
      </c>
      <c r="K79" s="224"/>
      <c r="L79" s="184"/>
      <c r="M79" s="198"/>
      <c r="N79" s="186">
        <f t="shared" si="15"/>
        <v>0</v>
      </c>
      <c r="O79" s="187">
        <f t="shared" si="16"/>
        <v>0</v>
      </c>
      <c r="P79" s="188">
        <v>0</v>
      </c>
      <c r="Q79" s="189">
        <f t="shared" si="17"/>
        <v>0</v>
      </c>
      <c r="R79" s="225"/>
      <c r="S79" s="226"/>
      <c r="T79" s="181">
        <v>0</v>
      </c>
      <c r="U79" s="181">
        <v>0</v>
      </c>
      <c r="V79" s="192">
        <f t="shared" si="5"/>
        <v>1</v>
      </c>
      <c r="W79" s="193">
        <f t="shared" si="6"/>
        <v>0</v>
      </c>
      <c r="X79" s="193">
        <f t="shared" si="7"/>
        <v>0</v>
      </c>
      <c r="Y79" s="193">
        <f t="shared" si="8"/>
        <v>0</v>
      </c>
      <c r="Z79" s="193">
        <f t="shared" si="7"/>
        <v>0</v>
      </c>
      <c r="AB79" s="169"/>
      <c r="AC79" s="169"/>
      <c r="AD79" s="170"/>
      <c r="AE79" s="169"/>
      <c r="AF79" s="170"/>
      <c r="AG79" s="171"/>
      <c r="AH79" s="172"/>
      <c r="AI79" s="172"/>
      <c r="AJ79" s="173"/>
      <c r="AK79" s="169"/>
      <c r="AL79" s="169"/>
      <c r="AM79" s="169"/>
      <c r="AN79" s="169"/>
    </row>
    <row r="80" spans="2:40" s="122" customFormat="1" ht="15.6" hidden="1" customHeight="1" outlineLevel="1">
      <c r="B80" s="194"/>
      <c r="C80" s="195"/>
      <c r="D80" s="196"/>
      <c r="E80" s="222"/>
      <c r="F80" s="223"/>
      <c r="G80" s="179">
        <f t="shared" si="18"/>
        <v>0</v>
      </c>
      <c r="H80" s="207" t="s">
        <v>142</v>
      </c>
      <c r="I80" s="181">
        <v>0</v>
      </c>
      <c r="J80" s="179">
        <f t="shared" si="14"/>
        <v>0</v>
      </c>
      <c r="K80" s="224"/>
      <c r="L80" s="184"/>
      <c r="M80" s="198"/>
      <c r="N80" s="186">
        <f t="shared" si="15"/>
        <v>0</v>
      </c>
      <c r="O80" s="187">
        <f t="shared" si="16"/>
        <v>0</v>
      </c>
      <c r="P80" s="188">
        <v>0</v>
      </c>
      <c r="Q80" s="189">
        <f t="shared" si="17"/>
        <v>0</v>
      </c>
      <c r="R80" s="225"/>
      <c r="S80" s="226"/>
      <c r="T80" s="181">
        <v>0</v>
      </c>
      <c r="U80" s="181">
        <v>0</v>
      </c>
      <c r="V80" s="192">
        <f t="shared" si="5"/>
        <v>1</v>
      </c>
      <c r="W80" s="193">
        <f t="shared" si="6"/>
        <v>0</v>
      </c>
      <c r="X80" s="193">
        <f t="shared" si="7"/>
        <v>0</v>
      </c>
      <c r="Y80" s="193">
        <f t="shared" si="8"/>
        <v>0</v>
      </c>
      <c r="Z80" s="193">
        <f t="shared" si="7"/>
        <v>0</v>
      </c>
      <c r="AB80" s="169"/>
      <c r="AC80" s="169"/>
      <c r="AD80" s="170"/>
      <c r="AE80" s="169"/>
      <c r="AF80" s="170"/>
      <c r="AG80" s="171"/>
      <c r="AH80" s="172"/>
      <c r="AI80" s="172"/>
      <c r="AJ80" s="173"/>
      <c r="AK80" s="169"/>
      <c r="AL80" s="169"/>
      <c r="AM80" s="169"/>
      <c r="AN80" s="169"/>
    </row>
    <row r="81" spans="2:40" s="122" customFormat="1" ht="15.6" hidden="1" customHeight="1" outlineLevel="1">
      <c r="B81" s="194"/>
      <c r="C81" s="195"/>
      <c r="D81" s="196"/>
      <c r="E81" s="222"/>
      <c r="F81" s="223"/>
      <c r="G81" s="179">
        <f t="shared" si="18"/>
        <v>0</v>
      </c>
      <c r="H81" s="207" t="s">
        <v>142</v>
      </c>
      <c r="I81" s="181">
        <v>0</v>
      </c>
      <c r="J81" s="179">
        <f t="shared" si="14"/>
        <v>0</v>
      </c>
      <c r="K81" s="224"/>
      <c r="L81" s="184"/>
      <c r="M81" s="198"/>
      <c r="N81" s="186">
        <f t="shared" si="15"/>
        <v>0</v>
      </c>
      <c r="O81" s="187">
        <f t="shared" si="16"/>
        <v>0</v>
      </c>
      <c r="P81" s="188">
        <v>0</v>
      </c>
      <c r="Q81" s="189">
        <f t="shared" si="17"/>
        <v>0</v>
      </c>
      <c r="R81" s="225"/>
      <c r="S81" s="226"/>
      <c r="T81" s="181">
        <v>0</v>
      </c>
      <c r="U81" s="181">
        <v>0</v>
      </c>
      <c r="V81" s="192">
        <f t="shared" si="5"/>
        <v>1</v>
      </c>
      <c r="W81" s="193">
        <f t="shared" si="6"/>
        <v>0</v>
      </c>
      <c r="X81" s="193">
        <f t="shared" si="7"/>
        <v>0</v>
      </c>
      <c r="Y81" s="193">
        <f t="shared" si="8"/>
        <v>0</v>
      </c>
      <c r="Z81" s="193">
        <f t="shared" si="7"/>
        <v>0</v>
      </c>
      <c r="AB81" s="169"/>
      <c r="AC81" s="169"/>
      <c r="AD81" s="170"/>
      <c r="AE81" s="169"/>
      <c r="AF81" s="170"/>
      <c r="AG81" s="171"/>
      <c r="AH81" s="172"/>
      <c r="AI81" s="172"/>
      <c r="AJ81" s="173"/>
      <c r="AK81" s="169"/>
      <c r="AL81" s="169"/>
      <c r="AM81" s="169"/>
      <c r="AN81" s="169"/>
    </row>
    <row r="82" spans="2:40" s="122" customFormat="1" ht="15.6" hidden="1" customHeight="1" outlineLevel="1">
      <c r="B82" s="194"/>
      <c r="C82" s="195"/>
      <c r="D82" s="196"/>
      <c r="E82" s="222"/>
      <c r="F82" s="223"/>
      <c r="G82" s="179">
        <f t="shared" si="18"/>
        <v>0</v>
      </c>
      <c r="H82" s="207" t="s">
        <v>142</v>
      </c>
      <c r="I82" s="181">
        <v>0</v>
      </c>
      <c r="J82" s="179">
        <f t="shared" si="14"/>
        <v>0</v>
      </c>
      <c r="K82" s="224"/>
      <c r="L82" s="184"/>
      <c r="M82" s="198"/>
      <c r="N82" s="186">
        <f t="shared" si="15"/>
        <v>0</v>
      </c>
      <c r="O82" s="187">
        <f t="shared" si="16"/>
        <v>0</v>
      </c>
      <c r="P82" s="188">
        <v>0</v>
      </c>
      <c r="Q82" s="189">
        <f t="shared" si="17"/>
        <v>0</v>
      </c>
      <c r="R82" s="225"/>
      <c r="S82" s="226"/>
      <c r="T82" s="181">
        <v>0</v>
      </c>
      <c r="U82" s="181">
        <v>0</v>
      </c>
      <c r="V82" s="192">
        <f t="shared" si="5"/>
        <v>1</v>
      </c>
      <c r="W82" s="193">
        <f t="shared" si="6"/>
        <v>0</v>
      </c>
      <c r="X82" s="193">
        <f t="shared" si="7"/>
        <v>0</v>
      </c>
      <c r="Y82" s="193">
        <f t="shared" si="8"/>
        <v>0</v>
      </c>
      <c r="Z82" s="193">
        <f t="shared" si="7"/>
        <v>0</v>
      </c>
      <c r="AB82" s="169"/>
      <c r="AC82" s="169"/>
      <c r="AD82" s="170"/>
      <c r="AE82" s="169"/>
      <c r="AF82" s="170"/>
      <c r="AG82" s="171"/>
      <c r="AH82" s="172"/>
      <c r="AI82" s="172"/>
      <c r="AJ82" s="173"/>
      <c r="AK82" s="169"/>
      <c r="AL82" s="169"/>
      <c r="AM82" s="169"/>
      <c r="AN82" s="169"/>
    </row>
    <row r="83" spans="2:40" s="122" customFormat="1" ht="15.6" hidden="1" customHeight="1" outlineLevel="1">
      <c r="B83" s="194"/>
      <c r="C83" s="195"/>
      <c r="D83" s="196"/>
      <c r="E83" s="222"/>
      <c r="F83" s="223"/>
      <c r="G83" s="179">
        <f t="shared" si="18"/>
        <v>0</v>
      </c>
      <c r="H83" s="207" t="s">
        <v>142</v>
      </c>
      <c r="I83" s="181">
        <v>0</v>
      </c>
      <c r="J83" s="179">
        <f t="shared" si="14"/>
        <v>0</v>
      </c>
      <c r="K83" s="224"/>
      <c r="L83" s="184"/>
      <c r="M83" s="198"/>
      <c r="N83" s="186">
        <f t="shared" si="15"/>
        <v>0</v>
      </c>
      <c r="O83" s="187">
        <f t="shared" si="16"/>
        <v>0</v>
      </c>
      <c r="P83" s="188">
        <v>0</v>
      </c>
      <c r="Q83" s="189">
        <f t="shared" si="17"/>
        <v>0</v>
      </c>
      <c r="R83" s="225"/>
      <c r="S83" s="226"/>
      <c r="T83" s="181">
        <v>0</v>
      </c>
      <c r="U83" s="181">
        <v>0</v>
      </c>
      <c r="V83" s="192">
        <f t="shared" si="5"/>
        <v>1</v>
      </c>
      <c r="W83" s="193">
        <f t="shared" si="6"/>
        <v>0</v>
      </c>
      <c r="X83" s="193">
        <f t="shared" si="7"/>
        <v>0</v>
      </c>
      <c r="Y83" s="193">
        <f t="shared" si="8"/>
        <v>0</v>
      </c>
      <c r="Z83" s="193">
        <f t="shared" si="7"/>
        <v>0</v>
      </c>
      <c r="AB83" s="169"/>
      <c r="AC83" s="169"/>
      <c r="AD83" s="170"/>
      <c r="AE83" s="169"/>
      <c r="AF83" s="170"/>
      <c r="AG83" s="171"/>
      <c r="AH83" s="172"/>
      <c r="AI83" s="172"/>
      <c r="AJ83" s="173"/>
      <c r="AK83" s="169"/>
      <c r="AL83" s="169"/>
      <c r="AM83" s="169"/>
      <c r="AN83" s="169"/>
    </row>
    <row r="84" spans="2:40" s="122" customFormat="1" ht="15.6" hidden="1" customHeight="1" outlineLevel="1">
      <c r="B84" s="194"/>
      <c r="C84" s="195"/>
      <c r="D84" s="196"/>
      <c r="E84" s="222"/>
      <c r="F84" s="223"/>
      <c r="G84" s="179">
        <f t="shared" si="18"/>
        <v>0</v>
      </c>
      <c r="H84" s="207" t="s">
        <v>142</v>
      </c>
      <c r="I84" s="181">
        <v>0</v>
      </c>
      <c r="J84" s="179">
        <f t="shared" si="14"/>
        <v>0</v>
      </c>
      <c r="K84" s="224"/>
      <c r="L84" s="184"/>
      <c r="M84" s="198"/>
      <c r="N84" s="186">
        <f t="shared" si="15"/>
        <v>0</v>
      </c>
      <c r="O84" s="187">
        <f t="shared" si="16"/>
        <v>0</v>
      </c>
      <c r="P84" s="188">
        <v>0</v>
      </c>
      <c r="Q84" s="189">
        <f t="shared" si="17"/>
        <v>0</v>
      </c>
      <c r="R84" s="225"/>
      <c r="S84" s="226"/>
      <c r="T84" s="181">
        <v>0</v>
      </c>
      <c r="U84" s="181">
        <v>0</v>
      </c>
      <c r="V84" s="192">
        <f t="shared" si="5"/>
        <v>1</v>
      </c>
      <c r="W84" s="193">
        <f t="shared" si="6"/>
        <v>0</v>
      </c>
      <c r="X84" s="193">
        <f t="shared" si="7"/>
        <v>0</v>
      </c>
      <c r="Y84" s="193">
        <f t="shared" si="8"/>
        <v>0</v>
      </c>
      <c r="Z84" s="193">
        <f t="shared" si="7"/>
        <v>0</v>
      </c>
      <c r="AB84" s="169"/>
      <c r="AC84" s="169"/>
      <c r="AD84" s="170"/>
      <c r="AE84" s="169"/>
      <c r="AF84" s="170"/>
      <c r="AG84" s="171"/>
      <c r="AH84" s="172"/>
      <c r="AI84" s="172"/>
      <c r="AJ84" s="173"/>
      <c r="AK84" s="169"/>
      <c r="AL84" s="169"/>
      <c r="AM84" s="169"/>
      <c r="AN84" s="169"/>
    </row>
    <row r="85" spans="2:40" s="122" customFormat="1" ht="15.6" hidden="1" customHeight="1" outlineLevel="1">
      <c r="B85" s="199"/>
      <c r="C85" s="200"/>
      <c r="D85" s="201"/>
      <c r="E85" s="222"/>
      <c r="F85" s="223"/>
      <c r="G85" s="179">
        <f t="shared" si="18"/>
        <v>0</v>
      </c>
      <c r="H85" s="207" t="s">
        <v>142</v>
      </c>
      <c r="I85" s="181">
        <v>0</v>
      </c>
      <c r="J85" s="179">
        <f t="shared" si="14"/>
        <v>0</v>
      </c>
      <c r="K85" s="224"/>
      <c r="L85" s="184"/>
      <c r="M85" s="198"/>
      <c r="N85" s="186">
        <f t="shared" si="15"/>
        <v>0</v>
      </c>
      <c r="O85" s="187">
        <f t="shared" si="16"/>
        <v>0</v>
      </c>
      <c r="P85" s="188">
        <v>0</v>
      </c>
      <c r="Q85" s="189">
        <f t="shared" si="17"/>
        <v>0</v>
      </c>
      <c r="R85" s="225"/>
      <c r="S85" s="226"/>
      <c r="T85" s="181">
        <v>0</v>
      </c>
      <c r="U85" s="181">
        <v>0</v>
      </c>
      <c r="V85" s="192">
        <f t="shared" si="5"/>
        <v>1</v>
      </c>
      <c r="W85" s="193">
        <f t="shared" si="6"/>
        <v>0</v>
      </c>
      <c r="X85" s="193">
        <f t="shared" si="7"/>
        <v>0</v>
      </c>
      <c r="Y85" s="193">
        <f t="shared" si="8"/>
        <v>0</v>
      </c>
      <c r="Z85" s="193">
        <f t="shared" si="7"/>
        <v>0</v>
      </c>
      <c r="AB85" s="169"/>
      <c r="AC85" s="169"/>
      <c r="AD85" s="170"/>
      <c r="AE85" s="169"/>
      <c r="AF85" s="170"/>
      <c r="AG85" s="171"/>
      <c r="AH85" s="172"/>
      <c r="AI85" s="172"/>
      <c r="AJ85" s="173"/>
      <c r="AK85" s="169"/>
      <c r="AL85" s="169"/>
      <c r="AM85" s="169"/>
      <c r="AN85" s="169"/>
    </row>
    <row r="86" spans="2:40" s="122" customFormat="1" ht="16.149999999999999" customHeight="1" collapsed="1">
      <c r="B86" s="202">
        <v>0.4</v>
      </c>
      <c r="C86" s="203" t="s">
        <v>187</v>
      </c>
      <c r="D86" s="204"/>
      <c r="E86" s="205" t="s">
        <v>142</v>
      </c>
      <c r="F86" s="206">
        <f>SUM(F87:F101)</f>
        <v>0</v>
      </c>
      <c r="G86" s="206">
        <f>IF(AND(F86&lt;&gt;0,$D$31&lt;&gt;0),F86/$D$31,0)</f>
        <v>0</v>
      </c>
      <c r="H86" s="207" t="s">
        <v>142</v>
      </c>
      <c r="I86" s="208" t="s">
        <v>142</v>
      </c>
      <c r="J86" s="209">
        <f>SUM(J87:J101)</f>
        <v>0</v>
      </c>
      <c r="K86" s="210" t="s">
        <v>142</v>
      </c>
      <c r="L86" s="211" t="s">
        <v>142</v>
      </c>
      <c r="M86" s="212" t="s">
        <v>142</v>
      </c>
      <c r="N86" s="213" t="s">
        <v>142</v>
      </c>
      <c r="O86" s="214">
        <f>SUM(O87:O101)</f>
        <v>0</v>
      </c>
      <c r="P86" s="215" t="s">
        <v>142</v>
      </c>
      <c r="Q86" s="216">
        <f>SUM(Q87:Q101)</f>
        <v>0</v>
      </c>
      <c r="R86" s="217" t="s">
        <v>142</v>
      </c>
      <c r="S86" s="218" t="s">
        <v>142</v>
      </c>
      <c r="T86" s="219">
        <f>IF(W86&lt;&gt;0,W86/($F$139+$O$139),0)</f>
        <v>0</v>
      </c>
      <c r="U86" s="219">
        <f>IF(Y86&lt;&gt;0,Y86/($F$139+$O$139),0)</f>
        <v>0</v>
      </c>
      <c r="V86" s="220">
        <f t="shared" si="5"/>
        <v>1</v>
      </c>
      <c r="W86" s="221">
        <f>SUM(W87:W101)</f>
        <v>0</v>
      </c>
      <c r="X86" s="221">
        <f t="shared" si="7"/>
        <v>0</v>
      </c>
      <c r="Y86" s="221">
        <f>SUM(Y87:Y101)</f>
        <v>0</v>
      </c>
      <c r="Z86" s="221">
        <f t="shared" si="7"/>
        <v>0</v>
      </c>
      <c r="AB86" s="169"/>
      <c r="AC86" s="169"/>
      <c r="AD86" s="170"/>
      <c r="AE86" s="169"/>
      <c r="AF86" s="170"/>
      <c r="AG86" s="171"/>
      <c r="AH86" s="172"/>
      <c r="AI86" s="172"/>
      <c r="AJ86" s="173"/>
      <c r="AK86" s="169"/>
      <c r="AL86" s="169"/>
      <c r="AM86" s="169"/>
      <c r="AN86" s="169"/>
    </row>
    <row r="87" spans="2:40" s="122" customFormat="1" ht="16.149999999999999" hidden="1" customHeight="1" outlineLevel="1">
      <c r="B87" s="174">
        <v>0.4</v>
      </c>
      <c r="C87" s="175" t="s">
        <v>187</v>
      </c>
      <c r="D87" s="176"/>
      <c r="E87" s="222"/>
      <c r="F87" s="223"/>
      <c r="G87" s="179">
        <f>IF(AND(F87&lt;&gt;0,$D$31&lt;&gt;0),F87/$D$31,0)</f>
        <v>0</v>
      </c>
      <c r="H87" s="207" t="s">
        <v>142</v>
      </c>
      <c r="I87" s="181">
        <v>0</v>
      </c>
      <c r="J87" s="179">
        <f t="shared" ref="J87:J101" si="19">I87*F87</f>
        <v>0</v>
      </c>
      <c r="K87" s="224"/>
      <c r="L87" s="184"/>
      <c r="M87" s="198"/>
      <c r="N87" s="186">
        <f>IF(M87&lt;&gt;0,INT(59/M87),0)</f>
        <v>0</v>
      </c>
      <c r="O87" s="187">
        <f>F87*N87</f>
        <v>0</v>
      </c>
      <c r="P87" s="188">
        <v>0</v>
      </c>
      <c r="Q87" s="189">
        <f>O87*P87</f>
        <v>0</v>
      </c>
      <c r="R87" s="225"/>
      <c r="S87" s="226"/>
      <c r="T87" s="181">
        <v>0</v>
      </c>
      <c r="U87" s="181">
        <v>0</v>
      </c>
      <c r="V87" s="192">
        <f t="shared" si="5"/>
        <v>1</v>
      </c>
      <c r="W87" s="193">
        <f t="shared" si="6"/>
        <v>0</v>
      </c>
      <c r="X87" s="193">
        <f t="shared" si="7"/>
        <v>0</v>
      </c>
      <c r="Y87" s="193">
        <f t="shared" si="8"/>
        <v>0</v>
      </c>
      <c r="Z87" s="193">
        <f t="shared" si="7"/>
        <v>0</v>
      </c>
      <c r="AB87" s="169"/>
      <c r="AC87" s="169"/>
      <c r="AD87" s="170"/>
      <c r="AE87" s="169"/>
      <c r="AF87" s="170"/>
      <c r="AG87" s="171"/>
      <c r="AH87" s="172"/>
      <c r="AI87" s="172"/>
      <c r="AJ87" s="173"/>
      <c r="AK87" s="169"/>
      <c r="AL87" s="169"/>
      <c r="AM87" s="169"/>
      <c r="AN87" s="169"/>
    </row>
    <row r="88" spans="2:40" s="122" customFormat="1" ht="16.149999999999999" hidden="1" customHeight="1" outlineLevel="1">
      <c r="B88" s="194"/>
      <c r="C88" s="195"/>
      <c r="D88" s="196"/>
      <c r="E88" s="222"/>
      <c r="F88" s="223"/>
      <c r="G88" s="179">
        <f>IF(AND(F88&lt;&gt;0,$D$31&lt;&gt;0),F88/$D$31,0)</f>
        <v>0</v>
      </c>
      <c r="H88" s="207" t="s">
        <v>142</v>
      </c>
      <c r="I88" s="181">
        <v>0</v>
      </c>
      <c r="J88" s="179">
        <f t="shared" si="19"/>
        <v>0</v>
      </c>
      <c r="K88" s="224"/>
      <c r="L88" s="184"/>
      <c r="M88" s="198"/>
      <c r="N88" s="186">
        <f t="shared" ref="N88:N101" si="20">IF(M88&lt;&gt;0,INT(59/M88),0)</f>
        <v>0</v>
      </c>
      <c r="O88" s="187">
        <f t="shared" ref="O88:O101" si="21">F88*N88</f>
        <v>0</v>
      </c>
      <c r="P88" s="188">
        <v>0</v>
      </c>
      <c r="Q88" s="189">
        <f t="shared" ref="Q88:Q101" si="22">O88*P88</f>
        <v>0</v>
      </c>
      <c r="R88" s="225"/>
      <c r="S88" s="226"/>
      <c r="T88" s="181">
        <v>0</v>
      </c>
      <c r="U88" s="181">
        <v>0</v>
      </c>
      <c r="V88" s="192">
        <f t="shared" si="5"/>
        <v>1</v>
      </c>
      <c r="W88" s="193">
        <f t="shared" si="6"/>
        <v>0</v>
      </c>
      <c r="X88" s="193">
        <f t="shared" si="7"/>
        <v>0</v>
      </c>
      <c r="Y88" s="193">
        <f t="shared" si="8"/>
        <v>0</v>
      </c>
      <c r="Z88" s="193">
        <f t="shared" si="7"/>
        <v>0</v>
      </c>
      <c r="AB88" s="169"/>
      <c r="AC88" s="169"/>
      <c r="AD88" s="170"/>
      <c r="AE88" s="169"/>
      <c r="AF88" s="170"/>
      <c r="AG88" s="171"/>
      <c r="AH88" s="172"/>
      <c r="AI88" s="172"/>
      <c r="AJ88" s="173"/>
      <c r="AK88" s="169"/>
      <c r="AL88" s="169"/>
      <c r="AM88" s="169"/>
      <c r="AN88" s="169"/>
    </row>
    <row r="89" spans="2:40" s="122" customFormat="1" ht="16.149999999999999" hidden="1" customHeight="1" outlineLevel="1">
      <c r="B89" s="194"/>
      <c r="C89" s="195"/>
      <c r="D89" s="196"/>
      <c r="E89" s="222"/>
      <c r="F89" s="223"/>
      <c r="G89" s="179">
        <f t="shared" ref="G89:G101" si="23">IF(AND(F89&lt;&gt;0,$D$31&lt;&gt;0),F89/$D$31,0)</f>
        <v>0</v>
      </c>
      <c r="H89" s="207" t="s">
        <v>142</v>
      </c>
      <c r="I89" s="181">
        <v>0</v>
      </c>
      <c r="J89" s="179">
        <f t="shared" si="19"/>
        <v>0</v>
      </c>
      <c r="K89" s="224"/>
      <c r="L89" s="184"/>
      <c r="M89" s="198"/>
      <c r="N89" s="186">
        <f t="shared" si="20"/>
        <v>0</v>
      </c>
      <c r="O89" s="187">
        <f t="shared" si="21"/>
        <v>0</v>
      </c>
      <c r="P89" s="188">
        <v>0</v>
      </c>
      <c r="Q89" s="189">
        <f t="shared" si="22"/>
        <v>0</v>
      </c>
      <c r="R89" s="225"/>
      <c r="S89" s="226"/>
      <c r="T89" s="181">
        <v>0</v>
      </c>
      <c r="U89" s="181">
        <v>0</v>
      </c>
      <c r="V89" s="192">
        <f t="shared" si="5"/>
        <v>1</v>
      </c>
      <c r="W89" s="193">
        <f t="shared" si="6"/>
        <v>0</v>
      </c>
      <c r="X89" s="193">
        <f t="shared" si="7"/>
        <v>0</v>
      </c>
      <c r="Y89" s="193">
        <f t="shared" si="8"/>
        <v>0</v>
      </c>
      <c r="Z89" s="193">
        <f t="shared" si="7"/>
        <v>0</v>
      </c>
      <c r="AB89" s="169"/>
      <c r="AC89" s="169"/>
      <c r="AD89" s="170"/>
      <c r="AE89" s="169"/>
      <c r="AF89" s="170"/>
      <c r="AG89" s="171"/>
      <c r="AH89" s="172"/>
      <c r="AI89" s="172"/>
      <c r="AJ89" s="173"/>
      <c r="AK89" s="169"/>
      <c r="AL89" s="169"/>
      <c r="AM89" s="169"/>
      <c r="AN89" s="169"/>
    </row>
    <row r="90" spans="2:40" s="122" customFormat="1" ht="16.149999999999999" hidden="1" customHeight="1" outlineLevel="1">
      <c r="B90" s="194"/>
      <c r="C90" s="195"/>
      <c r="D90" s="196"/>
      <c r="E90" s="222"/>
      <c r="F90" s="223"/>
      <c r="G90" s="179">
        <f t="shared" si="23"/>
        <v>0</v>
      </c>
      <c r="H90" s="207" t="s">
        <v>142</v>
      </c>
      <c r="I90" s="181">
        <v>0</v>
      </c>
      <c r="J90" s="179">
        <f t="shared" si="19"/>
        <v>0</v>
      </c>
      <c r="K90" s="224"/>
      <c r="L90" s="184"/>
      <c r="M90" s="198"/>
      <c r="N90" s="186">
        <f t="shared" si="20"/>
        <v>0</v>
      </c>
      <c r="O90" s="187">
        <f t="shared" si="21"/>
        <v>0</v>
      </c>
      <c r="P90" s="188">
        <v>0</v>
      </c>
      <c r="Q90" s="189">
        <f t="shared" si="22"/>
        <v>0</v>
      </c>
      <c r="R90" s="225"/>
      <c r="S90" s="226"/>
      <c r="T90" s="181">
        <v>0</v>
      </c>
      <c r="U90" s="181">
        <v>0</v>
      </c>
      <c r="V90" s="192">
        <f t="shared" si="5"/>
        <v>1</v>
      </c>
      <c r="W90" s="193">
        <f t="shared" si="6"/>
        <v>0</v>
      </c>
      <c r="X90" s="193">
        <f t="shared" si="7"/>
        <v>0</v>
      </c>
      <c r="Y90" s="193">
        <f t="shared" si="8"/>
        <v>0</v>
      </c>
      <c r="Z90" s="193">
        <f t="shared" si="7"/>
        <v>0</v>
      </c>
      <c r="AB90" s="169"/>
      <c r="AC90" s="169"/>
      <c r="AD90" s="170"/>
      <c r="AE90" s="169"/>
      <c r="AF90" s="170"/>
      <c r="AG90" s="171"/>
      <c r="AH90" s="172"/>
      <c r="AI90" s="172"/>
      <c r="AJ90" s="173"/>
      <c r="AK90" s="169"/>
      <c r="AL90" s="169"/>
      <c r="AM90" s="169"/>
      <c r="AN90" s="169"/>
    </row>
    <row r="91" spans="2:40" s="122" customFormat="1" ht="16.149999999999999" hidden="1" customHeight="1" outlineLevel="1">
      <c r="B91" s="194"/>
      <c r="C91" s="195"/>
      <c r="D91" s="196"/>
      <c r="E91" s="222"/>
      <c r="F91" s="223"/>
      <c r="G91" s="179">
        <f t="shared" si="23"/>
        <v>0</v>
      </c>
      <c r="H91" s="207" t="s">
        <v>142</v>
      </c>
      <c r="I91" s="181">
        <v>0</v>
      </c>
      <c r="J91" s="179">
        <f t="shared" si="19"/>
        <v>0</v>
      </c>
      <c r="K91" s="224"/>
      <c r="L91" s="184"/>
      <c r="M91" s="198"/>
      <c r="N91" s="186">
        <f t="shared" si="20"/>
        <v>0</v>
      </c>
      <c r="O91" s="187">
        <f t="shared" si="21"/>
        <v>0</v>
      </c>
      <c r="P91" s="188">
        <v>0</v>
      </c>
      <c r="Q91" s="189">
        <f t="shared" si="22"/>
        <v>0</v>
      </c>
      <c r="R91" s="225"/>
      <c r="S91" s="226"/>
      <c r="T91" s="181">
        <v>0</v>
      </c>
      <c r="U91" s="181">
        <v>0</v>
      </c>
      <c r="V91" s="192">
        <f t="shared" si="5"/>
        <v>1</v>
      </c>
      <c r="W91" s="193">
        <f t="shared" si="6"/>
        <v>0</v>
      </c>
      <c r="X91" s="193">
        <f t="shared" si="7"/>
        <v>0</v>
      </c>
      <c r="Y91" s="193">
        <f t="shared" si="8"/>
        <v>0</v>
      </c>
      <c r="Z91" s="193">
        <f t="shared" si="7"/>
        <v>0</v>
      </c>
      <c r="AB91" s="169"/>
      <c r="AC91" s="169"/>
      <c r="AD91" s="170"/>
      <c r="AE91" s="169"/>
      <c r="AF91" s="170"/>
      <c r="AG91" s="171"/>
      <c r="AH91" s="172"/>
      <c r="AI91" s="172"/>
      <c r="AJ91" s="173"/>
      <c r="AK91" s="169"/>
      <c r="AL91" s="169"/>
      <c r="AM91" s="169"/>
      <c r="AN91" s="169"/>
    </row>
    <row r="92" spans="2:40" s="122" customFormat="1" ht="16.149999999999999" hidden="1" customHeight="1" outlineLevel="1">
      <c r="B92" s="194"/>
      <c r="C92" s="195"/>
      <c r="D92" s="196"/>
      <c r="E92" s="222"/>
      <c r="F92" s="223"/>
      <c r="G92" s="179">
        <f t="shared" si="23"/>
        <v>0</v>
      </c>
      <c r="H92" s="207" t="s">
        <v>142</v>
      </c>
      <c r="I92" s="181">
        <v>0</v>
      </c>
      <c r="J92" s="179">
        <f t="shared" si="19"/>
        <v>0</v>
      </c>
      <c r="K92" s="224"/>
      <c r="L92" s="184"/>
      <c r="M92" s="198"/>
      <c r="N92" s="186">
        <f t="shared" si="20"/>
        <v>0</v>
      </c>
      <c r="O92" s="187">
        <f t="shared" si="21"/>
        <v>0</v>
      </c>
      <c r="P92" s="188">
        <v>0</v>
      </c>
      <c r="Q92" s="189">
        <f t="shared" si="22"/>
        <v>0</v>
      </c>
      <c r="R92" s="225"/>
      <c r="S92" s="226"/>
      <c r="T92" s="181">
        <v>0</v>
      </c>
      <c r="U92" s="181">
        <v>0</v>
      </c>
      <c r="V92" s="192">
        <f t="shared" si="5"/>
        <v>1</v>
      </c>
      <c r="W92" s="193">
        <f t="shared" si="6"/>
        <v>0</v>
      </c>
      <c r="X92" s="193">
        <f t="shared" si="7"/>
        <v>0</v>
      </c>
      <c r="Y92" s="193">
        <f t="shared" si="8"/>
        <v>0</v>
      </c>
      <c r="Z92" s="193">
        <f t="shared" si="7"/>
        <v>0</v>
      </c>
      <c r="AB92" s="169"/>
      <c r="AC92" s="169"/>
      <c r="AD92" s="170"/>
      <c r="AE92" s="169"/>
      <c r="AF92" s="170"/>
      <c r="AG92" s="171"/>
      <c r="AH92" s="172"/>
      <c r="AI92" s="172"/>
      <c r="AJ92" s="173"/>
      <c r="AK92" s="169"/>
      <c r="AL92" s="169"/>
      <c r="AM92" s="169"/>
      <c r="AN92" s="169"/>
    </row>
    <row r="93" spans="2:40" s="122" customFormat="1" ht="16.149999999999999" hidden="1" customHeight="1" outlineLevel="1">
      <c r="B93" s="194"/>
      <c r="C93" s="195"/>
      <c r="D93" s="196"/>
      <c r="E93" s="222"/>
      <c r="F93" s="223"/>
      <c r="G93" s="179">
        <f t="shared" si="23"/>
        <v>0</v>
      </c>
      <c r="H93" s="207" t="s">
        <v>142</v>
      </c>
      <c r="I93" s="181">
        <v>0</v>
      </c>
      <c r="J93" s="179">
        <f t="shared" si="19"/>
        <v>0</v>
      </c>
      <c r="K93" s="224"/>
      <c r="L93" s="184"/>
      <c r="M93" s="198"/>
      <c r="N93" s="186">
        <f t="shared" si="20"/>
        <v>0</v>
      </c>
      <c r="O93" s="187">
        <f t="shared" si="21"/>
        <v>0</v>
      </c>
      <c r="P93" s="188">
        <v>0</v>
      </c>
      <c r="Q93" s="189">
        <f t="shared" si="22"/>
        <v>0</v>
      </c>
      <c r="R93" s="225"/>
      <c r="S93" s="226"/>
      <c r="T93" s="181">
        <v>0</v>
      </c>
      <c r="U93" s="181">
        <v>0</v>
      </c>
      <c r="V93" s="192">
        <f t="shared" si="5"/>
        <v>1</v>
      </c>
      <c r="W93" s="193">
        <f t="shared" si="6"/>
        <v>0</v>
      </c>
      <c r="X93" s="193">
        <f t="shared" si="7"/>
        <v>0</v>
      </c>
      <c r="Y93" s="193">
        <f t="shared" si="8"/>
        <v>0</v>
      </c>
      <c r="Z93" s="193">
        <f t="shared" si="7"/>
        <v>0</v>
      </c>
      <c r="AB93" s="169"/>
      <c r="AC93" s="169"/>
      <c r="AD93" s="170"/>
      <c r="AE93" s="169"/>
      <c r="AF93" s="170"/>
      <c r="AG93" s="171"/>
      <c r="AH93" s="172"/>
      <c r="AI93" s="172"/>
      <c r="AJ93" s="173"/>
      <c r="AK93" s="169"/>
      <c r="AL93" s="169"/>
      <c r="AM93" s="169"/>
      <c r="AN93" s="169"/>
    </row>
    <row r="94" spans="2:40" s="122" customFormat="1" ht="16.149999999999999" hidden="1" customHeight="1" outlineLevel="1">
      <c r="B94" s="194"/>
      <c r="C94" s="195"/>
      <c r="D94" s="196"/>
      <c r="E94" s="222"/>
      <c r="F94" s="223"/>
      <c r="G94" s="179">
        <f t="shared" si="23"/>
        <v>0</v>
      </c>
      <c r="H94" s="207" t="s">
        <v>142</v>
      </c>
      <c r="I94" s="181">
        <v>0</v>
      </c>
      <c r="J94" s="179">
        <f t="shared" si="19"/>
        <v>0</v>
      </c>
      <c r="K94" s="224"/>
      <c r="L94" s="184"/>
      <c r="M94" s="198"/>
      <c r="N94" s="186">
        <f t="shared" si="20"/>
        <v>0</v>
      </c>
      <c r="O94" s="187">
        <f t="shared" si="21"/>
        <v>0</v>
      </c>
      <c r="P94" s="188">
        <v>0</v>
      </c>
      <c r="Q94" s="189">
        <f t="shared" si="22"/>
        <v>0</v>
      </c>
      <c r="R94" s="225"/>
      <c r="S94" s="226"/>
      <c r="T94" s="181">
        <v>0</v>
      </c>
      <c r="U94" s="181">
        <v>0</v>
      </c>
      <c r="V94" s="192">
        <f t="shared" si="5"/>
        <v>1</v>
      </c>
      <c r="W94" s="193">
        <f t="shared" si="6"/>
        <v>0</v>
      </c>
      <c r="X94" s="193">
        <f t="shared" si="7"/>
        <v>0</v>
      </c>
      <c r="Y94" s="193">
        <f t="shared" si="8"/>
        <v>0</v>
      </c>
      <c r="Z94" s="193">
        <f t="shared" si="7"/>
        <v>0</v>
      </c>
      <c r="AB94" s="169"/>
      <c r="AC94" s="169"/>
      <c r="AD94" s="170"/>
      <c r="AE94" s="169"/>
      <c r="AF94" s="170"/>
      <c r="AG94" s="171"/>
      <c r="AH94" s="172"/>
      <c r="AI94" s="172"/>
      <c r="AJ94" s="173"/>
      <c r="AK94" s="169"/>
      <c r="AL94" s="169"/>
      <c r="AM94" s="169"/>
      <c r="AN94" s="169"/>
    </row>
    <row r="95" spans="2:40" s="122" customFormat="1" ht="16.149999999999999" hidden="1" customHeight="1" outlineLevel="1">
      <c r="B95" s="194"/>
      <c r="C95" s="195"/>
      <c r="D95" s="196"/>
      <c r="E95" s="222"/>
      <c r="F95" s="223"/>
      <c r="G95" s="179">
        <f t="shared" si="23"/>
        <v>0</v>
      </c>
      <c r="H95" s="207" t="s">
        <v>142</v>
      </c>
      <c r="I95" s="181">
        <v>0</v>
      </c>
      <c r="J95" s="179">
        <f t="shared" si="19"/>
        <v>0</v>
      </c>
      <c r="K95" s="224"/>
      <c r="L95" s="184"/>
      <c r="M95" s="198"/>
      <c r="N95" s="186">
        <f t="shared" si="20"/>
        <v>0</v>
      </c>
      <c r="O95" s="187">
        <f t="shared" si="21"/>
        <v>0</v>
      </c>
      <c r="P95" s="188">
        <v>0</v>
      </c>
      <c r="Q95" s="189">
        <f t="shared" si="22"/>
        <v>0</v>
      </c>
      <c r="R95" s="225"/>
      <c r="S95" s="226"/>
      <c r="T95" s="181">
        <v>0</v>
      </c>
      <c r="U95" s="181">
        <v>0</v>
      </c>
      <c r="V95" s="192">
        <f t="shared" si="5"/>
        <v>1</v>
      </c>
      <c r="W95" s="193">
        <f t="shared" si="6"/>
        <v>0</v>
      </c>
      <c r="X95" s="193">
        <f t="shared" si="7"/>
        <v>0</v>
      </c>
      <c r="Y95" s="193">
        <f t="shared" si="8"/>
        <v>0</v>
      </c>
      <c r="Z95" s="193">
        <f t="shared" si="7"/>
        <v>0</v>
      </c>
      <c r="AB95" s="169"/>
      <c r="AC95" s="169"/>
      <c r="AD95" s="170"/>
      <c r="AE95" s="169"/>
      <c r="AF95" s="170"/>
      <c r="AG95" s="171"/>
      <c r="AH95" s="172"/>
      <c r="AI95" s="172"/>
      <c r="AJ95" s="173"/>
      <c r="AK95" s="169"/>
      <c r="AL95" s="169"/>
      <c r="AM95" s="169"/>
      <c r="AN95" s="169"/>
    </row>
    <row r="96" spans="2:40" s="122" customFormat="1" ht="16.149999999999999" hidden="1" customHeight="1" outlineLevel="1">
      <c r="B96" s="194"/>
      <c r="C96" s="195"/>
      <c r="D96" s="196"/>
      <c r="E96" s="222"/>
      <c r="F96" s="223"/>
      <c r="G96" s="179">
        <f t="shared" si="23"/>
        <v>0</v>
      </c>
      <c r="H96" s="207" t="s">
        <v>142</v>
      </c>
      <c r="I96" s="181">
        <v>0</v>
      </c>
      <c r="J96" s="179">
        <f t="shared" si="19"/>
        <v>0</v>
      </c>
      <c r="K96" s="224"/>
      <c r="L96" s="184"/>
      <c r="M96" s="198"/>
      <c r="N96" s="186">
        <f t="shared" si="20"/>
        <v>0</v>
      </c>
      <c r="O96" s="187">
        <f t="shared" si="21"/>
        <v>0</v>
      </c>
      <c r="P96" s="188">
        <v>0</v>
      </c>
      <c r="Q96" s="189">
        <f t="shared" si="22"/>
        <v>0</v>
      </c>
      <c r="R96" s="225"/>
      <c r="S96" s="226"/>
      <c r="T96" s="181">
        <v>0</v>
      </c>
      <c r="U96" s="181">
        <v>0</v>
      </c>
      <c r="V96" s="192">
        <f t="shared" si="5"/>
        <v>1</v>
      </c>
      <c r="W96" s="193">
        <f t="shared" si="6"/>
        <v>0</v>
      </c>
      <c r="X96" s="193">
        <f t="shared" si="7"/>
        <v>0</v>
      </c>
      <c r="Y96" s="193">
        <f t="shared" si="8"/>
        <v>0</v>
      </c>
      <c r="Z96" s="193">
        <f t="shared" si="7"/>
        <v>0</v>
      </c>
      <c r="AB96" s="169"/>
      <c r="AC96" s="169"/>
      <c r="AD96" s="170"/>
      <c r="AE96" s="169"/>
      <c r="AF96" s="170"/>
      <c r="AG96" s="171"/>
      <c r="AH96" s="172"/>
      <c r="AI96" s="172"/>
      <c r="AJ96" s="173"/>
      <c r="AK96" s="169"/>
      <c r="AL96" s="169"/>
      <c r="AM96" s="169"/>
      <c r="AN96" s="169"/>
    </row>
    <row r="97" spans="2:40" s="122" customFormat="1" ht="16.149999999999999" hidden="1" customHeight="1" outlineLevel="1">
      <c r="B97" s="194"/>
      <c r="C97" s="195"/>
      <c r="D97" s="196"/>
      <c r="E97" s="222"/>
      <c r="F97" s="223"/>
      <c r="G97" s="179">
        <f t="shared" si="23"/>
        <v>0</v>
      </c>
      <c r="H97" s="207" t="s">
        <v>142</v>
      </c>
      <c r="I97" s="181">
        <v>0</v>
      </c>
      <c r="J97" s="179">
        <f t="shared" si="19"/>
        <v>0</v>
      </c>
      <c r="K97" s="224"/>
      <c r="L97" s="184"/>
      <c r="M97" s="198"/>
      <c r="N97" s="186">
        <f t="shared" si="20"/>
        <v>0</v>
      </c>
      <c r="O97" s="187">
        <f t="shared" si="21"/>
        <v>0</v>
      </c>
      <c r="P97" s="188">
        <v>0</v>
      </c>
      <c r="Q97" s="189">
        <f t="shared" si="22"/>
        <v>0</v>
      </c>
      <c r="R97" s="225"/>
      <c r="S97" s="226"/>
      <c r="T97" s="181">
        <v>0</v>
      </c>
      <c r="U97" s="181">
        <v>0</v>
      </c>
      <c r="V97" s="192">
        <f t="shared" si="5"/>
        <v>1</v>
      </c>
      <c r="W97" s="193">
        <f t="shared" si="6"/>
        <v>0</v>
      </c>
      <c r="X97" s="193">
        <f t="shared" si="7"/>
        <v>0</v>
      </c>
      <c r="Y97" s="193">
        <f t="shared" si="8"/>
        <v>0</v>
      </c>
      <c r="Z97" s="193">
        <f t="shared" si="7"/>
        <v>0</v>
      </c>
      <c r="AB97" s="169"/>
      <c r="AC97" s="169"/>
      <c r="AD97" s="170"/>
      <c r="AE97" s="169"/>
      <c r="AF97" s="170"/>
      <c r="AG97" s="171"/>
      <c r="AH97" s="172"/>
      <c r="AI97" s="172"/>
      <c r="AJ97" s="173"/>
      <c r="AK97" s="169"/>
      <c r="AL97" s="169"/>
      <c r="AM97" s="169"/>
      <c r="AN97" s="169"/>
    </row>
    <row r="98" spans="2:40" s="122" customFormat="1" ht="16.149999999999999" hidden="1" customHeight="1" outlineLevel="1">
      <c r="B98" s="194"/>
      <c r="C98" s="195"/>
      <c r="D98" s="196"/>
      <c r="E98" s="222"/>
      <c r="F98" s="223"/>
      <c r="G98" s="179">
        <f t="shared" si="23"/>
        <v>0</v>
      </c>
      <c r="H98" s="207" t="s">
        <v>142</v>
      </c>
      <c r="I98" s="181">
        <v>0</v>
      </c>
      <c r="J98" s="179">
        <f t="shared" si="19"/>
        <v>0</v>
      </c>
      <c r="K98" s="224"/>
      <c r="L98" s="184"/>
      <c r="M98" s="198"/>
      <c r="N98" s="186">
        <f t="shared" si="20"/>
        <v>0</v>
      </c>
      <c r="O98" s="187">
        <f t="shared" si="21"/>
        <v>0</v>
      </c>
      <c r="P98" s="188">
        <v>0</v>
      </c>
      <c r="Q98" s="189">
        <f t="shared" si="22"/>
        <v>0</v>
      </c>
      <c r="R98" s="225"/>
      <c r="S98" s="226"/>
      <c r="T98" s="181">
        <v>0</v>
      </c>
      <c r="U98" s="181">
        <v>0</v>
      </c>
      <c r="V98" s="192">
        <f t="shared" si="5"/>
        <v>1</v>
      </c>
      <c r="W98" s="193">
        <f t="shared" si="6"/>
        <v>0</v>
      </c>
      <c r="X98" s="193">
        <f t="shared" si="7"/>
        <v>0</v>
      </c>
      <c r="Y98" s="193">
        <f t="shared" si="8"/>
        <v>0</v>
      </c>
      <c r="Z98" s="193">
        <f t="shared" si="7"/>
        <v>0</v>
      </c>
      <c r="AB98" s="169"/>
      <c r="AC98" s="169"/>
      <c r="AD98" s="170"/>
      <c r="AE98" s="169"/>
      <c r="AF98" s="170"/>
      <c r="AG98" s="171"/>
      <c r="AH98" s="172"/>
      <c r="AI98" s="172"/>
      <c r="AJ98" s="173"/>
      <c r="AK98" s="169"/>
      <c r="AL98" s="169"/>
      <c r="AM98" s="169"/>
      <c r="AN98" s="169"/>
    </row>
    <row r="99" spans="2:40" s="122" customFormat="1" ht="16.149999999999999" hidden="1" customHeight="1" outlineLevel="1">
      <c r="B99" s="194"/>
      <c r="C99" s="195"/>
      <c r="D99" s="196"/>
      <c r="E99" s="222"/>
      <c r="F99" s="223"/>
      <c r="G99" s="179">
        <f t="shared" si="23"/>
        <v>0</v>
      </c>
      <c r="H99" s="207" t="s">
        <v>142</v>
      </c>
      <c r="I99" s="181">
        <v>0</v>
      </c>
      <c r="J99" s="179">
        <f t="shared" si="19"/>
        <v>0</v>
      </c>
      <c r="K99" s="224"/>
      <c r="L99" s="184"/>
      <c r="M99" s="198"/>
      <c r="N99" s="186">
        <f t="shared" si="20"/>
        <v>0</v>
      </c>
      <c r="O99" s="187">
        <f t="shared" si="21"/>
        <v>0</v>
      </c>
      <c r="P99" s="188">
        <v>0</v>
      </c>
      <c r="Q99" s="189">
        <f t="shared" si="22"/>
        <v>0</v>
      </c>
      <c r="R99" s="225"/>
      <c r="S99" s="226"/>
      <c r="T99" s="181">
        <v>0</v>
      </c>
      <c r="U99" s="181">
        <v>0</v>
      </c>
      <c r="V99" s="192">
        <f t="shared" si="5"/>
        <v>1</v>
      </c>
      <c r="W99" s="193">
        <f t="shared" si="6"/>
        <v>0</v>
      </c>
      <c r="X99" s="193">
        <f t="shared" si="7"/>
        <v>0</v>
      </c>
      <c r="Y99" s="193">
        <f t="shared" si="8"/>
        <v>0</v>
      </c>
      <c r="Z99" s="193">
        <f t="shared" si="7"/>
        <v>0</v>
      </c>
      <c r="AB99" s="169"/>
      <c r="AC99" s="169"/>
      <c r="AD99" s="170"/>
      <c r="AE99" s="169"/>
      <c r="AF99" s="170"/>
      <c r="AG99" s="171"/>
      <c r="AH99" s="172"/>
      <c r="AI99" s="172"/>
      <c r="AJ99" s="173"/>
      <c r="AK99" s="169"/>
      <c r="AL99" s="169"/>
      <c r="AM99" s="169"/>
      <c r="AN99" s="169"/>
    </row>
    <row r="100" spans="2:40" s="122" customFormat="1" ht="16.149999999999999" hidden="1" customHeight="1" outlineLevel="1">
      <c r="B100" s="194"/>
      <c r="C100" s="195"/>
      <c r="D100" s="196"/>
      <c r="E100" s="222"/>
      <c r="F100" s="223"/>
      <c r="G100" s="179">
        <f t="shared" si="23"/>
        <v>0</v>
      </c>
      <c r="H100" s="207" t="s">
        <v>142</v>
      </c>
      <c r="I100" s="181">
        <v>0</v>
      </c>
      <c r="J100" s="179">
        <f t="shared" si="19"/>
        <v>0</v>
      </c>
      <c r="K100" s="224"/>
      <c r="L100" s="184"/>
      <c r="M100" s="198"/>
      <c r="N100" s="186">
        <f t="shared" si="20"/>
        <v>0</v>
      </c>
      <c r="O100" s="187">
        <f t="shared" si="21"/>
        <v>0</v>
      </c>
      <c r="P100" s="188">
        <v>0</v>
      </c>
      <c r="Q100" s="189">
        <f t="shared" si="22"/>
        <v>0</v>
      </c>
      <c r="R100" s="225"/>
      <c r="S100" s="226"/>
      <c r="T100" s="181">
        <v>0</v>
      </c>
      <c r="U100" s="181">
        <v>0</v>
      </c>
      <c r="V100" s="192">
        <f t="shared" si="5"/>
        <v>1</v>
      </c>
      <c r="W100" s="193">
        <f t="shared" si="6"/>
        <v>0</v>
      </c>
      <c r="X100" s="193">
        <f t="shared" si="7"/>
        <v>0</v>
      </c>
      <c r="Y100" s="193">
        <f t="shared" si="8"/>
        <v>0</v>
      </c>
      <c r="Z100" s="193">
        <f t="shared" si="7"/>
        <v>0</v>
      </c>
      <c r="AB100" s="169"/>
      <c r="AC100" s="169"/>
      <c r="AD100" s="170"/>
      <c r="AE100" s="169"/>
      <c r="AF100" s="170"/>
      <c r="AG100" s="171"/>
      <c r="AH100" s="172"/>
      <c r="AI100" s="172"/>
      <c r="AJ100" s="173"/>
      <c r="AK100" s="169"/>
      <c r="AL100" s="169"/>
      <c r="AM100" s="169"/>
      <c r="AN100" s="169"/>
    </row>
    <row r="101" spans="2:40" s="122" customFormat="1" ht="16.149999999999999" hidden="1" customHeight="1" outlineLevel="1">
      <c r="B101" s="199"/>
      <c r="C101" s="200"/>
      <c r="D101" s="201"/>
      <c r="E101" s="222"/>
      <c r="F101" s="223"/>
      <c r="G101" s="179">
        <f t="shared" si="23"/>
        <v>0</v>
      </c>
      <c r="H101" s="207" t="s">
        <v>142</v>
      </c>
      <c r="I101" s="181">
        <v>0</v>
      </c>
      <c r="J101" s="179">
        <f t="shared" si="19"/>
        <v>0</v>
      </c>
      <c r="K101" s="224"/>
      <c r="L101" s="184"/>
      <c r="M101" s="198"/>
      <c r="N101" s="186">
        <f t="shared" si="20"/>
        <v>0</v>
      </c>
      <c r="O101" s="187">
        <f t="shared" si="21"/>
        <v>0</v>
      </c>
      <c r="P101" s="188">
        <v>0</v>
      </c>
      <c r="Q101" s="189">
        <f t="shared" si="22"/>
        <v>0</v>
      </c>
      <c r="R101" s="225"/>
      <c r="S101" s="226"/>
      <c r="T101" s="181">
        <v>0</v>
      </c>
      <c r="U101" s="181">
        <v>0</v>
      </c>
      <c r="V101" s="192">
        <f t="shared" si="5"/>
        <v>1</v>
      </c>
      <c r="W101" s="193">
        <f t="shared" si="6"/>
        <v>0</v>
      </c>
      <c r="X101" s="193">
        <f t="shared" si="7"/>
        <v>0</v>
      </c>
      <c r="Y101" s="193">
        <f t="shared" si="8"/>
        <v>0</v>
      </c>
      <c r="Z101" s="193">
        <f t="shared" si="7"/>
        <v>0</v>
      </c>
      <c r="AB101" s="169"/>
      <c r="AC101" s="169"/>
      <c r="AD101" s="170"/>
      <c r="AE101" s="169"/>
      <c r="AF101" s="170"/>
      <c r="AG101" s="171"/>
      <c r="AH101" s="172"/>
      <c r="AI101" s="172"/>
      <c r="AJ101" s="173"/>
      <c r="AK101" s="169"/>
      <c r="AL101" s="169"/>
      <c r="AM101" s="169"/>
      <c r="AN101" s="169"/>
    </row>
    <row r="102" spans="2:40" s="122" customFormat="1" ht="162.6" customHeight="1" collapsed="1">
      <c r="B102" s="227">
        <v>1</v>
      </c>
      <c r="C102" s="203" t="s">
        <v>133</v>
      </c>
      <c r="D102" s="204"/>
      <c r="E102" s="205" t="s">
        <v>142</v>
      </c>
      <c r="F102" s="206">
        <f>SUM(F103:F122)</f>
        <v>1305348.5</v>
      </c>
      <c r="G102" s="206">
        <f>IF(AND(F102&lt;&gt;0,$D$31&lt;&gt;0),F102/$D$31,0)</f>
        <v>443.24227504244482</v>
      </c>
      <c r="H102" s="228" cm="1">
        <f t="array" ref="H102">SUMPRODUCT((C38:D401="Substructure")*G38:G401)</f>
        <v>451.27283531409165</v>
      </c>
      <c r="I102" s="208" t="s">
        <v>142</v>
      </c>
      <c r="J102" s="209">
        <f>SUM(J103:J122)</f>
        <v>52213.94</v>
      </c>
      <c r="K102" s="210" t="s">
        <v>142</v>
      </c>
      <c r="L102" s="211" t="s">
        <v>142</v>
      </c>
      <c r="M102" s="212" t="s">
        <v>142</v>
      </c>
      <c r="N102" s="213" t="s">
        <v>142</v>
      </c>
      <c r="O102" s="214">
        <f>SUM(O103:O122)</f>
        <v>0</v>
      </c>
      <c r="P102" s="215" t="s">
        <v>142</v>
      </c>
      <c r="Q102" s="216">
        <f>SUM(Q103:Q122)</f>
        <v>0</v>
      </c>
      <c r="R102" s="217" t="s">
        <v>142</v>
      </c>
      <c r="S102" s="218" t="s">
        <v>142</v>
      </c>
      <c r="T102" s="219">
        <f>IF(W102&lt;&gt;0,W102/($F$155+$O$155),0)</f>
        <v>0</v>
      </c>
      <c r="U102" s="219" t="e">
        <f>IF(Y102&lt;&gt;0,Y102/($F$155+$O$155),0)</f>
        <v>#DIV/0!</v>
      </c>
      <c r="V102" s="220" t="e">
        <f t="shared" si="5"/>
        <v>#DIV/0!</v>
      </c>
      <c r="W102" s="221">
        <f>SUM(W103:W122)</f>
        <v>0</v>
      </c>
      <c r="X102" s="221">
        <f t="shared" si="7"/>
        <v>0</v>
      </c>
      <c r="Y102" s="221">
        <f>SUM(Y103:Y122)</f>
        <v>59259.698250000001</v>
      </c>
      <c r="Z102" s="221">
        <f t="shared" si="7"/>
        <v>20.122138624787777</v>
      </c>
      <c r="AB102" s="169"/>
      <c r="AC102" s="169"/>
      <c r="AD102" s="170"/>
      <c r="AE102" s="169"/>
      <c r="AF102" s="170"/>
      <c r="AG102" s="171"/>
      <c r="AH102" s="172"/>
      <c r="AI102" s="172"/>
      <c r="AJ102" s="173"/>
      <c r="AK102" s="169"/>
      <c r="AL102" s="169"/>
      <c r="AM102" s="169"/>
      <c r="AN102" s="169"/>
    </row>
    <row r="103" spans="2:40" s="122" customFormat="1" ht="37.5" customHeight="1" outlineLevel="1">
      <c r="B103" s="229">
        <v>1</v>
      </c>
      <c r="C103" s="175" t="s">
        <v>133</v>
      </c>
      <c r="D103" s="176"/>
      <c r="E103" s="222" t="s">
        <v>279</v>
      </c>
      <c r="F103" s="223">
        <v>23650</v>
      </c>
      <c r="G103" s="179">
        <f>IF(AND(F103&lt;&gt;0,$D$31&lt;&gt;0),F103/$D$31,0)</f>
        <v>8.0305602716468591</v>
      </c>
      <c r="H103" s="207" t="s">
        <v>142</v>
      </c>
      <c r="I103" s="181">
        <v>0.04</v>
      </c>
      <c r="J103" s="179">
        <f t="shared" ref="J103:J122" si="24">I103*F103</f>
        <v>946</v>
      </c>
      <c r="K103" s="224">
        <v>970</v>
      </c>
      <c r="L103" s="184">
        <v>3.4E-5</v>
      </c>
      <c r="M103" s="198">
        <v>60</v>
      </c>
      <c r="N103" s="186">
        <f>IF(M103&lt;&gt;0,INT(59/M103),0)</f>
        <v>0</v>
      </c>
      <c r="O103" s="187">
        <f>F103*N103</f>
        <v>0</v>
      </c>
      <c r="P103" s="188">
        <v>0.04</v>
      </c>
      <c r="Q103" s="189">
        <f>O103*P103</f>
        <v>0</v>
      </c>
      <c r="R103" s="225" t="s">
        <v>29</v>
      </c>
      <c r="S103" s="226" t="s">
        <v>280</v>
      </c>
      <c r="T103" s="181">
        <v>0</v>
      </c>
      <c r="U103" s="181">
        <v>0.04</v>
      </c>
      <c r="V103" s="192">
        <f t="shared" si="5"/>
        <v>0.96</v>
      </c>
      <c r="W103" s="193">
        <f t="shared" ref="W103:W122" si="25">T103*(F103+O103)</f>
        <v>0</v>
      </c>
      <c r="X103" s="193">
        <f t="shared" si="7"/>
        <v>0</v>
      </c>
      <c r="Y103" s="193">
        <f t="shared" ref="Y103:Y122" si="26">U103*(F103+O103)</f>
        <v>946</v>
      </c>
      <c r="Z103" s="193">
        <f t="shared" si="7"/>
        <v>0.32122241086587439</v>
      </c>
      <c r="AB103" s="169"/>
      <c r="AC103" s="169"/>
      <c r="AD103" s="170"/>
      <c r="AE103" s="169"/>
      <c r="AF103" s="170"/>
      <c r="AG103" s="171"/>
      <c r="AH103" s="172"/>
      <c r="AI103" s="172"/>
      <c r="AJ103" s="173"/>
      <c r="AK103" s="169"/>
      <c r="AL103" s="169"/>
      <c r="AM103" s="169"/>
      <c r="AN103" s="169"/>
    </row>
    <row r="104" spans="2:40" s="122" customFormat="1" ht="37.5" customHeight="1" outlineLevel="1">
      <c r="B104" s="230"/>
      <c r="C104" s="195"/>
      <c r="D104" s="196"/>
      <c r="E104" s="222" t="s">
        <v>281</v>
      </c>
      <c r="F104" s="223">
        <v>394185</v>
      </c>
      <c r="G104" s="179">
        <f>IF(AND(F104&lt;&gt;0,$D$31&lt;&gt;0),F104/$D$31,0)</f>
        <v>133.84889643463498</v>
      </c>
      <c r="H104" s="207" t="s">
        <v>142</v>
      </c>
      <c r="I104" s="181">
        <v>0.04</v>
      </c>
      <c r="J104" s="179">
        <f t="shared" si="24"/>
        <v>15767.4</v>
      </c>
      <c r="K104" s="224">
        <v>23413.5</v>
      </c>
      <c r="L104" s="184">
        <v>9.1000000000000003E-5</v>
      </c>
      <c r="M104" s="198">
        <v>60</v>
      </c>
      <c r="N104" s="186">
        <f t="shared" ref="N104:N121" si="27">IF(M104&lt;&gt;0,INT(59/M104),0)</f>
        <v>0</v>
      </c>
      <c r="O104" s="187">
        <f t="shared" ref="O104:O122" si="28">F104*N104</f>
        <v>0</v>
      </c>
      <c r="P104" s="188">
        <v>0.04</v>
      </c>
      <c r="Q104" s="189">
        <f t="shared" ref="Q104:Q122" si="29">O104*P104</f>
        <v>0</v>
      </c>
      <c r="R104" s="225" t="s">
        <v>29</v>
      </c>
      <c r="S104" s="226" t="s">
        <v>280</v>
      </c>
      <c r="T104" s="181">
        <v>0</v>
      </c>
      <c r="U104" s="181">
        <v>5.8999999999999997E-2</v>
      </c>
      <c r="V104" s="192">
        <f t="shared" ref="V104:V167" si="30">1-T104-U104</f>
        <v>0.94100000000000006</v>
      </c>
      <c r="W104" s="193">
        <f t="shared" si="25"/>
        <v>0</v>
      </c>
      <c r="X104" s="193">
        <f t="shared" ref="X104:Z167" si="31">IF(AND(W104&lt;&gt;0,$D$31&lt;&gt;0),W104/$D$31,0)</f>
        <v>0</v>
      </c>
      <c r="Y104" s="193">
        <f t="shared" si="26"/>
        <v>23256.914999999997</v>
      </c>
      <c r="Z104" s="193">
        <f t="shared" si="31"/>
        <v>7.8970848896434624</v>
      </c>
      <c r="AB104" s="169"/>
      <c r="AC104" s="169"/>
      <c r="AD104" s="170"/>
      <c r="AE104" s="169"/>
      <c r="AF104" s="170"/>
      <c r="AG104" s="171"/>
      <c r="AH104" s="172"/>
      <c r="AI104" s="172"/>
      <c r="AJ104" s="173"/>
      <c r="AK104" s="169"/>
      <c r="AL104" s="169"/>
      <c r="AM104" s="169"/>
      <c r="AN104" s="169"/>
    </row>
    <row r="105" spans="2:40" s="122" customFormat="1" ht="27.6" customHeight="1" outlineLevel="1">
      <c r="B105" s="230"/>
      <c r="C105" s="195"/>
      <c r="D105" s="196"/>
      <c r="E105" s="222" t="s">
        <v>282</v>
      </c>
      <c r="F105" s="223">
        <v>887513.5</v>
      </c>
      <c r="G105" s="179">
        <f t="shared" ref="G105:G116" si="32">IF(AND(F105&lt;&gt;0,$D$31&lt;&gt;0),F105/$D$31,0)</f>
        <v>301.362818336163</v>
      </c>
      <c r="H105" s="207" t="s">
        <v>142</v>
      </c>
      <c r="I105" s="181">
        <v>0.04</v>
      </c>
      <c r="J105" s="179">
        <f t="shared" si="24"/>
        <v>35500.54</v>
      </c>
      <c r="K105" s="224">
        <v>35143.9</v>
      </c>
      <c r="L105" s="184">
        <v>1.4E-3</v>
      </c>
      <c r="M105" s="198">
        <v>60</v>
      </c>
      <c r="N105" s="186">
        <f t="shared" si="27"/>
        <v>0</v>
      </c>
      <c r="O105" s="187">
        <f t="shared" si="28"/>
        <v>0</v>
      </c>
      <c r="P105" s="188">
        <v>0.04</v>
      </c>
      <c r="Q105" s="189">
        <f t="shared" si="29"/>
        <v>0</v>
      </c>
      <c r="R105" s="225" t="s">
        <v>29</v>
      </c>
      <c r="S105" s="226" t="s">
        <v>280</v>
      </c>
      <c r="T105" s="181">
        <v>0</v>
      </c>
      <c r="U105" s="181">
        <v>3.95E-2</v>
      </c>
      <c r="V105" s="192">
        <f t="shared" si="30"/>
        <v>0.96050000000000002</v>
      </c>
      <c r="W105" s="193">
        <f t="shared" si="25"/>
        <v>0</v>
      </c>
      <c r="X105" s="193">
        <f t="shared" si="31"/>
        <v>0</v>
      </c>
      <c r="Y105" s="193">
        <f t="shared" si="26"/>
        <v>35056.78325</v>
      </c>
      <c r="Z105" s="193">
        <f t="shared" si="31"/>
        <v>11.903831324278439</v>
      </c>
      <c r="AB105" s="169"/>
      <c r="AC105" s="169"/>
      <c r="AD105" s="170"/>
      <c r="AE105" s="169"/>
      <c r="AF105" s="170"/>
      <c r="AG105" s="171"/>
      <c r="AH105" s="172"/>
      <c r="AI105" s="172"/>
      <c r="AJ105" s="173"/>
      <c r="AK105" s="169"/>
      <c r="AL105" s="169"/>
      <c r="AM105" s="169"/>
      <c r="AN105" s="169"/>
    </row>
    <row r="106" spans="2:40" s="122" customFormat="1" ht="46.5" hidden="1" customHeight="1" outlineLevel="1">
      <c r="B106" s="230"/>
      <c r="C106" s="195"/>
      <c r="D106" s="196"/>
      <c r="E106" s="222"/>
      <c r="F106" s="223"/>
      <c r="G106" s="179">
        <f t="shared" si="32"/>
        <v>0</v>
      </c>
      <c r="H106" s="207" t="s">
        <v>142</v>
      </c>
      <c r="I106" s="181">
        <v>0</v>
      </c>
      <c r="J106" s="179">
        <f t="shared" si="24"/>
        <v>0</v>
      </c>
      <c r="K106" s="224"/>
      <c r="L106" s="184"/>
      <c r="M106" s="198"/>
      <c r="N106" s="186">
        <f t="shared" si="27"/>
        <v>0</v>
      </c>
      <c r="O106" s="187">
        <f t="shared" si="28"/>
        <v>0</v>
      </c>
      <c r="P106" s="188">
        <v>0</v>
      </c>
      <c r="Q106" s="189">
        <f t="shared" si="29"/>
        <v>0</v>
      </c>
      <c r="R106" s="225"/>
      <c r="S106" s="226"/>
      <c r="T106" s="181">
        <v>0</v>
      </c>
      <c r="U106" s="181">
        <v>0</v>
      </c>
      <c r="V106" s="192">
        <f t="shared" si="30"/>
        <v>1</v>
      </c>
      <c r="W106" s="193">
        <f t="shared" si="25"/>
        <v>0</v>
      </c>
      <c r="X106" s="193">
        <f t="shared" si="31"/>
        <v>0</v>
      </c>
      <c r="Y106" s="193">
        <f t="shared" si="26"/>
        <v>0</v>
      </c>
      <c r="Z106" s="193">
        <f t="shared" si="31"/>
        <v>0</v>
      </c>
      <c r="AB106" s="169"/>
      <c r="AC106" s="169"/>
      <c r="AD106" s="170"/>
      <c r="AE106" s="169"/>
      <c r="AF106" s="170"/>
      <c r="AG106" s="171"/>
      <c r="AH106" s="172"/>
      <c r="AI106" s="172"/>
      <c r="AJ106" s="173"/>
      <c r="AK106" s="169"/>
      <c r="AL106" s="169"/>
      <c r="AM106" s="169"/>
      <c r="AN106" s="169"/>
    </row>
    <row r="107" spans="2:40" s="122" customFormat="1" ht="37.5" hidden="1" customHeight="1" outlineLevel="1">
      <c r="B107" s="230"/>
      <c r="C107" s="195"/>
      <c r="D107" s="196"/>
      <c r="E107" s="222"/>
      <c r="F107" s="223"/>
      <c r="G107" s="179">
        <f t="shared" si="32"/>
        <v>0</v>
      </c>
      <c r="H107" s="207" t="s">
        <v>142</v>
      </c>
      <c r="I107" s="181">
        <v>0</v>
      </c>
      <c r="J107" s="179">
        <f t="shared" si="24"/>
        <v>0</v>
      </c>
      <c r="K107" s="224"/>
      <c r="L107" s="184"/>
      <c r="M107" s="198"/>
      <c r="N107" s="186">
        <f t="shared" si="27"/>
        <v>0</v>
      </c>
      <c r="O107" s="187">
        <f t="shared" si="28"/>
        <v>0</v>
      </c>
      <c r="P107" s="188">
        <v>0</v>
      </c>
      <c r="Q107" s="189">
        <f t="shared" si="29"/>
        <v>0</v>
      </c>
      <c r="R107" s="225"/>
      <c r="S107" s="226"/>
      <c r="T107" s="181">
        <v>0</v>
      </c>
      <c r="U107" s="181">
        <v>0</v>
      </c>
      <c r="V107" s="192">
        <f t="shared" si="30"/>
        <v>1</v>
      </c>
      <c r="W107" s="193">
        <f t="shared" si="25"/>
        <v>0</v>
      </c>
      <c r="X107" s="193">
        <f t="shared" si="31"/>
        <v>0</v>
      </c>
      <c r="Y107" s="193">
        <f t="shared" si="26"/>
        <v>0</v>
      </c>
      <c r="Z107" s="193">
        <f t="shared" si="31"/>
        <v>0</v>
      </c>
      <c r="AB107" s="169"/>
      <c r="AC107" s="169"/>
      <c r="AD107" s="170"/>
      <c r="AE107" s="169"/>
      <c r="AF107" s="170"/>
      <c r="AG107" s="171"/>
      <c r="AH107" s="172"/>
      <c r="AI107" s="172"/>
      <c r="AJ107" s="173"/>
      <c r="AK107" s="169"/>
      <c r="AL107" s="169"/>
      <c r="AM107" s="169"/>
      <c r="AN107" s="169"/>
    </row>
    <row r="108" spans="2:40" s="122" customFormat="1" ht="45" hidden="1" customHeight="1" outlineLevel="1">
      <c r="B108" s="230"/>
      <c r="C108" s="195"/>
      <c r="D108" s="196"/>
      <c r="E108" s="222"/>
      <c r="F108" s="223"/>
      <c r="G108" s="179">
        <f t="shared" si="32"/>
        <v>0</v>
      </c>
      <c r="H108" s="207" t="s">
        <v>142</v>
      </c>
      <c r="I108" s="181">
        <v>0</v>
      </c>
      <c r="J108" s="179">
        <f t="shared" si="24"/>
        <v>0</v>
      </c>
      <c r="K108" s="224"/>
      <c r="L108" s="184"/>
      <c r="M108" s="198"/>
      <c r="N108" s="186">
        <f t="shared" si="27"/>
        <v>0</v>
      </c>
      <c r="O108" s="187">
        <f t="shared" si="28"/>
        <v>0</v>
      </c>
      <c r="P108" s="188">
        <v>0</v>
      </c>
      <c r="Q108" s="189">
        <f t="shared" si="29"/>
        <v>0</v>
      </c>
      <c r="R108" s="225"/>
      <c r="S108" s="226"/>
      <c r="T108" s="181">
        <v>0</v>
      </c>
      <c r="U108" s="181">
        <v>0</v>
      </c>
      <c r="V108" s="192">
        <f t="shared" si="30"/>
        <v>1</v>
      </c>
      <c r="W108" s="193">
        <f t="shared" si="25"/>
        <v>0</v>
      </c>
      <c r="X108" s="193">
        <f t="shared" si="31"/>
        <v>0</v>
      </c>
      <c r="Y108" s="193">
        <f t="shared" si="26"/>
        <v>0</v>
      </c>
      <c r="Z108" s="193">
        <f t="shared" si="31"/>
        <v>0</v>
      </c>
      <c r="AB108" s="169"/>
      <c r="AC108" s="169"/>
      <c r="AD108" s="170"/>
      <c r="AE108" s="169"/>
      <c r="AF108" s="170"/>
      <c r="AG108" s="171"/>
      <c r="AH108" s="172"/>
      <c r="AI108" s="172"/>
      <c r="AJ108" s="173"/>
      <c r="AK108" s="169"/>
      <c r="AL108" s="169"/>
      <c r="AM108" s="169"/>
      <c r="AN108" s="169"/>
    </row>
    <row r="109" spans="2:40" s="122" customFormat="1" ht="42.6" hidden="1" customHeight="1" outlineLevel="1">
      <c r="B109" s="230"/>
      <c r="C109" s="195"/>
      <c r="D109" s="196"/>
      <c r="E109" s="222"/>
      <c r="F109" s="223"/>
      <c r="G109" s="179">
        <f t="shared" si="32"/>
        <v>0</v>
      </c>
      <c r="H109" s="207" t="s">
        <v>142</v>
      </c>
      <c r="I109" s="181">
        <v>0</v>
      </c>
      <c r="J109" s="179">
        <f t="shared" si="24"/>
        <v>0</v>
      </c>
      <c r="K109" s="224"/>
      <c r="L109" s="184"/>
      <c r="M109" s="198"/>
      <c r="N109" s="186">
        <f t="shared" si="27"/>
        <v>0</v>
      </c>
      <c r="O109" s="187">
        <f t="shared" si="28"/>
        <v>0</v>
      </c>
      <c r="P109" s="188">
        <v>0</v>
      </c>
      <c r="Q109" s="189">
        <f t="shared" si="29"/>
        <v>0</v>
      </c>
      <c r="R109" s="225"/>
      <c r="S109" s="226"/>
      <c r="T109" s="181">
        <v>0</v>
      </c>
      <c r="U109" s="181">
        <v>0</v>
      </c>
      <c r="V109" s="192">
        <f t="shared" si="30"/>
        <v>1</v>
      </c>
      <c r="W109" s="193">
        <f t="shared" si="25"/>
        <v>0</v>
      </c>
      <c r="X109" s="193">
        <f t="shared" si="31"/>
        <v>0</v>
      </c>
      <c r="Y109" s="193">
        <f t="shared" si="26"/>
        <v>0</v>
      </c>
      <c r="Z109" s="193">
        <f t="shared" si="31"/>
        <v>0</v>
      </c>
      <c r="AB109" s="169"/>
      <c r="AC109" s="169"/>
      <c r="AD109" s="170"/>
      <c r="AE109" s="169"/>
      <c r="AF109" s="170"/>
      <c r="AG109" s="171"/>
      <c r="AH109" s="172"/>
      <c r="AI109" s="172"/>
      <c r="AJ109" s="173"/>
      <c r="AK109" s="169"/>
      <c r="AL109" s="169"/>
      <c r="AM109" s="169"/>
      <c r="AN109" s="169"/>
    </row>
    <row r="110" spans="2:40" s="122" customFormat="1" ht="39" hidden="1" customHeight="1" outlineLevel="1">
      <c r="B110" s="230"/>
      <c r="C110" s="195"/>
      <c r="D110" s="196"/>
      <c r="E110" s="222"/>
      <c r="F110" s="223"/>
      <c r="G110" s="179">
        <f t="shared" si="32"/>
        <v>0</v>
      </c>
      <c r="H110" s="207" t="s">
        <v>142</v>
      </c>
      <c r="I110" s="181">
        <v>0</v>
      </c>
      <c r="J110" s="179">
        <f t="shared" si="24"/>
        <v>0</v>
      </c>
      <c r="K110" s="224"/>
      <c r="L110" s="184"/>
      <c r="M110" s="198"/>
      <c r="N110" s="186">
        <f t="shared" si="27"/>
        <v>0</v>
      </c>
      <c r="O110" s="187">
        <f t="shared" si="28"/>
        <v>0</v>
      </c>
      <c r="P110" s="188">
        <v>0</v>
      </c>
      <c r="Q110" s="189">
        <f t="shared" si="29"/>
        <v>0</v>
      </c>
      <c r="R110" s="225"/>
      <c r="S110" s="226"/>
      <c r="T110" s="181">
        <v>0</v>
      </c>
      <c r="U110" s="181">
        <v>0</v>
      </c>
      <c r="V110" s="192">
        <f t="shared" si="30"/>
        <v>1</v>
      </c>
      <c r="W110" s="193">
        <f t="shared" si="25"/>
        <v>0</v>
      </c>
      <c r="X110" s="193">
        <f t="shared" si="31"/>
        <v>0</v>
      </c>
      <c r="Y110" s="193">
        <f t="shared" si="26"/>
        <v>0</v>
      </c>
      <c r="Z110" s="193">
        <f t="shared" si="31"/>
        <v>0</v>
      </c>
      <c r="AB110" s="169"/>
      <c r="AC110" s="169"/>
      <c r="AD110" s="170"/>
      <c r="AE110" s="169"/>
      <c r="AF110" s="170"/>
      <c r="AG110" s="171"/>
      <c r="AH110" s="172"/>
      <c r="AI110" s="172"/>
      <c r="AJ110" s="173"/>
      <c r="AK110" s="169"/>
      <c r="AL110" s="169"/>
      <c r="AM110" s="169"/>
      <c r="AN110" s="169"/>
    </row>
    <row r="111" spans="2:40" s="122" customFormat="1" ht="33.950000000000003" hidden="1" customHeight="1" outlineLevel="1">
      <c r="B111" s="230"/>
      <c r="C111" s="195"/>
      <c r="D111" s="196"/>
      <c r="E111" s="222"/>
      <c r="F111" s="223"/>
      <c r="G111" s="179">
        <f t="shared" si="32"/>
        <v>0</v>
      </c>
      <c r="H111" s="207" t="s">
        <v>142</v>
      </c>
      <c r="I111" s="181">
        <v>0</v>
      </c>
      <c r="J111" s="179">
        <f t="shared" si="24"/>
        <v>0</v>
      </c>
      <c r="K111" s="224"/>
      <c r="L111" s="184"/>
      <c r="M111" s="198"/>
      <c r="N111" s="186">
        <f t="shared" si="27"/>
        <v>0</v>
      </c>
      <c r="O111" s="187">
        <f t="shared" si="28"/>
        <v>0</v>
      </c>
      <c r="P111" s="188">
        <v>0</v>
      </c>
      <c r="Q111" s="189">
        <f t="shared" si="29"/>
        <v>0</v>
      </c>
      <c r="R111" s="225"/>
      <c r="S111" s="226"/>
      <c r="T111" s="181">
        <v>0</v>
      </c>
      <c r="U111" s="181">
        <v>0</v>
      </c>
      <c r="V111" s="192">
        <f t="shared" si="30"/>
        <v>1</v>
      </c>
      <c r="W111" s="193">
        <f t="shared" si="25"/>
        <v>0</v>
      </c>
      <c r="X111" s="193">
        <f t="shared" si="31"/>
        <v>0</v>
      </c>
      <c r="Y111" s="193">
        <f t="shared" si="26"/>
        <v>0</v>
      </c>
      <c r="Z111" s="193">
        <f t="shared" si="31"/>
        <v>0</v>
      </c>
      <c r="AB111" s="169"/>
      <c r="AC111" s="169"/>
      <c r="AD111" s="170"/>
      <c r="AE111" s="169"/>
      <c r="AF111" s="170"/>
      <c r="AG111" s="171"/>
      <c r="AH111" s="172"/>
      <c r="AI111" s="172"/>
      <c r="AJ111" s="173"/>
      <c r="AK111" s="169"/>
      <c r="AL111" s="169"/>
      <c r="AM111" s="169"/>
      <c r="AN111" s="169"/>
    </row>
    <row r="112" spans="2:40" s="122" customFormat="1" ht="35.1" hidden="1" customHeight="1" outlineLevel="1">
      <c r="B112" s="230"/>
      <c r="C112" s="195"/>
      <c r="D112" s="196"/>
      <c r="E112" s="222"/>
      <c r="F112" s="223"/>
      <c r="G112" s="179">
        <f t="shared" si="32"/>
        <v>0</v>
      </c>
      <c r="H112" s="207" t="s">
        <v>142</v>
      </c>
      <c r="I112" s="181">
        <v>0</v>
      </c>
      <c r="J112" s="179">
        <f t="shared" si="24"/>
        <v>0</v>
      </c>
      <c r="K112" s="224"/>
      <c r="L112" s="184"/>
      <c r="M112" s="198"/>
      <c r="N112" s="186">
        <f t="shared" si="27"/>
        <v>0</v>
      </c>
      <c r="O112" s="187">
        <f t="shared" si="28"/>
        <v>0</v>
      </c>
      <c r="P112" s="188">
        <v>0</v>
      </c>
      <c r="Q112" s="189">
        <f t="shared" si="29"/>
        <v>0</v>
      </c>
      <c r="R112" s="225"/>
      <c r="S112" s="226"/>
      <c r="T112" s="181">
        <v>0</v>
      </c>
      <c r="U112" s="181">
        <v>0</v>
      </c>
      <c r="V112" s="192">
        <f t="shared" si="30"/>
        <v>1</v>
      </c>
      <c r="W112" s="193">
        <f t="shared" si="25"/>
        <v>0</v>
      </c>
      <c r="X112" s="193">
        <f t="shared" si="31"/>
        <v>0</v>
      </c>
      <c r="Y112" s="193">
        <f t="shared" si="26"/>
        <v>0</v>
      </c>
      <c r="Z112" s="193">
        <f t="shared" si="31"/>
        <v>0</v>
      </c>
      <c r="AB112" s="169"/>
      <c r="AC112" s="169"/>
      <c r="AD112" s="170"/>
      <c r="AE112" s="169"/>
      <c r="AF112" s="170"/>
      <c r="AG112" s="171"/>
      <c r="AH112" s="172"/>
      <c r="AI112" s="172"/>
      <c r="AJ112" s="173"/>
      <c r="AK112" s="169"/>
      <c r="AL112" s="169"/>
      <c r="AM112" s="169"/>
      <c r="AN112" s="169"/>
    </row>
    <row r="113" spans="2:40" s="122" customFormat="1" ht="30" hidden="1" customHeight="1" outlineLevel="1">
      <c r="B113" s="230"/>
      <c r="C113" s="195"/>
      <c r="D113" s="196"/>
      <c r="E113" s="222"/>
      <c r="F113" s="223"/>
      <c r="G113" s="179">
        <f t="shared" si="32"/>
        <v>0</v>
      </c>
      <c r="H113" s="207" t="s">
        <v>142</v>
      </c>
      <c r="I113" s="181">
        <v>0</v>
      </c>
      <c r="J113" s="179">
        <f t="shared" si="24"/>
        <v>0</v>
      </c>
      <c r="K113" s="224"/>
      <c r="L113" s="184"/>
      <c r="M113" s="198"/>
      <c r="N113" s="186">
        <f t="shared" si="27"/>
        <v>0</v>
      </c>
      <c r="O113" s="187">
        <f t="shared" si="28"/>
        <v>0</v>
      </c>
      <c r="P113" s="188">
        <v>0</v>
      </c>
      <c r="Q113" s="189">
        <f t="shared" si="29"/>
        <v>0</v>
      </c>
      <c r="R113" s="225"/>
      <c r="S113" s="226"/>
      <c r="T113" s="181">
        <v>0</v>
      </c>
      <c r="U113" s="181">
        <v>0</v>
      </c>
      <c r="V113" s="192">
        <f t="shared" si="30"/>
        <v>1</v>
      </c>
      <c r="W113" s="193">
        <f t="shared" si="25"/>
        <v>0</v>
      </c>
      <c r="X113" s="193">
        <f t="shared" si="31"/>
        <v>0</v>
      </c>
      <c r="Y113" s="193">
        <f t="shared" si="26"/>
        <v>0</v>
      </c>
      <c r="Z113" s="193">
        <f t="shared" si="31"/>
        <v>0</v>
      </c>
      <c r="AB113" s="169"/>
      <c r="AC113" s="169"/>
      <c r="AD113" s="170"/>
      <c r="AE113" s="169"/>
      <c r="AF113" s="170"/>
      <c r="AG113" s="171"/>
      <c r="AH113" s="172"/>
      <c r="AI113" s="172"/>
      <c r="AJ113" s="173"/>
      <c r="AK113" s="169"/>
      <c r="AL113" s="169"/>
      <c r="AM113" s="169"/>
      <c r="AN113" s="169"/>
    </row>
    <row r="114" spans="2:40" s="122" customFormat="1" ht="33.950000000000003" hidden="1" customHeight="1" outlineLevel="1">
      <c r="B114" s="230"/>
      <c r="C114" s="195"/>
      <c r="D114" s="196"/>
      <c r="E114" s="222"/>
      <c r="F114" s="223"/>
      <c r="G114" s="179">
        <f t="shared" si="32"/>
        <v>0</v>
      </c>
      <c r="H114" s="207" t="s">
        <v>142</v>
      </c>
      <c r="I114" s="181">
        <v>0</v>
      </c>
      <c r="J114" s="179">
        <f t="shared" si="24"/>
        <v>0</v>
      </c>
      <c r="K114" s="224"/>
      <c r="L114" s="184"/>
      <c r="M114" s="198"/>
      <c r="N114" s="186">
        <f t="shared" si="27"/>
        <v>0</v>
      </c>
      <c r="O114" s="187">
        <f t="shared" si="28"/>
        <v>0</v>
      </c>
      <c r="P114" s="188">
        <v>0</v>
      </c>
      <c r="Q114" s="189">
        <f t="shared" si="29"/>
        <v>0</v>
      </c>
      <c r="R114" s="225"/>
      <c r="S114" s="226"/>
      <c r="T114" s="181">
        <v>0</v>
      </c>
      <c r="U114" s="181">
        <v>0</v>
      </c>
      <c r="V114" s="192">
        <f t="shared" si="30"/>
        <v>1</v>
      </c>
      <c r="W114" s="193">
        <f t="shared" si="25"/>
        <v>0</v>
      </c>
      <c r="X114" s="193">
        <f t="shared" si="31"/>
        <v>0</v>
      </c>
      <c r="Y114" s="193">
        <f t="shared" si="26"/>
        <v>0</v>
      </c>
      <c r="Z114" s="193">
        <f t="shared" si="31"/>
        <v>0</v>
      </c>
      <c r="AB114" s="169"/>
      <c r="AC114" s="169"/>
      <c r="AD114" s="170"/>
      <c r="AE114" s="169"/>
      <c r="AF114" s="170"/>
      <c r="AG114" s="171"/>
      <c r="AH114" s="172"/>
      <c r="AI114" s="172"/>
      <c r="AJ114" s="173"/>
      <c r="AK114" s="169"/>
      <c r="AL114" s="169"/>
      <c r="AM114" s="169"/>
      <c r="AN114" s="169"/>
    </row>
    <row r="115" spans="2:40" s="122" customFormat="1" ht="37.5" hidden="1" customHeight="1" outlineLevel="1">
      <c r="B115" s="230"/>
      <c r="C115" s="195"/>
      <c r="D115" s="196"/>
      <c r="E115" s="222"/>
      <c r="F115" s="223"/>
      <c r="G115" s="179">
        <f t="shared" si="32"/>
        <v>0</v>
      </c>
      <c r="H115" s="207" t="s">
        <v>142</v>
      </c>
      <c r="I115" s="181">
        <v>0</v>
      </c>
      <c r="J115" s="179">
        <f t="shared" si="24"/>
        <v>0</v>
      </c>
      <c r="K115" s="224"/>
      <c r="L115" s="184"/>
      <c r="M115" s="198"/>
      <c r="N115" s="186">
        <f t="shared" si="27"/>
        <v>0</v>
      </c>
      <c r="O115" s="187">
        <f t="shared" si="28"/>
        <v>0</v>
      </c>
      <c r="P115" s="188">
        <v>0</v>
      </c>
      <c r="Q115" s="189">
        <f t="shared" si="29"/>
        <v>0</v>
      </c>
      <c r="R115" s="225"/>
      <c r="S115" s="226"/>
      <c r="T115" s="181">
        <v>0</v>
      </c>
      <c r="U115" s="181">
        <v>0</v>
      </c>
      <c r="V115" s="192">
        <f t="shared" si="30"/>
        <v>1</v>
      </c>
      <c r="W115" s="193">
        <f t="shared" si="25"/>
        <v>0</v>
      </c>
      <c r="X115" s="193">
        <f t="shared" si="31"/>
        <v>0</v>
      </c>
      <c r="Y115" s="193">
        <f t="shared" si="26"/>
        <v>0</v>
      </c>
      <c r="Z115" s="193">
        <f t="shared" si="31"/>
        <v>0</v>
      </c>
      <c r="AB115" s="169"/>
      <c r="AC115" s="169"/>
      <c r="AD115" s="170"/>
      <c r="AE115" s="169"/>
      <c r="AF115" s="170"/>
      <c r="AG115" s="171"/>
      <c r="AH115" s="172"/>
      <c r="AI115" s="172"/>
      <c r="AJ115" s="173"/>
      <c r="AK115" s="169"/>
      <c r="AL115" s="169"/>
      <c r="AM115" s="169"/>
      <c r="AN115" s="169"/>
    </row>
    <row r="116" spans="2:40" s="122" customFormat="1" ht="39" hidden="1" customHeight="1" outlineLevel="1">
      <c r="B116" s="230"/>
      <c r="C116" s="195"/>
      <c r="D116" s="196"/>
      <c r="E116" s="222"/>
      <c r="F116" s="223"/>
      <c r="G116" s="179">
        <f t="shared" si="32"/>
        <v>0</v>
      </c>
      <c r="H116" s="207" t="s">
        <v>142</v>
      </c>
      <c r="I116" s="181">
        <v>0</v>
      </c>
      <c r="J116" s="179">
        <f t="shared" si="24"/>
        <v>0</v>
      </c>
      <c r="K116" s="224"/>
      <c r="L116" s="184"/>
      <c r="M116" s="198"/>
      <c r="N116" s="186">
        <f t="shared" si="27"/>
        <v>0</v>
      </c>
      <c r="O116" s="187">
        <f t="shared" si="28"/>
        <v>0</v>
      </c>
      <c r="P116" s="188">
        <v>0</v>
      </c>
      <c r="Q116" s="189">
        <f t="shared" si="29"/>
        <v>0</v>
      </c>
      <c r="R116" s="225"/>
      <c r="S116" s="226"/>
      <c r="T116" s="181">
        <v>0</v>
      </c>
      <c r="U116" s="181">
        <v>0</v>
      </c>
      <c r="V116" s="192">
        <f t="shared" si="30"/>
        <v>1</v>
      </c>
      <c r="W116" s="193">
        <f t="shared" si="25"/>
        <v>0</v>
      </c>
      <c r="X116" s="193">
        <f t="shared" si="31"/>
        <v>0</v>
      </c>
      <c r="Y116" s="193">
        <f t="shared" si="26"/>
        <v>0</v>
      </c>
      <c r="Z116" s="193">
        <f t="shared" si="31"/>
        <v>0</v>
      </c>
      <c r="AB116" s="169"/>
      <c r="AC116" s="169"/>
      <c r="AD116" s="170"/>
      <c r="AE116" s="169"/>
      <c r="AF116" s="170"/>
      <c r="AG116" s="171"/>
      <c r="AH116" s="172"/>
      <c r="AI116" s="172"/>
      <c r="AJ116" s="173"/>
      <c r="AK116" s="169"/>
      <c r="AL116" s="169"/>
      <c r="AM116" s="169"/>
      <c r="AN116" s="169"/>
    </row>
    <row r="117" spans="2:40" s="122" customFormat="1" ht="42.6" hidden="1" customHeight="1" outlineLevel="1">
      <c r="B117" s="230"/>
      <c r="C117" s="195"/>
      <c r="D117" s="196"/>
      <c r="E117" s="222"/>
      <c r="F117" s="223"/>
      <c r="G117" s="179">
        <f>IF(AND(F117&lt;&gt;0,$D$31&lt;&gt;0),F117/$D$31,0)</f>
        <v>0</v>
      </c>
      <c r="H117" s="207" t="s">
        <v>142</v>
      </c>
      <c r="I117" s="181">
        <v>0</v>
      </c>
      <c r="J117" s="179">
        <f t="shared" si="24"/>
        <v>0</v>
      </c>
      <c r="K117" s="224"/>
      <c r="L117" s="184"/>
      <c r="M117" s="198"/>
      <c r="N117" s="186">
        <f t="shared" si="27"/>
        <v>0</v>
      </c>
      <c r="O117" s="187">
        <f t="shared" si="28"/>
        <v>0</v>
      </c>
      <c r="P117" s="188">
        <v>0</v>
      </c>
      <c r="Q117" s="189">
        <f t="shared" si="29"/>
        <v>0</v>
      </c>
      <c r="R117" s="225"/>
      <c r="S117" s="226"/>
      <c r="T117" s="181">
        <v>0</v>
      </c>
      <c r="U117" s="181">
        <v>0</v>
      </c>
      <c r="V117" s="192">
        <f t="shared" si="30"/>
        <v>1</v>
      </c>
      <c r="W117" s="193">
        <f t="shared" si="25"/>
        <v>0</v>
      </c>
      <c r="X117" s="193">
        <f t="shared" si="31"/>
        <v>0</v>
      </c>
      <c r="Y117" s="193">
        <f t="shared" si="26"/>
        <v>0</v>
      </c>
      <c r="Z117" s="193">
        <f t="shared" si="31"/>
        <v>0</v>
      </c>
      <c r="AB117" s="169"/>
      <c r="AC117" s="169"/>
      <c r="AD117" s="170"/>
      <c r="AE117" s="169"/>
      <c r="AF117" s="170"/>
      <c r="AG117" s="171"/>
      <c r="AH117" s="172"/>
      <c r="AI117" s="172"/>
      <c r="AJ117" s="173"/>
      <c r="AK117" s="169"/>
      <c r="AL117" s="169"/>
      <c r="AM117" s="169"/>
      <c r="AN117" s="169"/>
    </row>
    <row r="118" spans="2:40" s="122" customFormat="1" ht="52.5" hidden="1" customHeight="1" outlineLevel="1">
      <c r="B118" s="230"/>
      <c r="C118" s="195"/>
      <c r="D118" s="196"/>
      <c r="E118" s="222"/>
      <c r="F118" s="223"/>
      <c r="G118" s="179">
        <f>IF(AND(F118&lt;&gt;0,$D$31&lt;&gt;0),F118/$D$31,0)</f>
        <v>0</v>
      </c>
      <c r="H118" s="207" t="s">
        <v>142</v>
      </c>
      <c r="I118" s="181">
        <v>0</v>
      </c>
      <c r="J118" s="179">
        <f t="shared" si="24"/>
        <v>0</v>
      </c>
      <c r="K118" s="224"/>
      <c r="L118" s="184"/>
      <c r="M118" s="198"/>
      <c r="N118" s="186">
        <f t="shared" si="27"/>
        <v>0</v>
      </c>
      <c r="O118" s="187">
        <f t="shared" si="28"/>
        <v>0</v>
      </c>
      <c r="P118" s="188">
        <v>0</v>
      </c>
      <c r="Q118" s="189">
        <f t="shared" si="29"/>
        <v>0</v>
      </c>
      <c r="R118" s="225"/>
      <c r="S118" s="226"/>
      <c r="T118" s="181">
        <v>0</v>
      </c>
      <c r="U118" s="181">
        <v>0</v>
      </c>
      <c r="V118" s="192">
        <f t="shared" si="30"/>
        <v>1</v>
      </c>
      <c r="W118" s="193">
        <f t="shared" si="25"/>
        <v>0</v>
      </c>
      <c r="X118" s="193">
        <f t="shared" si="31"/>
        <v>0</v>
      </c>
      <c r="Y118" s="193">
        <f t="shared" si="26"/>
        <v>0</v>
      </c>
      <c r="Z118" s="193">
        <f t="shared" si="31"/>
        <v>0</v>
      </c>
      <c r="AB118" s="169"/>
      <c r="AC118" s="169"/>
      <c r="AD118" s="170"/>
      <c r="AE118" s="169"/>
      <c r="AF118" s="170"/>
      <c r="AG118" s="171"/>
      <c r="AH118" s="172"/>
      <c r="AI118" s="172"/>
      <c r="AJ118" s="173"/>
      <c r="AK118" s="169"/>
      <c r="AL118" s="169"/>
      <c r="AM118" s="169"/>
      <c r="AN118" s="169"/>
    </row>
    <row r="119" spans="2:40" s="122" customFormat="1" ht="67.5" hidden="1" customHeight="1" outlineLevel="1">
      <c r="B119" s="230"/>
      <c r="C119" s="195"/>
      <c r="D119" s="196"/>
      <c r="E119" s="222"/>
      <c r="F119" s="223"/>
      <c r="G119" s="179">
        <f t="shared" ref="G119:G121" si="33">IF(AND(F119&lt;&gt;0,$D$31&lt;&gt;0),F119/$D$31,0)</f>
        <v>0</v>
      </c>
      <c r="H119" s="207" t="s">
        <v>142</v>
      </c>
      <c r="I119" s="181">
        <v>0</v>
      </c>
      <c r="J119" s="179">
        <f t="shared" si="24"/>
        <v>0</v>
      </c>
      <c r="K119" s="224"/>
      <c r="L119" s="184"/>
      <c r="M119" s="198"/>
      <c r="N119" s="186">
        <f t="shared" si="27"/>
        <v>0</v>
      </c>
      <c r="O119" s="187">
        <f t="shared" si="28"/>
        <v>0</v>
      </c>
      <c r="P119" s="188">
        <v>0</v>
      </c>
      <c r="Q119" s="189">
        <f t="shared" si="29"/>
        <v>0</v>
      </c>
      <c r="R119" s="225"/>
      <c r="S119" s="226"/>
      <c r="T119" s="181">
        <v>0</v>
      </c>
      <c r="U119" s="181">
        <v>0</v>
      </c>
      <c r="V119" s="192">
        <f t="shared" si="30"/>
        <v>1</v>
      </c>
      <c r="W119" s="193">
        <f t="shared" si="25"/>
        <v>0</v>
      </c>
      <c r="X119" s="193">
        <f t="shared" si="31"/>
        <v>0</v>
      </c>
      <c r="Y119" s="193">
        <f t="shared" si="26"/>
        <v>0</v>
      </c>
      <c r="Z119" s="193">
        <f t="shared" si="31"/>
        <v>0</v>
      </c>
      <c r="AB119" s="169"/>
      <c r="AC119" s="169"/>
      <c r="AD119" s="170"/>
      <c r="AE119" s="169"/>
      <c r="AF119" s="170"/>
      <c r="AG119" s="171"/>
      <c r="AH119" s="172"/>
      <c r="AI119" s="172"/>
      <c r="AJ119" s="173"/>
      <c r="AK119" s="169"/>
      <c r="AL119" s="169"/>
      <c r="AM119" s="169"/>
      <c r="AN119" s="169"/>
    </row>
    <row r="120" spans="2:40" s="122" customFormat="1" ht="47.45" hidden="1" customHeight="1" outlineLevel="1">
      <c r="B120" s="230"/>
      <c r="C120" s="195"/>
      <c r="D120" s="196"/>
      <c r="E120" s="222"/>
      <c r="F120" s="223"/>
      <c r="G120" s="179">
        <f t="shared" si="33"/>
        <v>0</v>
      </c>
      <c r="H120" s="207" t="s">
        <v>142</v>
      </c>
      <c r="I120" s="181">
        <v>0</v>
      </c>
      <c r="J120" s="179">
        <f t="shared" si="24"/>
        <v>0</v>
      </c>
      <c r="K120" s="224"/>
      <c r="L120" s="184"/>
      <c r="M120" s="198"/>
      <c r="N120" s="186">
        <f t="shared" si="27"/>
        <v>0</v>
      </c>
      <c r="O120" s="187">
        <f t="shared" si="28"/>
        <v>0</v>
      </c>
      <c r="P120" s="188">
        <v>0</v>
      </c>
      <c r="Q120" s="189">
        <f t="shared" si="29"/>
        <v>0</v>
      </c>
      <c r="R120" s="225"/>
      <c r="S120" s="226"/>
      <c r="T120" s="181">
        <v>0</v>
      </c>
      <c r="U120" s="181">
        <v>0</v>
      </c>
      <c r="V120" s="192">
        <f t="shared" si="30"/>
        <v>1</v>
      </c>
      <c r="W120" s="193">
        <f t="shared" si="25"/>
        <v>0</v>
      </c>
      <c r="X120" s="193">
        <f t="shared" si="31"/>
        <v>0</v>
      </c>
      <c r="Y120" s="193">
        <f t="shared" si="26"/>
        <v>0</v>
      </c>
      <c r="Z120" s="193">
        <f t="shared" si="31"/>
        <v>0</v>
      </c>
      <c r="AB120" s="169"/>
      <c r="AC120" s="169"/>
      <c r="AD120" s="170"/>
      <c r="AE120" s="169"/>
      <c r="AF120" s="170"/>
      <c r="AG120" s="171"/>
      <c r="AH120" s="172"/>
      <c r="AI120" s="172"/>
      <c r="AJ120" s="173"/>
      <c r="AK120" s="169"/>
      <c r="AL120" s="169"/>
      <c r="AM120" s="169"/>
      <c r="AN120" s="169"/>
    </row>
    <row r="121" spans="2:40" s="122" customFormat="1" ht="15" hidden="1" customHeight="1" outlineLevel="1">
      <c r="B121" s="230"/>
      <c r="C121" s="195"/>
      <c r="D121" s="196"/>
      <c r="E121" s="222"/>
      <c r="F121" s="223"/>
      <c r="G121" s="179">
        <f t="shared" si="33"/>
        <v>0</v>
      </c>
      <c r="H121" s="207" t="s">
        <v>142</v>
      </c>
      <c r="I121" s="181">
        <v>0</v>
      </c>
      <c r="J121" s="179">
        <f t="shared" si="24"/>
        <v>0</v>
      </c>
      <c r="K121" s="224"/>
      <c r="L121" s="184"/>
      <c r="M121" s="198"/>
      <c r="N121" s="186">
        <f t="shared" si="27"/>
        <v>0</v>
      </c>
      <c r="O121" s="187">
        <f t="shared" si="28"/>
        <v>0</v>
      </c>
      <c r="P121" s="188">
        <v>0</v>
      </c>
      <c r="Q121" s="189">
        <f t="shared" si="29"/>
        <v>0</v>
      </c>
      <c r="R121" s="225"/>
      <c r="S121" s="226"/>
      <c r="T121" s="181">
        <v>0</v>
      </c>
      <c r="U121" s="181">
        <v>0</v>
      </c>
      <c r="V121" s="192">
        <f t="shared" si="30"/>
        <v>1</v>
      </c>
      <c r="W121" s="193">
        <f t="shared" si="25"/>
        <v>0</v>
      </c>
      <c r="X121" s="193">
        <f t="shared" si="31"/>
        <v>0</v>
      </c>
      <c r="Y121" s="193">
        <f t="shared" si="26"/>
        <v>0</v>
      </c>
      <c r="Z121" s="193">
        <f t="shared" si="31"/>
        <v>0</v>
      </c>
      <c r="AB121" s="169"/>
      <c r="AC121" s="169"/>
      <c r="AD121" s="170"/>
      <c r="AE121" s="169"/>
      <c r="AF121" s="170"/>
      <c r="AG121" s="171"/>
      <c r="AH121" s="172"/>
      <c r="AI121" s="172"/>
      <c r="AJ121" s="173"/>
      <c r="AK121" s="169"/>
      <c r="AL121" s="169"/>
      <c r="AM121" s="169"/>
      <c r="AN121" s="169"/>
    </row>
    <row r="122" spans="2:40" s="122" customFormat="1" ht="36.6" hidden="1" customHeight="1" outlineLevel="1">
      <c r="B122" s="231"/>
      <c r="C122" s="200"/>
      <c r="D122" s="201"/>
      <c r="E122" s="222"/>
      <c r="F122" s="223"/>
      <c r="G122" s="179">
        <f>IF(AND(F122&lt;&gt;0,$D$31&lt;&gt;0),F122/$D$31,0)</f>
        <v>0</v>
      </c>
      <c r="H122" s="207" t="s">
        <v>142</v>
      </c>
      <c r="I122" s="181">
        <v>0</v>
      </c>
      <c r="J122" s="179">
        <f t="shared" si="24"/>
        <v>0</v>
      </c>
      <c r="K122" s="224"/>
      <c r="L122" s="184"/>
      <c r="M122" s="198"/>
      <c r="N122" s="186">
        <f>IF(M122&lt;&gt;0,INT(59/M122),0)</f>
        <v>0</v>
      </c>
      <c r="O122" s="187">
        <f t="shared" si="28"/>
        <v>0</v>
      </c>
      <c r="P122" s="188">
        <v>0</v>
      </c>
      <c r="Q122" s="189">
        <f t="shared" si="29"/>
        <v>0</v>
      </c>
      <c r="R122" s="225"/>
      <c r="S122" s="226"/>
      <c r="T122" s="181">
        <v>0</v>
      </c>
      <c r="U122" s="181">
        <v>0</v>
      </c>
      <c r="V122" s="192">
        <f t="shared" si="30"/>
        <v>1</v>
      </c>
      <c r="W122" s="193">
        <f t="shared" si="25"/>
        <v>0</v>
      </c>
      <c r="X122" s="193">
        <f t="shared" si="31"/>
        <v>0</v>
      </c>
      <c r="Y122" s="193">
        <f t="shared" si="26"/>
        <v>0</v>
      </c>
      <c r="Z122" s="193">
        <f t="shared" si="31"/>
        <v>0</v>
      </c>
      <c r="AB122" s="169"/>
      <c r="AC122" s="169"/>
      <c r="AD122" s="170"/>
      <c r="AE122" s="169"/>
      <c r="AF122" s="170"/>
      <c r="AG122" s="171"/>
      <c r="AH122" s="172"/>
      <c r="AI122" s="172"/>
      <c r="AJ122" s="173"/>
      <c r="AK122" s="169"/>
      <c r="AL122" s="169"/>
      <c r="AM122" s="169"/>
      <c r="AN122" s="169"/>
    </row>
    <row r="123" spans="2:40" s="122" customFormat="1" ht="15.75">
      <c r="B123" s="232">
        <v>2.1</v>
      </c>
      <c r="C123" s="203" t="s">
        <v>188</v>
      </c>
      <c r="D123" s="204"/>
      <c r="E123" s="205" t="s">
        <v>142</v>
      </c>
      <c r="F123" s="206">
        <f>SUM(F124:F143)</f>
        <v>247711.5</v>
      </c>
      <c r="G123" s="206">
        <f>IF(AND(F123&lt;&gt;0,$D$31&lt;&gt;0),F123/$D$31,0)</f>
        <v>84.112563667232592</v>
      </c>
      <c r="H123" s="228" cm="1">
        <f t="array" ref="H123">SUMPRODUCT((C38:D401="Superstructure: Frame")*G38:G401)</f>
        <v>102.51748726655347</v>
      </c>
      <c r="I123" s="208" t="s">
        <v>142</v>
      </c>
      <c r="J123" s="209">
        <f>SUM(J124:J143)</f>
        <v>9908.4600000000009</v>
      </c>
      <c r="K123" s="210" t="s">
        <v>142</v>
      </c>
      <c r="L123" s="211" t="s">
        <v>142</v>
      </c>
      <c r="M123" s="212" t="s">
        <v>142</v>
      </c>
      <c r="N123" s="213" t="s">
        <v>142</v>
      </c>
      <c r="O123" s="214">
        <f>SUM(O124:O143)</f>
        <v>0</v>
      </c>
      <c r="P123" s="215" t="s">
        <v>142</v>
      </c>
      <c r="Q123" s="216">
        <f>SUM(Q124:Q143)</f>
        <v>0</v>
      </c>
      <c r="R123" s="217" t="s">
        <v>142</v>
      </c>
      <c r="S123" s="218" t="s">
        <v>142</v>
      </c>
      <c r="T123" s="219">
        <f>IF(W123&lt;&gt;0,W123/($F$176+$O$176),0)</f>
        <v>0</v>
      </c>
      <c r="U123" s="219">
        <f>IF(Y123&lt;&gt;0,Y123/($F$176+$O$176),0)</f>
        <v>0</v>
      </c>
      <c r="V123" s="220">
        <f t="shared" si="30"/>
        <v>1</v>
      </c>
      <c r="W123" s="221">
        <f>SUM(W124:W143)</f>
        <v>0</v>
      </c>
      <c r="X123" s="221">
        <f t="shared" si="31"/>
        <v>0</v>
      </c>
      <c r="Y123" s="221">
        <f>SUM(Y124:Y143)</f>
        <v>0</v>
      </c>
      <c r="Z123" s="221">
        <f t="shared" si="31"/>
        <v>0</v>
      </c>
      <c r="AB123" s="169"/>
      <c r="AC123" s="169"/>
      <c r="AD123" s="170"/>
      <c r="AE123" s="169"/>
      <c r="AF123" s="170"/>
      <c r="AG123" s="171"/>
      <c r="AH123" s="172"/>
      <c r="AI123" s="172"/>
      <c r="AJ123" s="173"/>
      <c r="AK123" s="169"/>
      <c r="AL123" s="169"/>
      <c r="AM123" s="169"/>
      <c r="AN123" s="169"/>
    </row>
    <row r="124" spans="2:40" s="122" customFormat="1" ht="15.6" customHeight="1" outlineLevel="1">
      <c r="B124" s="174">
        <v>2.1</v>
      </c>
      <c r="C124" s="175" t="s">
        <v>188</v>
      </c>
      <c r="D124" s="176"/>
      <c r="E124" s="222" t="s">
        <v>283</v>
      </c>
      <c r="F124" s="223">
        <v>54202.5</v>
      </c>
      <c r="G124" s="179">
        <f>IF(AND(F124&lt;&gt;0,$D$31&lt;&gt;0),F124/$D$31,0)</f>
        <v>18.404923599320885</v>
      </c>
      <c r="H124" s="207" t="s">
        <v>142</v>
      </c>
      <c r="I124" s="181">
        <v>0.04</v>
      </c>
      <c r="J124" s="179">
        <f t="shared" ref="J124:J143" si="34">I124*F124</f>
        <v>2168.1</v>
      </c>
      <c r="K124" s="224">
        <v>4603.5</v>
      </c>
      <c r="L124" s="184">
        <v>1.9000000000000001E-4</v>
      </c>
      <c r="M124" s="198">
        <v>60</v>
      </c>
      <c r="N124" s="186">
        <f>IF(M124&lt;&gt;0,INT(59/M124),0)</f>
        <v>0</v>
      </c>
      <c r="O124" s="187">
        <f>F124*N124</f>
        <v>0</v>
      </c>
      <c r="P124" s="188">
        <v>0.04</v>
      </c>
      <c r="Q124" s="189">
        <f>O124*P124</f>
        <v>0</v>
      </c>
      <c r="R124" s="225" t="s">
        <v>29</v>
      </c>
      <c r="S124" s="226" t="s">
        <v>280</v>
      </c>
      <c r="T124" s="181">
        <v>0</v>
      </c>
      <c r="U124" s="181">
        <v>0</v>
      </c>
      <c r="V124" s="192">
        <f t="shared" si="30"/>
        <v>1</v>
      </c>
      <c r="W124" s="193">
        <f t="shared" ref="W124:W143" si="35">T124*(F124+O124)</f>
        <v>0</v>
      </c>
      <c r="X124" s="193">
        <f t="shared" si="31"/>
        <v>0</v>
      </c>
      <c r="Y124" s="193">
        <f t="shared" ref="Y124:Y143" si="36">U124*(F124+O124)</f>
        <v>0</v>
      </c>
      <c r="Z124" s="193">
        <f t="shared" si="31"/>
        <v>0</v>
      </c>
      <c r="AB124" s="169"/>
      <c r="AC124" s="169"/>
      <c r="AD124" s="170"/>
      <c r="AE124" s="169"/>
      <c r="AF124" s="170"/>
      <c r="AG124" s="171"/>
      <c r="AH124" s="172"/>
      <c r="AI124" s="172"/>
      <c r="AJ124" s="173"/>
      <c r="AK124" s="169"/>
      <c r="AL124" s="169"/>
      <c r="AM124" s="169"/>
      <c r="AN124" s="169"/>
    </row>
    <row r="125" spans="2:40" s="122" customFormat="1" ht="15.6" customHeight="1" outlineLevel="1">
      <c r="B125" s="194"/>
      <c r="C125" s="195"/>
      <c r="D125" s="196"/>
      <c r="E125" s="222" t="s">
        <v>281</v>
      </c>
      <c r="F125" s="223">
        <v>193509</v>
      </c>
      <c r="G125" s="179">
        <f>IF(AND(F125&lt;&gt;0,$D$31&lt;&gt;0),F125/$D$31,0)</f>
        <v>65.707640067911711</v>
      </c>
      <c r="H125" s="207" t="s">
        <v>142</v>
      </c>
      <c r="I125" s="181">
        <v>0.04</v>
      </c>
      <c r="J125" s="179">
        <f t="shared" si="34"/>
        <v>7740.3600000000006</v>
      </c>
      <c r="K125" s="224">
        <v>7662.6</v>
      </c>
      <c r="L125" s="184">
        <v>2.9999999999999997E-4</v>
      </c>
      <c r="M125" s="198">
        <v>60</v>
      </c>
      <c r="N125" s="186">
        <f t="shared" ref="N125:N143" si="37">IF(M125&lt;&gt;0,INT(59/M125),0)</f>
        <v>0</v>
      </c>
      <c r="O125" s="187">
        <f t="shared" ref="O125:O143" si="38">F125*N125</f>
        <v>0</v>
      </c>
      <c r="P125" s="188">
        <v>0.04</v>
      </c>
      <c r="Q125" s="189">
        <f t="shared" ref="Q125:Q143" si="39">O125*P125</f>
        <v>0</v>
      </c>
      <c r="R125" s="225" t="s">
        <v>29</v>
      </c>
      <c r="S125" s="226" t="s">
        <v>280</v>
      </c>
      <c r="T125" s="181">
        <v>0</v>
      </c>
      <c r="U125" s="181">
        <v>0</v>
      </c>
      <c r="V125" s="192">
        <f t="shared" si="30"/>
        <v>1</v>
      </c>
      <c r="W125" s="193">
        <f t="shared" si="35"/>
        <v>0</v>
      </c>
      <c r="X125" s="193">
        <f t="shared" si="31"/>
        <v>0</v>
      </c>
      <c r="Y125" s="193">
        <f t="shared" si="36"/>
        <v>0</v>
      </c>
      <c r="Z125" s="193">
        <f t="shared" si="31"/>
        <v>0</v>
      </c>
      <c r="AB125" s="169"/>
      <c r="AC125" s="169"/>
      <c r="AD125" s="170"/>
      <c r="AE125" s="169"/>
      <c r="AF125" s="170"/>
      <c r="AG125" s="171"/>
      <c r="AH125" s="172"/>
      <c r="AI125" s="172"/>
      <c r="AJ125" s="173"/>
      <c r="AK125" s="169"/>
      <c r="AL125" s="169"/>
      <c r="AM125" s="169"/>
      <c r="AN125" s="169"/>
    </row>
    <row r="126" spans="2:40" s="122" customFormat="1" ht="15.6" hidden="1" customHeight="1" outlineLevel="1">
      <c r="B126" s="194"/>
      <c r="C126" s="195"/>
      <c r="D126" s="196"/>
      <c r="E126" s="222"/>
      <c r="F126" s="223"/>
      <c r="G126" s="179">
        <f t="shared" ref="G126:G137" si="40">IF(AND(F126&lt;&gt;0,$D$31&lt;&gt;0),F126/$D$31,0)</f>
        <v>0</v>
      </c>
      <c r="H126" s="207" t="s">
        <v>142</v>
      </c>
      <c r="I126" s="181">
        <v>0</v>
      </c>
      <c r="J126" s="179">
        <f t="shared" si="34"/>
        <v>0</v>
      </c>
      <c r="K126" s="224"/>
      <c r="L126" s="184"/>
      <c r="M126" s="198"/>
      <c r="N126" s="186">
        <f t="shared" si="37"/>
        <v>0</v>
      </c>
      <c r="O126" s="187">
        <f t="shared" si="38"/>
        <v>0</v>
      </c>
      <c r="P126" s="188">
        <v>0</v>
      </c>
      <c r="Q126" s="189">
        <f t="shared" si="39"/>
        <v>0</v>
      </c>
      <c r="R126" s="225"/>
      <c r="S126" s="226"/>
      <c r="T126" s="181">
        <v>0</v>
      </c>
      <c r="U126" s="181">
        <v>0</v>
      </c>
      <c r="V126" s="192">
        <f t="shared" si="30"/>
        <v>1</v>
      </c>
      <c r="W126" s="193">
        <f t="shared" si="35"/>
        <v>0</v>
      </c>
      <c r="X126" s="193">
        <f t="shared" si="31"/>
        <v>0</v>
      </c>
      <c r="Y126" s="193">
        <f t="shared" si="36"/>
        <v>0</v>
      </c>
      <c r="Z126" s="193">
        <f t="shared" si="31"/>
        <v>0</v>
      </c>
      <c r="AB126" s="169"/>
      <c r="AC126" s="169"/>
      <c r="AD126" s="170"/>
      <c r="AE126" s="169"/>
      <c r="AF126" s="170"/>
      <c r="AG126" s="171"/>
      <c r="AH126" s="172"/>
      <c r="AI126" s="172"/>
      <c r="AJ126" s="173"/>
      <c r="AK126" s="169"/>
      <c r="AL126" s="169"/>
      <c r="AM126" s="169"/>
      <c r="AN126" s="169"/>
    </row>
    <row r="127" spans="2:40" s="122" customFormat="1" ht="15.6" hidden="1" customHeight="1" outlineLevel="1">
      <c r="B127" s="194"/>
      <c r="C127" s="195"/>
      <c r="D127" s="196"/>
      <c r="E127" s="222"/>
      <c r="F127" s="223"/>
      <c r="G127" s="179">
        <f t="shared" si="40"/>
        <v>0</v>
      </c>
      <c r="H127" s="207" t="s">
        <v>142</v>
      </c>
      <c r="I127" s="181"/>
      <c r="J127" s="179">
        <f t="shared" si="34"/>
        <v>0</v>
      </c>
      <c r="K127" s="224"/>
      <c r="L127" s="184"/>
      <c r="M127" s="198"/>
      <c r="N127" s="186">
        <f t="shared" si="37"/>
        <v>0</v>
      </c>
      <c r="O127" s="187">
        <f t="shared" si="38"/>
        <v>0</v>
      </c>
      <c r="P127" s="188">
        <v>0</v>
      </c>
      <c r="Q127" s="189">
        <f t="shared" si="39"/>
        <v>0</v>
      </c>
      <c r="R127" s="225"/>
      <c r="S127" s="226"/>
      <c r="T127" s="181">
        <v>0</v>
      </c>
      <c r="U127" s="181">
        <v>0</v>
      </c>
      <c r="V127" s="192">
        <f t="shared" si="30"/>
        <v>1</v>
      </c>
      <c r="W127" s="193">
        <f t="shared" si="35"/>
        <v>0</v>
      </c>
      <c r="X127" s="193">
        <f t="shared" si="31"/>
        <v>0</v>
      </c>
      <c r="Y127" s="193">
        <f t="shared" si="36"/>
        <v>0</v>
      </c>
      <c r="Z127" s="193">
        <f t="shared" si="31"/>
        <v>0</v>
      </c>
      <c r="AB127" s="169"/>
      <c r="AC127" s="169"/>
      <c r="AD127" s="170"/>
      <c r="AE127" s="169"/>
      <c r="AF127" s="170"/>
      <c r="AG127" s="171"/>
      <c r="AH127" s="172"/>
      <c r="AI127" s="172"/>
      <c r="AJ127" s="173"/>
      <c r="AK127" s="169"/>
      <c r="AL127" s="169"/>
      <c r="AM127" s="169"/>
      <c r="AN127" s="169"/>
    </row>
    <row r="128" spans="2:40" s="122" customFormat="1" ht="15.6" hidden="1" customHeight="1" outlineLevel="1">
      <c r="B128" s="194"/>
      <c r="C128" s="195"/>
      <c r="D128" s="196"/>
      <c r="E128" s="222"/>
      <c r="F128" s="223"/>
      <c r="G128" s="179">
        <f t="shared" si="40"/>
        <v>0</v>
      </c>
      <c r="H128" s="207" t="s">
        <v>142</v>
      </c>
      <c r="I128" s="181"/>
      <c r="J128" s="179">
        <f t="shared" si="34"/>
        <v>0</v>
      </c>
      <c r="K128" s="224"/>
      <c r="L128" s="184"/>
      <c r="M128" s="198"/>
      <c r="N128" s="186">
        <f t="shared" si="37"/>
        <v>0</v>
      </c>
      <c r="O128" s="187">
        <f t="shared" si="38"/>
        <v>0</v>
      </c>
      <c r="P128" s="188">
        <v>0</v>
      </c>
      <c r="Q128" s="189">
        <f t="shared" si="39"/>
        <v>0</v>
      </c>
      <c r="R128" s="225"/>
      <c r="S128" s="226"/>
      <c r="T128" s="181">
        <v>0</v>
      </c>
      <c r="U128" s="181">
        <v>0</v>
      </c>
      <c r="V128" s="192">
        <f t="shared" si="30"/>
        <v>1</v>
      </c>
      <c r="W128" s="193">
        <f t="shared" si="35"/>
        <v>0</v>
      </c>
      <c r="X128" s="193">
        <f t="shared" si="31"/>
        <v>0</v>
      </c>
      <c r="Y128" s="193">
        <f t="shared" si="36"/>
        <v>0</v>
      </c>
      <c r="Z128" s="193">
        <f t="shared" si="31"/>
        <v>0</v>
      </c>
      <c r="AB128" s="169"/>
      <c r="AC128" s="169"/>
      <c r="AD128" s="170"/>
      <c r="AE128" s="169"/>
      <c r="AF128" s="170"/>
      <c r="AG128" s="171"/>
      <c r="AH128" s="172"/>
      <c r="AI128" s="172"/>
      <c r="AJ128" s="173"/>
      <c r="AK128" s="169"/>
      <c r="AL128" s="169"/>
      <c r="AM128" s="169"/>
      <c r="AN128" s="169"/>
    </row>
    <row r="129" spans="2:40" s="122" customFormat="1" ht="15.6" hidden="1" customHeight="1" outlineLevel="1">
      <c r="B129" s="194"/>
      <c r="C129" s="195"/>
      <c r="D129" s="196"/>
      <c r="E129" s="222"/>
      <c r="F129" s="223"/>
      <c r="G129" s="179">
        <f t="shared" si="40"/>
        <v>0</v>
      </c>
      <c r="H129" s="207" t="s">
        <v>142</v>
      </c>
      <c r="I129" s="181"/>
      <c r="J129" s="179">
        <f t="shared" si="34"/>
        <v>0</v>
      </c>
      <c r="K129" s="224"/>
      <c r="L129" s="184"/>
      <c r="M129" s="198"/>
      <c r="N129" s="186">
        <f t="shared" si="37"/>
        <v>0</v>
      </c>
      <c r="O129" s="187">
        <f t="shared" si="38"/>
        <v>0</v>
      </c>
      <c r="P129" s="188">
        <v>0</v>
      </c>
      <c r="Q129" s="189">
        <f t="shared" si="39"/>
        <v>0</v>
      </c>
      <c r="R129" s="225"/>
      <c r="S129" s="226"/>
      <c r="T129" s="181">
        <v>0</v>
      </c>
      <c r="U129" s="181">
        <v>0</v>
      </c>
      <c r="V129" s="192">
        <f t="shared" si="30"/>
        <v>1</v>
      </c>
      <c r="W129" s="193">
        <f t="shared" si="35"/>
        <v>0</v>
      </c>
      <c r="X129" s="193">
        <f t="shared" si="31"/>
        <v>0</v>
      </c>
      <c r="Y129" s="193">
        <f t="shared" si="36"/>
        <v>0</v>
      </c>
      <c r="Z129" s="193">
        <f t="shared" si="31"/>
        <v>0</v>
      </c>
      <c r="AB129" s="169"/>
      <c r="AC129" s="169"/>
      <c r="AD129" s="170"/>
      <c r="AE129" s="169"/>
      <c r="AF129" s="170"/>
      <c r="AG129" s="171"/>
      <c r="AH129" s="172"/>
      <c r="AI129" s="172"/>
      <c r="AJ129" s="173"/>
      <c r="AK129" s="169"/>
      <c r="AL129" s="169"/>
      <c r="AM129" s="169"/>
      <c r="AN129" s="169"/>
    </row>
    <row r="130" spans="2:40" s="122" customFormat="1" ht="15.6" hidden="1" customHeight="1" outlineLevel="1">
      <c r="B130" s="194"/>
      <c r="C130" s="195"/>
      <c r="D130" s="196"/>
      <c r="E130" s="222"/>
      <c r="F130" s="223"/>
      <c r="G130" s="179">
        <f t="shared" si="40"/>
        <v>0</v>
      </c>
      <c r="H130" s="207" t="s">
        <v>142</v>
      </c>
      <c r="I130" s="181"/>
      <c r="J130" s="179">
        <f t="shared" si="34"/>
        <v>0</v>
      </c>
      <c r="K130" s="224"/>
      <c r="L130" s="184"/>
      <c r="M130" s="198"/>
      <c r="N130" s="186">
        <f t="shared" si="37"/>
        <v>0</v>
      </c>
      <c r="O130" s="187">
        <f t="shared" si="38"/>
        <v>0</v>
      </c>
      <c r="P130" s="188">
        <v>0</v>
      </c>
      <c r="Q130" s="189">
        <f t="shared" si="39"/>
        <v>0</v>
      </c>
      <c r="R130" s="225"/>
      <c r="S130" s="226"/>
      <c r="T130" s="181">
        <v>0</v>
      </c>
      <c r="U130" s="181">
        <v>0</v>
      </c>
      <c r="V130" s="192">
        <f t="shared" si="30"/>
        <v>1</v>
      </c>
      <c r="W130" s="193">
        <f t="shared" si="35"/>
        <v>0</v>
      </c>
      <c r="X130" s="193">
        <f t="shared" si="31"/>
        <v>0</v>
      </c>
      <c r="Y130" s="193">
        <f t="shared" si="36"/>
        <v>0</v>
      </c>
      <c r="Z130" s="193">
        <f t="shared" si="31"/>
        <v>0</v>
      </c>
      <c r="AB130" s="169"/>
      <c r="AC130" s="169"/>
      <c r="AD130" s="170"/>
      <c r="AE130" s="169"/>
      <c r="AF130" s="170"/>
      <c r="AG130" s="171"/>
      <c r="AH130" s="172"/>
      <c r="AI130" s="172"/>
      <c r="AJ130" s="173"/>
      <c r="AK130" s="169"/>
      <c r="AL130" s="169"/>
      <c r="AM130" s="169"/>
      <c r="AN130" s="169"/>
    </row>
    <row r="131" spans="2:40" s="122" customFormat="1" ht="15.6" hidden="1" customHeight="1" outlineLevel="1">
      <c r="B131" s="194"/>
      <c r="C131" s="195"/>
      <c r="D131" s="196"/>
      <c r="E131" s="222"/>
      <c r="F131" s="223"/>
      <c r="G131" s="179">
        <f t="shared" si="40"/>
        <v>0</v>
      </c>
      <c r="H131" s="207" t="s">
        <v>142</v>
      </c>
      <c r="I131" s="181"/>
      <c r="J131" s="179">
        <f t="shared" si="34"/>
        <v>0</v>
      </c>
      <c r="K131" s="224"/>
      <c r="L131" s="184"/>
      <c r="M131" s="198"/>
      <c r="N131" s="186">
        <f t="shared" si="37"/>
        <v>0</v>
      </c>
      <c r="O131" s="187">
        <f t="shared" si="38"/>
        <v>0</v>
      </c>
      <c r="P131" s="188">
        <v>0</v>
      </c>
      <c r="Q131" s="189">
        <f t="shared" si="39"/>
        <v>0</v>
      </c>
      <c r="R131" s="225"/>
      <c r="S131" s="226"/>
      <c r="T131" s="181">
        <v>0</v>
      </c>
      <c r="U131" s="181">
        <v>0</v>
      </c>
      <c r="V131" s="192">
        <f t="shared" si="30"/>
        <v>1</v>
      </c>
      <c r="W131" s="193">
        <f t="shared" si="35"/>
        <v>0</v>
      </c>
      <c r="X131" s="193">
        <f t="shared" si="31"/>
        <v>0</v>
      </c>
      <c r="Y131" s="193">
        <f t="shared" si="36"/>
        <v>0</v>
      </c>
      <c r="Z131" s="193">
        <f t="shared" si="31"/>
        <v>0</v>
      </c>
      <c r="AB131" s="169"/>
      <c r="AC131" s="169"/>
      <c r="AD131" s="170"/>
      <c r="AE131" s="169"/>
      <c r="AF131" s="170"/>
      <c r="AG131" s="171"/>
      <c r="AH131" s="172"/>
      <c r="AI131" s="172"/>
      <c r="AJ131" s="173"/>
      <c r="AK131" s="169"/>
      <c r="AL131" s="169"/>
      <c r="AM131" s="169"/>
      <c r="AN131" s="169"/>
    </row>
    <row r="132" spans="2:40" s="122" customFormat="1" ht="15.6" hidden="1" customHeight="1" outlineLevel="1">
      <c r="B132" s="194"/>
      <c r="C132" s="195"/>
      <c r="D132" s="196"/>
      <c r="E132" s="222"/>
      <c r="F132" s="223"/>
      <c r="G132" s="179">
        <f t="shared" si="40"/>
        <v>0</v>
      </c>
      <c r="H132" s="207" t="s">
        <v>142</v>
      </c>
      <c r="I132" s="181"/>
      <c r="J132" s="179">
        <f t="shared" si="34"/>
        <v>0</v>
      </c>
      <c r="K132" s="224"/>
      <c r="L132" s="184"/>
      <c r="M132" s="198"/>
      <c r="N132" s="186">
        <f t="shared" si="37"/>
        <v>0</v>
      </c>
      <c r="O132" s="187">
        <f t="shared" si="38"/>
        <v>0</v>
      </c>
      <c r="P132" s="188">
        <v>0</v>
      </c>
      <c r="Q132" s="189">
        <f t="shared" si="39"/>
        <v>0</v>
      </c>
      <c r="R132" s="225"/>
      <c r="S132" s="226"/>
      <c r="T132" s="181">
        <v>0</v>
      </c>
      <c r="U132" s="181">
        <v>0</v>
      </c>
      <c r="V132" s="192">
        <f t="shared" si="30"/>
        <v>1</v>
      </c>
      <c r="W132" s="193">
        <f t="shared" si="35"/>
        <v>0</v>
      </c>
      <c r="X132" s="193">
        <f t="shared" si="31"/>
        <v>0</v>
      </c>
      <c r="Y132" s="193">
        <f t="shared" si="36"/>
        <v>0</v>
      </c>
      <c r="Z132" s="193">
        <f t="shared" si="31"/>
        <v>0</v>
      </c>
      <c r="AB132" s="169"/>
      <c r="AC132" s="169"/>
      <c r="AD132" s="170"/>
      <c r="AE132" s="169"/>
      <c r="AF132" s="170"/>
      <c r="AG132" s="171"/>
      <c r="AH132" s="172"/>
      <c r="AI132" s="172"/>
      <c r="AJ132" s="173"/>
      <c r="AK132" s="169"/>
      <c r="AL132" s="169"/>
      <c r="AM132" s="169"/>
      <c r="AN132" s="169"/>
    </row>
    <row r="133" spans="2:40" s="122" customFormat="1" ht="15.6" hidden="1" customHeight="1" outlineLevel="1">
      <c r="B133" s="194"/>
      <c r="C133" s="195"/>
      <c r="D133" s="196"/>
      <c r="E133" s="222"/>
      <c r="F133" s="223"/>
      <c r="G133" s="179">
        <f t="shared" si="40"/>
        <v>0</v>
      </c>
      <c r="H133" s="207" t="s">
        <v>142</v>
      </c>
      <c r="I133" s="181">
        <v>0</v>
      </c>
      <c r="J133" s="179">
        <f t="shared" si="34"/>
        <v>0</v>
      </c>
      <c r="K133" s="224"/>
      <c r="L133" s="184"/>
      <c r="M133" s="198"/>
      <c r="N133" s="186">
        <f t="shared" si="37"/>
        <v>0</v>
      </c>
      <c r="O133" s="187">
        <f t="shared" si="38"/>
        <v>0</v>
      </c>
      <c r="P133" s="188">
        <v>0</v>
      </c>
      <c r="Q133" s="189">
        <f t="shared" si="39"/>
        <v>0</v>
      </c>
      <c r="R133" s="225"/>
      <c r="S133" s="226"/>
      <c r="T133" s="181">
        <v>0</v>
      </c>
      <c r="U133" s="181">
        <v>0</v>
      </c>
      <c r="V133" s="192">
        <f t="shared" si="30"/>
        <v>1</v>
      </c>
      <c r="W133" s="193">
        <f t="shared" si="35"/>
        <v>0</v>
      </c>
      <c r="X133" s="193">
        <f t="shared" si="31"/>
        <v>0</v>
      </c>
      <c r="Y133" s="193">
        <f t="shared" si="36"/>
        <v>0</v>
      </c>
      <c r="Z133" s="193">
        <f t="shared" si="31"/>
        <v>0</v>
      </c>
      <c r="AB133" s="169"/>
      <c r="AC133" s="169"/>
      <c r="AD133" s="170"/>
      <c r="AE133" s="169"/>
      <c r="AF133" s="170"/>
      <c r="AG133" s="171"/>
      <c r="AH133" s="172"/>
      <c r="AI133" s="172"/>
      <c r="AJ133" s="173"/>
      <c r="AK133" s="169"/>
      <c r="AL133" s="169"/>
      <c r="AM133" s="169"/>
      <c r="AN133" s="169"/>
    </row>
    <row r="134" spans="2:40" s="122" customFormat="1" ht="15.6" hidden="1" customHeight="1" outlineLevel="1">
      <c r="B134" s="194"/>
      <c r="C134" s="195"/>
      <c r="D134" s="196"/>
      <c r="E134" s="222"/>
      <c r="F134" s="223"/>
      <c r="G134" s="179">
        <f t="shared" si="40"/>
        <v>0</v>
      </c>
      <c r="H134" s="207" t="s">
        <v>142</v>
      </c>
      <c r="I134" s="181">
        <v>0</v>
      </c>
      <c r="J134" s="179">
        <f t="shared" si="34"/>
        <v>0</v>
      </c>
      <c r="K134" s="224"/>
      <c r="L134" s="184"/>
      <c r="M134" s="198"/>
      <c r="N134" s="186">
        <f t="shared" si="37"/>
        <v>0</v>
      </c>
      <c r="O134" s="187">
        <f t="shared" si="38"/>
        <v>0</v>
      </c>
      <c r="P134" s="188">
        <v>0</v>
      </c>
      <c r="Q134" s="189">
        <f t="shared" si="39"/>
        <v>0</v>
      </c>
      <c r="R134" s="225"/>
      <c r="S134" s="226"/>
      <c r="T134" s="181">
        <v>0</v>
      </c>
      <c r="U134" s="181">
        <v>0</v>
      </c>
      <c r="V134" s="192">
        <f t="shared" si="30"/>
        <v>1</v>
      </c>
      <c r="W134" s="193">
        <f t="shared" si="35"/>
        <v>0</v>
      </c>
      <c r="X134" s="193">
        <f t="shared" si="31"/>
        <v>0</v>
      </c>
      <c r="Y134" s="193">
        <f t="shared" si="36"/>
        <v>0</v>
      </c>
      <c r="Z134" s="193">
        <f t="shared" si="31"/>
        <v>0</v>
      </c>
      <c r="AB134" s="169"/>
      <c r="AC134" s="169"/>
      <c r="AD134" s="170"/>
      <c r="AE134" s="169"/>
      <c r="AF134" s="170"/>
      <c r="AG134" s="171"/>
      <c r="AH134" s="172"/>
      <c r="AI134" s="172"/>
      <c r="AJ134" s="173"/>
      <c r="AK134" s="169"/>
      <c r="AL134" s="169"/>
      <c r="AM134" s="169"/>
      <c r="AN134" s="169"/>
    </row>
    <row r="135" spans="2:40" s="122" customFormat="1" ht="15.6" hidden="1" customHeight="1" outlineLevel="1">
      <c r="B135" s="194"/>
      <c r="C135" s="195"/>
      <c r="D135" s="196"/>
      <c r="E135" s="222"/>
      <c r="F135" s="223"/>
      <c r="G135" s="179">
        <f t="shared" si="40"/>
        <v>0</v>
      </c>
      <c r="H135" s="207" t="s">
        <v>142</v>
      </c>
      <c r="I135" s="181">
        <v>0</v>
      </c>
      <c r="J135" s="179">
        <f t="shared" si="34"/>
        <v>0</v>
      </c>
      <c r="K135" s="224"/>
      <c r="L135" s="184"/>
      <c r="M135" s="198"/>
      <c r="N135" s="186">
        <f t="shared" si="37"/>
        <v>0</v>
      </c>
      <c r="O135" s="187">
        <f t="shared" si="38"/>
        <v>0</v>
      </c>
      <c r="P135" s="188">
        <v>0</v>
      </c>
      <c r="Q135" s="189">
        <f t="shared" si="39"/>
        <v>0</v>
      </c>
      <c r="R135" s="225"/>
      <c r="S135" s="226"/>
      <c r="T135" s="181">
        <v>0</v>
      </c>
      <c r="U135" s="181">
        <v>0</v>
      </c>
      <c r="V135" s="192">
        <f t="shared" si="30"/>
        <v>1</v>
      </c>
      <c r="W135" s="193">
        <f t="shared" si="35"/>
        <v>0</v>
      </c>
      <c r="X135" s="193">
        <f t="shared" si="31"/>
        <v>0</v>
      </c>
      <c r="Y135" s="193">
        <f t="shared" si="36"/>
        <v>0</v>
      </c>
      <c r="Z135" s="193">
        <f t="shared" si="31"/>
        <v>0</v>
      </c>
      <c r="AB135" s="169"/>
      <c r="AC135" s="169"/>
      <c r="AD135" s="170"/>
      <c r="AE135" s="169"/>
      <c r="AF135" s="170"/>
      <c r="AG135" s="171"/>
      <c r="AH135" s="172"/>
      <c r="AI135" s="172"/>
      <c r="AJ135" s="173"/>
      <c r="AK135" s="169"/>
      <c r="AL135" s="169"/>
      <c r="AM135" s="169"/>
      <c r="AN135" s="169"/>
    </row>
    <row r="136" spans="2:40" s="122" customFormat="1" ht="15.6" hidden="1" customHeight="1" outlineLevel="1">
      <c r="B136" s="194"/>
      <c r="C136" s="195"/>
      <c r="D136" s="196"/>
      <c r="E136" s="222"/>
      <c r="F136" s="223"/>
      <c r="G136" s="179">
        <f t="shared" si="40"/>
        <v>0</v>
      </c>
      <c r="H136" s="207" t="s">
        <v>142</v>
      </c>
      <c r="I136" s="181">
        <v>0</v>
      </c>
      <c r="J136" s="179">
        <f t="shared" si="34"/>
        <v>0</v>
      </c>
      <c r="K136" s="224"/>
      <c r="L136" s="184"/>
      <c r="M136" s="198"/>
      <c r="N136" s="186">
        <f t="shared" si="37"/>
        <v>0</v>
      </c>
      <c r="O136" s="187">
        <f t="shared" si="38"/>
        <v>0</v>
      </c>
      <c r="P136" s="188">
        <v>0</v>
      </c>
      <c r="Q136" s="189">
        <f t="shared" si="39"/>
        <v>0</v>
      </c>
      <c r="R136" s="225"/>
      <c r="S136" s="226"/>
      <c r="T136" s="181">
        <v>0</v>
      </c>
      <c r="U136" s="181">
        <v>0</v>
      </c>
      <c r="V136" s="192">
        <f t="shared" si="30"/>
        <v>1</v>
      </c>
      <c r="W136" s="193">
        <f t="shared" si="35"/>
        <v>0</v>
      </c>
      <c r="X136" s="193">
        <f t="shared" si="31"/>
        <v>0</v>
      </c>
      <c r="Y136" s="193">
        <f t="shared" si="36"/>
        <v>0</v>
      </c>
      <c r="Z136" s="193">
        <f t="shared" si="31"/>
        <v>0</v>
      </c>
      <c r="AB136" s="169"/>
      <c r="AC136" s="169"/>
      <c r="AD136" s="170"/>
      <c r="AE136" s="169"/>
      <c r="AF136" s="170"/>
      <c r="AG136" s="171"/>
      <c r="AH136" s="172"/>
      <c r="AI136" s="172"/>
      <c r="AJ136" s="173"/>
      <c r="AK136" s="169"/>
      <c r="AL136" s="169"/>
      <c r="AM136" s="169"/>
      <c r="AN136" s="169"/>
    </row>
    <row r="137" spans="2:40" s="122" customFormat="1" ht="15.6" hidden="1" customHeight="1" outlineLevel="1">
      <c r="B137" s="194"/>
      <c r="C137" s="195"/>
      <c r="D137" s="196"/>
      <c r="E137" s="222"/>
      <c r="F137" s="223"/>
      <c r="G137" s="179">
        <f t="shared" si="40"/>
        <v>0</v>
      </c>
      <c r="H137" s="207" t="s">
        <v>142</v>
      </c>
      <c r="I137" s="181">
        <v>0</v>
      </c>
      <c r="J137" s="179">
        <f t="shared" si="34"/>
        <v>0</v>
      </c>
      <c r="K137" s="224"/>
      <c r="L137" s="184"/>
      <c r="M137" s="198"/>
      <c r="N137" s="186">
        <f t="shared" si="37"/>
        <v>0</v>
      </c>
      <c r="O137" s="187">
        <f t="shared" si="38"/>
        <v>0</v>
      </c>
      <c r="P137" s="188">
        <v>0</v>
      </c>
      <c r="Q137" s="189">
        <f t="shared" si="39"/>
        <v>0</v>
      </c>
      <c r="R137" s="225"/>
      <c r="S137" s="226"/>
      <c r="T137" s="181">
        <v>0</v>
      </c>
      <c r="U137" s="181">
        <v>0</v>
      </c>
      <c r="V137" s="192">
        <f t="shared" si="30"/>
        <v>1</v>
      </c>
      <c r="W137" s="193">
        <f t="shared" si="35"/>
        <v>0</v>
      </c>
      <c r="X137" s="193">
        <f t="shared" si="31"/>
        <v>0</v>
      </c>
      <c r="Y137" s="193">
        <f t="shared" si="36"/>
        <v>0</v>
      </c>
      <c r="Z137" s="193">
        <f t="shared" si="31"/>
        <v>0</v>
      </c>
      <c r="AB137" s="169"/>
      <c r="AC137" s="169"/>
      <c r="AD137" s="170"/>
      <c r="AE137" s="169"/>
      <c r="AF137" s="170"/>
      <c r="AG137" s="171"/>
      <c r="AH137" s="172"/>
      <c r="AI137" s="172"/>
      <c r="AJ137" s="173"/>
      <c r="AK137" s="169"/>
      <c r="AL137" s="169"/>
      <c r="AM137" s="169"/>
      <c r="AN137" s="169"/>
    </row>
    <row r="138" spans="2:40" s="122" customFormat="1" ht="15.6" hidden="1" customHeight="1" outlineLevel="1">
      <c r="B138" s="194"/>
      <c r="C138" s="195"/>
      <c r="D138" s="196"/>
      <c r="E138" s="222"/>
      <c r="F138" s="223"/>
      <c r="G138" s="179">
        <f>IF(AND(F138&lt;&gt;0,$D$31&lt;&gt;0),F138/$D$31,0)</f>
        <v>0</v>
      </c>
      <c r="H138" s="207" t="s">
        <v>142</v>
      </c>
      <c r="I138" s="181">
        <v>0</v>
      </c>
      <c r="J138" s="179">
        <f t="shared" si="34"/>
        <v>0</v>
      </c>
      <c r="K138" s="224"/>
      <c r="L138" s="184"/>
      <c r="M138" s="198"/>
      <c r="N138" s="186">
        <f t="shared" si="37"/>
        <v>0</v>
      </c>
      <c r="O138" s="187">
        <f t="shared" si="38"/>
        <v>0</v>
      </c>
      <c r="P138" s="188">
        <v>0</v>
      </c>
      <c r="Q138" s="189">
        <f t="shared" si="39"/>
        <v>0</v>
      </c>
      <c r="R138" s="225"/>
      <c r="S138" s="226"/>
      <c r="T138" s="181">
        <v>0</v>
      </c>
      <c r="U138" s="181">
        <v>0</v>
      </c>
      <c r="V138" s="192">
        <f t="shared" si="30"/>
        <v>1</v>
      </c>
      <c r="W138" s="193">
        <f t="shared" si="35"/>
        <v>0</v>
      </c>
      <c r="X138" s="193">
        <f t="shared" si="31"/>
        <v>0</v>
      </c>
      <c r="Y138" s="193">
        <f t="shared" si="36"/>
        <v>0</v>
      </c>
      <c r="Z138" s="193">
        <f t="shared" si="31"/>
        <v>0</v>
      </c>
      <c r="AB138" s="169"/>
      <c r="AC138" s="169"/>
      <c r="AD138" s="170"/>
      <c r="AE138" s="169"/>
      <c r="AF138" s="170"/>
      <c r="AG138" s="171"/>
      <c r="AH138" s="172"/>
      <c r="AI138" s="172"/>
      <c r="AJ138" s="173"/>
      <c r="AK138" s="169"/>
      <c r="AL138" s="169"/>
      <c r="AM138" s="169"/>
      <c r="AN138" s="169"/>
    </row>
    <row r="139" spans="2:40" s="122" customFormat="1" ht="15.6" hidden="1" customHeight="1" outlineLevel="1">
      <c r="B139" s="194"/>
      <c r="C139" s="195"/>
      <c r="D139" s="196"/>
      <c r="E139" s="222"/>
      <c r="F139" s="223"/>
      <c r="G139" s="179">
        <f>IF(AND(F139&lt;&gt;0,$D$31&lt;&gt;0),F139/$D$31,0)</f>
        <v>0</v>
      </c>
      <c r="H139" s="207" t="s">
        <v>142</v>
      </c>
      <c r="I139" s="181">
        <v>0</v>
      </c>
      <c r="J139" s="179">
        <f t="shared" si="34"/>
        <v>0</v>
      </c>
      <c r="K139" s="224"/>
      <c r="L139" s="184"/>
      <c r="M139" s="198"/>
      <c r="N139" s="186">
        <f t="shared" si="37"/>
        <v>0</v>
      </c>
      <c r="O139" s="187">
        <f t="shared" si="38"/>
        <v>0</v>
      </c>
      <c r="P139" s="188">
        <v>0</v>
      </c>
      <c r="Q139" s="189">
        <f t="shared" si="39"/>
        <v>0</v>
      </c>
      <c r="R139" s="225"/>
      <c r="S139" s="226"/>
      <c r="T139" s="181">
        <v>0</v>
      </c>
      <c r="U139" s="181">
        <v>0</v>
      </c>
      <c r="V139" s="192">
        <f t="shared" si="30"/>
        <v>1</v>
      </c>
      <c r="W139" s="193">
        <f t="shared" si="35"/>
        <v>0</v>
      </c>
      <c r="X139" s="193">
        <f t="shared" si="31"/>
        <v>0</v>
      </c>
      <c r="Y139" s="193">
        <f t="shared" si="36"/>
        <v>0</v>
      </c>
      <c r="Z139" s="193">
        <f t="shared" si="31"/>
        <v>0</v>
      </c>
      <c r="AB139" s="169"/>
      <c r="AC139" s="169"/>
      <c r="AD139" s="170"/>
      <c r="AE139" s="169"/>
      <c r="AF139" s="170"/>
      <c r="AG139" s="171"/>
      <c r="AH139" s="172"/>
      <c r="AI139" s="172"/>
      <c r="AJ139" s="173"/>
      <c r="AK139" s="169"/>
      <c r="AL139" s="169"/>
      <c r="AM139" s="169"/>
      <c r="AN139" s="169"/>
    </row>
    <row r="140" spans="2:40" s="122" customFormat="1" ht="15.6" hidden="1" customHeight="1" outlineLevel="1">
      <c r="B140" s="194"/>
      <c r="C140" s="195"/>
      <c r="D140" s="196"/>
      <c r="E140" s="222"/>
      <c r="F140" s="223"/>
      <c r="G140" s="179">
        <f>IF(AND(F140&lt;&gt;0,$D$31&lt;&gt;0),F140/$D$31,0)</f>
        <v>0</v>
      </c>
      <c r="H140" s="207" t="s">
        <v>142</v>
      </c>
      <c r="I140" s="181">
        <v>0</v>
      </c>
      <c r="J140" s="179">
        <f t="shared" si="34"/>
        <v>0</v>
      </c>
      <c r="K140" s="224"/>
      <c r="L140" s="184"/>
      <c r="M140" s="198"/>
      <c r="N140" s="186">
        <f t="shared" si="37"/>
        <v>0</v>
      </c>
      <c r="O140" s="187">
        <f t="shared" si="38"/>
        <v>0</v>
      </c>
      <c r="P140" s="188">
        <v>0</v>
      </c>
      <c r="Q140" s="189">
        <f t="shared" si="39"/>
        <v>0</v>
      </c>
      <c r="R140" s="225"/>
      <c r="S140" s="226"/>
      <c r="T140" s="181">
        <v>0</v>
      </c>
      <c r="U140" s="181">
        <v>0</v>
      </c>
      <c r="V140" s="192">
        <f t="shared" si="30"/>
        <v>1</v>
      </c>
      <c r="W140" s="193">
        <f t="shared" si="35"/>
        <v>0</v>
      </c>
      <c r="X140" s="193">
        <f t="shared" si="31"/>
        <v>0</v>
      </c>
      <c r="Y140" s="193">
        <f t="shared" si="36"/>
        <v>0</v>
      </c>
      <c r="Z140" s="193">
        <f t="shared" si="31"/>
        <v>0</v>
      </c>
      <c r="AB140" s="169"/>
      <c r="AC140" s="169"/>
      <c r="AD140" s="170"/>
      <c r="AE140" s="169"/>
      <c r="AF140" s="170"/>
      <c r="AG140" s="171"/>
      <c r="AH140" s="172"/>
      <c r="AI140" s="172"/>
      <c r="AJ140" s="173"/>
      <c r="AK140" s="169"/>
      <c r="AL140" s="169"/>
      <c r="AM140" s="169"/>
      <c r="AN140" s="169"/>
    </row>
    <row r="141" spans="2:40" s="122" customFormat="1" ht="15.6" hidden="1" customHeight="1" outlineLevel="1">
      <c r="B141" s="194"/>
      <c r="C141" s="195"/>
      <c r="D141" s="196"/>
      <c r="E141" s="222"/>
      <c r="F141" s="223"/>
      <c r="G141" s="179">
        <f t="shared" ref="G141:G143" si="41">IF(AND(F141&lt;&gt;0,$D$31&lt;&gt;0),F141/$D$31,0)</f>
        <v>0</v>
      </c>
      <c r="H141" s="207" t="s">
        <v>142</v>
      </c>
      <c r="I141" s="181">
        <v>0</v>
      </c>
      <c r="J141" s="179">
        <f t="shared" si="34"/>
        <v>0</v>
      </c>
      <c r="K141" s="224"/>
      <c r="L141" s="184"/>
      <c r="M141" s="198"/>
      <c r="N141" s="186">
        <f t="shared" si="37"/>
        <v>0</v>
      </c>
      <c r="O141" s="187">
        <f t="shared" si="38"/>
        <v>0</v>
      </c>
      <c r="P141" s="188">
        <v>0</v>
      </c>
      <c r="Q141" s="189">
        <f t="shared" si="39"/>
        <v>0</v>
      </c>
      <c r="R141" s="225"/>
      <c r="S141" s="226"/>
      <c r="T141" s="181">
        <v>0</v>
      </c>
      <c r="U141" s="181">
        <v>0</v>
      </c>
      <c r="V141" s="192">
        <f t="shared" si="30"/>
        <v>1</v>
      </c>
      <c r="W141" s="193">
        <f t="shared" si="35"/>
        <v>0</v>
      </c>
      <c r="X141" s="193">
        <f t="shared" si="31"/>
        <v>0</v>
      </c>
      <c r="Y141" s="193">
        <f t="shared" si="36"/>
        <v>0</v>
      </c>
      <c r="Z141" s="193">
        <f t="shared" si="31"/>
        <v>0</v>
      </c>
      <c r="AB141" s="169"/>
      <c r="AC141" s="169"/>
      <c r="AD141" s="170"/>
      <c r="AE141" s="169"/>
      <c r="AF141" s="170"/>
      <c r="AG141" s="171"/>
      <c r="AH141" s="172"/>
      <c r="AI141" s="172"/>
      <c r="AJ141" s="173"/>
      <c r="AK141" s="169"/>
      <c r="AL141" s="169"/>
      <c r="AM141" s="169"/>
      <c r="AN141" s="169"/>
    </row>
    <row r="142" spans="2:40" s="122" customFormat="1" ht="15.6" hidden="1" customHeight="1" outlineLevel="1">
      <c r="B142" s="194"/>
      <c r="C142" s="195"/>
      <c r="D142" s="196"/>
      <c r="E142" s="222"/>
      <c r="F142" s="223"/>
      <c r="G142" s="179">
        <f t="shared" si="41"/>
        <v>0</v>
      </c>
      <c r="H142" s="207" t="s">
        <v>142</v>
      </c>
      <c r="I142" s="181">
        <v>0</v>
      </c>
      <c r="J142" s="179">
        <f t="shared" si="34"/>
        <v>0</v>
      </c>
      <c r="K142" s="224"/>
      <c r="L142" s="184"/>
      <c r="M142" s="198"/>
      <c r="N142" s="186">
        <f t="shared" si="37"/>
        <v>0</v>
      </c>
      <c r="O142" s="187">
        <f t="shared" si="38"/>
        <v>0</v>
      </c>
      <c r="P142" s="188">
        <v>0</v>
      </c>
      <c r="Q142" s="189">
        <f t="shared" si="39"/>
        <v>0</v>
      </c>
      <c r="R142" s="225"/>
      <c r="S142" s="226"/>
      <c r="T142" s="181">
        <v>0</v>
      </c>
      <c r="U142" s="181">
        <v>0</v>
      </c>
      <c r="V142" s="192">
        <f t="shared" si="30"/>
        <v>1</v>
      </c>
      <c r="W142" s="193">
        <f t="shared" si="35"/>
        <v>0</v>
      </c>
      <c r="X142" s="193">
        <f t="shared" si="31"/>
        <v>0</v>
      </c>
      <c r="Y142" s="193">
        <f t="shared" si="36"/>
        <v>0</v>
      </c>
      <c r="Z142" s="193">
        <f t="shared" si="31"/>
        <v>0</v>
      </c>
      <c r="AB142" s="169"/>
      <c r="AC142" s="169"/>
      <c r="AD142" s="170"/>
      <c r="AE142" s="169"/>
      <c r="AF142" s="170"/>
      <c r="AG142" s="171"/>
      <c r="AH142" s="172"/>
      <c r="AI142" s="172"/>
      <c r="AJ142" s="173"/>
      <c r="AK142" s="169"/>
      <c r="AL142" s="169"/>
      <c r="AM142" s="169"/>
      <c r="AN142" s="169"/>
    </row>
    <row r="143" spans="2:40" s="122" customFormat="1" ht="15.6" hidden="1" customHeight="1" outlineLevel="1">
      <c r="B143" s="199"/>
      <c r="C143" s="200"/>
      <c r="D143" s="201"/>
      <c r="E143" s="222"/>
      <c r="F143" s="223"/>
      <c r="G143" s="179">
        <f t="shared" si="41"/>
        <v>0</v>
      </c>
      <c r="H143" s="207" t="s">
        <v>142</v>
      </c>
      <c r="I143" s="181">
        <v>0</v>
      </c>
      <c r="J143" s="179">
        <f t="shared" si="34"/>
        <v>0</v>
      </c>
      <c r="K143" s="224"/>
      <c r="L143" s="184"/>
      <c r="M143" s="198"/>
      <c r="N143" s="186">
        <f t="shared" si="37"/>
        <v>0</v>
      </c>
      <c r="O143" s="187">
        <f t="shared" si="38"/>
        <v>0</v>
      </c>
      <c r="P143" s="188">
        <v>0</v>
      </c>
      <c r="Q143" s="189">
        <f t="shared" si="39"/>
        <v>0</v>
      </c>
      <c r="R143" s="225"/>
      <c r="S143" s="226"/>
      <c r="T143" s="181">
        <v>0</v>
      </c>
      <c r="U143" s="181">
        <v>0</v>
      </c>
      <c r="V143" s="192">
        <f t="shared" si="30"/>
        <v>1</v>
      </c>
      <c r="W143" s="193">
        <f t="shared" si="35"/>
        <v>0</v>
      </c>
      <c r="X143" s="193">
        <f t="shared" si="31"/>
        <v>0</v>
      </c>
      <c r="Y143" s="193">
        <f t="shared" si="36"/>
        <v>0</v>
      </c>
      <c r="Z143" s="193">
        <f t="shared" si="31"/>
        <v>0</v>
      </c>
      <c r="AB143" s="169"/>
      <c r="AC143" s="169"/>
      <c r="AD143" s="170"/>
      <c r="AE143" s="169"/>
      <c r="AF143" s="170"/>
      <c r="AG143" s="171"/>
      <c r="AH143" s="172"/>
      <c r="AI143" s="172"/>
      <c r="AJ143" s="173"/>
      <c r="AK143" s="169"/>
      <c r="AL143" s="169"/>
      <c r="AM143" s="169"/>
      <c r="AN143" s="169"/>
    </row>
    <row r="144" spans="2:40" s="122" customFormat="1" ht="24.75" customHeight="1">
      <c r="B144" s="232">
        <v>2.2000000000000002</v>
      </c>
      <c r="C144" s="203" t="s">
        <v>189</v>
      </c>
      <c r="D144" s="204"/>
      <c r="E144" s="205" t="s">
        <v>142</v>
      </c>
      <c r="F144" s="206">
        <f>SUM(F145:F164)</f>
        <v>1620500.0100000002</v>
      </c>
      <c r="G144" s="206">
        <f>IF(AND(F144&lt;&gt;0,$D$31&lt;&gt;0),F144/$D$31,0)</f>
        <v>550.25467232597634</v>
      </c>
      <c r="H144" s="228" cm="1">
        <f t="array" ref="H144">SUMPRODUCT((C123:D406="Superstructure: Upper Floors")*G123:G406)</f>
        <v>550.25467232597634</v>
      </c>
      <c r="I144" s="208" t="s">
        <v>142</v>
      </c>
      <c r="J144" s="209">
        <f>SUM(J145:J164)</f>
        <v>64486.586199999998</v>
      </c>
      <c r="K144" s="210" t="s">
        <v>142</v>
      </c>
      <c r="L144" s="211" t="s">
        <v>142</v>
      </c>
      <c r="M144" s="212" t="s">
        <v>142</v>
      </c>
      <c r="N144" s="213" t="s">
        <v>142</v>
      </c>
      <c r="O144" s="214">
        <f>SUM(O145:O164)</f>
        <v>0</v>
      </c>
      <c r="P144" s="215" t="s">
        <v>142</v>
      </c>
      <c r="Q144" s="216">
        <f>SUM(Q145:Q164)</f>
        <v>0</v>
      </c>
      <c r="R144" s="217" t="s">
        <v>142</v>
      </c>
      <c r="S144" s="218" t="s">
        <v>142</v>
      </c>
      <c r="T144" s="219">
        <f>IF(W144&lt;&gt;0,W144/($F$197+$O$197),0)</f>
        <v>0</v>
      </c>
      <c r="U144" s="219" t="e">
        <f>IF(Y144&lt;&gt;0,Y144/($F$197+$O$197),0)</f>
        <v>#DIV/0!</v>
      </c>
      <c r="V144" s="220" t="e">
        <f t="shared" si="30"/>
        <v>#DIV/0!</v>
      </c>
      <c r="W144" s="221">
        <f>SUM(W145:W164)</f>
        <v>0</v>
      </c>
      <c r="X144" s="221">
        <f t="shared" si="31"/>
        <v>0</v>
      </c>
      <c r="Y144" s="221">
        <f>SUM(Y145:Y164)</f>
        <v>21551</v>
      </c>
      <c r="Z144" s="221">
        <f t="shared" si="31"/>
        <v>7.3178268251273346</v>
      </c>
      <c r="AB144" s="169"/>
      <c r="AC144" s="169"/>
      <c r="AD144" s="170"/>
      <c r="AE144" s="169"/>
      <c r="AF144" s="170"/>
      <c r="AG144" s="171"/>
      <c r="AH144" s="172"/>
      <c r="AI144" s="172"/>
      <c r="AJ144" s="173"/>
      <c r="AK144" s="169"/>
      <c r="AL144" s="169"/>
      <c r="AM144" s="169"/>
      <c r="AN144" s="169"/>
    </row>
    <row r="145" spans="2:40" s="122" customFormat="1" ht="15.6" hidden="1" customHeight="1" outlineLevel="1">
      <c r="B145" s="174">
        <v>2.2000000000000002</v>
      </c>
      <c r="C145" s="175" t="s">
        <v>189</v>
      </c>
      <c r="D145" s="176"/>
      <c r="E145" s="222"/>
      <c r="F145" s="223"/>
      <c r="G145" s="179">
        <f>IF(AND(F145&lt;&gt;0,$D$31&lt;&gt;0),F145/$D$31,0)</f>
        <v>0</v>
      </c>
      <c r="H145" s="207" t="s">
        <v>142</v>
      </c>
      <c r="I145" s="181">
        <v>0</v>
      </c>
      <c r="J145" s="179">
        <f t="shared" ref="J145:J163" si="42">I145*F145</f>
        <v>0</v>
      </c>
      <c r="K145" s="224"/>
      <c r="L145" s="184"/>
      <c r="M145" s="198"/>
      <c r="N145" s="186">
        <f>IF(M145&lt;&gt;0,INT(59/M145),0)</f>
        <v>0</v>
      </c>
      <c r="O145" s="187">
        <f>F145*N145</f>
        <v>0</v>
      </c>
      <c r="P145" s="188">
        <v>0</v>
      </c>
      <c r="Q145" s="189">
        <f>O145*P145</f>
        <v>0</v>
      </c>
      <c r="R145" s="225"/>
      <c r="S145" s="226"/>
      <c r="T145" s="181">
        <v>0</v>
      </c>
      <c r="U145" s="181">
        <v>0</v>
      </c>
      <c r="V145" s="192">
        <f t="shared" si="30"/>
        <v>1</v>
      </c>
      <c r="W145" s="193">
        <f t="shared" ref="W145:W164" si="43">T145*(F145+O145)</f>
        <v>0</v>
      </c>
      <c r="X145" s="193">
        <f t="shared" si="31"/>
        <v>0</v>
      </c>
      <c r="Y145" s="193">
        <f t="shared" ref="Y145:Y164" si="44">U145*(F145+O145)</f>
        <v>0</v>
      </c>
      <c r="Z145" s="193">
        <f t="shared" si="31"/>
        <v>0</v>
      </c>
      <c r="AB145" s="169"/>
      <c r="AC145" s="169"/>
      <c r="AD145" s="170"/>
      <c r="AE145" s="169"/>
      <c r="AF145" s="170"/>
      <c r="AG145" s="171"/>
      <c r="AH145" s="172"/>
      <c r="AI145" s="172"/>
      <c r="AJ145" s="173"/>
      <c r="AK145" s="169"/>
      <c r="AL145" s="169"/>
      <c r="AM145" s="169"/>
      <c r="AN145" s="169"/>
    </row>
    <row r="146" spans="2:40" s="122" customFormat="1" ht="15.6" hidden="1" customHeight="1" outlineLevel="1">
      <c r="B146" s="194"/>
      <c r="C146" s="195"/>
      <c r="D146" s="196"/>
      <c r="E146" s="222"/>
      <c r="F146" s="223"/>
      <c r="G146" s="179">
        <f>IF(AND(F146&lt;&gt;0,$D$31&lt;&gt;0),F146/$D$31,0)</f>
        <v>0</v>
      </c>
      <c r="H146" s="207" t="s">
        <v>142</v>
      </c>
      <c r="I146" s="181">
        <v>0</v>
      </c>
      <c r="J146" s="179">
        <f t="shared" si="42"/>
        <v>0</v>
      </c>
      <c r="K146" s="224"/>
      <c r="L146" s="184"/>
      <c r="M146" s="198"/>
      <c r="N146" s="186">
        <f t="shared" ref="N146:N164" si="45">IF(M146&lt;&gt;0,INT(59/M146),0)</f>
        <v>0</v>
      </c>
      <c r="O146" s="187">
        <f t="shared" ref="O146:O164" si="46">F146*N146</f>
        <v>0</v>
      </c>
      <c r="P146" s="188">
        <v>0</v>
      </c>
      <c r="Q146" s="189">
        <f t="shared" ref="Q146:Q164" si="47">O146*P146</f>
        <v>0</v>
      </c>
      <c r="R146" s="225"/>
      <c r="S146" s="226"/>
      <c r="T146" s="181">
        <v>0</v>
      </c>
      <c r="U146" s="181">
        <v>0</v>
      </c>
      <c r="V146" s="192">
        <f t="shared" si="30"/>
        <v>1</v>
      </c>
      <c r="W146" s="193">
        <f t="shared" si="43"/>
        <v>0</v>
      </c>
      <c r="X146" s="193">
        <f t="shared" si="31"/>
        <v>0</v>
      </c>
      <c r="Y146" s="193">
        <f t="shared" si="44"/>
        <v>0</v>
      </c>
      <c r="Z146" s="193">
        <f t="shared" si="31"/>
        <v>0</v>
      </c>
      <c r="AB146" s="169"/>
      <c r="AC146" s="169"/>
      <c r="AD146" s="170"/>
      <c r="AE146" s="169"/>
      <c r="AF146" s="170"/>
      <c r="AG146" s="171"/>
      <c r="AH146" s="172"/>
      <c r="AI146" s="172"/>
      <c r="AJ146" s="173"/>
      <c r="AK146" s="169"/>
      <c r="AL146" s="169"/>
      <c r="AM146" s="169"/>
      <c r="AN146" s="169"/>
    </row>
    <row r="147" spans="2:40" s="122" customFormat="1" ht="15.6" hidden="1" customHeight="1" outlineLevel="1">
      <c r="B147" s="194"/>
      <c r="C147" s="195"/>
      <c r="D147" s="196"/>
      <c r="E147" s="222"/>
      <c r="F147" s="223"/>
      <c r="G147" s="179">
        <f t="shared" ref="G147:G158" si="48">IF(AND(F147&lt;&gt;0,$D$31&lt;&gt;0),F147/$D$31,0)</f>
        <v>0</v>
      </c>
      <c r="H147" s="207" t="s">
        <v>142</v>
      </c>
      <c r="I147" s="181">
        <v>0</v>
      </c>
      <c r="J147" s="179">
        <f t="shared" si="42"/>
        <v>0</v>
      </c>
      <c r="K147" s="224"/>
      <c r="L147" s="184"/>
      <c r="M147" s="198"/>
      <c r="N147" s="186">
        <f t="shared" si="45"/>
        <v>0</v>
      </c>
      <c r="O147" s="187">
        <f t="shared" si="46"/>
        <v>0</v>
      </c>
      <c r="P147" s="188">
        <v>0</v>
      </c>
      <c r="Q147" s="189">
        <f t="shared" si="47"/>
        <v>0</v>
      </c>
      <c r="R147" s="225"/>
      <c r="S147" s="226"/>
      <c r="T147" s="181">
        <v>0</v>
      </c>
      <c r="U147" s="181">
        <v>0</v>
      </c>
      <c r="V147" s="192">
        <f t="shared" si="30"/>
        <v>1</v>
      </c>
      <c r="W147" s="193">
        <f t="shared" si="43"/>
        <v>0</v>
      </c>
      <c r="X147" s="193">
        <f t="shared" si="31"/>
        <v>0</v>
      </c>
      <c r="Y147" s="193">
        <f t="shared" si="44"/>
        <v>0</v>
      </c>
      <c r="Z147" s="193">
        <f t="shared" si="31"/>
        <v>0</v>
      </c>
      <c r="AB147" s="169"/>
      <c r="AC147" s="169"/>
      <c r="AD147" s="170"/>
      <c r="AE147" s="169"/>
      <c r="AF147" s="170"/>
      <c r="AG147" s="171"/>
      <c r="AH147" s="172"/>
      <c r="AI147" s="172"/>
      <c r="AJ147" s="173"/>
      <c r="AK147" s="169"/>
      <c r="AL147" s="169"/>
      <c r="AM147" s="169"/>
      <c r="AN147" s="169"/>
    </row>
    <row r="148" spans="2:40" s="122" customFormat="1" ht="15.6" hidden="1" customHeight="1" outlineLevel="1">
      <c r="B148" s="194"/>
      <c r="C148" s="195"/>
      <c r="D148" s="196"/>
      <c r="E148" s="222"/>
      <c r="F148" s="223"/>
      <c r="G148" s="179">
        <f t="shared" si="48"/>
        <v>0</v>
      </c>
      <c r="H148" s="207" t="s">
        <v>142</v>
      </c>
      <c r="I148" s="181">
        <v>0</v>
      </c>
      <c r="J148" s="179">
        <f t="shared" si="42"/>
        <v>0</v>
      </c>
      <c r="K148" s="224"/>
      <c r="L148" s="184"/>
      <c r="M148" s="198"/>
      <c r="N148" s="186">
        <f t="shared" si="45"/>
        <v>0</v>
      </c>
      <c r="O148" s="187">
        <f t="shared" si="46"/>
        <v>0</v>
      </c>
      <c r="P148" s="188">
        <v>0</v>
      </c>
      <c r="Q148" s="189">
        <f t="shared" si="47"/>
        <v>0</v>
      </c>
      <c r="R148" s="225"/>
      <c r="S148" s="226"/>
      <c r="T148" s="181">
        <v>0</v>
      </c>
      <c r="U148" s="181">
        <v>0</v>
      </c>
      <c r="V148" s="192">
        <f t="shared" si="30"/>
        <v>1</v>
      </c>
      <c r="W148" s="193">
        <f t="shared" si="43"/>
        <v>0</v>
      </c>
      <c r="X148" s="193">
        <f t="shared" si="31"/>
        <v>0</v>
      </c>
      <c r="Y148" s="193">
        <f t="shared" si="44"/>
        <v>0</v>
      </c>
      <c r="Z148" s="193">
        <f t="shared" si="31"/>
        <v>0</v>
      </c>
      <c r="AB148" s="169"/>
      <c r="AC148" s="169"/>
      <c r="AD148" s="170"/>
      <c r="AE148" s="169"/>
      <c r="AF148" s="170"/>
      <c r="AG148" s="171"/>
      <c r="AH148" s="172"/>
      <c r="AI148" s="172"/>
      <c r="AJ148" s="173"/>
      <c r="AK148" s="169"/>
      <c r="AL148" s="169"/>
      <c r="AM148" s="169"/>
      <c r="AN148" s="169"/>
    </row>
    <row r="149" spans="2:40" s="122" customFormat="1" ht="15.6" hidden="1" customHeight="1" outlineLevel="1">
      <c r="B149" s="194"/>
      <c r="C149" s="195"/>
      <c r="D149" s="196"/>
      <c r="E149" s="222"/>
      <c r="F149" s="223"/>
      <c r="G149" s="179">
        <f t="shared" si="48"/>
        <v>0</v>
      </c>
      <c r="H149" s="207" t="s">
        <v>142</v>
      </c>
      <c r="I149" s="181">
        <v>0</v>
      </c>
      <c r="J149" s="179">
        <f t="shared" si="42"/>
        <v>0</v>
      </c>
      <c r="K149" s="224"/>
      <c r="L149" s="184"/>
      <c r="M149" s="198"/>
      <c r="N149" s="186">
        <f t="shared" si="45"/>
        <v>0</v>
      </c>
      <c r="O149" s="187">
        <f t="shared" si="46"/>
        <v>0</v>
      </c>
      <c r="P149" s="188">
        <v>0</v>
      </c>
      <c r="Q149" s="189">
        <f t="shared" si="47"/>
        <v>0</v>
      </c>
      <c r="R149" s="225"/>
      <c r="S149" s="226"/>
      <c r="T149" s="181">
        <v>0</v>
      </c>
      <c r="U149" s="181">
        <v>0</v>
      </c>
      <c r="V149" s="192">
        <f t="shared" si="30"/>
        <v>1</v>
      </c>
      <c r="W149" s="193">
        <f t="shared" si="43"/>
        <v>0</v>
      </c>
      <c r="X149" s="193">
        <f t="shared" si="31"/>
        <v>0</v>
      </c>
      <c r="Y149" s="193">
        <f t="shared" si="44"/>
        <v>0</v>
      </c>
      <c r="Z149" s="193">
        <f t="shared" si="31"/>
        <v>0</v>
      </c>
      <c r="AB149" s="169"/>
      <c r="AC149" s="169"/>
      <c r="AD149" s="170"/>
      <c r="AE149" s="169"/>
      <c r="AF149" s="170"/>
      <c r="AG149" s="171"/>
      <c r="AH149" s="172"/>
      <c r="AI149" s="172"/>
      <c r="AJ149" s="173"/>
      <c r="AK149" s="169"/>
      <c r="AL149" s="169"/>
      <c r="AM149" s="169"/>
      <c r="AN149" s="169"/>
    </row>
    <row r="150" spans="2:40" s="122" customFormat="1" ht="15.6" hidden="1" customHeight="1" outlineLevel="1">
      <c r="B150" s="194"/>
      <c r="C150" s="195"/>
      <c r="D150" s="196"/>
      <c r="E150" s="222"/>
      <c r="F150" s="223"/>
      <c r="G150" s="179">
        <f t="shared" si="48"/>
        <v>0</v>
      </c>
      <c r="H150" s="207" t="s">
        <v>142</v>
      </c>
      <c r="I150" s="181">
        <v>0</v>
      </c>
      <c r="J150" s="179">
        <f t="shared" si="42"/>
        <v>0</v>
      </c>
      <c r="K150" s="224"/>
      <c r="L150" s="184"/>
      <c r="M150" s="198"/>
      <c r="N150" s="186">
        <f t="shared" si="45"/>
        <v>0</v>
      </c>
      <c r="O150" s="187">
        <f t="shared" si="46"/>
        <v>0</v>
      </c>
      <c r="P150" s="188">
        <v>0</v>
      </c>
      <c r="Q150" s="189">
        <f t="shared" si="47"/>
        <v>0</v>
      </c>
      <c r="R150" s="225"/>
      <c r="S150" s="226"/>
      <c r="T150" s="181">
        <v>0</v>
      </c>
      <c r="U150" s="181">
        <v>0</v>
      </c>
      <c r="V150" s="192">
        <f t="shared" si="30"/>
        <v>1</v>
      </c>
      <c r="W150" s="193">
        <f t="shared" si="43"/>
        <v>0</v>
      </c>
      <c r="X150" s="193">
        <f t="shared" si="31"/>
        <v>0</v>
      </c>
      <c r="Y150" s="193">
        <f t="shared" si="44"/>
        <v>0</v>
      </c>
      <c r="Z150" s="193">
        <f t="shared" si="31"/>
        <v>0</v>
      </c>
      <c r="AB150" s="169"/>
      <c r="AC150" s="169"/>
      <c r="AD150" s="170"/>
      <c r="AE150" s="169"/>
      <c r="AF150" s="170"/>
      <c r="AG150" s="171"/>
      <c r="AH150" s="172"/>
      <c r="AI150" s="172"/>
      <c r="AJ150" s="173"/>
      <c r="AK150" s="169"/>
      <c r="AL150" s="169"/>
      <c r="AM150" s="169"/>
      <c r="AN150" s="169"/>
    </row>
    <row r="151" spans="2:40" s="122" customFormat="1" ht="15.6" hidden="1" customHeight="1" outlineLevel="1">
      <c r="B151" s="194"/>
      <c r="C151" s="195"/>
      <c r="D151" s="196"/>
      <c r="E151" s="222"/>
      <c r="F151" s="223"/>
      <c r="G151" s="179">
        <f t="shared" si="48"/>
        <v>0</v>
      </c>
      <c r="H151" s="207" t="s">
        <v>142</v>
      </c>
      <c r="I151" s="181">
        <v>0</v>
      </c>
      <c r="J151" s="179">
        <f t="shared" si="42"/>
        <v>0</v>
      </c>
      <c r="K151" s="224"/>
      <c r="L151" s="184"/>
      <c r="M151" s="198"/>
      <c r="N151" s="186">
        <f t="shared" si="45"/>
        <v>0</v>
      </c>
      <c r="O151" s="187">
        <f t="shared" si="46"/>
        <v>0</v>
      </c>
      <c r="P151" s="188">
        <v>0</v>
      </c>
      <c r="Q151" s="189">
        <f t="shared" si="47"/>
        <v>0</v>
      </c>
      <c r="R151" s="225"/>
      <c r="S151" s="226"/>
      <c r="T151" s="181">
        <v>0</v>
      </c>
      <c r="U151" s="181">
        <v>0</v>
      </c>
      <c r="V151" s="192">
        <f t="shared" si="30"/>
        <v>1</v>
      </c>
      <c r="W151" s="193">
        <f t="shared" si="43"/>
        <v>0</v>
      </c>
      <c r="X151" s="193">
        <f t="shared" si="31"/>
        <v>0</v>
      </c>
      <c r="Y151" s="193">
        <f t="shared" si="44"/>
        <v>0</v>
      </c>
      <c r="Z151" s="193">
        <f t="shared" si="31"/>
        <v>0</v>
      </c>
      <c r="AB151" s="169"/>
      <c r="AC151" s="169"/>
      <c r="AD151" s="170"/>
      <c r="AE151" s="169"/>
      <c r="AF151" s="170"/>
      <c r="AG151" s="171"/>
      <c r="AH151" s="172"/>
      <c r="AI151" s="172"/>
      <c r="AJ151" s="173"/>
      <c r="AK151" s="169"/>
      <c r="AL151" s="169"/>
      <c r="AM151" s="169"/>
      <c r="AN151" s="169"/>
    </row>
    <row r="152" spans="2:40" s="122" customFormat="1" ht="15.6" hidden="1" customHeight="1" outlineLevel="1">
      <c r="B152" s="194"/>
      <c r="C152" s="195"/>
      <c r="D152" s="196"/>
      <c r="E152" s="222"/>
      <c r="F152" s="223"/>
      <c r="G152" s="179">
        <f t="shared" si="48"/>
        <v>0</v>
      </c>
      <c r="H152" s="207" t="s">
        <v>142</v>
      </c>
      <c r="I152" s="181">
        <v>0</v>
      </c>
      <c r="J152" s="179">
        <f t="shared" si="42"/>
        <v>0</v>
      </c>
      <c r="K152" s="224"/>
      <c r="L152" s="184"/>
      <c r="M152" s="198"/>
      <c r="N152" s="186">
        <f t="shared" si="45"/>
        <v>0</v>
      </c>
      <c r="O152" s="187">
        <f t="shared" si="46"/>
        <v>0</v>
      </c>
      <c r="P152" s="188">
        <v>0</v>
      </c>
      <c r="Q152" s="189">
        <f t="shared" si="47"/>
        <v>0</v>
      </c>
      <c r="R152" s="225"/>
      <c r="S152" s="226"/>
      <c r="T152" s="181">
        <v>0</v>
      </c>
      <c r="U152" s="181">
        <v>0</v>
      </c>
      <c r="V152" s="192">
        <f t="shared" si="30"/>
        <v>1</v>
      </c>
      <c r="W152" s="193">
        <f t="shared" si="43"/>
        <v>0</v>
      </c>
      <c r="X152" s="193">
        <f t="shared" si="31"/>
        <v>0</v>
      </c>
      <c r="Y152" s="193">
        <f t="shared" si="44"/>
        <v>0</v>
      </c>
      <c r="Z152" s="193">
        <f t="shared" si="31"/>
        <v>0</v>
      </c>
      <c r="AB152" s="169"/>
      <c r="AC152" s="169"/>
      <c r="AD152" s="170"/>
      <c r="AE152" s="169"/>
      <c r="AF152" s="170"/>
      <c r="AG152" s="171"/>
      <c r="AH152" s="172"/>
      <c r="AI152" s="172"/>
      <c r="AJ152" s="173"/>
      <c r="AK152" s="169"/>
      <c r="AL152" s="169"/>
      <c r="AM152" s="169"/>
      <c r="AN152" s="169"/>
    </row>
    <row r="153" spans="2:40" s="122" customFormat="1" ht="15.6" hidden="1" customHeight="1" outlineLevel="1">
      <c r="B153" s="194"/>
      <c r="C153" s="195"/>
      <c r="D153" s="196"/>
      <c r="E153" s="222"/>
      <c r="F153" s="223"/>
      <c r="G153" s="179">
        <f t="shared" si="48"/>
        <v>0</v>
      </c>
      <c r="H153" s="207" t="s">
        <v>142</v>
      </c>
      <c r="I153" s="181">
        <v>0</v>
      </c>
      <c r="J153" s="179">
        <f t="shared" si="42"/>
        <v>0</v>
      </c>
      <c r="K153" s="224"/>
      <c r="L153" s="184"/>
      <c r="M153" s="198"/>
      <c r="N153" s="186">
        <f t="shared" si="45"/>
        <v>0</v>
      </c>
      <c r="O153" s="187">
        <f t="shared" si="46"/>
        <v>0</v>
      </c>
      <c r="P153" s="188">
        <v>0</v>
      </c>
      <c r="Q153" s="189">
        <f t="shared" si="47"/>
        <v>0</v>
      </c>
      <c r="R153" s="225"/>
      <c r="S153" s="226"/>
      <c r="T153" s="181">
        <v>0</v>
      </c>
      <c r="U153" s="181">
        <v>0</v>
      </c>
      <c r="V153" s="192">
        <f t="shared" si="30"/>
        <v>1</v>
      </c>
      <c r="W153" s="193">
        <f t="shared" si="43"/>
        <v>0</v>
      </c>
      <c r="X153" s="193">
        <f t="shared" si="31"/>
        <v>0</v>
      </c>
      <c r="Y153" s="193">
        <f t="shared" si="44"/>
        <v>0</v>
      </c>
      <c r="Z153" s="193">
        <f t="shared" si="31"/>
        <v>0</v>
      </c>
      <c r="AB153" s="169"/>
      <c r="AC153" s="169"/>
      <c r="AD153" s="170"/>
      <c r="AE153" s="169"/>
      <c r="AF153" s="170"/>
      <c r="AG153" s="171"/>
      <c r="AH153" s="172"/>
      <c r="AI153" s="172"/>
      <c r="AJ153" s="173"/>
      <c r="AK153" s="169"/>
      <c r="AL153" s="169"/>
      <c r="AM153" s="169"/>
      <c r="AN153" s="169"/>
    </row>
    <row r="154" spans="2:40" s="122" customFormat="1" ht="15.6" hidden="1" customHeight="1" outlineLevel="1">
      <c r="B154" s="194"/>
      <c r="C154" s="195"/>
      <c r="D154" s="196"/>
      <c r="E154" s="222"/>
      <c r="F154" s="223"/>
      <c r="G154" s="179">
        <f t="shared" si="48"/>
        <v>0</v>
      </c>
      <c r="H154" s="207" t="s">
        <v>142</v>
      </c>
      <c r="I154" s="181">
        <v>0</v>
      </c>
      <c r="J154" s="179">
        <f t="shared" si="42"/>
        <v>0</v>
      </c>
      <c r="K154" s="224"/>
      <c r="L154" s="184"/>
      <c r="M154" s="198"/>
      <c r="N154" s="186">
        <f t="shared" si="45"/>
        <v>0</v>
      </c>
      <c r="O154" s="187">
        <f t="shared" si="46"/>
        <v>0</v>
      </c>
      <c r="P154" s="188">
        <v>0</v>
      </c>
      <c r="Q154" s="189">
        <f t="shared" si="47"/>
        <v>0</v>
      </c>
      <c r="R154" s="225"/>
      <c r="S154" s="226"/>
      <c r="T154" s="181">
        <v>0</v>
      </c>
      <c r="U154" s="181">
        <v>0</v>
      </c>
      <c r="V154" s="192">
        <f t="shared" si="30"/>
        <v>1</v>
      </c>
      <c r="W154" s="193">
        <f t="shared" si="43"/>
        <v>0</v>
      </c>
      <c r="X154" s="193">
        <f t="shared" si="31"/>
        <v>0</v>
      </c>
      <c r="Y154" s="193">
        <f t="shared" si="44"/>
        <v>0</v>
      </c>
      <c r="Z154" s="193">
        <f t="shared" si="31"/>
        <v>0</v>
      </c>
      <c r="AB154" s="169"/>
      <c r="AC154" s="169"/>
      <c r="AD154" s="170"/>
      <c r="AE154" s="169"/>
      <c r="AF154" s="170"/>
      <c r="AG154" s="171"/>
      <c r="AH154" s="172"/>
      <c r="AI154" s="172"/>
      <c r="AJ154" s="173"/>
      <c r="AK154" s="169"/>
      <c r="AL154" s="169"/>
      <c r="AM154" s="169"/>
      <c r="AN154" s="169"/>
    </row>
    <row r="155" spans="2:40" s="122" customFormat="1" ht="15.6" hidden="1" customHeight="1" outlineLevel="1">
      <c r="B155" s="194"/>
      <c r="C155" s="195"/>
      <c r="D155" s="196"/>
      <c r="E155" s="222"/>
      <c r="F155" s="223"/>
      <c r="G155" s="179">
        <f t="shared" si="48"/>
        <v>0</v>
      </c>
      <c r="H155" s="207" t="s">
        <v>142</v>
      </c>
      <c r="I155" s="181">
        <v>0</v>
      </c>
      <c r="J155" s="179">
        <f t="shared" si="42"/>
        <v>0</v>
      </c>
      <c r="K155" s="224"/>
      <c r="L155" s="184"/>
      <c r="M155" s="198"/>
      <c r="N155" s="186">
        <f t="shared" si="45"/>
        <v>0</v>
      </c>
      <c r="O155" s="187">
        <f t="shared" si="46"/>
        <v>0</v>
      </c>
      <c r="P155" s="188">
        <v>0</v>
      </c>
      <c r="Q155" s="189">
        <f t="shared" si="47"/>
        <v>0</v>
      </c>
      <c r="R155" s="225"/>
      <c r="S155" s="226"/>
      <c r="T155" s="181">
        <v>0</v>
      </c>
      <c r="U155" s="181">
        <v>0</v>
      </c>
      <c r="V155" s="192">
        <f t="shared" si="30"/>
        <v>1</v>
      </c>
      <c r="W155" s="193">
        <f t="shared" si="43"/>
        <v>0</v>
      </c>
      <c r="X155" s="193">
        <f t="shared" si="31"/>
        <v>0</v>
      </c>
      <c r="Y155" s="193">
        <f t="shared" si="44"/>
        <v>0</v>
      </c>
      <c r="Z155" s="193">
        <f t="shared" si="31"/>
        <v>0</v>
      </c>
      <c r="AB155" s="169"/>
      <c r="AC155" s="169"/>
      <c r="AD155" s="170"/>
      <c r="AE155" s="169"/>
      <c r="AF155" s="170"/>
      <c r="AG155" s="171"/>
      <c r="AH155" s="172"/>
      <c r="AI155" s="172"/>
      <c r="AJ155" s="173"/>
      <c r="AK155" s="169"/>
      <c r="AL155" s="169"/>
      <c r="AM155" s="169"/>
      <c r="AN155" s="169"/>
    </row>
    <row r="156" spans="2:40" s="122" customFormat="1" ht="15.6" hidden="1" customHeight="1" outlineLevel="1">
      <c r="B156" s="194"/>
      <c r="C156" s="195"/>
      <c r="D156" s="196"/>
      <c r="E156" s="222"/>
      <c r="F156" s="223"/>
      <c r="G156" s="179">
        <f t="shared" si="48"/>
        <v>0</v>
      </c>
      <c r="H156" s="207" t="s">
        <v>142</v>
      </c>
      <c r="I156" s="181">
        <v>0</v>
      </c>
      <c r="J156" s="179">
        <f t="shared" si="42"/>
        <v>0</v>
      </c>
      <c r="K156" s="224"/>
      <c r="L156" s="184"/>
      <c r="M156" s="198"/>
      <c r="N156" s="186">
        <f t="shared" si="45"/>
        <v>0</v>
      </c>
      <c r="O156" s="187">
        <f t="shared" si="46"/>
        <v>0</v>
      </c>
      <c r="P156" s="188">
        <v>0</v>
      </c>
      <c r="Q156" s="189">
        <f t="shared" si="47"/>
        <v>0</v>
      </c>
      <c r="R156" s="225"/>
      <c r="S156" s="226"/>
      <c r="T156" s="181">
        <v>0</v>
      </c>
      <c r="U156" s="181">
        <v>0</v>
      </c>
      <c r="V156" s="192">
        <f t="shared" si="30"/>
        <v>1</v>
      </c>
      <c r="W156" s="193">
        <f t="shared" si="43"/>
        <v>0</v>
      </c>
      <c r="X156" s="193">
        <f t="shared" si="31"/>
        <v>0</v>
      </c>
      <c r="Y156" s="193">
        <f t="shared" si="44"/>
        <v>0</v>
      </c>
      <c r="Z156" s="193">
        <f t="shared" si="31"/>
        <v>0</v>
      </c>
      <c r="AB156" s="169"/>
      <c r="AC156" s="169"/>
      <c r="AD156" s="170"/>
      <c r="AE156" s="169"/>
      <c r="AF156" s="170"/>
      <c r="AG156" s="171"/>
      <c r="AH156" s="172"/>
      <c r="AI156" s="172"/>
      <c r="AJ156" s="173"/>
      <c r="AK156" s="169"/>
      <c r="AL156" s="169"/>
      <c r="AM156" s="169"/>
      <c r="AN156" s="169"/>
    </row>
    <row r="157" spans="2:40" s="122" customFormat="1" ht="15.6" hidden="1" customHeight="1" outlineLevel="1">
      <c r="B157" s="194"/>
      <c r="C157" s="195"/>
      <c r="D157" s="196"/>
      <c r="E157" s="222"/>
      <c r="F157" s="223"/>
      <c r="G157" s="179">
        <f t="shared" si="48"/>
        <v>0</v>
      </c>
      <c r="H157" s="207" t="s">
        <v>142</v>
      </c>
      <c r="I157" s="181">
        <v>0</v>
      </c>
      <c r="J157" s="179">
        <f t="shared" si="42"/>
        <v>0</v>
      </c>
      <c r="K157" s="224"/>
      <c r="L157" s="184"/>
      <c r="M157" s="198"/>
      <c r="N157" s="186">
        <f t="shared" si="45"/>
        <v>0</v>
      </c>
      <c r="O157" s="187">
        <f t="shared" si="46"/>
        <v>0</v>
      </c>
      <c r="P157" s="188">
        <v>0</v>
      </c>
      <c r="Q157" s="189">
        <f t="shared" si="47"/>
        <v>0</v>
      </c>
      <c r="R157" s="225"/>
      <c r="S157" s="226"/>
      <c r="T157" s="181">
        <v>0</v>
      </c>
      <c r="U157" s="181">
        <v>0</v>
      </c>
      <c r="V157" s="192">
        <f t="shared" si="30"/>
        <v>1</v>
      </c>
      <c r="W157" s="193">
        <f t="shared" si="43"/>
        <v>0</v>
      </c>
      <c r="X157" s="193">
        <f t="shared" si="31"/>
        <v>0</v>
      </c>
      <c r="Y157" s="193">
        <f t="shared" si="44"/>
        <v>0</v>
      </c>
      <c r="Z157" s="193">
        <f t="shared" si="31"/>
        <v>0</v>
      </c>
      <c r="AB157" s="169"/>
      <c r="AC157" s="169"/>
      <c r="AD157" s="170"/>
      <c r="AE157" s="169"/>
      <c r="AF157" s="170"/>
      <c r="AG157" s="171"/>
      <c r="AH157" s="172"/>
      <c r="AI157" s="172"/>
      <c r="AJ157" s="173"/>
      <c r="AK157" s="169"/>
      <c r="AL157" s="169"/>
      <c r="AM157" s="169"/>
      <c r="AN157" s="169"/>
    </row>
    <row r="158" spans="2:40" s="122" customFormat="1" ht="18" customHeight="1" outlineLevel="1">
      <c r="B158" s="194"/>
      <c r="C158" s="195"/>
      <c r="D158" s="196"/>
      <c r="E158" s="222" t="s">
        <v>284</v>
      </c>
      <c r="F158" s="223">
        <v>2896.31</v>
      </c>
      <c r="G158" s="179">
        <f t="shared" si="48"/>
        <v>0.98346689303904922</v>
      </c>
      <c r="H158" s="207" t="s">
        <v>142</v>
      </c>
      <c r="I158" s="181">
        <v>0</v>
      </c>
      <c r="J158" s="179">
        <f t="shared" si="42"/>
        <v>0</v>
      </c>
      <c r="K158" s="224">
        <v>0</v>
      </c>
      <c r="L158" s="184">
        <v>0</v>
      </c>
      <c r="M158" s="198">
        <v>60</v>
      </c>
      <c r="N158" s="186">
        <f t="shared" si="45"/>
        <v>0</v>
      </c>
      <c r="O158" s="187">
        <f t="shared" si="46"/>
        <v>0</v>
      </c>
      <c r="P158" s="188">
        <v>0</v>
      </c>
      <c r="Q158" s="189">
        <f t="shared" si="47"/>
        <v>0</v>
      </c>
      <c r="R158" s="225" t="s">
        <v>29</v>
      </c>
      <c r="S158" s="226" t="s">
        <v>285</v>
      </c>
      <c r="T158" s="181">
        <v>0</v>
      </c>
      <c r="U158" s="181">
        <v>0</v>
      </c>
      <c r="V158" s="192">
        <f t="shared" si="30"/>
        <v>1</v>
      </c>
      <c r="W158" s="193">
        <f t="shared" si="43"/>
        <v>0</v>
      </c>
      <c r="X158" s="193">
        <f t="shared" si="31"/>
        <v>0</v>
      </c>
      <c r="Y158" s="193">
        <f t="shared" si="44"/>
        <v>0</v>
      </c>
      <c r="Z158" s="193">
        <f t="shared" si="31"/>
        <v>0</v>
      </c>
      <c r="AB158" s="169"/>
      <c r="AC158" s="169"/>
      <c r="AD158" s="170"/>
      <c r="AE158" s="169"/>
      <c r="AF158" s="170"/>
      <c r="AG158" s="171"/>
      <c r="AH158" s="172"/>
      <c r="AI158" s="172"/>
      <c r="AJ158" s="173"/>
      <c r="AK158" s="169"/>
      <c r="AL158" s="169"/>
      <c r="AM158" s="169"/>
      <c r="AN158" s="169"/>
    </row>
    <row r="159" spans="2:40" s="122" customFormat="1" ht="13.5" customHeight="1" outlineLevel="1">
      <c r="B159" s="194"/>
      <c r="C159" s="195"/>
      <c r="D159" s="196"/>
      <c r="E159" s="222" t="s">
        <v>286</v>
      </c>
      <c r="F159" s="223">
        <v>1594896.4</v>
      </c>
      <c r="G159" s="179">
        <f>IF(AND(F159&lt;&gt;0,$D$31&lt;&gt;0),F159/$D$31,0)</f>
        <v>541.56074702886247</v>
      </c>
      <c r="H159" s="207" t="s">
        <v>142</v>
      </c>
      <c r="I159" s="181">
        <v>0.04</v>
      </c>
      <c r="J159" s="179">
        <f t="shared" si="42"/>
        <v>63795.856</v>
      </c>
      <c r="K159" s="224">
        <v>63154.96</v>
      </c>
      <c r="L159" s="184">
        <v>2.5000000000000001E-3</v>
      </c>
      <c r="M159" s="198">
        <v>60</v>
      </c>
      <c r="N159" s="186">
        <f t="shared" si="45"/>
        <v>0</v>
      </c>
      <c r="O159" s="187">
        <f t="shared" si="46"/>
        <v>0</v>
      </c>
      <c r="P159" s="188">
        <v>0.04</v>
      </c>
      <c r="Q159" s="189">
        <f t="shared" si="47"/>
        <v>0</v>
      </c>
      <c r="R159" s="225" t="s">
        <v>29</v>
      </c>
      <c r="S159" s="226" t="s">
        <v>287</v>
      </c>
      <c r="T159" s="181">
        <v>0</v>
      </c>
      <c r="U159" s="181">
        <v>0</v>
      </c>
      <c r="V159" s="192">
        <f t="shared" si="30"/>
        <v>1</v>
      </c>
      <c r="W159" s="193">
        <f t="shared" si="43"/>
        <v>0</v>
      </c>
      <c r="X159" s="193">
        <f t="shared" si="31"/>
        <v>0</v>
      </c>
      <c r="Y159" s="193">
        <f t="shared" si="44"/>
        <v>0</v>
      </c>
      <c r="Z159" s="193">
        <f t="shared" si="31"/>
        <v>0</v>
      </c>
      <c r="AB159" s="169"/>
      <c r="AC159" s="169"/>
      <c r="AD159" s="170"/>
      <c r="AE159" s="169"/>
      <c r="AF159" s="170"/>
      <c r="AG159" s="171"/>
      <c r="AH159" s="172"/>
      <c r="AI159" s="172"/>
      <c r="AJ159" s="173"/>
      <c r="AK159" s="169"/>
      <c r="AL159" s="169"/>
      <c r="AM159" s="169"/>
      <c r="AN159" s="169"/>
    </row>
    <row r="160" spans="2:40" s="122" customFormat="1" outlineLevel="1">
      <c r="B160" s="194"/>
      <c r="C160" s="195"/>
      <c r="D160" s="196"/>
      <c r="E160" s="222" t="s">
        <v>288</v>
      </c>
      <c r="F160" s="223">
        <v>877.6</v>
      </c>
      <c r="G160" s="179">
        <f>IF(AND(F160&lt;&gt;0,$D$31&lt;&gt;0),F160/$D$31,0)</f>
        <v>0.29799660441426146</v>
      </c>
      <c r="H160" s="207" t="s">
        <v>142</v>
      </c>
      <c r="I160" s="181">
        <v>7.4999999999999997E-2</v>
      </c>
      <c r="J160" s="179">
        <f t="shared" si="42"/>
        <v>65.819999999999993</v>
      </c>
      <c r="K160" s="224">
        <v>614.32000000000005</v>
      </c>
      <c r="L160" s="184">
        <v>1.2999999999999999E-3</v>
      </c>
      <c r="M160" s="198">
        <v>60</v>
      </c>
      <c r="N160" s="186">
        <f t="shared" si="45"/>
        <v>0</v>
      </c>
      <c r="O160" s="187">
        <f t="shared" si="46"/>
        <v>0</v>
      </c>
      <c r="P160" s="188">
        <v>7.4999999999999997E-2</v>
      </c>
      <c r="Q160" s="189">
        <f t="shared" si="47"/>
        <v>0</v>
      </c>
      <c r="R160" s="225" t="s">
        <v>29</v>
      </c>
      <c r="S160" s="226" t="s">
        <v>289</v>
      </c>
      <c r="T160" s="181">
        <v>0</v>
      </c>
      <c r="U160" s="181">
        <v>1</v>
      </c>
      <c r="V160" s="192">
        <f t="shared" si="30"/>
        <v>0</v>
      </c>
      <c r="W160" s="193">
        <f t="shared" si="43"/>
        <v>0</v>
      </c>
      <c r="X160" s="193">
        <f t="shared" si="31"/>
        <v>0</v>
      </c>
      <c r="Y160" s="193">
        <f t="shared" si="44"/>
        <v>877.6</v>
      </c>
      <c r="Z160" s="193">
        <f t="shared" si="31"/>
        <v>0.29799660441426146</v>
      </c>
      <c r="AB160" s="169"/>
      <c r="AC160" s="169"/>
      <c r="AD160" s="170"/>
      <c r="AE160" s="169"/>
      <c r="AF160" s="170"/>
      <c r="AG160" s="171"/>
      <c r="AH160" s="172"/>
      <c r="AI160" s="172"/>
      <c r="AJ160" s="173"/>
      <c r="AK160" s="169"/>
      <c r="AL160" s="169"/>
      <c r="AM160" s="169"/>
      <c r="AN160" s="169"/>
    </row>
    <row r="161" spans="2:40" s="122" customFormat="1" ht="15" customHeight="1" outlineLevel="1">
      <c r="B161" s="194"/>
      <c r="C161" s="195"/>
      <c r="D161" s="196"/>
      <c r="E161" s="222" t="s">
        <v>290</v>
      </c>
      <c r="F161" s="223">
        <v>1156.3</v>
      </c>
      <c r="G161" s="179">
        <f>IF(AND(F161&lt;&gt;0,$D$31&lt;&gt;0),F161/$D$31,0)</f>
        <v>0.39263157894736839</v>
      </c>
      <c r="H161" s="207" t="s">
        <v>142</v>
      </c>
      <c r="I161" s="181">
        <v>0</v>
      </c>
      <c r="J161" s="179">
        <f t="shared" si="42"/>
        <v>0</v>
      </c>
      <c r="K161" s="224">
        <v>0</v>
      </c>
      <c r="L161" s="184">
        <v>0</v>
      </c>
      <c r="M161" s="198">
        <v>60</v>
      </c>
      <c r="N161" s="186">
        <f t="shared" si="45"/>
        <v>0</v>
      </c>
      <c r="O161" s="187">
        <f t="shared" si="46"/>
        <v>0</v>
      </c>
      <c r="P161" s="188">
        <v>0</v>
      </c>
      <c r="Q161" s="189">
        <f t="shared" si="47"/>
        <v>0</v>
      </c>
      <c r="R161" s="225" t="s">
        <v>29</v>
      </c>
      <c r="S161" s="226" t="s">
        <v>285</v>
      </c>
      <c r="T161" s="181">
        <v>0</v>
      </c>
      <c r="U161" s="181">
        <v>0</v>
      </c>
      <c r="V161" s="192">
        <f t="shared" si="30"/>
        <v>1</v>
      </c>
      <c r="W161" s="193">
        <f t="shared" si="43"/>
        <v>0</v>
      </c>
      <c r="X161" s="193">
        <f t="shared" si="31"/>
        <v>0</v>
      </c>
      <c r="Y161" s="193">
        <f t="shared" si="44"/>
        <v>0</v>
      </c>
      <c r="Z161" s="193">
        <f t="shared" si="31"/>
        <v>0</v>
      </c>
      <c r="AB161" s="169"/>
      <c r="AC161" s="169"/>
      <c r="AD161" s="170"/>
      <c r="AE161" s="169"/>
      <c r="AF161" s="170"/>
      <c r="AG161" s="171"/>
      <c r="AH161" s="172"/>
      <c r="AI161" s="172"/>
      <c r="AJ161" s="173"/>
      <c r="AK161" s="169"/>
      <c r="AL161" s="169"/>
      <c r="AM161" s="169"/>
      <c r="AN161" s="169"/>
    </row>
    <row r="162" spans="2:40" s="122" customFormat="1" ht="16.5" customHeight="1" outlineLevel="1">
      <c r="B162" s="194"/>
      <c r="C162" s="195"/>
      <c r="D162" s="196"/>
      <c r="E162" s="222" t="s">
        <v>291</v>
      </c>
      <c r="F162" s="223">
        <v>4605.1000000000004</v>
      </c>
      <c r="G162" s="179">
        <f t="shared" ref="G162:G164" si="49">IF(AND(F162&lt;&gt;0,$D$31&lt;&gt;0),F162/$D$31,0)</f>
        <v>1.5637011884550087</v>
      </c>
      <c r="H162" s="207" t="s">
        <v>142</v>
      </c>
      <c r="I162" s="181">
        <v>3.3000000000000002E-2</v>
      </c>
      <c r="J162" s="179">
        <f t="shared" si="42"/>
        <v>151.96830000000003</v>
      </c>
      <c r="K162" s="224">
        <v>1842.04</v>
      </c>
      <c r="L162" s="184">
        <v>1.1999999999999999E-3</v>
      </c>
      <c r="M162" s="198">
        <v>60</v>
      </c>
      <c r="N162" s="186">
        <f t="shared" si="45"/>
        <v>0</v>
      </c>
      <c r="O162" s="187">
        <f t="shared" si="46"/>
        <v>0</v>
      </c>
      <c r="P162" s="188">
        <v>3.3000000000000002E-2</v>
      </c>
      <c r="Q162" s="189">
        <f t="shared" si="47"/>
        <v>0</v>
      </c>
      <c r="R162" s="225" t="s">
        <v>29</v>
      </c>
      <c r="S162" s="226" t="s">
        <v>292</v>
      </c>
      <c r="T162" s="181">
        <v>0</v>
      </c>
      <c r="U162" s="181">
        <v>1</v>
      </c>
      <c r="V162" s="192">
        <f t="shared" si="30"/>
        <v>0</v>
      </c>
      <c r="W162" s="193">
        <f t="shared" si="43"/>
        <v>0</v>
      </c>
      <c r="X162" s="193">
        <f t="shared" si="31"/>
        <v>0</v>
      </c>
      <c r="Y162" s="193">
        <f t="shared" si="44"/>
        <v>4605.1000000000004</v>
      </c>
      <c r="Z162" s="193">
        <f t="shared" si="31"/>
        <v>1.5637011884550087</v>
      </c>
      <c r="AB162" s="169"/>
      <c r="AC162" s="169"/>
      <c r="AD162" s="170"/>
      <c r="AE162" s="169"/>
      <c r="AF162" s="170"/>
      <c r="AG162" s="171"/>
      <c r="AH162" s="172"/>
      <c r="AI162" s="172"/>
      <c r="AJ162" s="173"/>
      <c r="AK162" s="169"/>
      <c r="AL162" s="169"/>
      <c r="AM162" s="169"/>
      <c r="AN162" s="169"/>
    </row>
    <row r="163" spans="2:40" s="122" customFormat="1" ht="15.6" customHeight="1" outlineLevel="1">
      <c r="B163" s="194"/>
      <c r="C163" s="195"/>
      <c r="D163" s="196"/>
      <c r="E163" s="222" t="s">
        <v>293</v>
      </c>
      <c r="F163" s="223">
        <v>7164</v>
      </c>
      <c r="G163" s="179">
        <f t="shared" si="49"/>
        <v>2.4325976230899831</v>
      </c>
      <c r="H163" s="207" t="s">
        <v>142</v>
      </c>
      <c r="I163" s="181">
        <v>2.5000000000000001E-2</v>
      </c>
      <c r="J163" s="179">
        <f t="shared" si="42"/>
        <v>179.10000000000002</v>
      </c>
      <c r="K163" s="224">
        <v>0</v>
      </c>
      <c r="L163" s="184">
        <v>0</v>
      </c>
      <c r="M163" s="198">
        <v>60</v>
      </c>
      <c r="N163" s="186">
        <f t="shared" si="45"/>
        <v>0</v>
      </c>
      <c r="O163" s="187">
        <f t="shared" si="46"/>
        <v>0</v>
      </c>
      <c r="P163" s="188">
        <v>2.5000000000000001E-2</v>
      </c>
      <c r="Q163" s="189">
        <f t="shared" si="47"/>
        <v>0</v>
      </c>
      <c r="R163" s="225" t="s">
        <v>29</v>
      </c>
      <c r="S163" s="226" t="s">
        <v>294</v>
      </c>
      <c r="T163" s="181">
        <v>0</v>
      </c>
      <c r="U163" s="181">
        <v>1</v>
      </c>
      <c r="V163" s="192">
        <f t="shared" si="30"/>
        <v>0</v>
      </c>
      <c r="W163" s="193">
        <f t="shared" si="43"/>
        <v>0</v>
      </c>
      <c r="X163" s="193">
        <f t="shared" si="31"/>
        <v>0</v>
      </c>
      <c r="Y163" s="193">
        <f t="shared" si="44"/>
        <v>7164</v>
      </c>
      <c r="Z163" s="193">
        <f t="shared" si="31"/>
        <v>2.4325976230899831</v>
      </c>
      <c r="AB163" s="169"/>
      <c r="AC163" s="169"/>
      <c r="AD163" s="170"/>
      <c r="AE163" s="169"/>
      <c r="AF163" s="170"/>
      <c r="AG163" s="171"/>
      <c r="AH163" s="172"/>
      <c r="AI163" s="172"/>
      <c r="AJ163" s="173"/>
      <c r="AK163" s="169"/>
      <c r="AL163" s="169"/>
      <c r="AM163" s="169"/>
      <c r="AN163" s="169"/>
    </row>
    <row r="164" spans="2:40" s="122" customFormat="1" ht="15.6" customHeight="1" outlineLevel="1">
      <c r="B164" s="199"/>
      <c r="C164" s="200"/>
      <c r="D164" s="201"/>
      <c r="E164" s="222" t="s">
        <v>295</v>
      </c>
      <c r="F164" s="223">
        <v>8904.2999999999993</v>
      </c>
      <c r="G164" s="179">
        <f t="shared" si="49"/>
        <v>3.0235314091680814</v>
      </c>
      <c r="H164" s="207" t="s">
        <v>142</v>
      </c>
      <c r="I164" s="181">
        <v>3.3000000000000002E-2</v>
      </c>
      <c r="J164" s="179">
        <f>I164*F164</f>
        <v>293.84190000000001</v>
      </c>
      <c r="K164" s="224">
        <v>3561.72</v>
      </c>
      <c r="L164" s="184">
        <v>2.3E-3</v>
      </c>
      <c r="M164" s="198">
        <v>60</v>
      </c>
      <c r="N164" s="186">
        <f t="shared" si="45"/>
        <v>0</v>
      </c>
      <c r="O164" s="187">
        <f t="shared" si="46"/>
        <v>0</v>
      </c>
      <c r="P164" s="188">
        <v>3.3000000000000002E-2</v>
      </c>
      <c r="Q164" s="189">
        <f t="shared" si="47"/>
        <v>0</v>
      </c>
      <c r="R164" s="225" t="s">
        <v>29</v>
      </c>
      <c r="S164" s="226" t="s">
        <v>292</v>
      </c>
      <c r="T164" s="181">
        <v>0</v>
      </c>
      <c r="U164" s="181">
        <v>1</v>
      </c>
      <c r="V164" s="192">
        <f t="shared" si="30"/>
        <v>0</v>
      </c>
      <c r="W164" s="193">
        <f t="shared" si="43"/>
        <v>0</v>
      </c>
      <c r="X164" s="193">
        <f t="shared" si="31"/>
        <v>0</v>
      </c>
      <c r="Y164" s="193">
        <f t="shared" si="44"/>
        <v>8904.2999999999993</v>
      </c>
      <c r="Z164" s="193">
        <f t="shared" si="31"/>
        <v>3.0235314091680814</v>
      </c>
      <c r="AB164" s="169"/>
      <c r="AC164" s="169"/>
      <c r="AD164" s="170"/>
      <c r="AE164" s="169"/>
      <c r="AF164" s="170"/>
      <c r="AG164" s="171"/>
      <c r="AH164" s="172"/>
      <c r="AI164" s="172"/>
      <c r="AJ164" s="173"/>
      <c r="AK164" s="169"/>
      <c r="AL164" s="169"/>
      <c r="AM164" s="169"/>
      <c r="AN164" s="169"/>
    </row>
    <row r="165" spans="2:40" s="122" customFormat="1" ht="15.75">
      <c r="B165" s="232">
        <v>2.2999999999999998</v>
      </c>
      <c r="C165" s="203" t="s">
        <v>190</v>
      </c>
      <c r="D165" s="204"/>
      <c r="E165" s="205" t="s">
        <v>142</v>
      </c>
      <c r="F165" s="206">
        <f>SUM(F166:F185)</f>
        <v>179453.84999999998</v>
      </c>
      <c r="G165" s="206">
        <f>IF(AND(F165&lt;&gt;0,$D$31&lt;&gt;0),F165/$D$31,0)</f>
        <v>60.935093378607803</v>
      </c>
      <c r="H165" s="208" cm="1">
        <f t="array" ref="H165">SUMPRODUCT((C38:D401="Superstructure: Roof")*G38:G401)</f>
        <v>60.935093378607803</v>
      </c>
      <c r="I165" s="208" t="s">
        <v>142</v>
      </c>
      <c r="J165" s="209" t="e">
        <f>SUM(J166:J185)</f>
        <v>#REF!</v>
      </c>
      <c r="K165" s="210" t="s">
        <v>142</v>
      </c>
      <c r="L165" s="233" t="s">
        <v>142</v>
      </c>
      <c r="M165" s="234" t="s">
        <v>142</v>
      </c>
      <c r="N165" s="213" t="s">
        <v>142</v>
      </c>
      <c r="O165" s="214">
        <f>SUM(O166:O185)</f>
        <v>18183.360000000004</v>
      </c>
      <c r="P165" s="215" t="s">
        <v>142</v>
      </c>
      <c r="Q165" s="216">
        <f>SUM(Q166:Q185)</f>
        <v>1818.336</v>
      </c>
      <c r="R165" s="217" t="s">
        <v>142</v>
      </c>
      <c r="S165" s="218" t="s">
        <v>142</v>
      </c>
      <c r="T165" s="219">
        <f>IF(W165&lt;&gt;0,W165/($F$218+$O$218),0)</f>
        <v>0</v>
      </c>
      <c r="U165" s="219">
        <f>IF(Y165&lt;&gt;0,Y165/($F$218+$O$218),0)</f>
        <v>0</v>
      </c>
      <c r="V165" s="220">
        <f t="shared" si="30"/>
        <v>1</v>
      </c>
      <c r="W165" s="221">
        <f>SUM(W166:W185)</f>
        <v>0</v>
      </c>
      <c r="X165" s="221">
        <f t="shared" si="31"/>
        <v>0</v>
      </c>
      <c r="Y165" s="221">
        <f>SUM(Y166:Y185)</f>
        <v>0</v>
      </c>
      <c r="Z165" s="221">
        <f t="shared" si="31"/>
        <v>0</v>
      </c>
      <c r="AB165" s="169"/>
      <c r="AC165" s="169"/>
      <c r="AD165" s="170"/>
      <c r="AE165" s="169"/>
      <c r="AF165" s="170"/>
      <c r="AG165" s="171"/>
      <c r="AH165" s="172"/>
      <c r="AI165" s="172"/>
      <c r="AJ165" s="173"/>
      <c r="AK165" s="169"/>
      <c r="AL165" s="169"/>
      <c r="AM165" s="169"/>
      <c r="AN165" s="169"/>
    </row>
    <row r="166" spans="2:40" s="122" customFormat="1" ht="15.6" hidden="1" customHeight="1" outlineLevel="1">
      <c r="B166" s="174">
        <v>2.2999999999999998</v>
      </c>
      <c r="C166" s="175" t="s">
        <v>190</v>
      </c>
      <c r="D166" s="176"/>
      <c r="E166" s="222"/>
      <c r="F166" s="223"/>
      <c r="G166" s="179">
        <f>IF(AND(F166&lt;&gt;0,$D$31&lt;&gt;0),F166/$D$31,0)</f>
        <v>0</v>
      </c>
      <c r="H166" s="207" t="s">
        <v>142</v>
      </c>
      <c r="I166" s="181">
        <v>0</v>
      </c>
      <c r="J166" s="179" t="e">
        <f>#REF!*F166</f>
        <v>#REF!</v>
      </c>
      <c r="K166" s="224">
        <v>0</v>
      </c>
      <c r="L166" s="235">
        <v>0</v>
      </c>
      <c r="M166" s="236"/>
      <c r="N166" s="186">
        <f>IF(M166&lt;&gt;0,INT(59/M166),0)</f>
        <v>0</v>
      </c>
      <c r="O166" s="187">
        <f>F166*N166</f>
        <v>0</v>
      </c>
      <c r="P166" s="188">
        <v>0</v>
      </c>
      <c r="Q166" s="189">
        <f>O166*P166</f>
        <v>0</v>
      </c>
      <c r="R166" s="225"/>
      <c r="S166" s="226"/>
      <c r="T166" s="181">
        <v>0</v>
      </c>
      <c r="U166" s="181">
        <v>0</v>
      </c>
      <c r="V166" s="192">
        <f t="shared" si="30"/>
        <v>1</v>
      </c>
      <c r="W166" s="193">
        <f t="shared" ref="W166:W201" si="50">T166*(F166+O166)</f>
        <v>0</v>
      </c>
      <c r="X166" s="193">
        <f t="shared" si="31"/>
        <v>0</v>
      </c>
      <c r="Y166" s="193">
        <f t="shared" ref="Y166:Y201" si="51">U166*(F166+O166)</f>
        <v>0</v>
      </c>
      <c r="Z166" s="193">
        <f t="shared" si="31"/>
        <v>0</v>
      </c>
      <c r="AB166" s="169"/>
      <c r="AC166" s="169"/>
      <c r="AD166" s="170"/>
      <c r="AE166" s="169"/>
      <c r="AF166" s="170"/>
      <c r="AG166" s="171"/>
      <c r="AH166" s="172"/>
      <c r="AI166" s="172"/>
      <c r="AJ166" s="173"/>
      <c r="AK166" s="169"/>
      <c r="AL166" s="169"/>
      <c r="AM166" s="169"/>
      <c r="AN166" s="169"/>
    </row>
    <row r="167" spans="2:40" s="122" customFormat="1" ht="15.6" customHeight="1" outlineLevel="1">
      <c r="B167" s="194"/>
      <c r="C167" s="195"/>
      <c r="D167" s="196"/>
      <c r="E167" s="222" t="s">
        <v>296</v>
      </c>
      <c r="F167" s="223">
        <v>83376.100000000006</v>
      </c>
      <c r="G167" s="179">
        <f>IF(AND(F167&lt;&gt;0,$D$31&lt;&gt;0),F167/$D$31,0)</f>
        <v>28.311069609507641</v>
      </c>
      <c r="H167" s="207" t="s">
        <v>142</v>
      </c>
      <c r="I167" s="181">
        <v>0.04</v>
      </c>
      <c r="J167" s="179">
        <f>I166*F167</f>
        <v>0</v>
      </c>
      <c r="K167" s="224">
        <v>3301.54</v>
      </c>
      <c r="L167" s="235">
        <v>1.2999999999999999E-4</v>
      </c>
      <c r="M167" s="236">
        <v>60</v>
      </c>
      <c r="N167" s="186">
        <f t="shared" ref="N167:N185" si="52">IF(M167&lt;&gt;0,INT(59/M167),0)</f>
        <v>0</v>
      </c>
      <c r="O167" s="187">
        <f t="shared" ref="O167:O185" si="53">F167*N167</f>
        <v>0</v>
      </c>
      <c r="P167" s="188">
        <v>0.04</v>
      </c>
      <c r="Q167" s="189">
        <f t="shared" ref="Q167:Q185" si="54">O167*P167</f>
        <v>0</v>
      </c>
      <c r="R167" s="225" t="s">
        <v>29</v>
      </c>
      <c r="S167" s="226" t="s">
        <v>297</v>
      </c>
      <c r="T167" s="181">
        <v>0</v>
      </c>
      <c r="U167" s="181">
        <v>0</v>
      </c>
      <c r="V167" s="192">
        <f t="shared" si="30"/>
        <v>1</v>
      </c>
      <c r="W167" s="193">
        <f t="shared" si="50"/>
        <v>0</v>
      </c>
      <c r="X167" s="193">
        <f t="shared" si="31"/>
        <v>0</v>
      </c>
      <c r="Y167" s="193">
        <f t="shared" si="51"/>
        <v>0</v>
      </c>
      <c r="Z167" s="193">
        <f t="shared" si="31"/>
        <v>0</v>
      </c>
      <c r="AB167" s="169"/>
      <c r="AC167" s="169"/>
      <c r="AD167" s="170"/>
      <c r="AE167" s="169"/>
      <c r="AF167" s="170"/>
      <c r="AG167" s="171"/>
      <c r="AH167" s="172"/>
      <c r="AI167" s="172"/>
      <c r="AJ167" s="173"/>
      <c r="AK167" s="169"/>
      <c r="AL167" s="169"/>
      <c r="AM167" s="169"/>
      <c r="AN167" s="169"/>
    </row>
    <row r="168" spans="2:40" s="122" customFormat="1" ht="15.6" customHeight="1" outlineLevel="1">
      <c r="B168" s="194"/>
      <c r="C168" s="195"/>
      <c r="D168" s="196"/>
      <c r="E168" s="222" t="s">
        <v>298</v>
      </c>
      <c r="F168" s="223">
        <v>7191.44</v>
      </c>
      <c r="G168" s="179">
        <f t="shared" ref="G168:G179" si="55">IF(AND(F168&lt;&gt;0,$D$31&lt;&gt;0),F168/$D$31,0)</f>
        <v>2.4419151103565362</v>
      </c>
      <c r="H168" s="207" t="s">
        <v>142</v>
      </c>
      <c r="I168" s="181">
        <v>0.1</v>
      </c>
      <c r="J168" s="179">
        <f>I167*F168</f>
        <v>287.6576</v>
      </c>
      <c r="K168" s="224">
        <v>287.66000000000003</v>
      </c>
      <c r="L168" s="235">
        <v>1.7000000000000001E-4</v>
      </c>
      <c r="M168" s="236">
        <v>20</v>
      </c>
      <c r="N168" s="186">
        <f t="shared" si="52"/>
        <v>2</v>
      </c>
      <c r="O168" s="187">
        <f t="shared" si="53"/>
        <v>14382.88</v>
      </c>
      <c r="P168" s="188">
        <v>0.1</v>
      </c>
      <c r="Q168" s="189">
        <f t="shared" si="54"/>
        <v>1438.288</v>
      </c>
      <c r="R168" s="225" t="s">
        <v>30</v>
      </c>
      <c r="S168" s="226" t="s">
        <v>299</v>
      </c>
      <c r="T168" s="181">
        <v>0</v>
      </c>
      <c r="U168" s="181">
        <v>0</v>
      </c>
      <c r="V168" s="192">
        <f t="shared" ref="V168:V231" si="56">1-T168-U168</f>
        <v>1</v>
      </c>
      <c r="W168" s="193">
        <f t="shared" si="50"/>
        <v>0</v>
      </c>
      <c r="X168" s="193">
        <f t="shared" ref="X168:Z231" si="57">IF(AND(W168&lt;&gt;0,$D$31&lt;&gt;0),W168/$D$31,0)</f>
        <v>0</v>
      </c>
      <c r="Y168" s="193">
        <f t="shared" si="51"/>
        <v>0</v>
      </c>
      <c r="Z168" s="193">
        <f t="shared" si="57"/>
        <v>0</v>
      </c>
      <c r="AB168" s="169"/>
      <c r="AC168" s="169"/>
      <c r="AD168" s="170"/>
      <c r="AE168" s="169"/>
      <c r="AF168" s="170"/>
      <c r="AG168" s="171"/>
      <c r="AH168" s="172"/>
      <c r="AI168" s="172"/>
      <c r="AJ168" s="173"/>
      <c r="AK168" s="169"/>
      <c r="AL168" s="169"/>
      <c r="AM168" s="169"/>
      <c r="AN168" s="169"/>
    </row>
    <row r="169" spans="2:40" s="122" customFormat="1" ht="15.6" customHeight="1" outlineLevel="1">
      <c r="B169" s="194"/>
      <c r="C169" s="195"/>
      <c r="D169" s="196"/>
      <c r="E169" s="222" t="s">
        <v>300</v>
      </c>
      <c r="F169" s="223">
        <v>3281.43</v>
      </c>
      <c r="G169" s="179">
        <f t="shared" si="55"/>
        <v>1.1142376910016978</v>
      </c>
      <c r="H169" s="207" t="s">
        <v>142</v>
      </c>
      <c r="I169" s="181">
        <v>0.04</v>
      </c>
      <c r="J169" s="179">
        <f t="shared" ref="J169:J184" si="58">I169*F169</f>
        <v>131.25719999999998</v>
      </c>
      <c r="K169" s="224">
        <v>0</v>
      </c>
      <c r="L169" s="235">
        <v>0</v>
      </c>
      <c r="M169" s="236">
        <v>60</v>
      </c>
      <c r="N169" s="186">
        <f t="shared" si="52"/>
        <v>0</v>
      </c>
      <c r="O169" s="187">
        <f t="shared" si="53"/>
        <v>0</v>
      </c>
      <c r="P169" s="188">
        <v>0.04</v>
      </c>
      <c r="Q169" s="189">
        <f t="shared" si="54"/>
        <v>0</v>
      </c>
      <c r="R169" s="225" t="s">
        <v>30</v>
      </c>
      <c r="S169" s="226" t="s">
        <v>301</v>
      </c>
      <c r="T169" s="181">
        <v>0</v>
      </c>
      <c r="U169" s="181">
        <v>0</v>
      </c>
      <c r="V169" s="192">
        <f t="shared" si="56"/>
        <v>1</v>
      </c>
      <c r="W169" s="193">
        <f t="shared" si="50"/>
        <v>0</v>
      </c>
      <c r="X169" s="193">
        <f t="shared" si="57"/>
        <v>0</v>
      </c>
      <c r="Y169" s="193">
        <f t="shared" si="51"/>
        <v>0</v>
      </c>
      <c r="Z169" s="193">
        <f t="shared" si="57"/>
        <v>0</v>
      </c>
      <c r="AB169" s="169"/>
      <c r="AC169" s="169"/>
      <c r="AD169" s="170"/>
      <c r="AE169" s="169"/>
      <c r="AF169" s="170"/>
      <c r="AG169" s="171"/>
      <c r="AH169" s="172"/>
      <c r="AI169" s="172"/>
      <c r="AJ169" s="173"/>
      <c r="AK169" s="169"/>
      <c r="AL169" s="169"/>
      <c r="AM169" s="169"/>
      <c r="AN169" s="169"/>
    </row>
    <row r="170" spans="2:40" s="122" customFormat="1" ht="15.6" customHeight="1" outlineLevel="1">
      <c r="B170" s="194"/>
      <c r="C170" s="195"/>
      <c r="D170" s="196"/>
      <c r="E170" s="222" t="s">
        <v>302</v>
      </c>
      <c r="F170" s="223">
        <v>89.83</v>
      </c>
      <c r="G170" s="179">
        <f t="shared" si="55"/>
        <v>3.0502546689303904E-2</v>
      </c>
      <c r="H170" s="207" t="s">
        <v>142</v>
      </c>
      <c r="I170" s="181">
        <v>0.1</v>
      </c>
      <c r="J170" s="179">
        <f t="shared" si="58"/>
        <v>8.9830000000000005</v>
      </c>
      <c r="K170" s="224">
        <v>0</v>
      </c>
      <c r="L170" s="235">
        <v>0</v>
      </c>
      <c r="M170" s="236">
        <v>30</v>
      </c>
      <c r="N170" s="186">
        <f t="shared" si="52"/>
        <v>1</v>
      </c>
      <c r="O170" s="187">
        <f t="shared" si="53"/>
        <v>89.83</v>
      </c>
      <c r="P170" s="188">
        <v>0.1</v>
      </c>
      <c r="Q170" s="189">
        <f t="shared" si="54"/>
        <v>8.9830000000000005</v>
      </c>
      <c r="R170" s="225" t="s">
        <v>30</v>
      </c>
      <c r="S170" s="226" t="s">
        <v>301</v>
      </c>
      <c r="T170" s="181">
        <v>0</v>
      </c>
      <c r="U170" s="181">
        <v>0</v>
      </c>
      <c r="V170" s="192">
        <f t="shared" si="56"/>
        <v>1</v>
      </c>
      <c r="W170" s="193">
        <f t="shared" si="50"/>
        <v>0</v>
      </c>
      <c r="X170" s="193">
        <f t="shared" si="57"/>
        <v>0</v>
      </c>
      <c r="Y170" s="193">
        <f t="shared" si="51"/>
        <v>0</v>
      </c>
      <c r="Z170" s="193">
        <f t="shared" si="57"/>
        <v>0</v>
      </c>
      <c r="AB170" s="169"/>
      <c r="AC170" s="169"/>
      <c r="AD170" s="170"/>
      <c r="AE170" s="169"/>
      <c r="AF170" s="170"/>
      <c r="AG170" s="171"/>
      <c r="AH170" s="172"/>
      <c r="AI170" s="172"/>
      <c r="AJ170" s="173"/>
      <c r="AK170" s="169"/>
      <c r="AL170" s="169"/>
      <c r="AM170" s="169"/>
      <c r="AN170" s="169"/>
    </row>
    <row r="171" spans="2:40" s="122" customFormat="1" ht="15.6" customHeight="1" outlineLevel="1">
      <c r="B171" s="194"/>
      <c r="C171" s="195"/>
      <c r="D171" s="196"/>
      <c r="E171" s="222" t="s">
        <v>303</v>
      </c>
      <c r="F171" s="223">
        <v>3319.26</v>
      </c>
      <c r="G171" s="179">
        <f t="shared" si="55"/>
        <v>1.1270831918505944</v>
      </c>
      <c r="H171" s="207" t="s">
        <v>142</v>
      </c>
      <c r="I171" s="181">
        <v>0.1</v>
      </c>
      <c r="J171" s="179">
        <f t="shared" si="58"/>
        <v>331.92600000000004</v>
      </c>
      <c r="K171" s="224">
        <v>0</v>
      </c>
      <c r="L171" s="235">
        <v>0</v>
      </c>
      <c r="M171" s="236">
        <v>30</v>
      </c>
      <c r="N171" s="186">
        <f t="shared" si="52"/>
        <v>1</v>
      </c>
      <c r="O171" s="187">
        <f t="shared" si="53"/>
        <v>3319.26</v>
      </c>
      <c r="P171" s="188">
        <v>0.1</v>
      </c>
      <c r="Q171" s="189">
        <f t="shared" si="54"/>
        <v>331.92600000000004</v>
      </c>
      <c r="R171" s="225" t="s">
        <v>30</v>
      </c>
      <c r="S171" s="226" t="s">
        <v>301</v>
      </c>
      <c r="T171" s="181">
        <v>0</v>
      </c>
      <c r="U171" s="181">
        <v>0</v>
      </c>
      <c r="V171" s="192">
        <f t="shared" si="56"/>
        <v>1</v>
      </c>
      <c r="W171" s="193">
        <f t="shared" si="50"/>
        <v>0</v>
      </c>
      <c r="X171" s="193">
        <f t="shared" si="57"/>
        <v>0</v>
      </c>
      <c r="Y171" s="193">
        <f t="shared" si="51"/>
        <v>0</v>
      </c>
      <c r="Z171" s="193">
        <f t="shared" si="57"/>
        <v>0</v>
      </c>
      <c r="AB171" s="169"/>
      <c r="AC171" s="169"/>
      <c r="AD171" s="170"/>
      <c r="AE171" s="169"/>
      <c r="AF171" s="170"/>
      <c r="AG171" s="171"/>
      <c r="AH171" s="172"/>
      <c r="AI171" s="172"/>
      <c r="AJ171" s="173"/>
      <c r="AK171" s="169"/>
      <c r="AL171" s="169"/>
      <c r="AM171" s="169"/>
      <c r="AN171" s="169"/>
    </row>
    <row r="172" spans="2:40" s="122" customFormat="1" ht="15.6" customHeight="1" outlineLevel="1">
      <c r="B172" s="194"/>
      <c r="C172" s="195"/>
      <c r="D172" s="196"/>
      <c r="E172" s="222" t="s">
        <v>304</v>
      </c>
      <c r="F172" s="223">
        <v>320.81</v>
      </c>
      <c r="G172" s="179">
        <f t="shared" si="55"/>
        <v>0.10893378607809848</v>
      </c>
      <c r="H172" s="207" t="s">
        <v>142</v>
      </c>
      <c r="I172" s="181">
        <v>0.1</v>
      </c>
      <c r="J172" s="179">
        <f t="shared" si="58"/>
        <v>32.081000000000003</v>
      </c>
      <c r="K172" s="224">
        <v>112.28</v>
      </c>
      <c r="L172" s="235">
        <v>6.0999999999999997E-4</v>
      </c>
      <c r="M172" s="236">
        <v>30</v>
      </c>
      <c r="N172" s="186">
        <f t="shared" si="52"/>
        <v>1</v>
      </c>
      <c r="O172" s="187">
        <f t="shared" si="53"/>
        <v>320.81</v>
      </c>
      <c r="P172" s="188">
        <v>0.1</v>
      </c>
      <c r="Q172" s="189">
        <f t="shared" si="54"/>
        <v>32.081000000000003</v>
      </c>
      <c r="R172" s="225" t="s">
        <v>30</v>
      </c>
      <c r="S172" s="226" t="s">
        <v>301</v>
      </c>
      <c r="T172" s="181">
        <v>0</v>
      </c>
      <c r="U172" s="181">
        <v>0</v>
      </c>
      <c r="V172" s="192">
        <f t="shared" si="56"/>
        <v>1</v>
      </c>
      <c r="W172" s="193">
        <f t="shared" si="50"/>
        <v>0</v>
      </c>
      <c r="X172" s="193">
        <f t="shared" si="57"/>
        <v>0</v>
      </c>
      <c r="Y172" s="193">
        <f t="shared" si="51"/>
        <v>0</v>
      </c>
      <c r="Z172" s="193">
        <f t="shared" si="57"/>
        <v>0</v>
      </c>
      <c r="AB172" s="169"/>
      <c r="AC172" s="169"/>
      <c r="AD172" s="170"/>
      <c r="AE172" s="169"/>
      <c r="AF172" s="170"/>
      <c r="AG172" s="171"/>
      <c r="AH172" s="172"/>
      <c r="AI172" s="172"/>
      <c r="AJ172" s="173"/>
      <c r="AK172" s="169"/>
      <c r="AL172" s="169"/>
      <c r="AM172" s="169"/>
      <c r="AN172" s="169"/>
    </row>
    <row r="173" spans="2:40" s="122" customFormat="1" ht="15.6" customHeight="1" outlineLevel="1">
      <c r="B173" s="194"/>
      <c r="C173" s="195"/>
      <c r="D173" s="196"/>
      <c r="E173" s="222" t="s">
        <v>305</v>
      </c>
      <c r="F173" s="223">
        <v>70.58</v>
      </c>
      <c r="G173" s="179">
        <f t="shared" si="55"/>
        <v>2.39660441426146E-2</v>
      </c>
      <c r="H173" s="207" t="s">
        <v>142</v>
      </c>
      <c r="I173" s="181">
        <v>0.1</v>
      </c>
      <c r="J173" s="179">
        <f t="shared" si="58"/>
        <v>7.0579999999999998</v>
      </c>
      <c r="K173" s="224">
        <v>0</v>
      </c>
      <c r="L173" s="235">
        <v>0</v>
      </c>
      <c r="M173" s="236">
        <v>30</v>
      </c>
      <c r="N173" s="186">
        <f t="shared" si="52"/>
        <v>1</v>
      </c>
      <c r="O173" s="187">
        <f t="shared" si="53"/>
        <v>70.58</v>
      </c>
      <c r="P173" s="188">
        <v>0.1</v>
      </c>
      <c r="Q173" s="189">
        <f t="shared" si="54"/>
        <v>7.0579999999999998</v>
      </c>
      <c r="R173" s="225" t="s">
        <v>30</v>
      </c>
      <c r="S173" s="226" t="s">
        <v>301</v>
      </c>
      <c r="T173" s="181">
        <v>0</v>
      </c>
      <c r="U173" s="181">
        <v>0</v>
      </c>
      <c r="V173" s="192">
        <f t="shared" si="56"/>
        <v>1</v>
      </c>
      <c r="W173" s="193">
        <f t="shared" si="50"/>
        <v>0</v>
      </c>
      <c r="X173" s="193">
        <f t="shared" si="57"/>
        <v>0</v>
      </c>
      <c r="Y173" s="193">
        <f t="shared" si="51"/>
        <v>0</v>
      </c>
      <c r="Z173" s="193">
        <f t="shared" si="57"/>
        <v>0</v>
      </c>
      <c r="AB173" s="169"/>
      <c r="AC173" s="169"/>
      <c r="AD173" s="170"/>
      <c r="AE173" s="169"/>
      <c r="AF173" s="170"/>
      <c r="AG173" s="171"/>
      <c r="AH173" s="172"/>
      <c r="AI173" s="172"/>
      <c r="AJ173" s="173"/>
      <c r="AK173" s="169"/>
      <c r="AL173" s="169"/>
      <c r="AM173" s="169"/>
      <c r="AN173" s="169"/>
    </row>
    <row r="174" spans="2:40" s="122" customFormat="1" ht="15.6" hidden="1" customHeight="1" outlineLevel="1">
      <c r="B174" s="194"/>
      <c r="C174" s="195"/>
      <c r="D174" s="196"/>
      <c r="E174" s="222"/>
      <c r="F174" s="223"/>
      <c r="G174" s="179">
        <f t="shared" si="55"/>
        <v>0</v>
      </c>
      <c r="H174" s="207" t="s">
        <v>142</v>
      </c>
      <c r="I174" s="181">
        <v>4.0000000000000002E-4</v>
      </c>
      <c r="J174" s="179">
        <f t="shared" si="58"/>
        <v>0</v>
      </c>
      <c r="K174" s="224"/>
      <c r="L174" s="235"/>
      <c r="M174" s="236"/>
      <c r="N174" s="186">
        <f t="shared" si="52"/>
        <v>0</v>
      </c>
      <c r="O174" s="187">
        <f t="shared" si="53"/>
        <v>0</v>
      </c>
      <c r="P174" s="188">
        <v>4.0000000000000002E-4</v>
      </c>
      <c r="Q174" s="189">
        <f t="shared" si="54"/>
        <v>0</v>
      </c>
      <c r="R174" s="225"/>
      <c r="S174" s="226"/>
      <c r="T174" s="181">
        <v>0</v>
      </c>
      <c r="U174" s="181">
        <v>0</v>
      </c>
      <c r="V174" s="192">
        <f t="shared" si="56"/>
        <v>1</v>
      </c>
      <c r="W174" s="193">
        <f t="shared" si="50"/>
        <v>0</v>
      </c>
      <c r="X174" s="193">
        <f t="shared" si="57"/>
        <v>0</v>
      </c>
      <c r="Y174" s="193">
        <f t="shared" si="51"/>
        <v>0</v>
      </c>
      <c r="Z174" s="193">
        <f t="shared" si="57"/>
        <v>0</v>
      </c>
      <c r="AB174" s="169"/>
      <c r="AC174" s="169"/>
      <c r="AD174" s="170"/>
      <c r="AE174" s="169"/>
      <c r="AF174" s="170"/>
      <c r="AG174" s="171"/>
      <c r="AH174" s="172"/>
      <c r="AI174" s="172"/>
      <c r="AJ174" s="173"/>
      <c r="AK174" s="169"/>
      <c r="AL174" s="169"/>
      <c r="AM174" s="169"/>
      <c r="AN174" s="169"/>
    </row>
    <row r="175" spans="2:40" s="122" customFormat="1" ht="15.6" customHeight="1" outlineLevel="1">
      <c r="B175" s="194"/>
      <c r="C175" s="195"/>
      <c r="D175" s="196"/>
      <c r="E175" s="222" t="s">
        <v>306</v>
      </c>
      <c r="F175" s="223">
        <v>81804.399999999994</v>
      </c>
      <c r="G175" s="179">
        <f t="shared" si="55"/>
        <v>27.777385398981323</v>
      </c>
      <c r="H175" s="207" t="s">
        <v>142</v>
      </c>
      <c r="I175" s="181">
        <v>0</v>
      </c>
      <c r="J175" s="179">
        <f t="shared" si="58"/>
        <v>0</v>
      </c>
      <c r="K175" s="224">
        <v>0</v>
      </c>
      <c r="L175" s="235">
        <v>0</v>
      </c>
      <c r="M175" s="236">
        <v>60</v>
      </c>
      <c r="N175" s="186">
        <f t="shared" si="52"/>
        <v>0</v>
      </c>
      <c r="O175" s="187">
        <f t="shared" si="53"/>
        <v>0</v>
      </c>
      <c r="P175" s="188">
        <v>0</v>
      </c>
      <c r="Q175" s="189">
        <f t="shared" si="54"/>
        <v>0</v>
      </c>
      <c r="R175" s="225" t="s">
        <v>30</v>
      </c>
      <c r="S175" s="226" t="s">
        <v>307</v>
      </c>
      <c r="T175" s="181">
        <v>0</v>
      </c>
      <c r="U175" s="181">
        <v>0</v>
      </c>
      <c r="V175" s="192">
        <f t="shared" si="56"/>
        <v>1</v>
      </c>
      <c r="W175" s="193">
        <f t="shared" si="50"/>
        <v>0</v>
      </c>
      <c r="X175" s="193">
        <f t="shared" si="57"/>
        <v>0</v>
      </c>
      <c r="Y175" s="193">
        <f t="shared" si="51"/>
        <v>0</v>
      </c>
      <c r="Z175" s="193">
        <f t="shared" si="57"/>
        <v>0</v>
      </c>
      <c r="AB175" s="169"/>
      <c r="AC175" s="169"/>
      <c r="AD175" s="170"/>
      <c r="AE175" s="169"/>
      <c r="AF175" s="170"/>
      <c r="AG175" s="171"/>
      <c r="AH175" s="172"/>
      <c r="AI175" s="172"/>
      <c r="AJ175" s="173"/>
      <c r="AK175" s="169"/>
      <c r="AL175" s="169"/>
      <c r="AM175" s="169"/>
      <c r="AN175" s="169"/>
    </row>
    <row r="176" spans="2:40" s="122" customFormat="1" ht="15.6" hidden="1" customHeight="1" outlineLevel="1">
      <c r="B176" s="194"/>
      <c r="C176" s="195"/>
      <c r="D176" s="196"/>
      <c r="E176" s="222"/>
      <c r="F176" s="223"/>
      <c r="G176" s="179">
        <f t="shared" si="55"/>
        <v>0</v>
      </c>
      <c r="H176" s="207" t="s">
        <v>142</v>
      </c>
      <c r="I176" s="181">
        <v>0</v>
      </c>
      <c r="J176" s="179">
        <f t="shared" si="58"/>
        <v>0</v>
      </c>
      <c r="K176" s="224"/>
      <c r="L176" s="235"/>
      <c r="M176" s="236"/>
      <c r="N176" s="186">
        <f t="shared" si="52"/>
        <v>0</v>
      </c>
      <c r="O176" s="187">
        <f t="shared" si="53"/>
        <v>0</v>
      </c>
      <c r="P176" s="188">
        <v>0</v>
      </c>
      <c r="Q176" s="189">
        <f t="shared" si="54"/>
        <v>0</v>
      </c>
      <c r="R176" s="225"/>
      <c r="S176" s="226"/>
      <c r="T176" s="181">
        <v>0</v>
      </c>
      <c r="U176" s="181">
        <v>0</v>
      </c>
      <c r="V176" s="192">
        <f t="shared" si="56"/>
        <v>1</v>
      </c>
      <c r="W176" s="193">
        <f t="shared" si="50"/>
        <v>0</v>
      </c>
      <c r="X176" s="193">
        <f t="shared" si="57"/>
        <v>0</v>
      </c>
      <c r="Y176" s="193">
        <f t="shared" si="51"/>
        <v>0</v>
      </c>
      <c r="Z176" s="193">
        <f t="shared" si="57"/>
        <v>0</v>
      </c>
      <c r="AB176" s="169"/>
      <c r="AC176" s="169"/>
      <c r="AD176" s="170"/>
      <c r="AE176" s="169"/>
      <c r="AF176" s="170"/>
      <c r="AG176" s="171"/>
      <c r="AH176" s="172"/>
      <c r="AI176" s="172"/>
      <c r="AJ176" s="173"/>
      <c r="AK176" s="169"/>
      <c r="AL176" s="169"/>
      <c r="AM176" s="169"/>
      <c r="AN176" s="169"/>
    </row>
    <row r="177" spans="2:40" s="122" customFormat="1" ht="15.6" hidden="1" customHeight="1" outlineLevel="1">
      <c r="B177" s="194"/>
      <c r="C177" s="195"/>
      <c r="D177" s="196"/>
      <c r="E177" s="222"/>
      <c r="F177" s="223"/>
      <c r="G177" s="179">
        <f t="shared" si="55"/>
        <v>0</v>
      </c>
      <c r="H177" s="207" t="s">
        <v>142</v>
      </c>
      <c r="I177" s="181">
        <v>0</v>
      </c>
      <c r="J177" s="179">
        <f t="shared" si="58"/>
        <v>0</v>
      </c>
      <c r="K177" s="224"/>
      <c r="L177" s="235"/>
      <c r="M177" s="236"/>
      <c r="N177" s="186">
        <f t="shared" si="52"/>
        <v>0</v>
      </c>
      <c r="O177" s="187">
        <f t="shared" si="53"/>
        <v>0</v>
      </c>
      <c r="P177" s="188">
        <v>0</v>
      </c>
      <c r="Q177" s="189">
        <f t="shared" si="54"/>
        <v>0</v>
      </c>
      <c r="R177" s="225"/>
      <c r="S177" s="226"/>
      <c r="T177" s="181">
        <v>0</v>
      </c>
      <c r="U177" s="181">
        <v>0</v>
      </c>
      <c r="V177" s="192">
        <f t="shared" si="56"/>
        <v>1</v>
      </c>
      <c r="W177" s="193">
        <f t="shared" si="50"/>
        <v>0</v>
      </c>
      <c r="X177" s="193">
        <f t="shared" si="57"/>
        <v>0</v>
      </c>
      <c r="Y177" s="193">
        <f t="shared" si="51"/>
        <v>0</v>
      </c>
      <c r="Z177" s="193">
        <f t="shared" si="57"/>
        <v>0</v>
      </c>
      <c r="AB177" s="169"/>
      <c r="AC177" s="169"/>
      <c r="AD177" s="170"/>
      <c r="AE177" s="169"/>
      <c r="AF177" s="170"/>
      <c r="AG177" s="171"/>
      <c r="AH177" s="172"/>
      <c r="AI177" s="172"/>
      <c r="AJ177" s="173"/>
      <c r="AK177" s="169"/>
      <c r="AL177" s="169"/>
      <c r="AM177" s="169"/>
      <c r="AN177" s="169"/>
    </row>
    <row r="178" spans="2:40" s="122" customFormat="1" ht="15.6" hidden="1" customHeight="1" outlineLevel="1">
      <c r="B178" s="194"/>
      <c r="C178" s="195"/>
      <c r="D178" s="196"/>
      <c r="E178" s="222"/>
      <c r="F178" s="223"/>
      <c r="G178" s="179">
        <f t="shared" si="55"/>
        <v>0</v>
      </c>
      <c r="H178" s="207" t="s">
        <v>142</v>
      </c>
      <c r="I178" s="181">
        <v>0</v>
      </c>
      <c r="J178" s="179">
        <f t="shared" si="58"/>
        <v>0</v>
      </c>
      <c r="K178" s="224"/>
      <c r="L178" s="235"/>
      <c r="M178" s="236"/>
      <c r="N178" s="186">
        <f t="shared" si="52"/>
        <v>0</v>
      </c>
      <c r="O178" s="187">
        <f t="shared" si="53"/>
        <v>0</v>
      </c>
      <c r="P178" s="188">
        <v>0</v>
      </c>
      <c r="Q178" s="189">
        <f t="shared" si="54"/>
        <v>0</v>
      </c>
      <c r="R178" s="225"/>
      <c r="S178" s="226"/>
      <c r="T178" s="181">
        <v>0</v>
      </c>
      <c r="U178" s="181">
        <v>0</v>
      </c>
      <c r="V178" s="192">
        <f t="shared" si="56"/>
        <v>1</v>
      </c>
      <c r="W178" s="193">
        <f t="shared" si="50"/>
        <v>0</v>
      </c>
      <c r="X178" s="193">
        <f t="shared" si="57"/>
        <v>0</v>
      </c>
      <c r="Y178" s="193">
        <f t="shared" si="51"/>
        <v>0</v>
      </c>
      <c r="Z178" s="193">
        <f t="shared" si="57"/>
        <v>0</v>
      </c>
      <c r="AB178" s="169"/>
      <c r="AC178" s="169"/>
      <c r="AD178" s="170"/>
      <c r="AE178" s="169"/>
      <c r="AF178" s="170"/>
      <c r="AG178" s="171"/>
      <c r="AH178" s="172"/>
      <c r="AI178" s="172"/>
      <c r="AJ178" s="173"/>
      <c r="AK178" s="169"/>
      <c r="AL178" s="169"/>
      <c r="AM178" s="169"/>
      <c r="AN178" s="169"/>
    </row>
    <row r="179" spans="2:40" s="122" customFormat="1" ht="15.6" hidden="1" customHeight="1" outlineLevel="1">
      <c r="B179" s="194"/>
      <c r="C179" s="195"/>
      <c r="D179" s="196"/>
      <c r="E179" s="222"/>
      <c r="F179" s="223"/>
      <c r="G179" s="179">
        <f t="shared" si="55"/>
        <v>0</v>
      </c>
      <c r="H179" s="207" t="s">
        <v>142</v>
      </c>
      <c r="I179" s="181">
        <v>0</v>
      </c>
      <c r="J179" s="179">
        <f t="shared" si="58"/>
        <v>0</v>
      </c>
      <c r="K179" s="224"/>
      <c r="L179" s="235"/>
      <c r="M179" s="236"/>
      <c r="N179" s="186">
        <f t="shared" si="52"/>
        <v>0</v>
      </c>
      <c r="O179" s="187">
        <f t="shared" si="53"/>
        <v>0</v>
      </c>
      <c r="P179" s="188">
        <v>0</v>
      </c>
      <c r="Q179" s="189">
        <f t="shared" si="54"/>
        <v>0</v>
      </c>
      <c r="R179" s="225"/>
      <c r="S179" s="226"/>
      <c r="T179" s="181">
        <v>0</v>
      </c>
      <c r="U179" s="181">
        <v>0</v>
      </c>
      <c r="V179" s="192">
        <f t="shared" si="56"/>
        <v>1</v>
      </c>
      <c r="W179" s="193">
        <f t="shared" si="50"/>
        <v>0</v>
      </c>
      <c r="X179" s="193">
        <f t="shared" si="57"/>
        <v>0</v>
      </c>
      <c r="Y179" s="193">
        <f t="shared" si="51"/>
        <v>0</v>
      </c>
      <c r="Z179" s="193">
        <f t="shared" si="57"/>
        <v>0</v>
      </c>
      <c r="AB179" s="169"/>
      <c r="AC179" s="169"/>
      <c r="AD179" s="170"/>
      <c r="AE179" s="169"/>
      <c r="AF179" s="170"/>
      <c r="AG179" s="171"/>
      <c r="AH179" s="172"/>
      <c r="AI179" s="172"/>
      <c r="AJ179" s="173"/>
      <c r="AK179" s="169"/>
      <c r="AL179" s="169"/>
      <c r="AM179" s="169"/>
      <c r="AN179" s="169"/>
    </row>
    <row r="180" spans="2:40" s="122" customFormat="1" ht="15.6" hidden="1" customHeight="1" outlineLevel="1">
      <c r="B180" s="194"/>
      <c r="C180" s="195"/>
      <c r="D180" s="196"/>
      <c r="E180" s="222"/>
      <c r="F180" s="223"/>
      <c r="G180" s="179">
        <f>IF(AND(F180&lt;&gt;0,$D$31&lt;&gt;0),F180/$D$31,0)</f>
        <v>0</v>
      </c>
      <c r="H180" s="207" t="s">
        <v>142</v>
      </c>
      <c r="I180" s="181">
        <v>0</v>
      </c>
      <c r="J180" s="179">
        <f t="shared" si="58"/>
        <v>0</v>
      </c>
      <c r="K180" s="224"/>
      <c r="L180" s="235"/>
      <c r="M180" s="236"/>
      <c r="N180" s="186">
        <f t="shared" si="52"/>
        <v>0</v>
      </c>
      <c r="O180" s="187">
        <f t="shared" si="53"/>
        <v>0</v>
      </c>
      <c r="P180" s="188">
        <v>0</v>
      </c>
      <c r="Q180" s="189">
        <f t="shared" si="54"/>
        <v>0</v>
      </c>
      <c r="R180" s="225"/>
      <c r="S180" s="226"/>
      <c r="T180" s="181">
        <v>0</v>
      </c>
      <c r="U180" s="181">
        <v>0</v>
      </c>
      <c r="V180" s="192">
        <f t="shared" si="56"/>
        <v>1</v>
      </c>
      <c r="W180" s="193">
        <f t="shared" si="50"/>
        <v>0</v>
      </c>
      <c r="X180" s="193">
        <f t="shared" si="57"/>
        <v>0</v>
      </c>
      <c r="Y180" s="193">
        <f t="shared" si="51"/>
        <v>0</v>
      </c>
      <c r="Z180" s="193">
        <f t="shared" si="57"/>
        <v>0</v>
      </c>
      <c r="AB180" s="169"/>
      <c r="AC180" s="169"/>
      <c r="AD180" s="170"/>
      <c r="AE180" s="169"/>
      <c r="AF180" s="170"/>
      <c r="AG180" s="171"/>
      <c r="AH180" s="172"/>
      <c r="AI180" s="172"/>
      <c r="AJ180" s="173"/>
      <c r="AK180" s="169"/>
      <c r="AL180" s="169"/>
      <c r="AM180" s="169"/>
      <c r="AN180" s="169"/>
    </row>
    <row r="181" spans="2:40" s="122" customFormat="1" ht="15.6" hidden="1" customHeight="1" outlineLevel="1">
      <c r="B181" s="194"/>
      <c r="C181" s="195"/>
      <c r="D181" s="196"/>
      <c r="E181" s="222"/>
      <c r="F181" s="223"/>
      <c r="G181" s="179">
        <f>IF(AND(F181&lt;&gt;0,$D$31&lt;&gt;0),F181/$D$31,0)</f>
        <v>0</v>
      </c>
      <c r="H181" s="207" t="s">
        <v>142</v>
      </c>
      <c r="I181" s="181">
        <v>0</v>
      </c>
      <c r="J181" s="179">
        <f t="shared" si="58"/>
        <v>0</v>
      </c>
      <c r="K181" s="224"/>
      <c r="L181" s="235"/>
      <c r="M181" s="236"/>
      <c r="N181" s="186">
        <f t="shared" si="52"/>
        <v>0</v>
      </c>
      <c r="O181" s="187">
        <f t="shared" si="53"/>
        <v>0</v>
      </c>
      <c r="P181" s="188">
        <v>0</v>
      </c>
      <c r="Q181" s="189">
        <f t="shared" si="54"/>
        <v>0</v>
      </c>
      <c r="R181" s="225"/>
      <c r="S181" s="226"/>
      <c r="T181" s="181">
        <v>0</v>
      </c>
      <c r="U181" s="181">
        <v>0</v>
      </c>
      <c r="V181" s="192">
        <f t="shared" si="56"/>
        <v>1</v>
      </c>
      <c r="W181" s="193">
        <f t="shared" si="50"/>
        <v>0</v>
      </c>
      <c r="X181" s="193">
        <f t="shared" si="57"/>
        <v>0</v>
      </c>
      <c r="Y181" s="193">
        <f t="shared" si="51"/>
        <v>0</v>
      </c>
      <c r="Z181" s="193">
        <f t="shared" si="57"/>
        <v>0</v>
      </c>
      <c r="AB181" s="169"/>
      <c r="AC181" s="169"/>
      <c r="AD181" s="170"/>
      <c r="AE181" s="169"/>
      <c r="AF181" s="170"/>
      <c r="AG181" s="171"/>
      <c r="AH181" s="172"/>
      <c r="AI181" s="172"/>
      <c r="AJ181" s="173"/>
      <c r="AK181" s="169"/>
      <c r="AL181" s="169"/>
      <c r="AM181" s="169"/>
      <c r="AN181" s="169"/>
    </row>
    <row r="182" spans="2:40" s="122" customFormat="1" ht="15.6" hidden="1" customHeight="1" outlineLevel="1">
      <c r="B182" s="194"/>
      <c r="C182" s="195"/>
      <c r="D182" s="196"/>
      <c r="E182" s="222"/>
      <c r="F182" s="223"/>
      <c r="G182" s="179">
        <f>IF(AND(F182&lt;&gt;0,$D$31&lt;&gt;0),F182/$D$31,0)</f>
        <v>0</v>
      </c>
      <c r="H182" s="207" t="s">
        <v>142</v>
      </c>
      <c r="I182" s="181">
        <v>0</v>
      </c>
      <c r="J182" s="179">
        <f t="shared" si="58"/>
        <v>0</v>
      </c>
      <c r="K182" s="224"/>
      <c r="L182" s="235"/>
      <c r="M182" s="236"/>
      <c r="N182" s="186">
        <f t="shared" si="52"/>
        <v>0</v>
      </c>
      <c r="O182" s="187">
        <f t="shared" si="53"/>
        <v>0</v>
      </c>
      <c r="P182" s="188">
        <v>0</v>
      </c>
      <c r="Q182" s="189">
        <f t="shared" si="54"/>
        <v>0</v>
      </c>
      <c r="R182" s="225"/>
      <c r="S182" s="226"/>
      <c r="T182" s="181">
        <v>0</v>
      </c>
      <c r="U182" s="181">
        <v>0</v>
      </c>
      <c r="V182" s="192">
        <f t="shared" si="56"/>
        <v>1</v>
      </c>
      <c r="W182" s="193">
        <f t="shared" si="50"/>
        <v>0</v>
      </c>
      <c r="X182" s="193">
        <f t="shared" si="57"/>
        <v>0</v>
      </c>
      <c r="Y182" s="193">
        <f t="shared" si="51"/>
        <v>0</v>
      </c>
      <c r="Z182" s="193">
        <f t="shared" si="57"/>
        <v>0</v>
      </c>
      <c r="AB182" s="169"/>
      <c r="AC182" s="169"/>
      <c r="AD182" s="170"/>
      <c r="AE182" s="169"/>
      <c r="AF182" s="170"/>
      <c r="AG182" s="171"/>
      <c r="AH182" s="172"/>
      <c r="AI182" s="172"/>
      <c r="AJ182" s="173"/>
      <c r="AK182" s="169"/>
      <c r="AL182" s="169"/>
      <c r="AM182" s="169"/>
      <c r="AN182" s="169"/>
    </row>
    <row r="183" spans="2:40" s="122" customFormat="1" ht="15.6" hidden="1" customHeight="1" outlineLevel="1">
      <c r="B183" s="194"/>
      <c r="C183" s="195"/>
      <c r="D183" s="196"/>
      <c r="E183" s="222"/>
      <c r="F183" s="223"/>
      <c r="G183" s="179">
        <f t="shared" ref="G183:G185" si="59">IF(AND(F183&lt;&gt;0,$D$31&lt;&gt;0),F183/$D$31,0)</f>
        <v>0</v>
      </c>
      <c r="H183" s="207" t="s">
        <v>142</v>
      </c>
      <c r="I183" s="181">
        <v>0</v>
      </c>
      <c r="J183" s="179">
        <f t="shared" si="58"/>
        <v>0</v>
      </c>
      <c r="K183" s="224"/>
      <c r="L183" s="235"/>
      <c r="M183" s="236"/>
      <c r="N183" s="186">
        <f t="shared" si="52"/>
        <v>0</v>
      </c>
      <c r="O183" s="187">
        <f t="shared" si="53"/>
        <v>0</v>
      </c>
      <c r="P183" s="188">
        <v>0</v>
      </c>
      <c r="Q183" s="189">
        <f t="shared" si="54"/>
        <v>0</v>
      </c>
      <c r="R183" s="225"/>
      <c r="S183" s="226"/>
      <c r="T183" s="181">
        <v>0</v>
      </c>
      <c r="U183" s="181">
        <v>0</v>
      </c>
      <c r="V183" s="192">
        <f t="shared" si="56"/>
        <v>1</v>
      </c>
      <c r="W183" s="193">
        <f t="shared" si="50"/>
        <v>0</v>
      </c>
      <c r="X183" s="193">
        <f t="shared" si="57"/>
        <v>0</v>
      </c>
      <c r="Y183" s="193">
        <f t="shared" si="51"/>
        <v>0</v>
      </c>
      <c r="Z183" s="193">
        <f t="shared" si="57"/>
        <v>0</v>
      </c>
      <c r="AB183" s="169"/>
      <c r="AC183" s="169"/>
      <c r="AD183" s="170"/>
      <c r="AE183" s="169"/>
      <c r="AF183" s="170"/>
      <c r="AG183" s="171"/>
      <c r="AH183" s="172"/>
      <c r="AI183" s="172"/>
      <c r="AJ183" s="173"/>
      <c r="AK183" s="169"/>
      <c r="AL183" s="169"/>
      <c r="AM183" s="169"/>
      <c r="AN183" s="169"/>
    </row>
    <row r="184" spans="2:40" s="122" customFormat="1" ht="15.6" hidden="1" customHeight="1" outlineLevel="1">
      <c r="B184" s="194"/>
      <c r="C184" s="195"/>
      <c r="D184" s="196"/>
      <c r="E184" s="222"/>
      <c r="F184" s="223"/>
      <c r="G184" s="179">
        <f t="shared" si="59"/>
        <v>0</v>
      </c>
      <c r="H184" s="207" t="s">
        <v>142</v>
      </c>
      <c r="I184" s="181">
        <v>0</v>
      </c>
      <c r="J184" s="179">
        <f t="shared" si="58"/>
        <v>0</v>
      </c>
      <c r="K184" s="224"/>
      <c r="L184" s="235"/>
      <c r="M184" s="236"/>
      <c r="N184" s="186">
        <f t="shared" si="52"/>
        <v>0</v>
      </c>
      <c r="O184" s="187">
        <f t="shared" si="53"/>
        <v>0</v>
      </c>
      <c r="P184" s="188">
        <v>0</v>
      </c>
      <c r="Q184" s="189">
        <f t="shared" si="54"/>
        <v>0</v>
      </c>
      <c r="R184" s="225"/>
      <c r="S184" s="226"/>
      <c r="T184" s="181">
        <v>0</v>
      </c>
      <c r="U184" s="181">
        <v>0</v>
      </c>
      <c r="V184" s="192">
        <f t="shared" si="56"/>
        <v>1</v>
      </c>
      <c r="W184" s="193">
        <f t="shared" si="50"/>
        <v>0</v>
      </c>
      <c r="X184" s="193">
        <f t="shared" si="57"/>
        <v>0</v>
      </c>
      <c r="Y184" s="193">
        <f t="shared" si="51"/>
        <v>0</v>
      </c>
      <c r="Z184" s="193">
        <f t="shared" si="57"/>
        <v>0</v>
      </c>
      <c r="AB184" s="169"/>
      <c r="AC184" s="169"/>
      <c r="AD184" s="170"/>
      <c r="AE184" s="169"/>
      <c r="AF184" s="170"/>
      <c r="AG184" s="171"/>
      <c r="AH184" s="172"/>
      <c r="AI184" s="172"/>
      <c r="AJ184" s="173"/>
      <c r="AK184" s="169"/>
      <c r="AL184" s="169"/>
      <c r="AM184" s="169"/>
      <c r="AN184" s="169"/>
    </row>
    <row r="185" spans="2:40" s="122" customFormat="1" ht="12.95" hidden="1" customHeight="1" outlineLevel="1">
      <c r="B185" s="199"/>
      <c r="C185" s="200"/>
      <c r="D185" s="201"/>
      <c r="E185" s="222"/>
      <c r="F185" s="223"/>
      <c r="G185" s="179">
        <f t="shared" si="59"/>
        <v>0</v>
      </c>
      <c r="H185" s="207" t="s">
        <v>142</v>
      </c>
      <c r="I185" s="588"/>
      <c r="J185" s="179">
        <f>I168*F185</f>
        <v>0</v>
      </c>
      <c r="K185" s="224"/>
      <c r="L185" s="235"/>
      <c r="M185" s="236"/>
      <c r="N185" s="186">
        <f t="shared" si="52"/>
        <v>0</v>
      </c>
      <c r="O185" s="187">
        <f t="shared" si="53"/>
        <v>0</v>
      </c>
      <c r="P185" s="188">
        <v>0</v>
      </c>
      <c r="Q185" s="189">
        <f t="shared" si="54"/>
        <v>0</v>
      </c>
      <c r="R185" s="225"/>
      <c r="S185" s="226"/>
      <c r="T185" s="181">
        <v>0</v>
      </c>
      <c r="U185" s="181">
        <v>0</v>
      </c>
      <c r="V185" s="192">
        <f t="shared" si="56"/>
        <v>1</v>
      </c>
      <c r="W185" s="193">
        <f t="shared" si="50"/>
        <v>0</v>
      </c>
      <c r="X185" s="193">
        <f t="shared" si="57"/>
        <v>0</v>
      </c>
      <c r="Y185" s="193">
        <f t="shared" si="51"/>
        <v>0</v>
      </c>
      <c r="Z185" s="193">
        <f t="shared" si="57"/>
        <v>0</v>
      </c>
      <c r="AB185" s="169"/>
      <c r="AC185" s="169"/>
      <c r="AD185" s="170"/>
      <c r="AE185" s="169"/>
      <c r="AF185" s="170"/>
      <c r="AG185" s="171"/>
      <c r="AH185" s="172"/>
      <c r="AI185" s="172"/>
      <c r="AJ185" s="173"/>
      <c r="AK185" s="169"/>
      <c r="AL185" s="169"/>
      <c r="AM185" s="169"/>
      <c r="AN185" s="169"/>
    </row>
    <row r="186" spans="2:40" s="122" customFormat="1" ht="30.75" customHeight="1">
      <c r="B186" s="232">
        <v>2.4</v>
      </c>
      <c r="C186" s="203" t="s">
        <v>191</v>
      </c>
      <c r="D186" s="204"/>
      <c r="E186" s="205" t="s">
        <v>142</v>
      </c>
      <c r="F186" s="206">
        <f>SUM(F187:F201)</f>
        <v>53524.990000000005</v>
      </c>
      <c r="G186" s="206">
        <f>IF(AND(F186&lt;&gt;0,$D$31&lt;&gt;0),F186/$D$31,0)</f>
        <v>18.174869269949067</v>
      </c>
      <c r="H186" s="207" t="s">
        <v>142</v>
      </c>
      <c r="I186" s="208" t="s">
        <v>142</v>
      </c>
      <c r="J186" s="209">
        <f>SUM(J187:J201)</f>
        <v>2163.3204799999999</v>
      </c>
      <c r="K186" s="210" t="s">
        <v>142</v>
      </c>
      <c r="L186" s="233" t="s">
        <v>142</v>
      </c>
      <c r="M186" s="234" t="s">
        <v>142</v>
      </c>
      <c r="N186" s="213" t="s">
        <v>142</v>
      </c>
      <c r="O186" s="214">
        <f>SUM(O187:O201)</f>
        <v>0</v>
      </c>
      <c r="P186" s="215" t="s">
        <v>142</v>
      </c>
      <c r="Q186" s="216">
        <f>SUM(Q187:Q201)</f>
        <v>0</v>
      </c>
      <c r="R186" s="217" t="s">
        <v>142</v>
      </c>
      <c r="S186" s="218" t="s">
        <v>142</v>
      </c>
      <c r="T186" s="219">
        <f>IF(W186&lt;&gt;0,W186/($F$239+$O$239),0)</f>
        <v>0</v>
      </c>
      <c r="U186" s="219">
        <f>IF(Y186&lt;&gt;0,Y186/($F$239+$O$239),0)</f>
        <v>2.1979507028138125E-3</v>
      </c>
      <c r="V186" s="220">
        <f t="shared" si="56"/>
        <v>0.99780204929718619</v>
      </c>
      <c r="W186" s="221">
        <f>SUM(W187:W201)</f>
        <v>0</v>
      </c>
      <c r="X186" s="221">
        <f t="shared" si="57"/>
        <v>0</v>
      </c>
      <c r="Y186" s="221">
        <f>SUM(Y187:Y201)</f>
        <v>2894.0699999999997</v>
      </c>
      <c r="Z186" s="221">
        <f t="shared" si="57"/>
        <v>0.98270628183361619</v>
      </c>
      <c r="AB186" s="169"/>
      <c r="AC186" s="169"/>
      <c r="AD186" s="170"/>
      <c r="AE186" s="169"/>
      <c r="AF186" s="170"/>
      <c r="AG186" s="171"/>
      <c r="AH186" s="172"/>
      <c r="AI186" s="172"/>
      <c r="AJ186" s="173"/>
      <c r="AK186" s="169"/>
      <c r="AL186" s="169"/>
      <c r="AM186" s="169"/>
      <c r="AN186" s="169"/>
    </row>
    <row r="187" spans="2:40" s="122" customFormat="1" ht="15.6" hidden="1" customHeight="1" outlineLevel="1">
      <c r="B187" s="174">
        <v>2.4</v>
      </c>
      <c r="C187" s="175" t="s">
        <v>191</v>
      </c>
      <c r="D187" s="176"/>
      <c r="E187" s="222"/>
      <c r="F187" s="223"/>
      <c r="G187" s="179">
        <f>IF(AND(F187&lt;&gt;0,$D$31&lt;&gt;0),F187/$D$31,0)</f>
        <v>0</v>
      </c>
      <c r="H187" s="207" t="s">
        <v>142</v>
      </c>
      <c r="I187" s="181">
        <v>0</v>
      </c>
      <c r="J187" s="179">
        <f t="shared" ref="J187:J201" si="60">I187*F187</f>
        <v>0</v>
      </c>
      <c r="K187" s="224"/>
      <c r="L187" s="235"/>
      <c r="M187" s="236"/>
      <c r="N187" s="186">
        <f>IF(M187&lt;&gt;0,INT(59/M187),0)</f>
        <v>0</v>
      </c>
      <c r="O187" s="187">
        <f>F187*N187</f>
        <v>0</v>
      </c>
      <c r="P187" s="188">
        <v>0</v>
      </c>
      <c r="Q187" s="189">
        <f>O187*P187</f>
        <v>0</v>
      </c>
      <c r="R187" s="225"/>
      <c r="S187" s="226"/>
      <c r="T187" s="181">
        <v>0</v>
      </c>
      <c r="U187" s="181">
        <v>0</v>
      </c>
      <c r="V187" s="192">
        <f t="shared" si="56"/>
        <v>1</v>
      </c>
      <c r="W187" s="193">
        <f t="shared" si="50"/>
        <v>0</v>
      </c>
      <c r="X187" s="193">
        <f t="shared" si="57"/>
        <v>0</v>
      </c>
      <c r="Y187" s="193">
        <f t="shared" si="51"/>
        <v>0</v>
      </c>
      <c r="Z187" s="193">
        <f t="shared" si="57"/>
        <v>0</v>
      </c>
      <c r="AB187" s="169"/>
      <c r="AC187" s="169"/>
      <c r="AD187" s="170"/>
      <c r="AE187" s="169"/>
      <c r="AF187" s="170"/>
      <c r="AG187" s="171"/>
      <c r="AH187" s="172"/>
      <c r="AI187" s="172"/>
      <c r="AJ187" s="173"/>
      <c r="AK187" s="169"/>
      <c r="AL187" s="169"/>
      <c r="AM187" s="169"/>
      <c r="AN187" s="169"/>
    </row>
    <row r="188" spans="2:40" s="122" customFormat="1" ht="15.6" hidden="1" customHeight="1" outlineLevel="1">
      <c r="B188" s="194"/>
      <c r="C188" s="195"/>
      <c r="D188" s="196"/>
      <c r="E188" s="222"/>
      <c r="F188" s="223"/>
      <c r="G188" s="179">
        <f>IF(AND(F188&lt;&gt;0,$D$31&lt;&gt;0),F188/$D$31,0)</f>
        <v>0</v>
      </c>
      <c r="H188" s="207" t="s">
        <v>142</v>
      </c>
      <c r="I188" s="181">
        <v>0</v>
      </c>
      <c r="J188" s="179">
        <f t="shared" si="60"/>
        <v>0</v>
      </c>
      <c r="K188" s="224"/>
      <c r="L188" s="235"/>
      <c r="M188" s="236"/>
      <c r="N188" s="186">
        <f t="shared" ref="N188:N201" si="61">IF(M188&lt;&gt;0,INT(59/M188),0)</f>
        <v>0</v>
      </c>
      <c r="O188" s="187">
        <f t="shared" ref="O188:O201" si="62">F188*N188</f>
        <v>0</v>
      </c>
      <c r="P188" s="188">
        <v>0</v>
      </c>
      <c r="Q188" s="189">
        <f t="shared" ref="Q188:Q201" si="63">O188*P188</f>
        <v>0</v>
      </c>
      <c r="R188" s="225"/>
      <c r="S188" s="226"/>
      <c r="T188" s="181">
        <v>0</v>
      </c>
      <c r="U188" s="181">
        <v>0</v>
      </c>
      <c r="V188" s="192">
        <f t="shared" si="56"/>
        <v>1</v>
      </c>
      <c r="W188" s="193">
        <f t="shared" si="50"/>
        <v>0</v>
      </c>
      <c r="X188" s="193">
        <f t="shared" si="57"/>
        <v>0</v>
      </c>
      <c r="Y188" s="193">
        <f t="shared" si="51"/>
        <v>0</v>
      </c>
      <c r="Z188" s="193">
        <f t="shared" si="57"/>
        <v>0</v>
      </c>
      <c r="AB188" s="169"/>
      <c r="AC188" s="169"/>
      <c r="AD188" s="170"/>
      <c r="AE188" s="169"/>
      <c r="AF188" s="170"/>
      <c r="AG188" s="171"/>
      <c r="AH188" s="172"/>
      <c r="AI188" s="172"/>
      <c r="AJ188" s="173"/>
      <c r="AK188" s="169"/>
      <c r="AL188" s="169"/>
      <c r="AM188" s="169"/>
      <c r="AN188" s="169"/>
    </row>
    <row r="189" spans="2:40" s="122" customFormat="1" ht="15.6" hidden="1" customHeight="1" outlineLevel="1">
      <c r="B189" s="194"/>
      <c r="C189" s="195"/>
      <c r="D189" s="196"/>
      <c r="E189" s="222"/>
      <c r="F189" s="223"/>
      <c r="G189" s="179">
        <f t="shared" ref="G189:G200" si="64">IF(AND(F189&lt;&gt;0,$D$31&lt;&gt;0),F189/$D$31,0)</f>
        <v>0</v>
      </c>
      <c r="H189" s="207" t="s">
        <v>142</v>
      </c>
      <c r="I189" s="181">
        <v>0</v>
      </c>
      <c r="J189" s="179">
        <f t="shared" si="60"/>
        <v>0</v>
      </c>
      <c r="K189" s="224"/>
      <c r="L189" s="235"/>
      <c r="M189" s="236"/>
      <c r="N189" s="186">
        <f t="shared" si="61"/>
        <v>0</v>
      </c>
      <c r="O189" s="187">
        <f t="shared" si="62"/>
        <v>0</v>
      </c>
      <c r="P189" s="188">
        <v>0</v>
      </c>
      <c r="Q189" s="189">
        <f t="shared" si="63"/>
        <v>0</v>
      </c>
      <c r="R189" s="225"/>
      <c r="S189" s="226"/>
      <c r="T189" s="181">
        <v>0</v>
      </c>
      <c r="U189" s="181">
        <v>0</v>
      </c>
      <c r="V189" s="192">
        <f t="shared" si="56"/>
        <v>1</v>
      </c>
      <c r="W189" s="193">
        <f t="shared" si="50"/>
        <v>0</v>
      </c>
      <c r="X189" s="193">
        <f t="shared" si="57"/>
        <v>0</v>
      </c>
      <c r="Y189" s="193">
        <f t="shared" si="51"/>
        <v>0</v>
      </c>
      <c r="Z189" s="193">
        <f t="shared" si="57"/>
        <v>0</v>
      </c>
      <c r="AB189" s="169"/>
      <c r="AC189" s="169"/>
      <c r="AD189" s="170"/>
      <c r="AE189" s="169"/>
      <c r="AF189" s="170"/>
      <c r="AG189" s="171"/>
      <c r="AH189" s="172"/>
      <c r="AI189" s="172"/>
      <c r="AJ189" s="173"/>
      <c r="AK189" s="169"/>
      <c r="AL189" s="169"/>
      <c r="AM189" s="169"/>
      <c r="AN189" s="169"/>
    </row>
    <row r="190" spans="2:40" s="122" customFormat="1" ht="15.6" hidden="1" customHeight="1" outlineLevel="1">
      <c r="B190" s="194"/>
      <c r="C190" s="195"/>
      <c r="D190" s="196"/>
      <c r="E190" s="222"/>
      <c r="F190" s="223"/>
      <c r="G190" s="179">
        <f t="shared" si="64"/>
        <v>0</v>
      </c>
      <c r="H190" s="207" t="s">
        <v>142</v>
      </c>
      <c r="I190" s="181">
        <v>0</v>
      </c>
      <c r="J190" s="179">
        <f t="shared" si="60"/>
        <v>0</v>
      </c>
      <c r="K190" s="224"/>
      <c r="L190" s="235"/>
      <c r="M190" s="236"/>
      <c r="N190" s="186">
        <f t="shared" si="61"/>
        <v>0</v>
      </c>
      <c r="O190" s="187">
        <f t="shared" si="62"/>
        <v>0</v>
      </c>
      <c r="P190" s="188">
        <v>0</v>
      </c>
      <c r="Q190" s="189">
        <f t="shared" si="63"/>
        <v>0</v>
      </c>
      <c r="R190" s="225"/>
      <c r="S190" s="226"/>
      <c r="T190" s="181">
        <v>0</v>
      </c>
      <c r="U190" s="181">
        <v>0</v>
      </c>
      <c r="V190" s="192">
        <f t="shared" si="56"/>
        <v>1</v>
      </c>
      <c r="W190" s="193">
        <f t="shared" si="50"/>
        <v>0</v>
      </c>
      <c r="X190" s="193">
        <f t="shared" si="57"/>
        <v>0</v>
      </c>
      <c r="Y190" s="193">
        <f t="shared" si="51"/>
        <v>0</v>
      </c>
      <c r="Z190" s="193">
        <f t="shared" si="57"/>
        <v>0</v>
      </c>
      <c r="AB190" s="169"/>
      <c r="AC190" s="169"/>
      <c r="AD190" s="170"/>
      <c r="AE190" s="169"/>
      <c r="AF190" s="170"/>
      <c r="AG190" s="171"/>
      <c r="AH190" s="172"/>
      <c r="AI190" s="172"/>
      <c r="AJ190" s="173"/>
      <c r="AK190" s="169"/>
      <c r="AL190" s="169"/>
      <c r="AM190" s="169"/>
      <c r="AN190" s="169"/>
    </row>
    <row r="191" spans="2:40" s="122" customFormat="1" ht="15.6" hidden="1" customHeight="1" outlineLevel="1">
      <c r="B191" s="194"/>
      <c r="C191" s="195"/>
      <c r="D191" s="196"/>
      <c r="E191" s="222"/>
      <c r="F191" s="223"/>
      <c r="G191" s="179">
        <f t="shared" si="64"/>
        <v>0</v>
      </c>
      <c r="H191" s="207" t="s">
        <v>142</v>
      </c>
      <c r="I191" s="181">
        <v>0</v>
      </c>
      <c r="J191" s="179">
        <f t="shared" si="60"/>
        <v>0</v>
      </c>
      <c r="K191" s="224"/>
      <c r="L191" s="235"/>
      <c r="M191" s="236"/>
      <c r="N191" s="186">
        <f t="shared" si="61"/>
        <v>0</v>
      </c>
      <c r="O191" s="187">
        <f t="shared" si="62"/>
        <v>0</v>
      </c>
      <c r="P191" s="188">
        <v>0</v>
      </c>
      <c r="Q191" s="189">
        <f t="shared" si="63"/>
        <v>0</v>
      </c>
      <c r="R191" s="225"/>
      <c r="S191" s="226"/>
      <c r="T191" s="181">
        <v>0</v>
      </c>
      <c r="U191" s="181">
        <v>0</v>
      </c>
      <c r="V191" s="192">
        <f t="shared" si="56"/>
        <v>1</v>
      </c>
      <c r="W191" s="193">
        <f t="shared" si="50"/>
        <v>0</v>
      </c>
      <c r="X191" s="193">
        <f t="shared" si="57"/>
        <v>0</v>
      </c>
      <c r="Y191" s="193">
        <f t="shared" si="51"/>
        <v>0</v>
      </c>
      <c r="Z191" s="193">
        <f t="shared" si="57"/>
        <v>0</v>
      </c>
      <c r="AB191" s="169"/>
      <c r="AC191" s="169"/>
      <c r="AD191" s="170"/>
      <c r="AE191" s="169"/>
      <c r="AF191" s="170"/>
      <c r="AG191" s="171"/>
      <c r="AH191" s="172"/>
      <c r="AI191" s="172"/>
      <c r="AJ191" s="173"/>
      <c r="AK191" s="169"/>
      <c r="AL191" s="169"/>
      <c r="AM191" s="169"/>
      <c r="AN191" s="169"/>
    </row>
    <row r="192" spans="2:40" s="122" customFormat="1" ht="15.6" hidden="1" customHeight="1" outlineLevel="1">
      <c r="B192" s="194"/>
      <c r="C192" s="195"/>
      <c r="D192" s="196"/>
      <c r="E192" s="222"/>
      <c r="F192" s="223"/>
      <c r="G192" s="179">
        <f t="shared" si="64"/>
        <v>0</v>
      </c>
      <c r="H192" s="207" t="s">
        <v>142</v>
      </c>
      <c r="I192" s="181">
        <v>0</v>
      </c>
      <c r="J192" s="179">
        <f t="shared" si="60"/>
        <v>0</v>
      </c>
      <c r="K192" s="224"/>
      <c r="L192" s="235"/>
      <c r="M192" s="236"/>
      <c r="N192" s="186">
        <f t="shared" si="61"/>
        <v>0</v>
      </c>
      <c r="O192" s="187">
        <f t="shared" si="62"/>
        <v>0</v>
      </c>
      <c r="P192" s="188">
        <v>0</v>
      </c>
      <c r="Q192" s="189">
        <f t="shared" si="63"/>
        <v>0</v>
      </c>
      <c r="R192" s="225"/>
      <c r="S192" s="226"/>
      <c r="T192" s="181">
        <v>0</v>
      </c>
      <c r="U192" s="181">
        <v>0</v>
      </c>
      <c r="V192" s="192">
        <f t="shared" si="56"/>
        <v>1</v>
      </c>
      <c r="W192" s="193">
        <f t="shared" si="50"/>
        <v>0</v>
      </c>
      <c r="X192" s="193">
        <f t="shared" si="57"/>
        <v>0</v>
      </c>
      <c r="Y192" s="193">
        <f t="shared" si="51"/>
        <v>0</v>
      </c>
      <c r="Z192" s="193">
        <f t="shared" si="57"/>
        <v>0</v>
      </c>
      <c r="AB192" s="169"/>
      <c r="AC192" s="169"/>
      <c r="AD192" s="170"/>
      <c r="AE192" s="169"/>
      <c r="AF192" s="170"/>
      <c r="AG192" s="171"/>
      <c r="AH192" s="172"/>
      <c r="AI192" s="172"/>
      <c r="AJ192" s="173"/>
      <c r="AK192" s="169"/>
      <c r="AL192" s="169"/>
      <c r="AM192" s="169"/>
      <c r="AN192" s="169"/>
    </row>
    <row r="193" spans="2:40" s="122" customFormat="1" ht="15.6" hidden="1" customHeight="1" outlineLevel="1">
      <c r="B193" s="194"/>
      <c r="C193" s="195"/>
      <c r="D193" s="196"/>
      <c r="E193" s="222"/>
      <c r="F193" s="223"/>
      <c r="G193" s="179">
        <f t="shared" si="64"/>
        <v>0</v>
      </c>
      <c r="H193" s="207" t="s">
        <v>142</v>
      </c>
      <c r="I193" s="181">
        <v>0</v>
      </c>
      <c r="J193" s="179">
        <f t="shared" si="60"/>
        <v>0</v>
      </c>
      <c r="K193" s="224"/>
      <c r="L193" s="235"/>
      <c r="M193" s="236"/>
      <c r="N193" s="186">
        <f t="shared" si="61"/>
        <v>0</v>
      </c>
      <c r="O193" s="187">
        <f t="shared" si="62"/>
        <v>0</v>
      </c>
      <c r="P193" s="188">
        <v>0</v>
      </c>
      <c r="Q193" s="189">
        <f t="shared" si="63"/>
        <v>0</v>
      </c>
      <c r="R193" s="225"/>
      <c r="S193" s="226"/>
      <c r="T193" s="181">
        <v>0</v>
      </c>
      <c r="U193" s="181">
        <v>0</v>
      </c>
      <c r="V193" s="192">
        <f t="shared" si="56"/>
        <v>1</v>
      </c>
      <c r="W193" s="193">
        <f t="shared" si="50"/>
        <v>0</v>
      </c>
      <c r="X193" s="193">
        <f t="shared" si="57"/>
        <v>0</v>
      </c>
      <c r="Y193" s="193">
        <f t="shared" si="51"/>
        <v>0</v>
      </c>
      <c r="Z193" s="193">
        <f t="shared" si="57"/>
        <v>0</v>
      </c>
      <c r="AB193" s="169"/>
      <c r="AC193" s="169"/>
      <c r="AD193" s="170"/>
      <c r="AE193" s="169"/>
      <c r="AF193" s="170"/>
      <c r="AG193" s="171"/>
      <c r="AH193" s="172"/>
      <c r="AI193" s="172"/>
      <c r="AJ193" s="173"/>
      <c r="AK193" s="169"/>
      <c r="AL193" s="169"/>
      <c r="AM193" s="169"/>
      <c r="AN193" s="169"/>
    </row>
    <row r="194" spans="2:40" s="122" customFormat="1" ht="15.6" hidden="1" customHeight="1" outlineLevel="1">
      <c r="B194" s="194"/>
      <c r="C194" s="195"/>
      <c r="D194" s="196"/>
      <c r="E194" s="222"/>
      <c r="F194" s="223"/>
      <c r="G194" s="179">
        <f t="shared" si="64"/>
        <v>0</v>
      </c>
      <c r="H194" s="207" t="s">
        <v>142</v>
      </c>
      <c r="I194" s="181">
        <v>0</v>
      </c>
      <c r="J194" s="179">
        <f t="shared" si="60"/>
        <v>0</v>
      </c>
      <c r="K194" s="224"/>
      <c r="L194" s="235"/>
      <c r="M194" s="236"/>
      <c r="N194" s="186">
        <f t="shared" si="61"/>
        <v>0</v>
      </c>
      <c r="O194" s="187">
        <f t="shared" si="62"/>
        <v>0</v>
      </c>
      <c r="P194" s="188">
        <v>0</v>
      </c>
      <c r="Q194" s="189">
        <f t="shared" si="63"/>
        <v>0</v>
      </c>
      <c r="R194" s="225"/>
      <c r="S194" s="226"/>
      <c r="T194" s="181">
        <v>0</v>
      </c>
      <c r="U194" s="181">
        <v>0</v>
      </c>
      <c r="V194" s="192">
        <f t="shared" si="56"/>
        <v>1</v>
      </c>
      <c r="W194" s="193">
        <f t="shared" si="50"/>
        <v>0</v>
      </c>
      <c r="X194" s="193">
        <f t="shared" si="57"/>
        <v>0</v>
      </c>
      <c r="Y194" s="193">
        <f t="shared" si="51"/>
        <v>0</v>
      </c>
      <c r="Z194" s="193">
        <f t="shared" si="57"/>
        <v>0</v>
      </c>
      <c r="AB194" s="169"/>
      <c r="AC194" s="169"/>
      <c r="AD194" s="170"/>
      <c r="AE194" s="169"/>
      <c r="AF194" s="170"/>
      <c r="AG194" s="171"/>
      <c r="AH194" s="172"/>
      <c r="AI194" s="172"/>
      <c r="AJ194" s="173"/>
      <c r="AK194" s="169"/>
      <c r="AL194" s="169"/>
      <c r="AM194" s="169"/>
      <c r="AN194" s="169"/>
    </row>
    <row r="195" spans="2:40" s="122" customFormat="1" ht="15.6" hidden="1" customHeight="1" outlineLevel="1">
      <c r="B195" s="194"/>
      <c r="C195" s="195"/>
      <c r="D195" s="196"/>
      <c r="E195" s="222"/>
      <c r="F195" s="223"/>
      <c r="G195" s="179">
        <f t="shared" si="64"/>
        <v>0</v>
      </c>
      <c r="H195" s="207" t="s">
        <v>142</v>
      </c>
      <c r="I195" s="181">
        <v>0</v>
      </c>
      <c r="J195" s="179">
        <f t="shared" si="60"/>
        <v>0</v>
      </c>
      <c r="K195" s="224"/>
      <c r="L195" s="235"/>
      <c r="M195" s="236"/>
      <c r="N195" s="186">
        <f t="shared" si="61"/>
        <v>0</v>
      </c>
      <c r="O195" s="187">
        <f t="shared" si="62"/>
        <v>0</v>
      </c>
      <c r="P195" s="188">
        <v>0</v>
      </c>
      <c r="Q195" s="189">
        <f t="shared" si="63"/>
        <v>0</v>
      </c>
      <c r="R195" s="225"/>
      <c r="S195" s="226"/>
      <c r="T195" s="181">
        <v>0</v>
      </c>
      <c r="U195" s="181">
        <v>0</v>
      </c>
      <c r="V195" s="192">
        <f t="shared" si="56"/>
        <v>1</v>
      </c>
      <c r="W195" s="193">
        <f t="shared" si="50"/>
        <v>0</v>
      </c>
      <c r="X195" s="193">
        <f t="shared" si="57"/>
        <v>0</v>
      </c>
      <c r="Y195" s="193">
        <f t="shared" si="51"/>
        <v>0</v>
      </c>
      <c r="Z195" s="193">
        <f t="shared" si="57"/>
        <v>0</v>
      </c>
      <c r="AB195" s="169"/>
      <c r="AC195" s="169"/>
      <c r="AD195" s="170"/>
      <c r="AE195" s="169"/>
      <c r="AF195" s="170"/>
      <c r="AG195" s="171"/>
      <c r="AH195" s="172"/>
      <c r="AI195" s="172"/>
      <c r="AJ195" s="173"/>
      <c r="AK195" s="169"/>
      <c r="AL195" s="169"/>
      <c r="AM195" s="169"/>
      <c r="AN195" s="169"/>
    </row>
    <row r="196" spans="2:40" s="122" customFormat="1" ht="15.6" hidden="1" customHeight="1" outlineLevel="1">
      <c r="B196" s="194"/>
      <c r="C196" s="195"/>
      <c r="D196" s="196"/>
      <c r="E196" s="222"/>
      <c r="F196" s="223"/>
      <c r="G196" s="179">
        <f t="shared" si="64"/>
        <v>0</v>
      </c>
      <c r="H196" s="207" t="s">
        <v>142</v>
      </c>
      <c r="I196" s="181">
        <v>0</v>
      </c>
      <c r="J196" s="179">
        <f t="shared" si="60"/>
        <v>0</v>
      </c>
      <c r="K196" s="224"/>
      <c r="L196" s="235"/>
      <c r="M196" s="236"/>
      <c r="N196" s="186">
        <f t="shared" si="61"/>
        <v>0</v>
      </c>
      <c r="O196" s="187">
        <f t="shared" si="62"/>
        <v>0</v>
      </c>
      <c r="P196" s="188">
        <v>0</v>
      </c>
      <c r="Q196" s="189">
        <f t="shared" si="63"/>
        <v>0</v>
      </c>
      <c r="R196" s="225"/>
      <c r="S196" s="226"/>
      <c r="T196" s="181">
        <v>0</v>
      </c>
      <c r="U196" s="181">
        <v>0</v>
      </c>
      <c r="V196" s="192">
        <f t="shared" si="56"/>
        <v>1</v>
      </c>
      <c r="W196" s="193">
        <f t="shared" si="50"/>
        <v>0</v>
      </c>
      <c r="X196" s="193">
        <f t="shared" si="57"/>
        <v>0</v>
      </c>
      <c r="Y196" s="193">
        <f t="shared" si="51"/>
        <v>0</v>
      </c>
      <c r="Z196" s="193">
        <f t="shared" si="57"/>
        <v>0</v>
      </c>
      <c r="AB196" s="169"/>
      <c r="AC196" s="169"/>
      <c r="AD196" s="170"/>
      <c r="AE196" s="169"/>
      <c r="AF196" s="170"/>
      <c r="AG196" s="171"/>
      <c r="AH196" s="172"/>
      <c r="AI196" s="172"/>
      <c r="AJ196" s="173"/>
      <c r="AK196" s="169"/>
      <c r="AL196" s="169"/>
      <c r="AM196" s="169"/>
      <c r="AN196" s="169"/>
    </row>
    <row r="197" spans="2:40" s="122" customFormat="1" ht="15.6" hidden="1" customHeight="1" outlineLevel="1">
      <c r="B197" s="194"/>
      <c r="C197" s="195"/>
      <c r="D197" s="196"/>
      <c r="E197" s="222"/>
      <c r="F197" s="223"/>
      <c r="G197" s="179">
        <f t="shared" si="64"/>
        <v>0</v>
      </c>
      <c r="H197" s="207" t="s">
        <v>142</v>
      </c>
      <c r="I197" s="181">
        <v>0</v>
      </c>
      <c r="J197" s="179">
        <f t="shared" si="60"/>
        <v>0</v>
      </c>
      <c r="K197" s="224"/>
      <c r="L197" s="235"/>
      <c r="M197" s="236"/>
      <c r="N197" s="186">
        <f t="shared" si="61"/>
        <v>0</v>
      </c>
      <c r="O197" s="187">
        <f t="shared" si="62"/>
        <v>0</v>
      </c>
      <c r="P197" s="188">
        <v>0</v>
      </c>
      <c r="Q197" s="189">
        <f t="shared" si="63"/>
        <v>0</v>
      </c>
      <c r="R197" s="225"/>
      <c r="S197" s="226"/>
      <c r="T197" s="181">
        <v>0</v>
      </c>
      <c r="U197" s="181">
        <v>0</v>
      </c>
      <c r="V197" s="192">
        <f t="shared" si="56"/>
        <v>1</v>
      </c>
      <c r="W197" s="193">
        <f t="shared" si="50"/>
        <v>0</v>
      </c>
      <c r="X197" s="193">
        <f t="shared" si="57"/>
        <v>0</v>
      </c>
      <c r="Y197" s="193">
        <f t="shared" si="51"/>
        <v>0</v>
      </c>
      <c r="Z197" s="193">
        <f t="shared" si="57"/>
        <v>0</v>
      </c>
      <c r="AB197" s="169"/>
      <c r="AC197" s="169"/>
      <c r="AD197" s="170"/>
      <c r="AE197" s="169"/>
      <c r="AF197" s="170"/>
      <c r="AG197" s="171"/>
      <c r="AH197" s="172"/>
      <c r="AI197" s="172"/>
      <c r="AJ197" s="173"/>
      <c r="AK197" s="169"/>
      <c r="AL197" s="169"/>
      <c r="AM197" s="169"/>
      <c r="AN197" s="169"/>
    </row>
    <row r="198" spans="2:40" s="122" customFormat="1" ht="35.25" customHeight="1" outlineLevel="1">
      <c r="B198" s="194"/>
      <c r="C198" s="195"/>
      <c r="D198" s="196"/>
      <c r="E198" s="222" t="s">
        <v>308</v>
      </c>
      <c r="F198" s="223">
        <v>50630.92</v>
      </c>
      <c r="G198" s="179">
        <f t="shared" si="64"/>
        <v>17.192162988115449</v>
      </c>
      <c r="H198" s="207" t="s">
        <v>142</v>
      </c>
      <c r="I198" s="181">
        <v>0.04</v>
      </c>
      <c r="J198" s="179">
        <f t="shared" si="60"/>
        <v>2025.2367999999999</v>
      </c>
      <c r="K198" s="224">
        <v>961.99</v>
      </c>
      <c r="L198" s="235">
        <v>3.8000000000000002E-5</v>
      </c>
      <c r="M198" s="236">
        <v>60</v>
      </c>
      <c r="N198" s="186">
        <f t="shared" si="61"/>
        <v>0</v>
      </c>
      <c r="O198" s="187">
        <f t="shared" si="62"/>
        <v>0</v>
      </c>
      <c r="P198" s="188">
        <v>0.04</v>
      </c>
      <c r="Q198" s="189">
        <f t="shared" si="63"/>
        <v>0</v>
      </c>
      <c r="R198" s="225" t="s">
        <v>30</v>
      </c>
      <c r="S198" s="226" t="s">
        <v>309</v>
      </c>
      <c r="T198" s="181">
        <v>0</v>
      </c>
      <c r="U198" s="181">
        <v>0</v>
      </c>
      <c r="V198" s="192">
        <f t="shared" si="56"/>
        <v>1</v>
      </c>
      <c r="W198" s="193">
        <f t="shared" si="50"/>
        <v>0</v>
      </c>
      <c r="X198" s="193">
        <f t="shared" si="57"/>
        <v>0</v>
      </c>
      <c r="Y198" s="193">
        <f t="shared" si="51"/>
        <v>0</v>
      </c>
      <c r="Z198" s="193">
        <f t="shared" si="57"/>
        <v>0</v>
      </c>
      <c r="AB198" s="169"/>
      <c r="AC198" s="169"/>
      <c r="AD198" s="170"/>
      <c r="AE198" s="169"/>
      <c r="AF198" s="170"/>
      <c r="AG198" s="171"/>
      <c r="AH198" s="172"/>
      <c r="AI198" s="172"/>
      <c r="AJ198" s="173"/>
      <c r="AK198" s="169"/>
      <c r="AL198" s="169"/>
      <c r="AM198" s="169"/>
      <c r="AN198" s="169"/>
    </row>
    <row r="199" spans="2:40" s="122" customFormat="1" ht="27.75" customHeight="1" outlineLevel="1">
      <c r="B199" s="194"/>
      <c r="C199" s="195"/>
      <c r="D199" s="196"/>
      <c r="E199" s="222" t="s">
        <v>310</v>
      </c>
      <c r="F199" s="223">
        <v>36.159999999999997</v>
      </c>
      <c r="G199" s="179">
        <f t="shared" si="64"/>
        <v>1.227843803056027E-2</v>
      </c>
      <c r="H199" s="207" t="s">
        <v>142</v>
      </c>
      <c r="I199" s="181">
        <v>2.5000000000000001E-2</v>
      </c>
      <c r="J199" s="179">
        <f t="shared" si="60"/>
        <v>0.90399999999999991</v>
      </c>
      <c r="K199" s="224">
        <v>21.7</v>
      </c>
      <c r="L199" s="235">
        <v>4.5000000000000003E-5</v>
      </c>
      <c r="M199" s="236">
        <v>60</v>
      </c>
      <c r="N199" s="186">
        <f t="shared" si="61"/>
        <v>0</v>
      </c>
      <c r="O199" s="187">
        <f t="shared" si="62"/>
        <v>0</v>
      </c>
      <c r="P199" s="188">
        <v>2.5000000000000001E-2</v>
      </c>
      <c r="Q199" s="189">
        <f t="shared" si="63"/>
        <v>0</v>
      </c>
      <c r="R199" s="225" t="s">
        <v>30</v>
      </c>
      <c r="S199" s="226" t="s">
        <v>294</v>
      </c>
      <c r="T199" s="181">
        <v>0</v>
      </c>
      <c r="U199" s="181">
        <v>1</v>
      </c>
      <c r="V199" s="192">
        <f t="shared" si="56"/>
        <v>0</v>
      </c>
      <c r="W199" s="193">
        <f t="shared" si="50"/>
        <v>0</v>
      </c>
      <c r="X199" s="193">
        <f t="shared" si="57"/>
        <v>0</v>
      </c>
      <c r="Y199" s="193">
        <f t="shared" si="51"/>
        <v>36.159999999999997</v>
      </c>
      <c r="Z199" s="193">
        <f t="shared" si="57"/>
        <v>1.227843803056027E-2</v>
      </c>
      <c r="AB199" s="169"/>
      <c r="AC199" s="169"/>
      <c r="AD199" s="170"/>
      <c r="AE199" s="169"/>
      <c r="AF199" s="170"/>
      <c r="AG199" s="171"/>
      <c r="AH199" s="172"/>
      <c r="AI199" s="172"/>
      <c r="AJ199" s="173"/>
      <c r="AK199" s="169"/>
      <c r="AL199" s="169"/>
      <c r="AM199" s="169"/>
      <c r="AN199" s="169"/>
    </row>
    <row r="200" spans="2:40" s="122" customFormat="1" ht="24" customHeight="1" outlineLevel="1">
      <c r="B200" s="194"/>
      <c r="C200" s="195"/>
      <c r="D200" s="196"/>
      <c r="E200" s="222" t="s">
        <v>311</v>
      </c>
      <c r="F200" s="223">
        <v>736.16</v>
      </c>
      <c r="G200" s="179">
        <f t="shared" si="64"/>
        <v>0.24996943972835314</v>
      </c>
      <c r="H200" s="207" t="s">
        <v>142</v>
      </c>
      <c r="I200" s="181">
        <v>4.8000000000000001E-2</v>
      </c>
      <c r="J200" s="179">
        <f t="shared" si="60"/>
        <v>35.335679999999996</v>
      </c>
      <c r="K200" s="224">
        <v>662.54</v>
      </c>
      <c r="L200" s="235">
        <v>2.8E-5</v>
      </c>
      <c r="M200" s="236">
        <v>60</v>
      </c>
      <c r="N200" s="186">
        <f t="shared" si="61"/>
        <v>0</v>
      </c>
      <c r="O200" s="187">
        <f t="shared" si="62"/>
        <v>0</v>
      </c>
      <c r="P200" s="188">
        <v>4.8000000000000001E-2</v>
      </c>
      <c r="Q200" s="189">
        <f t="shared" si="63"/>
        <v>0</v>
      </c>
      <c r="R200" s="225" t="s">
        <v>30</v>
      </c>
      <c r="S200" s="226" t="s">
        <v>292</v>
      </c>
      <c r="T200" s="181">
        <v>0</v>
      </c>
      <c r="U200" s="181">
        <v>1</v>
      </c>
      <c r="V200" s="192">
        <f t="shared" si="56"/>
        <v>0</v>
      </c>
      <c r="W200" s="193">
        <f t="shared" si="50"/>
        <v>0</v>
      </c>
      <c r="X200" s="193">
        <f t="shared" si="57"/>
        <v>0</v>
      </c>
      <c r="Y200" s="193">
        <f t="shared" si="51"/>
        <v>736.16</v>
      </c>
      <c r="Z200" s="193">
        <f t="shared" si="57"/>
        <v>0.24996943972835314</v>
      </c>
      <c r="AB200" s="169"/>
      <c r="AC200" s="169"/>
      <c r="AD200" s="170"/>
      <c r="AE200" s="169"/>
      <c r="AF200" s="170"/>
      <c r="AG200" s="171"/>
      <c r="AH200" s="172"/>
      <c r="AI200" s="172"/>
      <c r="AJ200" s="173"/>
      <c r="AK200" s="169"/>
      <c r="AL200" s="169"/>
      <c r="AM200" s="169"/>
      <c r="AN200" s="169"/>
    </row>
    <row r="201" spans="2:40" s="122" customFormat="1" ht="32.25" customHeight="1" outlineLevel="1">
      <c r="B201" s="199"/>
      <c r="C201" s="200"/>
      <c r="D201" s="201"/>
      <c r="E201" s="222" t="s">
        <v>311</v>
      </c>
      <c r="F201" s="223">
        <v>2121.75</v>
      </c>
      <c r="G201" s="179">
        <f>IF(AND(F201&lt;&gt;0,$D$31&lt;&gt;0),F201/$D$31,0)</f>
        <v>0.72045840407470285</v>
      </c>
      <c r="H201" s="207" t="s">
        <v>142</v>
      </c>
      <c r="I201" s="181">
        <v>4.8000000000000001E-2</v>
      </c>
      <c r="J201" s="179">
        <f t="shared" si="60"/>
        <v>101.84400000000001</v>
      </c>
      <c r="K201" s="224">
        <v>1909.58</v>
      </c>
      <c r="L201" s="235">
        <v>8.0999999999999996E-4</v>
      </c>
      <c r="M201" s="236">
        <v>60</v>
      </c>
      <c r="N201" s="186">
        <f t="shared" si="61"/>
        <v>0</v>
      </c>
      <c r="O201" s="187">
        <f t="shared" si="62"/>
        <v>0</v>
      </c>
      <c r="P201" s="188">
        <v>4.8000000000000001E-2</v>
      </c>
      <c r="Q201" s="189">
        <f t="shared" si="63"/>
        <v>0</v>
      </c>
      <c r="R201" s="225" t="s">
        <v>30</v>
      </c>
      <c r="S201" s="226" t="s">
        <v>292</v>
      </c>
      <c r="T201" s="181">
        <v>0</v>
      </c>
      <c r="U201" s="181">
        <v>1</v>
      </c>
      <c r="V201" s="192">
        <f t="shared" si="56"/>
        <v>0</v>
      </c>
      <c r="W201" s="193">
        <f t="shared" si="50"/>
        <v>0</v>
      </c>
      <c r="X201" s="193">
        <f t="shared" si="57"/>
        <v>0</v>
      </c>
      <c r="Y201" s="193">
        <f t="shared" si="51"/>
        <v>2121.75</v>
      </c>
      <c r="Z201" s="193">
        <f t="shared" si="57"/>
        <v>0.72045840407470285</v>
      </c>
      <c r="AB201" s="169"/>
      <c r="AC201" s="169"/>
      <c r="AD201" s="170"/>
      <c r="AE201" s="169"/>
      <c r="AF201" s="170"/>
      <c r="AG201" s="171"/>
      <c r="AH201" s="172"/>
      <c r="AI201" s="172"/>
      <c r="AJ201" s="173"/>
      <c r="AK201" s="169"/>
      <c r="AL201" s="169"/>
      <c r="AM201" s="169"/>
      <c r="AN201" s="169"/>
    </row>
    <row r="202" spans="2:40" s="122" customFormat="1" ht="36" customHeight="1">
      <c r="B202" s="232">
        <v>2.5</v>
      </c>
      <c r="C202" s="203" t="s">
        <v>192</v>
      </c>
      <c r="D202" s="204"/>
      <c r="E202" s="205" t="s">
        <v>142</v>
      </c>
      <c r="F202" s="206">
        <f>SUM(F203:F222)</f>
        <v>1924405.2599999998</v>
      </c>
      <c r="G202" s="206">
        <f>IF(AND(F202&lt;&gt;0,$D$31&lt;&gt;0),F202/$D$31,0)</f>
        <v>653.44830560271635</v>
      </c>
      <c r="H202" s="228" cm="1">
        <f t="array" ref="H202">SUMPRODUCT((C38:D401="Superstructure: External Walls")*G38:G401)+SUMPRODUCT((C38:D401="Superstructure: Windows and External Doors")*G38:G401)</f>
        <v>656.877140916808</v>
      </c>
      <c r="I202" s="208" t="s">
        <v>142</v>
      </c>
      <c r="J202" s="209">
        <f>SUM(J203:J222)</f>
        <v>80043.776790000004</v>
      </c>
      <c r="K202" s="210" t="s">
        <v>142</v>
      </c>
      <c r="L202" s="233" t="s">
        <v>142</v>
      </c>
      <c r="M202" s="234" t="s">
        <v>142</v>
      </c>
      <c r="N202" s="213" t="s">
        <v>142</v>
      </c>
      <c r="O202" s="214">
        <f>SUM(O203:O222)</f>
        <v>0</v>
      </c>
      <c r="P202" s="215" t="s">
        <v>142</v>
      </c>
      <c r="Q202" s="216">
        <f>SUM(Q203:Q222)</f>
        <v>0</v>
      </c>
      <c r="R202" s="217" t="s">
        <v>142</v>
      </c>
      <c r="S202" s="218" t="s">
        <v>142</v>
      </c>
      <c r="T202" s="219">
        <f>IF(W202&lt;&gt;0,W202/($F$255+$O$255),0)</f>
        <v>0</v>
      </c>
      <c r="U202" s="219">
        <f>IF(Y202&lt;&gt;0,Y202/($F$255+$O$255),0)</f>
        <v>0.31947016264271322</v>
      </c>
      <c r="V202" s="220">
        <f t="shared" si="56"/>
        <v>0.68052983735728678</v>
      </c>
      <c r="W202" s="221">
        <f>SUM(W203:W222)</f>
        <v>0</v>
      </c>
      <c r="X202" s="221">
        <f t="shared" si="57"/>
        <v>0</v>
      </c>
      <c r="Y202" s="221">
        <f>SUM(Y203:Y222)</f>
        <v>3217.63</v>
      </c>
      <c r="Z202" s="221">
        <f t="shared" si="57"/>
        <v>1.0925738539898133</v>
      </c>
      <c r="AB202" s="169"/>
      <c r="AC202" s="169"/>
      <c r="AD202" s="170"/>
      <c r="AE202" s="169"/>
      <c r="AF202" s="170"/>
      <c r="AG202" s="171"/>
      <c r="AH202" s="172"/>
      <c r="AI202" s="172"/>
      <c r="AJ202" s="173"/>
      <c r="AK202" s="169"/>
      <c r="AL202" s="169"/>
      <c r="AM202" s="169"/>
      <c r="AN202" s="169"/>
    </row>
    <row r="203" spans="2:40" s="122" customFormat="1" ht="15.6" hidden="1" customHeight="1" outlineLevel="1">
      <c r="B203" s="174">
        <v>2.5</v>
      </c>
      <c r="C203" s="175" t="s">
        <v>192</v>
      </c>
      <c r="D203" s="176"/>
      <c r="E203" s="222"/>
      <c r="F203" s="223"/>
      <c r="G203" s="179">
        <f>IF(AND(F203&lt;&gt;0,$D$31&lt;&gt;0),F203/$D$31,0)</f>
        <v>0</v>
      </c>
      <c r="H203" s="207" t="s">
        <v>142</v>
      </c>
      <c r="I203" s="181">
        <v>0</v>
      </c>
      <c r="J203" s="179">
        <f t="shared" ref="J203:J222" si="65">I203*F203</f>
        <v>0</v>
      </c>
      <c r="K203" s="224"/>
      <c r="L203" s="235"/>
      <c r="M203" s="236"/>
      <c r="N203" s="186">
        <f>IF(M203&lt;&gt;0,INT(59/M203),0)</f>
        <v>0</v>
      </c>
      <c r="O203" s="187">
        <f>F203*N203</f>
        <v>0</v>
      </c>
      <c r="P203" s="188">
        <v>0</v>
      </c>
      <c r="Q203" s="189">
        <f>O203*P203</f>
        <v>0</v>
      </c>
      <c r="R203" s="225"/>
      <c r="S203" s="226"/>
      <c r="T203" s="181">
        <v>0</v>
      </c>
      <c r="U203" s="181">
        <v>0</v>
      </c>
      <c r="V203" s="192">
        <f t="shared" si="56"/>
        <v>1</v>
      </c>
      <c r="W203" s="193">
        <f t="shared" ref="W203:W222" si="66">T203*(F203+O203)</f>
        <v>0</v>
      </c>
      <c r="X203" s="193">
        <f t="shared" si="57"/>
        <v>0</v>
      </c>
      <c r="Y203" s="193">
        <f t="shared" ref="Y203:Y222" si="67">U203*(F203+O203)</f>
        <v>0</v>
      </c>
      <c r="Z203" s="193">
        <f t="shared" si="57"/>
        <v>0</v>
      </c>
      <c r="AB203" s="169"/>
      <c r="AC203" s="169"/>
      <c r="AD203" s="170"/>
      <c r="AE203" s="169"/>
      <c r="AF203" s="170"/>
      <c r="AG203" s="171"/>
      <c r="AH203" s="172"/>
      <c r="AI203" s="172"/>
      <c r="AJ203" s="173"/>
      <c r="AK203" s="169"/>
      <c r="AL203" s="169"/>
      <c r="AM203" s="169"/>
      <c r="AN203" s="169"/>
    </row>
    <row r="204" spans="2:40" s="122" customFormat="1" ht="15.6" hidden="1" customHeight="1" outlineLevel="1">
      <c r="B204" s="194"/>
      <c r="C204" s="195"/>
      <c r="D204" s="196"/>
      <c r="E204" s="222"/>
      <c r="F204" s="223"/>
      <c r="G204" s="179">
        <f>IF(AND(F204&lt;&gt;0,$D$31&lt;&gt;0),F204/$D$31,0)</f>
        <v>0</v>
      </c>
      <c r="H204" s="207" t="s">
        <v>142</v>
      </c>
      <c r="I204" s="181">
        <v>0</v>
      </c>
      <c r="J204" s="179">
        <f t="shared" si="65"/>
        <v>0</v>
      </c>
      <c r="K204" s="224"/>
      <c r="L204" s="235"/>
      <c r="M204" s="236"/>
      <c r="N204" s="186">
        <f t="shared" ref="N204:N222" si="68">IF(M204&lt;&gt;0,INT(59/M204),0)</f>
        <v>0</v>
      </c>
      <c r="O204" s="187">
        <f t="shared" ref="O204:O222" si="69">F204*N204</f>
        <v>0</v>
      </c>
      <c r="P204" s="188">
        <v>0</v>
      </c>
      <c r="Q204" s="189">
        <f t="shared" ref="Q204:Q222" si="70">O204*P204</f>
        <v>0</v>
      </c>
      <c r="R204" s="225"/>
      <c r="S204" s="226"/>
      <c r="T204" s="181">
        <v>0</v>
      </c>
      <c r="U204" s="181">
        <v>0</v>
      </c>
      <c r="V204" s="192">
        <f t="shared" si="56"/>
        <v>1</v>
      </c>
      <c r="W204" s="193">
        <f t="shared" si="66"/>
        <v>0</v>
      </c>
      <c r="X204" s="193">
        <f t="shared" si="57"/>
        <v>0</v>
      </c>
      <c r="Y204" s="193">
        <f t="shared" si="67"/>
        <v>0</v>
      </c>
      <c r="Z204" s="193">
        <f t="shared" si="57"/>
        <v>0</v>
      </c>
      <c r="AB204" s="169"/>
      <c r="AC204" s="169"/>
      <c r="AD204" s="170"/>
      <c r="AE204" s="169"/>
      <c r="AF204" s="170"/>
      <c r="AG204" s="171"/>
      <c r="AH204" s="172"/>
      <c r="AI204" s="172"/>
      <c r="AJ204" s="173"/>
      <c r="AK204" s="169"/>
      <c r="AL204" s="169"/>
      <c r="AM204" s="169"/>
      <c r="AN204" s="169"/>
    </row>
    <row r="205" spans="2:40" s="122" customFormat="1" ht="15.6" hidden="1" customHeight="1" outlineLevel="1">
      <c r="B205" s="194"/>
      <c r="C205" s="195"/>
      <c r="D205" s="196"/>
      <c r="E205" s="222"/>
      <c r="F205" s="223"/>
      <c r="G205" s="179">
        <f t="shared" ref="G205:G216" si="71">IF(AND(F205&lt;&gt;0,$D$31&lt;&gt;0),F205/$D$31,0)</f>
        <v>0</v>
      </c>
      <c r="H205" s="207" t="s">
        <v>142</v>
      </c>
      <c r="I205" s="181">
        <v>0</v>
      </c>
      <c r="J205" s="179">
        <f t="shared" si="65"/>
        <v>0</v>
      </c>
      <c r="K205" s="224"/>
      <c r="L205" s="235"/>
      <c r="M205" s="236"/>
      <c r="N205" s="186">
        <f t="shared" si="68"/>
        <v>0</v>
      </c>
      <c r="O205" s="187">
        <f t="shared" si="69"/>
        <v>0</v>
      </c>
      <c r="P205" s="188">
        <v>0</v>
      </c>
      <c r="Q205" s="189">
        <f t="shared" si="70"/>
        <v>0</v>
      </c>
      <c r="R205" s="225"/>
      <c r="S205" s="226"/>
      <c r="T205" s="181">
        <v>0</v>
      </c>
      <c r="U205" s="181">
        <v>0</v>
      </c>
      <c r="V205" s="192">
        <f t="shared" si="56"/>
        <v>1</v>
      </c>
      <c r="W205" s="193">
        <f t="shared" si="66"/>
        <v>0</v>
      </c>
      <c r="X205" s="193">
        <f t="shared" si="57"/>
        <v>0</v>
      </c>
      <c r="Y205" s="193">
        <f t="shared" si="67"/>
        <v>0</v>
      </c>
      <c r="Z205" s="193">
        <f t="shared" si="57"/>
        <v>0</v>
      </c>
      <c r="AB205" s="169"/>
      <c r="AC205" s="169"/>
      <c r="AD205" s="170"/>
      <c r="AE205" s="169"/>
      <c r="AF205" s="170"/>
      <c r="AG205" s="171"/>
      <c r="AH205" s="172"/>
      <c r="AI205" s="172"/>
      <c r="AJ205" s="173"/>
      <c r="AK205" s="169"/>
      <c r="AL205" s="169"/>
      <c r="AM205" s="169"/>
      <c r="AN205" s="169"/>
    </row>
    <row r="206" spans="2:40" s="122" customFormat="1" ht="15.6" hidden="1" customHeight="1" outlineLevel="1">
      <c r="B206" s="194"/>
      <c r="C206" s="195"/>
      <c r="D206" s="196"/>
      <c r="E206" s="222"/>
      <c r="F206" s="223"/>
      <c r="G206" s="179">
        <f t="shared" si="71"/>
        <v>0</v>
      </c>
      <c r="H206" s="207" t="s">
        <v>142</v>
      </c>
      <c r="I206" s="181">
        <v>0</v>
      </c>
      <c r="J206" s="179">
        <f t="shared" si="65"/>
        <v>0</v>
      </c>
      <c r="K206" s="224"/>
      <c r="L206" s="235"/>
      <c r="M206" s="236"/>
      <c r="N206" s="186">
        <f t="shared" si="68"/>
        <v>0</v>
      </c>
      <c r="O206" s="187">
        <f t="shared" si="69"/>
        <v>0</v>
      </c>
      <c r="P206" s="188">
        <v>0</v>
      </c>
      <c r="Q206" s="189">
        <f t="shared" si="70"/>
        <v>0</v>
      </c>
      <c r="R206" s="225"/>
      <c r="S206" s="226"/>
      <c r="T206" s="181">
        <v>0</v>
      </c>
      <c r="U206" s="181">
        <v>0</v>
      </c>
      <c r="V206" s="192">
        <f t="shared" si="56"/>
        <v>1</v>
      </c>
      <c r="W206" s="193">
        <f t="shared" si="66"/>
        <v>0</v>
      </c>
      <c r="X206" s="193">
        <f t="shared" si="57"/>
        <v>0</v>
      </c>
      <c r="Y206" s="193">
        <f t="shared" si="67"/>
        <v>0</v>
      </c>
      <c r="Z206" s="193">
        <f t="shared" si="57"/>
        <v>0</v>
      </c>
      <c r="AB206" s="169"/>
      <c r="AC206" s="169"/>
      <c r="AD206" s="170"/>
      <c r="AE206" s="169"/>
      <c r="AF206" s="170"/>
      <c r="AG206" s="171"/>
      <c r="AH206" s="172"/>
      <c r="AI206" s="172"/>
      <c r="AJ206" s="173"/>
      <c r="AK206" s="169"/>
      <c r="AL206" s="169"/>
      <c r="AM206" s="169"/>
      <c r="AN206" s="169"/>
    </row>
    <row r="207" spans="2:40" s="122" customFormat="1" ht="15.6" hidden="1" customHeight="1" outlineLevel="1">
      <c r="B207" s="194"/>
      <c r="C207" s="195"/>
      <c r="D207" s="196"/>
      <c r="E207" s="222"/>
      <c r="F207" s="223"/>
      <c r="G207" s="179">
        <f t="shared" si="71"/>
        <v>0</v>
      </c>
      <c r="H207" s="207" t="s">
        <v>142</v>
      </c>
      <c r="I207" s="181">
        <v>0</v>
      </c>
      <c r="J207" s="179">
        <f t="shared" si="65"/>
        <v>0</v>
      </c>
      <c r="K207" s="224"/>
      <c r="L207" s="235"/>
      <c r="M207" s="236"/>
      <c r="N207" s="186">
        <f t="shared" si="68"/>
        <v>0</v>
      </c>
      <c r="O207" s="187">
        <f t="shared" si="69"/>
        <v>0</v>
      </c>
      <c r="P207" s="188">
        <v>0</v>
      </c>
      <c r="Q207" s="189">
        <f t="shared" si="70"/>
        <v>0</v>
      </c>
      <c r="R207" s="225"/>
      <c r="S207" s="226"/>
      <c r="T207" s="181">
        <v>0</v>
      </c>
      <c r="U207" s="181">
        <v>0</v>
      </c>
      <c r="V207" s="192">
        <f t="shared" si="56"/>
        <v>1</v>
      </c>
      <c r="W207" s="193">
        <f t="shared" si="66"/>
        <v>0</v>
      </c>
      <c r="X207" s="193">
        <f t="shared" si="57"/>
        <v>0</v>
      </c>
      <c r="Y207" s="193">
        <f t="shared" si="67"/>
        <v>0</v>
      </c>
      <c r="Z207" s="193">
        <f t="shared" si="57"/>
        <v>0</v>
      </c>
      <c r="AB207" s="169"/>
      <c r="AC207" s="169"/>
      <c r="AD207" s="170"/>
      <c r="AE207" s="169"/>
      <c r="AF207" s="170"/>
      <c r="AG207" s="171"/>
      <c r="AH207" s="172"/>
      <c r="AI207" s="172"/>
      <c r="AJ207" s="173"/>
      <c r="AK207" s="169"/>
      <c r="AL207" s="169"/>
      <c r="AM207" s="169"/>
      <c r="AN207" s="169"/>
    </row>
    <row r="208" spans="2:40" s="122" customFormat="1" ht="15.6" hidden="1" customHeight="1" outlineLevel="1">
      <c r="B208" s="194"/>
      <c r="C208" s="195"/>
      <c r="D208" s="196"/>
      <c r="E208" s="222"/>
      <c r="F208" s="223"/>
      <c r="G208" s="179">
        <f t="shared" si="71"/>
        <v>0</v>
      </c>
      <c r="H208" s="207" t="s">
        <v>142</v>
      </c>
      <c r="I208" s="181">
        <v>0</v>
      </c>
      <c r="J208" s="179">
        <f t="shared" si="65"/>
        <v>0</v>
      </c>
      <c r="K208" s="224"/>
      <c r="L208" s="235"/>
      <c r="M208" s="236"/>
      <c r="N208" s="186">
        <f t="shared" si="68"/>
        <v>0</v>
      </c>
      <c r="O208" s="187">
        <f t="shared" si="69"/>
        <v>0</v>
      </c>
      <c r="P208" s="188">
        <v>0</v>
      </c>
      <c r="Q208" s="189">
        <f t="shared" si="70"/>
        <v>0</v>
      </c>
      <c r="R208" s="225"/>
      <c r="S208" s="226"/>
      <c r="T208" s="181">
        <v>0</v>
      </c>
      <c r="U208" s="181">
        <v>0</v>
      </c>
      <c r="V208" s="192">
        <f t="shared" si="56"/>
        <v>1</v>
      </c>
      <c r="W208" s="193">
        <f t="shared" si="66"/>
        <v>0</v>
      </c>
      <c r="X208" s="193">
        <f t="shared" si="57"/>
        <v>0</v>
      </c>
      <c r="Y208" s="193">
        <f t="shared" si="67"/>
        <v>0</v>
      </c>
      <c r="Z208" s="193">
        <f t="shared" si="57"/>
        <v>0</v>
      </c>
      <c r="AB208" s="169"/>
      <c r="AC208" s="169"/>
      <c r="AD208" s="170"/>
      <c r="AE208" s="169"/>
      <c r="AF208" s="170"/>
      <c r="AG208" s="171"/>
      <c r="AH208" s="172"/>
      <c r="AI208" s="172"/>
      <c r="AJ208" s="173"/>
      <c r="AK208" s="169"/>
      <c r="AL208" s="169"/>
      <c r="AM208" s="169"/>
      <c r="AN208" s="169"/>
    </row>
    <row r="209" spans="2:40" s="122" customFormat="1" ht="33.75" customHeight="1" outlineLevel="1">
      <c r="B209" s="194"/>
      <c r="C209" s="195"/>
      <c r="D209" s="196"/>
      <c r="E209" s="222" t="s">
        <v>312</v>
      </c>
      <c r="F209" s="223">
        <v>9070.6</v>
      </c>
      <c r="G209" s="179">
        <f t="shared" si="71"/>
        <v>3.08</v>
      </c>
      <c r="H209" s="207" t="s">
        <v>142</v>
      </c>
      <c r="I209" s="181">
        <v>0.05</v>
      </c>
      <c r="J209" s="179">
        <f t="shared" si="65"/>
        <v>453.53000000000003</v>
      </c>
      <c r="K209" s="224">
        <v>0</v>
      </c>
      <c r="L209" s="235">
        <v>0</v>
      </c>
      <c r="M209" s="236">
        <v>60</v>
      </c>
      <c r="N209" s="186">
        <f t="shared" si="68"/>
        <v>0</v>
      </c>
      <c r="O209" s="187">
        <f t="shared" si="69"/>
        <v>0</v>
      </c>
      <c r="P209" s="188">
        <v>0.05</v>
      </c>
      <c r="Q209" s="189">
        <f t="shared" si="70"/>
        <v>0</v>
      </c>
      <c r="R209" s="225" t="s">
        <v>29</v>
      </c>
      <c r="S209" s="226" t="s">
        <v>309</v>
      </c>
      <c r="T209" s="181">
        <v>0</v>
      </c>
      <c r="U209" s="181">
        <v>0</v>
      </c>
      <c r="V209" s="192">
        <f t="shared" si="56"/>
        <v>1</v>
      </c>
      <c r="W209" s="193">
        <f t="shared" si="66"/>
        <v>0</v>
      </c>
      <c r="X209" s="193">
        <f t="shared" si="57"/>
        <v>0</v>
      </c>
      <c r="Y209" s="193">
        <f t="shared" si="67"/>
        <v>0</v>
      </c>
      <c r="Z209" s="193">
        <f t="shared" si="57"/>
        <v>0</v>
      </c>
      <c r="AB209" s="169"/>
      <c r="AC209" s="169"/>
      <c r="AD209" s="170"/>
      <c r="AE209" s="169"/>
      <c r="AF209" s="170"/>
      <c r="AG209" s="171"/>
      <c r="AH209" s="172"/>
      <c r="AI209" s="172"/>
      <c r="AJ209" s="173"/>
      <c r="AK209" s="169"/>
      <c r="AL209" s="169"/>
      <c r="AM209" s="169"/>
      <c r="AN209" s="169"/>
    </row>
    <row r="210" spans="2:40" s="122" customFormat="1" ht="35.25" customHeight="1" outlineLevel="1">
      <c r="B210" s="194"/>
      <c r="C210" s="195"/>
      <c r="D210" s="196"/>
      <c r="E210" s="222" t="s">
        <v>313</v>
      </c>
      <c r="F210" s="223">
        <v>380.78</v>
      </c>
      <c r="G210" s="179">
        <f t="shared" si="71"/>
        <v>0.12929711375212224</v>
      </c>
      <c r="H210" s="207" t="s">
        <v>142</v>
      </c>
      <c r="I210" s="181">
        <v>3.3000000000000002E-2</v>
      </c>
      <c r="J210" s="179">
        <f t="shared" si="65"/>
        <v>12.56574</v>
      </c>
      <c r="K210" s="224">
        <v>342.7</v>
      </c>
      <c r="L210" s="235">
        <v>0</v>
      </c>
      <c r="M210" s="236">
        <v>60</v>
      </c>
      <c r="N210" s="186">
        <f t="shared" si="68"/>
        <v>0</v>
      </c>
      <c r="O210" s="187">
        <f t="shared" si="69"/>
        <v>0</v>
      </c>
      <c r="P210" s="188">
        <v>3.3000000000000002E-2</v>
      </c>
      <c r="Q210" s="189">
        <f t="shared" si="70"/>
        <v>0</v>
      </c>
      <c r="R210" s="225" t="s">
        <v>29</v>
      </c>
      <c r="S210" s="226" t="s">
        <v>292</v>
      </c>
      <c r="T210" s="181">
        <v>0</v>
      </c>
      <c r="U210" s="181">
        <v>1</v>
      </c>
      <c r="V210" s="192">
        <f t="shared" si="56"/>
        <v>0</v>
      </c>
      <c r="W210" s="193">
        <f t="shared" si="66"/>
        <v>0</v>
      </c>
      <c r="X210" s="193">
        <f t="shared" si="57"/>
        <v>0</v>
      </c>
      <c r="Y210" s="193">
        <f t="shared" si="67"/>
        <v>380.78</v>
      </c>
      <c r="Z210" s="193">
        <f t="shared" si="57"/>
        <v>0.12929711375212224</v>
      </c>
      <c r="AB210" s="169"/>
      <c r="AC210" s="169"/>
      <c r="AD210" s="170"/>
      <c r="AE210" s="169"/>
      <c r="AF210" s="170"/>
      <c r="AG210" s="171"/>
      <c r="AH210" s="172"/>
      <c r="AI210" s="172"/>
      <c r="AJ210" s="173"/>
      <c r="AK210" s="169"/>
      <c r="AL210" s="169"/>
      <c r="AM210" s="169"/>
      <c r="AN210" s="169"/>
    </row>
    <row r="211" spans="2:40" s="122" customFormat="1" ht="37.5" customHeight="1" outlineLevel="1">
      <c r="B211" s="194"/>
      <c r="C211" s="195"/>
      <c r="D211" s="196"/>
      <c r="E211" s="222" t="s">
        <v>314</v>
      </c>
      <c r="F211" s="223">
        <v>80.430000000000007</v>
      </c>
      <c r="G211" s="179">
        <f t="shared" si="71"/>
        <v>2.7310696095076404E-2</v>
      </c>
      <c r="H211" s="207" t="s">
        <v>142</v>
      </c>
      <c r="I211" s="181">
        <v>3.3000000000000002E-2</v>
      </c>
      <c r="J211" s="179">
        <f t="shared" si="65"/>
        <v>2.6541900000000003</v>
      </c>
      <c r="K211" s="224">
        <v>72.38</v>
      </c>
      <c r="L211" s="235">
        <v>4.7000000000000002E-3</v>
      </c>
      <c r="M211" s="236">
        <v>60</v>
      </c>
      <c r="N211" s="186">
        <f t="shared" si="68"/>
        <v>0</v>
      </c>
      <c r="O211" s="187">
        <f t="shared" si="69"/>
        <v>0</v>
      </c>
      <c r="P211" s="188">
        <v>3.3000000000000002E-2</v>
      </c>
      <c r="Q211" s="189">
        <f t="shared" si="70"/>
        <v>0</v>
      </c>
      <c r="R211" s="225" t="s">
        <v>29</v>
      </c>
      <c r="S211" s="226" t="s">
        <v>292</v>
      </c>
      <c r="T211" s="181">
        <v>0</v>
      </c>
      <c r="U211" s="181">
        <v>1</v>
      </c>
      <c r="V211" s="192">
        <f t="shared" si="56"/>
        <v>0</v>
      </c>
      <c r="W211" s="193">
        <f t="shared" si="66"/>
        <v>0</v>
      </c>
      <c r="X211" s="193">
        <f t="shared" si="57"/>
        <v>0</v>
      </c>
      <c r="Y211" s="193">
        <f t="shared" si="67"/>
        <v>80.430000000000007</v>
      </c>
      <c r="Z211" s="193">
        <f t="shared" si="57"/>
        <v>2.7310696095076404E-2</v>
      </c>
      <c r="AB211" s="169"/>
      <c r="AC211" s="169"/>
      <c r="AD211" s="170"/>
      <c r="AE211" s="169"/>
      <c r="AF211" s="170"/>
      <c r="AG211" s="171"/>
      <c r="AH211" s="172"/>
      <c r="AI211" s="172"/>
      <c r="AJ211" s="173"/>
      <c r="AK211" s="169"/>
      <c r="AL211" s="169"/>
      <c r="AM211" s="169"/>
      <c r="AN211" s="169"/>
    </row>
    <row r="212" spans="2:40" s="122" customFormat="1" ht="26.25" customHeight="1" outlineLevel="1">
      <c r="B212" s="194"/>
      <c r="C212" s="195"/>
      <c r="D212" s="196"/>
      <c r="E212" s="222" t="s">
        <v>315</v>
      </c>
      <c r="F212" s="223">
        <v>149.88</v>
      </c>
      <c r="G212" s="179">
        <f t="shared" si="71"/>
        <v>5.0893039049235991E-2</v>
      </c>
      <c r="H212" s="207" t="s">
        <v>142</v>
      </c>
      <c r="I212" s="181">
        <v>7.1999999999999995E-2</v>
      </c>
      <c r="J212" s="179">
        <f t="shared" si="65"/>
        <v>10.791359999999999</v>
      </c>
      <c r="K212" s="224">
        <v>41.97</v>
      </c>
      <c r="L212" s="235">
        <v>3.5999999999999999E-3</v>
      </c>
      <c r="M212" s="236">
        <v>60</v>
      </c>
      <c r="N212" s="186">
        <f t="shared" si="68"/>
        <v>0</v>
      </c>
      <c r="O212" s="187">
        <f t="shared" si="69"/>
        <v>0</v>
      </c>
      <c r="P212" s="188">
        <v>7.1999999999999995E-2</v>
      </c>
      <c r="Q212" s="189">
        <f t="shared" si="70"/>
        <v>0</v>
      </c>
      <c r="R212" s="225" t="s">
        <v>29</v>
      </c>
      <c r="S212" s="226" t="s">
        <v>292</v>
      </c>
      <c r="T212" s="181">
        <v>0</v>
      </c>
      <c r="U212" s="181">
        <v>1</v>
      </c>
      <c r="V212" s="192">
        <f t="shared" si="56"/>
        <v>0</v>
      </c>
      <c r="W212" s="193">
        <f t="shared" si="66"/>
        <v>0</v>
      </c>
      <c r="X212" s="193">
        <f t="shared" si="57"/>
        <v>0</v>
      </c>
      <c r="Y212" s="193">
        <f t="shared" si="67"/>
        <v>149.88</v>
      </c>
      <c r="Z212" s="193">
        <f t="shared" si="57"/>
        <v>5.0893039049235991E-2</v>
      </c>
      <c r="AB212" s="169"/>
      <c r="AC212" s="169"/>
      <c r="AD212" s="170"/>
      <c r="AE212" s="169"/>
      <c r="AF212" s="170"/>
      <c r="AG212" s="171"/>
      <c r="AH212" s="172"/>
      <c r="AI212" s="172"/>
      <c r="AJ212" s="173"/>
      <c r="AK212" s="169"/>
      <c r="AL212" s="169"/>
      <c r="AM212" s="169"/>
      <c r="AN212" s="169"/>
    </row>
    <row r="213" spans="2:40" s="122" customFormat="1" ht="26.25" customHeight="1" outlineLevel="1">
      <c r="B213" s="194"/>
      <c r="C213" s="195"/>
      <c r="D213" s="196"/>
      <c r="E213" s="222" t="s">
        <v>316</v>
      </c>
      <c r="F213" s="223">
        <v>150</v>
      </c>
      <c r="G213" s="179">
        <f t="shared" si="71"/>
        <v>5.0933786078098474E-2</v>
      </c>
      <c r="H213" s="207" t="s">
        <v>142</v>
      </c>
      <c r="I213" s="181">
        <v>0.13</v>
      </c>
      <c r="J213" s="179">
        <f t="shared" si="65"/>
        <v>19.5</v>
      </c>
      <c r="K213" s="224">
        <v>0</v>
      </c>
      <c r="L213" s="235">
        <v>0</v>
      </c>
      <c r="M213" s="236">
        <v>60</v>
      </c>
      <c r="N213" s="186">
        <f t="shared" si="68"/>
        <v>0</v>
      </c>
      <c r="O213" s="187">
        <f t="shared" si="69"/>
        <v>0</v>
      </c>
      <c r="P213" s="188">
        <v>0.13</v>
      </c>
      <c r="Q213" s="189">
        <f t="shared" si="70"/>
        <v>0</v>
      </c>
      <c r="R213" s="225" t="s">
        <v>29</v>
      </c>
      <c r="S213" s="226" t="s">
        <v>317</v>
      </c>
      <c r="T213" s="181">
        <v>0</v>
      </c>
      <c r="U213" s="181">
        <v>0</v>
      </c>
      <c r="V213" s="192">
        <f t="shared" si="56"/>
        <v>1</v>
      </c>
      <c r="W213" s="193">
        <f t="shared" si="66"/>
        <v>0</v>
      </c>
      <c r="X213" s="193">
        <f t="shared" si="57"/>
        <v>0</v>
      </c>
      <c r="Y213" s="193">
        <f t="shared" si="67"/>
        <v>0</v>
      </c>
      <c r="Z213" s="193">
        <f t="shared" si="57"/>
        <v>0</v>
      </c>
      <c r="AB213" s="169"/>
      <c r="AC213" s="169"/>
      <c r="AD213" s="170"/>
      <c r="AE213" s="169"/>
      <c r="AF213" s="170"/>
      <c r="AG213" s="171"/>
      <c r="AH213" s="172"/>
      <c r="AI213" s="172"/>
      <c r="AJ213" s="173"/>
      <c r="AK213" s="169"/>
      <c r="AL213" s="169"/>
      <c r="AM213" s="169"/>
      <c r="AN213" s="169"/>
    </row>
    <row r="214" spans="2:40" s="122" customFormat="1" ht="26.25" customHeight="1" outlineLevel="1">
      <c r="B214" s="194"/>
      <c r="C214" s="195"/>
      <c r="D214" s="196"/>
      <c r="E214" s="222" t="s">
        <v>318</v>
      </c>
      <c r="F214" s="223">
        <v>150</v>
      </c>
      <c r="G214" s="179">
        <f t="shared" si="71"/>
        <v>5.0933786078098474E-2</v>
      </c>
      <c r="H214" s="207" t="s">
        <v>142</v>
      </c>
      <c r="I214" s="181">
        <v>0.05</v>
      </c>
      <c r="J214" s="179">
        <f t="shared" si="65"/>
        <v>7.5</v>
      </c>
      <c r="K214" s="224">
        <v>0</v>
      </c>
      <c r="L214" s="235">
        <v>0</v>
      </c>
      <c r="M214" s="236">
        <v>60</v>
      </c>
      <c r="N214" s="186">
        <f t="shared" si="68"/>
        <v>0</v>
      </c>
      <c r="O214" s="187">
        <f t="shared" si="69"/>
        <v>0</v>
      </c>
      <c r="P214" s="188">
        <v>0.05</v>
      </c>
      <c r="Q214" s="189">
        <f t="shared" si="70"/>
        <v>0</v>
      </c>
      <c r="R214" s="225" t="s">
        <v>29</v>
      </c>
      <c r="S214" s="226" t="s">
        <v>317</v>
      </c>
      <c r="T214" s="181">
        <v>0</v>
      </c>
      <c r="U214" s="181">
        <v>0</v>
      </c>
      <c r="V214" s="192">
        <f t="shared" si="56"/>
        <v>1</v>
      </c>
      <c r="W214" s="193">
        <f t="shared" si="66"/>
        <v>0</v>
      </c>
      <c r="X214" s="193">
        <f t="shared" si="57"/>
        <v>0</v>
      </c>
      <c r="Y214" s="193">
        <f t="shared" si="67"/>
        <v>0</v>
      </c>
      <c r="Z214" s="193">
        <f t="shared" si="57"/>
        <v>0</v>
      </c>
      <c r="AB214" s="169"/>
      <c r="AC214" s="169"/>
      <c r="AD214" s="170"/>
      <c r="AE214" s="169"/>
      <c r="AF214" s="170"/>
      <c r="AG214" s="171"/>
      <c r="AH214" s="172"/>
      <c r="AI214" s="172"/>
      <c r="AJ214" s="173"/>
      <c r="AK214" s="169"/>
      <c r="AL214" s="169"/>
      <c r="AM214" s="169"/>
      <c r="AN214" s="169"/>
    </row>
    <row r="215" spans="2:40" s="122" customFormat="1" ht="30" customHeight="1" outlineLevel="1">
      <c r="B215" s="194"/>
      <c r="C215" s="195"/>
      <c r="D215" s="196"/>
      <c r="E215" s="222" t="s">
        <v>319</v>
      </c>
      <c r="F215" s="223">
        <v>47817</v>
      </c>
      <c r="G215" s="179">
        <f t="shared" si="71"/>
        <v>16.23667232597623</v>
      </c>
      <c r="H215" s="207" t="s">
        <v>142</v>
      </c>
      <c r="I215" s="181">
        <v>0.05</v>
      </c>
      <c r="J215" s="179">
        <f t="shared" si="65"/>
        <v>2390.85</v>
      </c>
      <c r="K215" s="224">
        <v>0</v>
      </c>
      <c r="L215" s="235">
        <v>0</v>
      </c>
      <c r="M215" s="236">
        <v>60</v>
      </c>
      <c r="N215" s="186">
        <f t="shared" si="68"/>
        <v>0</v>
      </c>
      <c r="O215" s="187">
        <f t="shared" si="69"/>
        <v>0</v>
      </c>
      <c r="P215" s="188">
        <v>0.05</v>
      </c>
      <c r="Q215" s="189">
        <f t="shared" si="70"/>
        <v>0</v>
      </c>
      <c r="R215" s="225" t="s">
        <v>29</v>
      </c>
      <c r="S215" s="226" t="s">
        <v>320</v>
      </c>
      <c r="T215" s="181">
        <v>0</v>
      </c>
      <c r="U215" s="181">
        <v>0</v>
      </c>
      <c r="V215" s="192">
        <f t="shared" si="56"/>
        <v>1</v>
      </c>
      <c r="W215" s="193">
        <f t="shared" si="66"/>
        <v>0</v>
      </c>
      <c r="X215" s="193">
        <f t="shared" si="57"/>
        <v>0</v>
      </c>
      <c r="Y215" s="193">
        <f t="shared" si="67"/>
        <v>0</v>
      </c>
      <c r="Z215" s="193">
        <f t="shared" si="57"/>
        <v>0</v>
      </c>
      <c r="AB215" s="169"/>
      <c r="AC215" s="169"/>
      <c r="AD215" s="170"/>
      <c r="AE215" s="169"/>
      <c r="AF215" s="170"/>
      <c r="AG215" s="171"/>
      <c r="AH215" s="172"/>
      <c r="AI215" s="172"/>
      <c r="AJ215" s="173"/>
      <c r="AK215" s="169"/>
      <c r="AL215" s="169"/>
      <c r="AM215" s="169"/>
      <c r="AN215" s="169"/>
    </row>
    <row r="216" spans="2:40" s="122" customFormat="1" ht="24" customHeight="1" outlineLevel="1">
      <c r="B216" s="194"/>
      <c r="C216" s="195"/>
      <c r="D216" s="196"/>
      <c r="E216" s="222" t="s">
        <v>321</v>
      </c>
      <c r="F216" s="223">
        <v>306.12</v>
      </c>
      <c r="G216" s="179">
        <f t="shared" si="71"/>
        <v>0.10394567062818336</v>
      </c>
      <c r="H216" s="207" t="s">
        <v>142</v>
      </c>
      <c r="I216" s="181">
        <v>2.5000000000000001E-2</v>
      </c>
      <c r="J216" s="179">
        <f t="shared" si="65"/>
        <v>7.6530000000000005</v>
      </c>
      <c r="K216" s="224">
        <v>141.06</v>
      </c>
      <c r="L216" s="235">
        <v>2.9E-4</v>
      </c>
      <c r="M216" s="236">
        <v>60</v>
      </c>
      <c r="N216" s="186">
        <f t="shared" si="68"/>
        <v>0</v>
      </c>
      <c r="O216" s="187">
        <f t="shared" si="69"/>
        <v>0</v>
      </c>
      <c r="P216" s="188">
        <v>2.5000000000000001E-2</v>
      </c>
      <c r="Q216" s="189">
        <f t="shared" si="70"/>
        <v>0</v>
      </c>
      <c r="R216" s="225" t="s">
        <v>29</v>
      </c>
      <c r="S216" s="226" t="s">
        <v>294</v>
      </c>
      <c r="T216" s="181">
        <v>0</v>
      </c>
      <c r="U216" s="181">
        <v>1</v>
      </c>
      <c r="V216" s="192">
        <f t="shared" si="56"/>
        <v>0</v>
      </c>
      <c r="W216" s="193">
        <f t="shared" si="66"/>
        <v>0</v>
      </c>
      <c r="X216" s="193">
        <f t="shared" si="57"/>
        <v>0</v>
      </c>
      <c r="Y216" s="193">
        <f t="shared" si="67"/>
        <v>306.12</v>
      </c>
      <c r="Z216" s="193">
        <f t="shared" si="57"/>
        <v>0.10394567062818336</v>
      </c>
      <c r="AB216" s="169"/>
      <c r="AC216" s="169"/>
      <c r="AD216" s="170"/>
      <c r="AE216" s="169"/>
      <c r="AF216" s="170"/>
      <c r="AG216" s="171"/>
      <c r="AH216" s="172"/>
      <c r="AI216" s="172"/>
      <c r="AJ216" s="173"/>
      <c r="AK216" s="169"/>
      <c r="AL216" s="169"/>
      <c r="AM216" s="169"/>
      <c r="AN216" s="169"/>
    </row>
    <row r="217" spans="2:40" s="122" customFormat="1" ht="30" customHeight="1" outlineLevel="1">
      <c r="B217" s="194"/>
      <c r="C217" s="195"/>
      <c r="D217" s="196"/>
      <c r="E217" s="222" t="s">
        <v>322</v>
      </c>
      <c r="F217" s="223">
        <v>500</v>
      </c>
      <c r="G217" s="179">
        <f>IF(AND(F217&lt;&gt;0,$D$31&lt;&gt;0),F217/$D$31,0)</f>
        <v>0.1697792869269949</v>
      </c>
      <c r="H217" s="207" t="s">
        <v>142</v>
      </c>
      <c r="I217" s="181">
        <v>0</v>
      </c>
      <c r="J217" s="179">
        <f t="shared" si="65"/>
        <v>0</v>
      </c>
      <c r="K217" s="224">
        <v>0</v>
      </c>
      <c r="L217" s="235">
        <v>0</v>
      </c>
      <c r="M217" s="236">
        <v>60</v>
      </c>
      <c r="N217" s="186">
        <f t="shared" si="68"/>
        <v>0</v>
      </c>
      <c r="O217" s="187">
        <f t="shared" si="69"/>
        <v>0</v>
      </c>
      <c r="P217" s="188">
        <v>0</v>
      </c>
      <c r="Q217" s="189">
        <f t="shared" si="70"/>
        <v>0</v>
      </c>
      <c r="R217" s="225" t="s">
        <v>29</v>
      </c>
      <c r="S217" s="226" t="s">
        <v>307</v>
      </c>
      <c r="T217" s="181">
        <v>0</v>
      </c>
      <c r="U217" s="181">
        <v>0</v>
      </c>
      <c r="V217" s="192">
        <f t="shared" si="56"/>
        <v>1</v>
      </c>
      <c r="W217" s="193">
        <f t="shared" si="66"/>
        <v>0</v>
      </c>
      <c r="X217" s="193">
        <f t="shared" si="57"/>
        <v>0</v>
      </c>
      <c r="Y217" s="193">
        <f t="shared" si="67"/>
        <v>0</v>
      </c>
      <c r="Z217" s="193">
        <f t="shared" si="57"/>
        <v>0</v>
      </c>
      <c r="AB217" s="169"/>
      <c r="AC217" s="169"/>
      <c r="AD217" s="170"/>
      <c r="AE217" s="169"/>
      <c r="AF217" s="170"/>
      <c r="AG217" s="171"/>
      <c r="AH217" s="172"/>
      <c r="AI217" s="172"/>
      <c r="AJ217" s="173"/>
      <c r="AK217" s="169"/>
      <c r="AL217" s="169"/>
      <c r="AM217" s="169"/>
      <c r="AN217" s="169"/>
    </row>
    <row r="218" spans="2:40" s="122" customFormat="1" outlineLevel="1">
      <c r="B218" s="194"/>
      <c r="C218" s="195"/>
      <c r="D218" s="196"/>
      <c r="E218" s="222" t="s">
        <v>323</v>
      </c>
      <c r="F218" s="223">
        <v>890.42</v>
      </c>
      <c r="G218" s="179">
        <f>IF(AND(F218&lt;&gt;0,$D$31&lt;&gt;0),F218/$D$31,0)</f>
        <v>0.30234974533106962</v>
      </c>
      <c r="H218" s="207" t="s">
        <v>142</v>
      </c>
      <c r="I218" s="181">
        <v>2.5000000000000001E-2</v>
      </c>
      <c r="J218" s="179">
        <f t="shared" si="65"/>
        <v>22.2605</v>
      </c>
      <c r="K218" s="224">
        <v>409.59</v>
      </c>
      <c r="L218" s="235">
        <v>8.4999999999999995E-4</v>
      </c>
      <c r="M218" s="236">
        <v>60</v>
      </c>
      <c r="N218" s="186">
        <f t="shared" si="68"/>
        <v>0</v>
      </c>
      <c r="O218" s="187">
        <f t="shared" si="69"/>
        <v>0</v>
      </c>
      <c r="P218" s="188">
        <v>2.5000000000000001E-2</v>
      </c>
      <c r="Q218" s="189">
        <f t="shared" si="70"/>
        <v>0</v>
      </c>
      <c r="R218" s="225" t="s">
        <v>29</v>
      </c>
      <c r="S218" s="226" t="s">
        <v>294</v>
      </c>
      <c r="T218" s="181">
        <v>0</v>
      </c>
      <c r="U218" s="181">
        <v>1</v>
      </c>
      <c r="V218" s="192">
        <f t="shared" si="56"/>
        <v>0</v>
      </c>
      <c r="W218" s="193">
        <f t="shared" si="66"/>
        <v>0</v>
      </c>
      <c r="X218" s="193">
        <f t="shared" si="57"/>
        <v>0</v>
      </c>
      <c r="Y218" s="193">
        <f t="shared" si="67"/>
        <v>890.42</v>
      </c>
      <c r="Z218" s="193">
        <f t="shared" si="57"/>
        <v>0.30234974533106962</v>
      </c>
      <c r="AB218" s="169"/>
      <c r="AC218" s="169"/>
      <c r="AD218" s="170"/>
      <c r="AE218" s="169"/>
      <c r="AF218" s="170"/>
      <c r="AG218" s="171"/>
      <c r="AH218" s="172"/>
      <c r="AI218" s="172"/>
      <c r="AJ218" s="173"/>
      <c r="AK218" s="169"/>
      <c r="AL218" s="169"/>
      <c r="AM218" s="169"/>
      <c r="AN218" s="169"/>
    </row>
    <row r="219" spans="2:40" s="122" customFormat="1" ht="27.75" customHeight="1" outlineLevel="1">
      <c r="B219" s="194"/>
      <c r="C219" s="195"/>
      <c r="D219" s="196"/>
      <c r="E219" s="222" t="s">
        <v>324</v>
      </c>
      <c r="F219" s="223">
        <v>1410</v>
      </c>
      <c r="G219" s="179">
        <f>IF(AND(F219&lt;&gt;0,$D$31&lt;&gt;0),F219/$D$31,0)</f>
        <v>0.47877758913412566</v>
      </c>
      <c r="H219" s="207" t="s">
        <v>142</v>
      </c>
      <c r="I219" s="181">
        <v>2.5000000000000001E-2</v>
      </c>
      <c r="J219" s="179">
        <f t="shared" si="65"/>
        <v>35.25</v>
      </c>
      <c r="K219" s="224">
        <v>648.6</v>
      </c>
      <c r="L219" s="235">
        <v>1.2999999999999999E-3</v>
      </c>
      <c r="M219" s="236">
        <v>60</v>
      </c>
      <c r="N219" s="186">
        <f t="shared" si="68"/>
        <v>0</v>
      </c>
      <c r="O219" s="187">
        <f t="shared" si="69"/>
        <v>0</v>
      </c>
      <c r="P219" s="188">
        <v>2.5000000000000001E-2</v>
      </c>
      <c r="Q219" s="189">
        <f t="shared" si="70"/>
        <v>0</v>
      </c>
      <c r="R219" s="225" t="s">
        <v>29</v>
      </c>
      <c r="S219" s="226" t="s">
        <v>294</v>
      </c>
      <c r="T219" s="181">
        <v>0</v>
      </c>
      <c r="U219" s="181">
        <v>1</v>
      </c>
      <c r="V219" s="192">
        <f t="shared" si="56"/>
        <v>0</v>
      </c>
      <c r="W219" s="193">
        <f t="shared" si="66"/>
        <v>0</v>
      </c>
      <c r="X219" s="193">
        <f t="shared" si="57"/>
        <v>0</v>
      </c>
      <c r="Y219" s="193">
        <f t="shared" si="67"/>
        <v>1410</v>
      </c>
      <c r="Z219" s="193">
        <f t="shared" si="57"/>
        <v>0.47877758913412566</v>
      </c>
      <c r="AB219" s="169"/>
      <c r="AC219" s="169"/>
      <c r="AD219" s="170"/>
      <c r="AE219" s="169"/>
      <c r="AF219" s="170"/>
      <c r="AG219" s="171"/>
      <c r="AH219" s="172"/>
      <c r="AI219" s="172"/>
      <c r="AJ219" s="173"/>
      <c r="AK219" s="169"/>
      <c r="AL219" s="169"/>
      <c r="AM219" s="169"/>
      <c r="AN219" s="169"/>
    </row>
    <row r="220" spans="2:40" s="122" customFormat="1" ht="22.5" customHeight="1" outlineLevel="1">
      <c r="B220" s="194"/>
      <c r="C220" s="195"/>
      <c r="D220" s="196"/>
      <c r="E220" s="222" t="s">
        <v>325</v>
      </c>
      <c r="F220" s="223">
        <v>265707.32</v>
      </c>
      <c r="G220" s="179">
        <f t="shared" ref="G220:G222" si="72">IF(AND(F220&lt;&gt;0,$D$31&lt;&gt;0),F220/$D$31,0)</f>
        <v>90.223198641765705</v>
      </c>
      <c r="H220" s="207" t="s">
        <v>142</v>
      </c>
      <c r="I220" s="181">
        <v>0.05</v>
      </c>
      <c r="J220" s="179">
        <f t="shared" si="65"/>
        <v>13285.366000000002</v>
      </c>
      <c r="K220" s="224">
        <v>0</v>
      </c>
      <c r="L220" s="235">
        <v>0</v>
      </c>
      <c r="M220" s="236">
        <v>60</v>
      </c>
      <c r="N220" s="186">
        <f t="shared" si="68"/>
        <v>0</v>
      </c>
      <c r="O220" s="187">
        <f t="shared" si="69"/>
        <v>0</v>
      </c>
      <c r="P220" s="188">
        <v>0.05</v>
      </c>
      <c r="Q220" s="189">
        <f t="shared" si="70"/>
        <v>0</v>
      </c>
      <c r="R220" s="225" t="s">
        <v>29</v>
      </c>
      <c r="S220" s="226" t="s">
        <v>326</v>
      </c>
      <c r="T220" s="181">
        <v>0</v>
      </c>
      <c r="U220" s="181">
        <v>0</v>
      </c>
      <c r="V220" s="192">
        <f t="shared" si="56"/>
        <v>1</v>
      </c>
      <c r="W220" s="193">
        <f t="shared" si="66"/>
        <v>0</v>
      </c>
      <c r="X220" s="193">
        <f t="shared" si="57"/>
        <v>0</v>
      </c>
      <c r="Y220" s="193">
        <f t="shared" si="67"/>
        <v>0</v>
      </c>
      <c r="Z220" s="193">
        <f t="shared" si="57"/>
        <v>0</v>
      </c>
      <c r="AB220" s="169"/>
      <c r="AC220" s="169"/>
      <c r="AD220" s="170"/>
      <c r="AE220" s="169"/>
      <c r="AF220" s="170"/>
      <c r="AG220" s="171"/>
      <c r="AH220" s="172"/>
      <c r="AI220" s="172"/>
      <c r="AJ220" s="173"/>
      <c r="AK220" s="169"/>
      <c r="AL220" s="169"/>
      <c r="AM220" s="169"/>
      <c r="AN220" s="169"/>
    </row>
    <row r="221" spans="2:40" s="122" customFormat="1" ht="24" customHeight="1" outlineLevel="1">
      <c r="B221" s="194"/>
      <c r="C221" s="195"/>
      <c r="D221" s="196"/>
      <c r="E221" s="222" t="s">
        <v>327</v>
      </c>
      <c r="F221" s="223">
        <v>2896.31</v>
      </c>
      <c r="G221" s="179">
        <f t="shared" si="72"/>
        <v>0.98346689303904922</v>
      </c>
      <c r="H221" s="207" t="s">
        <v>142</v>
      </c>
      <c r="I221" s="181">
        <v>0</v>
      </c>
      <c r="J221" s="179">
        <f t="shared" si="65"/>
        <v>0</v>
      </c>
      <c r="K221" s="224">
        <v>0</v>
      </c>
      <c r="L221" s="235">
        <v>0</v>
      </c>
      <c r="M221" s="236">
        <v>60</v>
      </c>
      <c r="N221" s="186">
        <f t="shared" si="68"/>
        <v>0</v>
      </c>
      <c r="O221" s="187">
        <f t="shared" si="69"/>
        <v>0</v>
      </c>
      <c r="P221" s="188">
        <v>0</v>
      </c>
      <c r="Q221" s="189">
        <f t="shared" si="70"/>
        <v>0</v>
      </c>
      <c r="R221" s="225" t="s">
        <v>29</v>
      </c>
      <c r="S221" s="226" t="s">
        <v>285</v>
      </c>
      <c r="T221" s="181">
        <v>0</v>
      </c>
      <c r="U221" s="181">
        <v>0</v>
      </c>
      <c r="V221" s="192">
        <f t="shared" si="56"/>
        <v>1</v>
      </c>
      <c r="W221" s="193">
        <f t="shared" si="66"/>
        <v>0</v>
      </c>
      <c r="X221" s="193">
        <f t="shared" si="57"/>
        <v>0</v>
      </c>
      <c r="Y221" s="193">
        <f t="shared" si="67"/>
        <v>0</v>
      </c>
      <c r="Z221" s="193">
        <f t="shared" si="57"/>
        <v>0</v>
      </c>
      <c r="AB221" s="169"/>
      <c r="AC221" s="169"/>
      <c r="AD221" s="170"/>
      <c r="AE221" s="169"/>
      <c r="AF221" s="170"/>
      <c r="AG221" s="171"/>
      <c r="AH221" s="172"/>
      <c r="AI221" s="172"/>
      <c r="AJ221" s="173"/>
      <c r="AK221" s="169"/>
      <c r="AL221" s="169"/>
      <c r="AM221" s="169"/>
      <c r="AN221" s="169"/>
    </row>
    <row r="222" spans="2:40" s="122" customFormat="1" ht="24.75" customHeight="1" outlineLevel="1">
      <c r="B222" s="199"/>
      <c r="C222" s="200"/>
      <c r="D222" s="201"/>
      <c r="E222" s="222" t="s">
        <v>328</v>
      </c>
      <c r="F222" s="223">
        <v>1594896.4</v>
      </c>
      <c r="G222" s="179">
        <f t="shared" si="72"/>
        <v>541.56074702886247</v>
      </c>
      <c r="H222" s="207" t="s">
        <v>142</v>
      </c>
      <c r="I222" s="181">
        <v>0.04</v>
      </c>
      <c r="J222" s="179">
        <f t="shared" si="65"/>
        <v>63795.856</v>
      </c>
      <c r="K222" s="224">
        <v>63154.96</v>
      </c>
      <c r="L222" s="235">
        <v>2.5000000000000001E-2</v>
      </c>
      <c r="M222" s="236">
        <v>60</v>
      </c>
      <c r="N222" s="186">
        <f t="shared" si="68"/>
        <v>0</v>
      </c>
      <c r="O222" s="187">
        <f t="shared" si="69"/>
        <v>0</v>
      </c>
      <c r="P222" s="188">
        <v>0.04</v>
      </c>
      <c r="Q222" s="189">
        <f t="shared" si="70"/>
        <v>0</v>
      </c>
      <c r="R222" s="225" t="s">
        <v>29</v>
      </c>
      <c r="S222" s="226" t="s">
        <v>297</v>
      </c>
      <c r="T222" s="181">
        <v>0</v>
      </c>
      <c r="U222" s="181">
        <v>0</v>
      </c>
      <c r="V222" s="192">
        <f t="shared" si="56"/>
        <v>1</v>
      </c>
      <c r="W222" s="193">
        <f t="shared" si="66"/>
        <v>0</v>
      </c>
      <c r="X222" s="193">
        <f t="shared" si="57"/>
        <v>0</v>
      </c>
      <c r="Y222" s="193">
        <f t="shared" si="67"/>
        <v>0</v>
      </c>
      <c r="Z222" s="193">
        <f t="shared" si="57"/>
        <v>0</v>
      </c>
      <c r="AB222" s="169"/>
      <c r="AC222" s="169"/>
      <c r="AD222" s="170"/>
      <c r="AE222" s="169"/>
      <c r="AF222" s="170"/>
      <c r="AG222" s="171"/>
      <c r="AH222" s="172"/>
      <c r="AI222" s="172"/>
      <c r="AJ222" s="173"/>
      <c r="AK222" s="169"/>
      <c r="AL222" s="169"/>
      <c r="AM222" s="169"/>
      <c r="AN222" s="169"/>
    </row>
    <row r="223" spans="2:40" s="122" customFormat="1" ht="27" customHeight="1">
      <c r="B223" s="232">
        <v>2.6</v>
      </c>
      <c r="C223" s="203" t="s">
        <v>193</v>
      </c>
      <c r="D223" s="204"/>
      <c r="E223" s="205" t="s">
        <v>142</v>
      </c>
      <c r="F223" s="206">
        <f>SUM(F224:F238)</f>
        <v>10097.92</v>
      </c>
      <c r="G223" s="206">
        <f>IF(AND(F223&lt;&gt;0,$D$31&lt;&gt;0),F223/$D$31,0)</f>
        <v>3.428835314091681</v>
      </c>
      <c r="H223" s="228" cm="1">
        <f t="array" ref="H223">SUMPRODUCT((C38:D401="Superstructure: External Walls")*G38:G401)+SUMPRODUCT((C38:D401="Superstructure: Windows and External Doors")*G38:G401)</f>
        <v>656.877140916808</v>
      </c>
      <c r="I223" s="208" t="s">
        <v>142</v>
      </c>
      <c r="J223" s="209">
        <f>SUM(J224:J238)</f>
        <v>0</v>
      </c>
      <c r="K223" s="210" t="s">
        <v>142</v>
      </c>
      <c r="L223" s="233" t="s">
        <v>142</v>
      </c>
      <c r="M223" s="234" t="s">
        <v>142</v>
      </c>
      <c r="N223" s="213" t="s">
        <v>142</v>
      </c>
      <c r="O223" s="214">
        <f>SUM(O224:O238)</f>
        <v>10097.92</v>
      </c>
      <c r="P223" s="215" t="s">
        <v>142</v>
      </c>
      <c r="Q223" s="216">
        <f>SUM(Q224:Q238)</f>
        <v>0</v>
      </c>
      <c r="R223" s="217" t="s">
        <v>142</v>
      </c>
      <c r="S223" s="218" t="s">
        <v>142</v>
      </c>
      <c r="T223" s="219">
        <f>IF(W223&lt;&gt;0,W223/($F$276+$O$276),0)</f>
        <v>0</v>
      </c>
      <c r="U223" s="219">
        <f>IF(Y223&lt;&gt;0,Y223/($F$276+$O$276),0)</f>
        <v>0.24881787166139605</v>
      </c>
      <c r="V223" s="220">
        <f t="shared" si="56"/>
        <v>0.75118212833860398</v>
      </c>
      <c r="W223" s="221">
        <f>SUM(W224:W238)</f>
        <v>0</v>
      </c>
      <c r="X223" s="221">
        <f t="shared" si="57"/>
        <v>0</v>
      </c>
      <c r="Y223" s="221">
        <f>SUM(Y224:Y238)</f>
        <v>20195.84</v>
      </c>
      <c r="Z223" s="221">
        <f t="shared" si="57"/>
        <v>6.8576706281833619</v>
      </c>
      <c r="AB223" s="169"/>
      <c r="AC223" s="169"/>
      <c r="AD223" s="170"/>
      <c r="AE223" s="169"/>
      <c r="AF223" s="170"/>
      <c r="AG223" s="171"/>
      <c r="AH223" s="172"/>
      <c r="AI223" s="172"/>
      <c r="AJ223" s="173"/>
      <c r="AK223" s="169"/>
      <c r="AL223" s="169"/>
      <c r="AM223" s="169"/>
      <c r="AN223" s="169"/>
    </row>
    <row r="224" spans="2:40" s="122" customFormat="1" ht="15.6" hidden="1" customHeight="1" outlineLevel="1">
      <c r="B224" s="174">
        <v>2.6</v>
      </c>
      <c r="C224" s="175" t="s">
        <v>193</v>
      </c>
      <c r="D224" s="176"/>
      <c r="E224" s="222"/>
      <c r="F224" s="223"/>
      <c r="G224" s="179">
        <f>IF(AND(F224&lt;&gt;0,$D$31&lt;&gt;0),F224/$D$31,0)</f>
        <v>0</v>
      </c>
      <c r="H224" s="207" t="s">
        <v>142</v>
      </c>
      <c r="I224" s="181">
        <v>0</v>
      </c>
      <c r="J224" s="179">
        <f t="shared" ref="J224:J238" si="73">I224*F224</f>
        <v>0</v>
      </c>
      <c r="K224" s="224"/>
      <c r="L224" s="235"/>
      <c r="M224" s="236"/>
      <c r="N224" s="186">
        <f>IF(M224&lt;&gt;0,INT(59/M224),0)</f>
        <v>0</v>
      </c>
      <c r="O224" s="187">
        <f>F224*N224</f>
        <v>0</v>
      </c>
      <c r="P224" s="188">
        <v>0</v>
      </c>
      <c r="Q224" s="189">
        <f>O224*P224</f>
        <v>0</v>
      </c>
      <c r="R224" s="225"/>
      <c r="S224" s="226"/>
      <c r="T224" s="181">
        <v>0</v>
      </c>
      <c r="U224" s="181">
        <v>0</v>
      </c>
      <c r="V224" s="192">
        <f t="shared" si="56"/>
        <v>1</v>
      </c>
      <c r="W224" s="193">
        <f t="shared" ref="W224:W238" si="74">T224*(F224+O224)</f>
        <v>0</v>
      </c>
      <c r="X224" s="193">
        <f t="shared" si="57"/>
        <v>0</v>
      </c>
      <c r="Y224" s="193">
        <f t="shared" ref="Y224:Y238" si="75">U224*(F224+O224)</f>
        <v>0</v>
      </c>
      <c r="Z224" s="193">
        <f t="shared" si="57"/>
        <v>0</v>
      </c>
      <c r="AB224" s="169"/>
      <c r="AC224" s="169"/>
      <c r="AD224" s="170"/>
      <c r="AE224" s="169"/>
      <c r="AF224" s="170"/>
      <c r="AG224" s="171"/>
      <c r="AH224" s="172"/>
      <c r="AI224" s="172"/>
      <c r="AJ224" s="173"/>
      <c r="AK224" s="169"/>
      <c r="AL224" s="169"/>
      <c r="AM224" s="169"/>
      <c r="AN224" s="169"/>
    </row>
    <row r="225" spans="2:40" s="122" customFormat="1" ht="15.6" hidden="1" customHeight="1" outlineLevel="1">
      <c r="B225" s="194"/>
      <c r="C225" s="195"/>
      <c r="D225" s="196"/>
      <c r="E225" s="222"/>
      <c r="F225" s="223"/>
      <c r="G225" s="179">
        <f>IF(AND(F225&lt;&gt;0,$D$31&lt;&gt;0),F225/$D$31,0)</f>
        <v>0</v>
      </c>
      <c r="H225" s="207" t="s">
        <v>142</v>
      </c>
      <c r="I225" s="181">
        <v>0</v>
      </c>
      <c r="J225" s="179">
        <f t="shared" si="73"/>
        <v>0</v>
      </c>
      <c r="K225" s="224"/>
      <c r="L225" s="235"/>
      <c r="M225" s="236"/>
      <c r="N225" s="186">
        <f t="shared" ref="N225:N238" si="76">IF(M225&lt;&gt;0,INT(59/M225),0)</f>
        <v>0</v>
      </c>
      <c r="O225" s="187">
        <f t="shared" ref="O225:O238" si="77">F225*N225</f>
        <v>0</v>
      </c>
      <c r="P225" s="188">
        <v>0</v>
      </c>
      <c r="Q225" s="189">
        <f t="shared" ref="Q225:Q238" si="78">O225*P225</f>
        <v>0</v>
      </c>
      <c r="R225" s="225"/>
      <c r="S225" s="226"/>
      <c r="T225" s="181">
        <v>0</v>
      </c>
      <c r="U225" s="181">
        <v>0</v>
      </c>
      <c r="V225" s="192">
        <f t="shared" si="56"/>
        <v>1</v>
      </c>
      <c r="W225" s="193">
        <f t="shared" si="74"/>
        <v>0</v>
      </c>
      <c r="X225" s="193">
        <f t="shared" si="57"/>
        <v>0</v>
      </c>
      <c r="Y225" s="193">
        <f t="shared" si="75"/>
        <v>0</v>
      </c>
      <c r="Z225" s="193">
        <f t="shared" si="57"/>
        <v>0</v>
      </c>
      <c r="AB225" s="169"/>
      <c r="AC225" s="169"/>
      <c r="AD225" s="170"/>
      <c r="AE225" s="169"/>
      <c r="AF225" s="170"/>
      <c r="AG225" s="171"/>
      <c r="AH225" s="172"/>
      <c r="AI225" s="172"/>
      <c r="AJ225" s="173"/>
      <c r="AK225" s="169"/>
      <c r="AL225" s="169"/>
      <c r="AM225" s="169"/>
      <c r="AN225" s="169"/>
    </row>
    <row r="226" spans="2:40" s="122" customFormat="1" ht="15.6" hidden="1" customHeight="1" outlineLevel="1">
      <c r="B226" s="194"/>
      <c r="C226" s="195"/>
      <c r="D226" s="196"/>
      <c r="E226" s="222"/>
      <c r="F226" s="223"/>
      <c r="G226" s="179">
        <f t="shared" ref="G226:G237" si="79">IF(AND(F226&lt;&gt;0,$D$31&lt;&gt;0),F226/$D$31,0)</f>
        <v>0</v>
      </c>
      <c r="H226" s="207" t="s">
        <v>142</v>
      </c>
      <c r="I226" s="181">
        <v>0</v>
      </c>
      <c r="J226" s="179">
        <f t="shared" si="73"/>
        <v>0</v>
      </c>
      <c r="K226" s="224"/>
      <c r="L226" s="235"/>
      <c r="M226" s="236"/>
      <c r="N226" s="186">
        <f t="shared" si="76"/>
        <v>0</v>
      </c>
      <c r="O226" s="187">
        <f t="shared" si="77"/>
        <v>0</v>
      </c>
      <c r="P226" s="188">
        <v>0</v>
      </c>
      <c r="Q226" s="189">
        <f t="shared" si="78"/>
        <v>0</v>
      </c>
      <c r="R226" s="225"/>
      <c r="S226" s="226"/>
      <c r="T226" s="181">
        <v>0</v>
      </c>
      <c r="U226" s="181">
        <v>0</v>
      </c>
      <c r="V226" s="192">
        <f t="shared" si="56"/>
        <v>1</v>
      </c>
      <c r="W226" s="193">
        <f t="shared" si="74"/>
        <v>0</v>
      </c>
      <c r="X226" s="193">
        <f t="shared" si="57"/>
        <v>0</v>
      </c>
      <c r="Y226" s="193">
        <f t="shared" si="75"/>
        <v>0</v>
      </c>
      <c r="Z226" s="193">
        <f t="shared" si="57"/>
        <v>0</v>
      </c>
      <c r="AB226" s="169"/>
      <c r="AC226" s="169"/>
      <c r="AD226" s="170"/>
      <c r="AE226" s="169"/>
      <c r="AF226" s="170"/>
      <c r="AG226" s="171"/>
      <c r="AH226" s="172"/>
      <c r="AI226" s="172"/>
      <c r="AJ226" s="173"/>
      <c r="AK226" s="169"/>
      <c r="AL226" s="169"/>
      <c r="AM226" s="169"/>
      <c r="AN226" s="169"/>
    </row>
    <row r="227" spans="2:40" s="122" customFormat="1" ht="15.6" hidden="1" customHeight="1" outlineLevel="1">
      <c r="B227" s="194"/>
      <c r="C227" s="195"/>
      <c r="D227" s="196"/>
      <c r="E227" s="222"/>
      <c r="F227" s="223"/>
      <c r="G227" s="179">
        <f t="shared" si="79"/>
        <v>0</v>
      </c>
      <c r="H227" s="207" t="s">
        <v>142</v>
      </c>
      <c r="I227" s="181">
        <v>0</v>
      </c>
      <c r="J227" s="179">
        <f t="shared" si="73"/>
        <v>0</v>
      </c>
      <c r="K227" s="224"/>
      <c r="L227" s="235"/>
      <c r="M227" s="236"/>
      <c r="N227" s="186">
        <f t="shared" si="76"/>
        <v>0</v>
      </c>
      <c r="O227" s="187">
        <f t="shared" si="77"/>
        <v>0</v>
      </c>
      <c r="P227" s="188">
        <v>0</v>
      </c>
      <c r="Q227" s="189">
        <f t="shared" si="78"/>
        <v>0</v>
      </c>
      <c r="R227" s="225"/>
      <c r="S227" s="226"/>
      <c r="T227" s="181">
        <v>0</v>
      </c>
      <c r="U227" s="181">
        <v>0</v>
      </c>
      <c r="V227" s="192">
        <f t="shared" si="56"/>
        <v>1</v>
      </c>
      <c r="W227" s="193">
        <f t="shared" si="74"/>
        <v>0</v>
      </c>
      <c r="X227" s="193">
        <f t="shared" si="57"/>
        <v>0</v>
      </c>
      <c r="Y227" s="193">
        <f t="shared" si="75"/>
        <v>0</v>
      </c>
      <c r="Z227" s="193">
        <f t="shared" si="57"/>
        <v>0</v>
      </c>
      <c r="AB227" s="169"/>
      <c r="AC227" s="169"/>
      <c r="AD227" s="170"/>
      <c r="AE227" s="169"/>
      <c r="AF227" s="170"/>
      <c r="AG227" s="171"/>
      <c r="AH227" s="172"/>
      <c r="AI227" s="172"/>
      <c r="AJ227" s="173"/>
      <c r="AK227" s="169"/>
      <c r="AL227" s="169"/>
      <c r="AM227" s="169"/>
      <c r="AN227" s="169"/>
    </row>
    <row r="228" spans="2:40" s="122" customFormat="1" ht="15.6" hidden="1" customHeight="1" outlineLevel="1">
      <c r="B228" s="194"/>
      <c r="C228" s="195"/>
      <c r="D228" s="196"/>
      <c r="E228" s="222"/>
      <c r="F228" s="223"/>
      <c r="G228" s="179">
        <f t="shared" si="79"/>
        <v>0</v>
      </c>
      <c r="H228" s="207" t="s">
        <v>142</v>
      </c>
      <c r="I228" s="181">
        <v>0</v>
      </c>
      <c r="J228" s="179">
        <f t="shared" si="73"/>
        <v>0</v>
      </c>
      <c r="K228" s="224"/>
      <c r="L228" s="235"/>
      <c r="M228" s="236"/>
      <c r="N228" s="186">
        <f t="shared" si="76"/>
        <v>0</v>
      </c>
      <c r="O228" s="187">
        <f t="shared" si="77"/>
        <v>0</v>
      </c>
      <c r="P228" s="188">
        <v>0</v>
      </c>
      <c r="Q228" s="189">
        <f t="shared" si="78"/>
        <v>0</v>
      </c>
      <c r="R228" s="225"/>
      <c r="S228" s="226"/>
      <c r="T228" s="181">
        <v>0</v>
      </c>
      <c r="U228" s="181">
        <v>0</v>
      </c>
      <c r="V228" s="192">
        <f t="shared" si="56"/>
        <v>1</v>
      </c>
      <c r="W228" s="193">
        <f t="shared" si="74"/>
        <v>0</v>
      </c>
      <c r="X228" s="193">
        <f t="shared" si="57"/>
        <v>0</v>
      </c>
      <c r="Y228" s="193">
        <f t="shared" si="75"/>
        <v>0</v>
      </c>
      <c r="Z228" s="193">
        <f t="shared" si="57"/>
        <v>0</v>
      </c>
      <c r="AB228" s="169"/>
      <c r="AC228" s="169"/>
      <c r="AD228" s="170"/>
      <c r="AE228" s="169"/>
      <c r="AF228" s="170"/>
      <c r="AG228" s="171"/>
      <c r="AH228" s="172"/>
      <c r="AI228" s="172"/>
      <c r="AJ228" s="173"/>
      <c r="AK228" s="169"/>
      <c r="AL228" s="169"/>
      <c r="AM228" s="169"/>
      <c r="AN228" s="169"/>
    </row>
    <row r="229" spans="2:40" s="122" customFormat="1" ht="15.6" hidden="1" customHeight="1" outlineLevel="1">
      <c r="B229" s="194"/>
      <c r="C229" s="195"/>
      <c r="D229" s="196"/>
      <c r="E229" s="222"/>
      <c r="F229" s="223"/>
      <c r="G229" s="179">
        <f t="shared" si="79"/>
        <v>0</v>
      </c>
      <c r="H229" s="207" t="s">
        <v>142</v>
      </c>
      <c r="I229" s="181">
        <v>0</v>
      </c>
      <c r="J229" s="179">
        <f t="shared" si="73"/>
        <v>0</v>
      </c>
      <c r="K229" s="224"/>
      <c r="L229" s="235"/>
      <c r="M229" s="236"/>
      <c r="N229" s="186">
        <f t="shared" si="76"/>
        <v>0</v>
      </c>
      <c r="O229" s="187">
        <f t="shared" si="77"/>
        <v>0</v>
      </c>
      <c r="P229" s="188">
        <v>0</v>
      </c>
      <c r="Q229" s="189">
        <f t="shared" si="78"/>
        <v>0</v>
      </c>
      <c r="R229" s="225"/>
      <c r="S229" s="226"/>
      <c r="T229" s="181">
        <v>0</v>
      </c>
      <c r="U229" s="181">
        <v>0</v>
      </c>
      <c r="V229" s="192">
        <f t="shared" si="56"/>
        <v>1</v>
      </c>
      <c r="W229" s="193">
        <f t="shared" si="74"/>
        <v>0</v>
      </c>
      <c r="X229" s="193">
        <f t="shared" si="57"/>
        <v>0</v>
      </c>
      <c r="Y229" s="193">
        <f t="shared" si="75"/>
        <v>0</v>
      </c>
      <c r="Z229" s="193">
        <f t="shared" si="57"/>
        <v>0</v>
      </c>
      <c r="AB229" s="169"/>
      <c r="AC229" s="169"/>
      <c r="AD229" s="170"/>
      <c r="AE229" s="169"/>
      <c r="AF229" s="170"/>
      <c r="AG229" s="171"/>
      <c r="AH229" s="172"/>
      <c r="AI229" s="172"/>
      <c r="AJ229" s="173"/>
      <c r="AK229" s="169"/>
      <c r="AL229" s="169"/>
      <c r="AM229" s="169"/>
      <c r="AN229" s="169"/>
    </row>
    <row r="230" spans="2:40" s="122" customFormat="1" ht="15.6" hidden="1" customHeight="1" outlineLevel="1">
      <c r="B230" s="194"/>
      <c r="C230" s="195"/>
      <c r="D230" s="196"/>
      <c r="E230" s="222"/>
      <c r="F230" s="223"/>
      <c r="G230" s="179">
        <f t="shared" si="79"/>
        <v>0</v>
      </c>
      <c r="H230" s="207" t="s">
        <v>142</v>
      </c>
      <c r="I230" s="181">
        <v>0</v>
      </c>
      <c r="J230" s="179">
        <f t="shared" si="73"/>
        <v>0</v>
      </c>
      <c r="K230" s="224"/>
      <c r="L230" s="235"/>
      <c r="M230" s="236"/>
      <c r="N230" s="186">
        <f t="shared" si="76"/>
        <v>0</v>
      </c>
      <c r="O230" s="187">
        <f t="shared" si="77"/>
        <v>0</v>
      </c>
      <c r="P230" s="188">
        <v>0</v>
      </c>
      <c r="Q230" s="189">
        <f t="shared" si="78"/>
        <v>0</v>
      </c>
      <c r="R230" s="225"/>
      <c r="S230" s="226"/>
      <c r="T230" s="181">
        <v>0</v>
      </c>
      <c r="U230" s="181">
        <v>0</v>
      </c>
      <c r="V230" s="192">
        <f t="shared" si="56"/>
        <v>1</v>
      </c>
      <c r="W230" s="193">
        <f t="shared" si="74"/>
        <v>0</v>
      </c>
      <c r="X230" s="193">
        <f t="shared" si="57"/>
        <v>0</v>
      </c>
      <c r="Y230" s="193">
        <f t="shared" si="75"/>
        <v>0</v>
      </c>
      <c r="Z230" s="193">
        <f t="shared" si="57"/>
        <v>0</v>
      </c>
      <c r="AB230" s="169"/>
      <c r="AC230" s="169"/>
      <c r="AD230" s="170"/>
      <c r="AE230" s="169"/>
      <c r="AF230" s="170"/>
      <c r="AG230" s="171"/>
      <c r="AH230" s="172"/>
      <c r="AI230" s="172"/>
      <c r="AJ230" s="173"/>
      <c r="AK230" s="169"/>
      <c r="AL230" s="169"/>
      <c r="AM230" s="169"/>
      <c r="AN230" s="169"/>
    </row>
    <row r="231" spans="2:40" s="122" customFormat="1" ht="15.6" hidden="1" customHeight="1" outlineLevel="1">
      <c r="B231" s="194"/>
      <c r="C231" s="195"/>
      <c r="D231" s="196"/>
      <c r="E231" s="222"/>
      <c r="F231" s="223"/>
      <c r="G231" s="179">
        <f t="shared" si="79"/>
        <v>0</v>
      </c>
      <c r="H231" s="207" t="s">
        <v>142</v>
      </c>
      <c r="I231" s="181">
        <v>0</v>
      </c>
      <c r="J231" s="179">
        <f t="shared" si="73"/>
        <v>0</v>
      </c>
      <c r="K231" s="224"/>
      <c r="L231" s="235"/>
      <c r="M231" s="236"/>
      <c r="N231" s="186">
        <f t="shared" si="76"/>
        <v>0</v>
      </c>
      <c r="O231" s="187">
        <f t="shared" si="77"/>
        <v>0</v>
      </c>
      <c r="P231" s="188">
        <v>0</v>
      </c>
      <c r="Q231" s="189">
        <f t="shared" si="78"/>
        <v>0</v>
      </c>
      <c r="R231" s="225"/>
      <c r="S231" s="226"/>
      <c r="T231" s="181">
        <v>0</v>
      </c>
      <c r="U231" s="181">
        <v>0</v>
      </c>
      <c r="V231" s="192">
        <f t="shared" si="56"/>
        <v>1</v>
      </c>
      <c r="W231" s="193">
        <f t="shared" si="74"/>
        <v>0</v>
      </c>
      <c r="X231" s="193">
        <f t="shared" si="57"/>
        <v>0</v>
      </c>
      <c r="Y231" s="193">
        <f t="shared" si="75"/>
        <v>0</v>
      </c>
      <c r="Z231" s="193">
        <f t="shared" si="57"/>
        <v>0</v>
      </c>
      <c r="AB231" s="169"/>
      <c r="AC231" s="169"/>
      <c r="AD231" s="170"/>
      <c r="AE231" s="169"/>
      <c r="AF231" s="170"/>
      <c r="AG231" s="171"/>
      <c r="AH231" s="172"/>
      <c r="AI231" s="172"/>
      <c r="AJ231" s="173"/>
      <c r="AK231" s="169"/>
      <c r="AL231" s="169"/>
      <c r="AM231" s="169"/>
      <c r="AN231" s="169"/>
    </row>
    <row r="232" spans="2:40" s="122" customFormat="1" ht="15.6" hidden="1" customHeight="1" outlineLevel="1">
      <c r="B232" s="194"/>
      <c r="C232" s="195"/>
      <c r="D232" s="196"/>
      <c r="E232" s="222"/>
      <c r="F232" s="223"/>
      <c r="G232" s="179">
        <f t="shared" si="79"/>
        <v>0</v>
      </c>
      <c r="H232" s="207" t="s">
        <v>142</v>
      </c>
      <c r="I232" s="181">
        <v>0</v>
      </c>
      <c r="J232" s="179">
        <f t="shared" si="73"/>
        <v>0</v>
      </c>
      <c r="K232" s="224"/>
      <c r="L232" s="235"/>
      <c r="M232" s="236"/>
      <c r="N232" s="186">
        <f t="shared" si="76"/>
        <v>0</v>
      </c>
      <c r="O232" s="187">
        <f t="shared" si="77"/>
        <v>0</v>
      </c>
      <c r="P232" s="188">
        <v>0</v>
      </c>
      <c r="Q232" s="189">
        <f t="shared" si="78"/>
        <v>0</v>
      </c>
      <c r="R232" s="225"/>
      <c r="S232" s="226"/>
      <c r="T232" s="181">
        <v>0</v>
      </c>
      <c r="U232" s="181">
        <v>0</v>
      </c>
      <c r="V232" s="192">
        <f t="shared" ref="V232:V295" si="80">1-T232-U232</f>
        <v>1</v>
      </c>
      <c r="W232" s="193">
        <f t="shared" si="74"/>
        <v>0</v>
      </c>
      <c r="X232" s="193">
        <f t="shared" ref="X232:Z295" si="81">IF(AND(W232&lt;&gt;0,$D$31&lt;&gt;0),W232/$D$31,0)</f>
        <v>0</v>
      </c>
      <c r="Y232" s="193">
        <f t="shared" si="75"/>
        <v>0</v>
      </c>
      <c r="Z232" s="193">
        <f t="shared" si="81"/>
        <v>0</v>
      </c>
      <c r="AB232" s="169"/>
      <c r="AC232" s="169"/>
      <c r="AD232" s="170"/>
      <c r="AE232" s="169"/>
      <c r="AF232" s="170"/>
      <c r="AG232" s="171"/>
      <c r="AH232" s="172"/>
      <c r="AI232" s="172"/>
      <c r="AJ232" s="173"/>
      <c r="AK232" s="169"/>
      <c r="AL232" s="169"/>
      <c r="AM232" s="169"/>
      <c r="AN232" s="169"/>
    </row>
    <row r="233" spans="2:40" s="122" customFormat="1" ht="15.6" hidden="1" customHeight="1" outlineLevel="1">
      <c r="B233" s="194"/>
      <c r="C233" s="195"/>
      <c r="D233" s="196"/>
      <c r="E233" s="222"/>
      <c r="F233" s="223"/>
      <c r="G233" s="179">
        <f t="shared" si="79"/>
        <v>0</v>
      </c>
      <c r="H233" s="207" t="s">
        <v>142</v>
      </c>
      <c r="I233" s="181">
        <v>0</v>
      </c>
      <c r="J233" s="179">
        <f t="shared" si="73"/>
        <v>0</v>
      </c>
      <c r="K233" s="224"/>
      <c r="L233" s="235"/>
      <c r="M233" s="236"/>
      <c r="N233" s="186">
        <f t="shared" si="76"/>
        <v>0</v>
      </c>
      <c r="O233" s="187">
        <f t="shared" si="77"/>
        <v>0</v>
      </c>
      <c r="P233" s="188">
        <v>0</v>
      </c>
      <c r="Q233" s="189">
        <f t="shared" si="78"/>
        <v>0</v>
      </c>
      <c r="R233" s="225"/>
      <c r="S233" s="226"/>
      <c r="T233" s="181">
        <v>0</v>
      </c>
      <c r="U233" s="181">
        <v>0</v>
      </c>
      <c r="V233" s="192">
        <f t="shared" si="80"/>
        <v>1</v>
      </c>
      <c r="W233" s="193">
        <f t="shared" si="74"/>
        <v>0</v>
      </c>
      <c r="X233" s="193">
        <f t="shared" si="81"/>
        <v>0</v>
      </c>
      <c r="Y233" s="193">
        <f t="shared" si="75"/>
        <v>0</v>
      </c>
      <c r="Z233" s="193">
        <f t="shared" si="81"/>
        <v>0</v>
      </c>
      <c r="AB233" s="169"/>
      <c r="AC233" s="169"/>
      <c r="AD233" s="170"/>
      <c r="AE233" s="169"/>
      <c r="AF233" s="170"/>
      <c r="AG233" s="171"/>
      <c r="AH233" s="172"/>
      <c r="AI233" s="172"/>
      <c r="AJ233" s="173"/>
      <c r="AK233" s="169"/>
      <c r="AL233" s="169"/>
      <c r="AM233" s="169"/>
      <c r="AN233" s="169"/>
    </row>
    <row r="234" spans="2:40" s="122" customFormat="1" ht="15.6" hidden="1" customHeight="1" outlineLevel="1">
      <c r="B234" s="194"/>
      <c r="C234" s="195"/>
      <c r="D234" s="196"/>
      <c r="E234" s="222"/>
      <c r="F234" s="223"/>
      <c r="G234" s="179">
        <f t="shared" si="79"/>
        <v>0</v>
      </c>
      <c r="H234" s="207" t="s">
        <v>142</v>
      </c>
      <c r="I234" s="181">
        <v>0</v>
      </c>
      <c r="J234" s="179">
        <f t="shared" si="73"/>
        <v>0</v>
      </c>
      <c r="K234" s="224"/>
      <c r="L234" s="235"/>
      <c r="M234" s="236"/>
      <c r="N234" s="186">
        <f t="shared" si="76"/>
        <v>0</v>
      </c>
      <c r="O234" s="187">
        <f t="shared" si="77"/>
        <v>0</v>
      </c>
      <c r="P234" s="188">
        <v>0</v>
      </c>
      <c r="Q234" s="189">
        <f t="shared" si="78"/>
        <v>0</v>
      </c>
      <c r="R234" s="225"/>
      <c r="S234" s="226"/>
      <c r="T234" s="181">
        <v>0</v>
      </c>
      <c r="U234" s="181">
        <v>0</v>
      </c>
      <c r="V234" s="192">
        <f t="shared" si="80"/>
        <v>1</v>
      </c>
      <c r="W234" s="193">
        <f t="shared" si="74"/>
        <v>0</v>
      </c>
      <c r="X234" s="193">
        <f t="shared" si="81"/>
        <v>0</v>
      </c>
      <c r="Y234" s="193">
        <f t="shared" si="75"/>
        <v>0</v>
      </c>
      <c r="Z234" s="193">
        <f t="shared" si="81"/>
        <v>0</v>
      </c>
      <c r="AB234" s="169"/>
      <c r="AC234" s="169"/>
      <c r="AD234" s="170"/>
      <c r="AE234" s="169"/>
      <c r="AF234" s="170"/>
      <c r="AG234" s="171"/>
      <c r="AH234" s="172"/>
      <c r="AI234" s="172"/>
      <c r="AJ234" s="173"/>
      <c r="AK234" s="169"/>
      <c r="AL234" s="169"/>
      <c r="AM234" s="169"/>
      <c r="AN234" s="169"/>
    </row>
    <row r="235" spans="2:40" s="122" customFormat="1" ht="15.6" hidden="1" customHeight="1" outlineLevel="1">
      <c r="B235" s="194"/>
      <c r="C235" s="195"/>
      <c r="D235" s="196"/>
      <c r="E235" s="222"/>
      <c r="F235" s="223"/>
      <c r="G235" s="179">
        <f t="shared" si="79"/>
        <v>0</v>
      </c>
      <c r="H235" s="207" t="s">
        <v>142</v>
      </c>
      <c r="I235" s="181">
        <v>0</v>
      </c>
      <c r="J235" s="179">
        <f t="shared" si="73"/>
        <v>0</v>
      </c>
      <c r="K235" s="224"/>
      <c r="L235" s="235"/>
      <c r="M235" s="236"/>
      <c r="N235" s="186">
        <f t="shared" si="76"/>
        <v>0</v>
      </c>
      <c r="O235" s="187">
        <f t="shared" si="77"/>
        <v>0</v>
      </c>
      <c r="P235" s="188">
        <v>0</v>
      </c>
      <c r="Q235" s="189">
        <f t="shared" si="78"/>
        <v>0</v>
      </c>
      <c r="R235" s="225"/>
      <c r="S235" s="226"/>
      <c r="T235" s="181">
        <v>0</v>
      </c>
      <c r="U235" s="181">
        <v>0</v>
      </c>
      <c r="V235" s="192">
        <f t="shared" si="80"/>
        <v>1</v>
      </c>
      <c r="W235" s="193">
        <f t="shared" si="74"/>
        <v>0</v>
      </c>
      <c r="X235" s="193">
        <f t="shared" si="81"/>
        <v>0</v>
      </c>
      <c r="Y235" s="193">
        <f t="shared" si="75"/>
        <v>0</v>
      </c>
      <c r="Z235" s="193">
        <f t="shared" si="81"/>
        <v>0</v>
      </c>
      <c r="AB235" s="169"/>
      <c r="AC235" s="169"/>
      <c r="AD235" s="170"/>
      <c r="AE235" s="169"/>
      <c r="AF235" s="170"/>
      <c r="AG235" s="171"/>
      <c r="AH235" s="172"/>
      <c r="AI235" s="172"/>
      <c r="AJ235" s="173"/>
      <c r="AK235" s="169"/>
      <c r="AL235" s="169"/>
      <c r="AM235" s="169"/>
      <c r="AN235" s="169"/>
    </row>
    <row r="236" spans="2:40" s="122" customFormat="1" ht="15.6" hidden="1" customHeight="1" outlineLevel="1">
      <c r="B236" s="194"/>
      <c r="C236" s="195"/>
      <c r="D236" s="196"/>
      <c r="E236" s="222"/>
      <c r="F236" s="223"/>
      <c r="G236" s="179">
        <f t="shared" si="79"/>
        <v>0</v>
      </c>
      <c r="H236" s="207" t="s">
        <v>142</v>
      </c>
      <c r="I236" s="181">
        <v>0</v>
      </c>
      <c r="J236" s="179">
        <f t="shared" si="73"/>
        <v>0</v>
      </c>
      <c r="K236" s="224"/>
      <c r="L236" s="235"/>
      <c r="M236" s="236"/>
      <c r="N236" s="186">
        <f t="shared" si="76"/>
        <v>0</v>
      </c>
      <c r="O236" s="187">
        <f t="shared" si="77"/>
        <v>0</v>
      </c>
      <c r="P236" s="188">
        <v>0</v>
      </c>
      <c r="Q236" s="189">
        <f t="shared" si="78"/>
        <v>0</v>
      </c>
      <c r="R236" s="225"/>
      <c r="S236" s="226"/>
      <c r="T236" s="181">
        <v>0</v>
      </c>
      <c r="U236" s="181">
        <v>0</v>
      </c>
      <c r="V236" s="192">
        <f t="shared" si="80"/>
        <v>1</v>
      </c>
      <c r="W236" s="193">
        <f t="shared" si="74"/>
        <v>0</v>
      </c>
      <c r="X236" s="193">
        <f t="shared" si="81"/>
        <v>0</v>
      </c>
      <c r="Y236" s="193">
        <f t="shared" si="75"/>
        <v>0</v>
      </c>
      <c r="Z236" s="193">
        <f t="shared" si="81"/>
        <v>0</v>
      </c>
      <c r="AB236" s="169"/>
      <c r="AC236" s="169"/>
      <c r="AD236" s="170"/>
      <c r="AE236" s="169"/>
      <c r="AF236" s="170"/>
      <c r="AG236" s="171"/>
      <c r="AH236" s="172"/>
      <c r="AI236" s="172"/>
      <c r="AJ236" s="173"/>
      <c r="AK236" s="169"/>
      <c r="AL236" s="169"/>
      <c r="AM236" s="169"/>
      <c r="AN236" s="169"/>
    </row>
    <row r="237" spans="2:40" s="122" customFormat="1" ht="15.6" hidden="1" customHeight="1" outlineLevel="1">
      <c r="B237" s="194"/>
      <c r="C237" s="195"/>
      <c r="D237" s="196"/>
      <c r="E237" s="222"/>
      <c r="F237" s="223"/>
      <c r="G237" s="179">
        <f t="shared" si="79"/>
        <v>0</v>
      </c>
      <c r="H237" s="207" t="s">
        <v>142</v>
      </c>
      <c r="I237" s="181">
        <v>0</v>
      </c>
      <c r="J237" s="179">
        <f t="shared" si="73"/>
        <v>0</v>
      </c>
      <c r="K237" s="224"/>
      <c r="L237" s="235"/>
      <c r="M237" s="236"/>
      <c r="N237" s="186">
        <f t="shared" si="76"/>
        <v>0</v>
      </c>
      <c r="O237" s="187">
        <f t="shared" si="77"/>
        <v>0</v>
      </c>
      <c r="P237" s="188">
        <v>0</v>
      </c>
      <c r="Q237" s="189">
        <f t="shared" si="78"/>
        <v>0</v>
      </c>
      <c r="R237" s="225"/>
      <c r="S237" s="226"/>
      <c r="T237" s="181">
        <v>0</v>
      </c>
      <c r="U237" s="181">
        <v>0</v>
      </c>
      <c r="V237" s="192">
        <f t="shared" si="80"/>
        <v>1</v>
      </c>
      <c r="W237" s="193">
        <f t="shared" si="74"/>
        <v>0</v>
      </c>
      <c r="X237" s="193">
        <f t="shared" si="81"/>
        <v>0</v>
      </c>
      <c r="Y237" s="193">
        <f t="shared" si="75"/>
        <v>0</v>
      </c>
      <c r="Z237" s="193">
        <f t="shared" si="81"/>
        <v>0</v>
      </c>
      <c r="AB237" s="169"/>
      <c r="AC237" s="169"/>
      <c r="AD237" s="170"/>
      <c r="AE237" s="169"/>
      <c r="AF237" s="170"/>
      <c r="AG237" s="171"/>
      <c r="AH237" s="172"/>
      <c r="AI237" s="172"/>
      <c r="AJ237" s="173"/>
      <c r="AK237" s="169"/>
      <c r="AL237" s="169"/>
      <c r="AM237" s="169"/>
      <c r="AN237" s="169"/>
    </row>
    <row r="238" spans="2:40" s="122" customFormat="1" ht="24" customHeight="1" outlineLevel="1">
      <c r="B238" s="199"/>
      <c r="C238" s="200"/>
      <c r="D238" s="201"/>
      <c r="E238" s="222" t="s">
        <v>329</v>
      </c>
      <c r="F238" s="223">
        <v>10097.92</v>
      </c>
      <c r="G238" s="179">
        <f>IF(AND(F238&lt;&gt;0,$D$31&lt;&gt;0),F238/$D$31,0)</f>
        <v>3.428835314091681</v>
      </c>
      <c r="H238" s="207" t="s">
        <v>142</v>
      </c>
      <c r="I238" s="181">
        <v>0</v>
      </c>
      <c r="J238" s="179">
        <f t="shared" si="73"/>
        <v>0</v>
      </c>
      <c r="K238" s="224">
        <v>0</v>
      </c>
      <c r="L238" s="235">
        <v>0</v>
      </c>
      <c r="M238" s="236">
        <v>40</v>
      </c>
      <c r="N238" s="186">
        <f t="shared" si="76"/>
        <v>1</v>
      </c>
      <c r="O238" s="187">
        <f t="shared" si="77"/>
        <v>10097.92</v>
      </c>
      <c r="P238" s="188">
        <v>0</v>
      </c>
      <c r="Q238" s="189">
        <f t="shared" si="78"/>
        <v>0</v>
      </c>
      <c r="R238" s="225" t="s">
        <v>29</v>
      </c>
      <c r="S238" s="226" t="s">
        <v>330</v>
      </c>
      <c r="T238" s="181">
        <v>0</v>
      </c>
      <c r="U238" s="181">
        <v>1</v>
      </c>
      <c r="V238" s="192">
        <f t="shared" si="80"/>
        <v>0</v>
      </c>
      <c r="W238" s="193">
        <f t="shared" si="74"/>
        <v>0</v>
      </c>
      <c r="X238" s="193">
        <f t="shared" si="81"/>
        <v>0</v>
      </c>
      <c r="Y238" s="193">
        <f t="shared" si="75"/>
        <v>20195.84</v>
      </c>
      <c r="Z238" s="193">
        <f t="shared" si="81"/>
        <v>6.8576706281833619</v>
      </c>
      <c r="AB238" s="169"/>
      <c r="AC238" s="169"/>
      <c r="AD238" s="170"/>
      <c r="AE238" s="169"/>
      <c r="AF238" s="170"/>
      <c r="AG238" s="171"/>
      <c r="AH238" s="172"/>
      <c r="AI238" s="172"/>
      <c r="AJ238" s="173"/>
      <c r="AK238" s="169"/>
      <c r="AL238" s="169"/>
      <c r="AM238" s="169"/>
      <c r="AN238" s="169"/>
    </row>
    <row r="239" spans="2:40" s="122" customFormat="1" ht="35.1" customHeight="1">
      <c r="B239" s="232">
        <v>2.7</v>
      </c>
      <c r="C239" s="203" t="s">
        <v>194</v>
      </c>
      <c r="D239" s="204"/>
      <c r="E239" s="205" t="s">
        <v>142</v>
      </c>
      <c r="F239" s="206">
        <f>SUM(F240:F259)</f>
        <v>1037518.7400000001</v>
      </c>
      <c r="G239" s="206">
        <f>IF(AND(F239&lt;&gt;0,$D$31&lt;&gt;0),F239/$D$31,0)</f>
        <v>352.29838370118847</v>
      </c>
      <c r="H239" s="228" cm="1">
        <f t="array" ref="H239">SUMPRODUCT((C38:D401="Superstructure: Internal Doors")*G38:G401)+SUMPRODUCT((C38:D401="Superstructure: Internal Walls and Partitions")*G38:G401)</f>
        <v>465.91491001697796</v>
      </c>
      <c r="I239" s="208" t="s">
        <v>142</v>
      </c>
      <c r="J239" s="209">
        <f>SUM(J240:J259)</f>
        <v>109667.81010000003</v>
      </c>
      <c r="K239" s="210" t="s">
        <v>142</v>
      </c>
      <c r="L239" s="233" t="s">
        <v>142</v>
      </c>
      <c r="M239" s="234" t="s">
        <v>142</v>
      </c>
      <c r="N239" s="213" t="s">
        <v>142</v>
      </c>
      <c r="O239" s="214">
        <f>SUM(O240:O259)</f>
        <v>279194.14</v>
      </c>
      <c r="P239" s="215" t="s">
        <v>142</v>
      </c>
      <c r="Q239" s="216">
        <f>SUM(Q240:Q259)</f>
        <v>34946.620599999995</v>
      </c>
      <c r="R239" s="217" t="s">
        <v>142</v>
      </c>
      <c r="S239" s="218" t="s">
        <v>142</v>
      </c>
      <c r="T239" s="219">
        <f>IF(W239&lt;&gt;0,W239/($F$292+$O$292),0)</f>
        <v>0</v>
      </c>
      <c r="U239" s="219" t="e">
        <f>IF(Y239&lt;&gt;0,Y239/($F$292+$O$292),0)</f>
        <v>#VALUE!</v>
      </c>
      <c r="V239" s="220" t="e">
        <f t="shared" si="80"/>
        <v>#VALUE!</v>
      </c>
      <c r="W239" s="221">
        <f>SUM(W240:W259)</f>
        <v>0</v>
      </c>
      <c r="X239" s="221">
        <f t="shared" si="81"/>
        <v>0</v>
      </c>
      <c r="Y239" s="221" t="e">
        <f>SUM(Y240:Y259)</f>
        <v>#VALUE!</v>
      </c>
      <c r="Z239" s="221" t="e">
        <f t="shared" si="81"/>
        <v>#VALUE!</v>
      </c>
      <c r="AB239" s="169"/>
      <c r="AC239" s="169"/>
      <c r="AD239" s="170"/>
      <c r="AE239" s="169"/>
      <c r="AF239" s="170"/>
      <c r="AG239" s="171"/>
      <c r="AH239" s="172"/>
      <c r="AI239" s="172"/>
      <c r="AJ239" s="173"/>
      <c r="AK239" s="169"/>
      <c r="AL239" s="169"/>
      <c r="AM239" s="169"/>
      <c r="AN239" s="169"/>
    </row>
    <row r="240" spans="2:40" s="122" customFormat="1" ht="41.1" customHeight="1" outlineLevel="1">
      <c r="B240" s="174">
        <v>2.7</v>
      </c>
      <c r="C240" s="175" t="s">
        <v>194</v>
      </c>
      <c r="D240" s="176"/>
      <c r="E240" s="222" t="s">
        <v>331</v>
      </c>
      <c r="F240" s="223">
        <v>326922</v>
      </c>
      <c r="G240" s="179">
        <f>IF(AND(F240&lt;&gt;0,$D$31&lt;&gt;0),F240/$D$31,0)</f>
        <v>111.00916808149405</v>
      </c>
      <c r="H240" s="207" t="s">
        <v>142</v>
      </c>
      <c r="I240" s="181">
        <v>0.04</v>
      </c>
      <c r="J240" s="179">
        <f t="shared" ref="J240:J259" si="82">I240*F240</f>
        <v>13076.880000000001</v>
      </c>
      <c r="K240" s="224">
        <v>18837</v>
      </c>
      <c r="L240" s="235">
        <v>6.7000000000000002E-4</v>
      </c>
      <c r="M240" s="236">
        <v>60</v>
      </c>
      <c r="N240" s="186">
        <f>IF(M240&lt;&gt;0,INT(59/M240),0)</f>
        <v>0</v>
      </c>
      <c r="O240" s="187">
        <f>F240*N240</f>
        <v>0</v>
      </c>
      <c r="P240" s="188">
        <v>0.04</v>
      </c>
      <c r="Q240" s="189">
        <f>O240*P240</f>
        <v>0</v>
      </c>
      <c r="R240" s="225" t="s">
        <v>29</v>
      </c>
      <c r="S240" s="226" t="s">
        <v>280</v>
      </c>
      <c r="T240" s="181">
        <v>0</v>
      </c>
      <c r="U240" s="181">
        <v>0</v>
      </c>
      <c r="V240" s="192">
        <f t="shared" si="80"/>
        <v>1</v>
      </c>
      <c r="W240" s="193">
        <f t="shared" ref="W240:W259" si="83">T240*(F240+O240)</f>
        <v>0</v>
      </c>
      <c r="X240" s="193">
        <f t="shared" si="81"/>
        <v>0</v>
      </c>
      <c r="Y240" s="193">
        <f t="shared" ref="Y240:Y259" si="84">U240*(F240+O240)</f>
        <v>0</v>
      </c>
      <c r="Z240" s="193">
        <f t="shared" si="81"/>
        <v>0</v>
      </c>
      <c r="AB240" s="169"/>
      <c r="AC240" s="169"/>
      <c r="AD240" s="170"/>
      <c r="AE240" s="169"/>
      <c r="AF240" s="170"/>
      <c r="AG240" s="171"/>
      <c r="AH240" s="172"/>
      <c r="AI240" s="172"/>
      <c r="AJ240" s="173"/>
      <c r="AK240" s="169"/>
      <c r="AL240" s="169"/>
      <c r="AM240" s="169"/>
      <c r="AN240" s="169"/>
    </row>
    <row r="241" spans="2:40" s="122" customFormat="1" ht="27.95" customHeight="1" outlineLevel="1">
      <c r="B241" s="194"/>
      <c r="C241" s="195"/>
      <c r="D241" s="196"/>
      <c r="E241" s="222" t="s">
        <v>332</v>
      </c>
      <c r="F241" s="223">
        <v>172106.67</v>
      </c>
      <c r="G241" s="179">
        <f>IF(AND(F241&lt;&gt;0,$D$31&lt;&gt;0),F241/$D$31,0)</f>
        <v>58.440295415959255</v>
      </c>
      <c r="H241" s="207" t="s">
        <v>142</v>
      </c>
      <c r="I241" s="181">
        <v>0.17</v>
      </c>
      <c r="J241" s="179">
        <f t="shared" si="82"/>
        <v>29258.133900000004</v>
      </c>
      <c r="K241" s="224">
        <v>0</v>
      </c>
      <c r="L241" s="235">
        <v>0</v>
      </c>
      <c r="M241" s="236">
        <v>60</v>
      </c>
      <c r="N241" s="186">
        <f t="shared" ref="N241:N259" si="85">IF(M241&lt;&gt;0,INT(59/M241),0)</f>
        <v>0</v>
      </c>
      <c r="O241" s="187">
        <f t="shared" ref="O241:O259" si="86">F241*N241</f>
        <v>0</v>
      </c>
      <c r="P241" s="188">
        <v>0.17</v>
      </c>
      <c r="Q241" s="189">
        <f t="shared" ref="Q241:Q259" si="87">O241*P241</f>
        <v>0</v>
      </c>
      <c r="R241" s="225" t="s">
        <v>29</v>
      </c>
      <c r="S241" s="226" t="s">
        <v>333</v>
      </c>
      <c r="T241" s="181">
        <v>0</v>
      </c>
      <c r="U241" s="181">
        <v>0</v>
      </c>
      <c r="V241" s="192">
        <f t="shared" si="80"/>
        <v>1</v>
      </c>
      <c r="W241" s="193">
        <f t="shared" si="83"/>
        <v>0</v>
      </c>
      <c r="X241" s="193">
        <f t="shared" si="81"/>
        <v>0</v>
      </c>
      <c r="Y241" s="193">
        <f t="shared" si="84"/>
        <v>0</v>
      </c>
      <c r="Z241" s="193">
        <f t="shared" si="81"/>
        <v>0</v>
      </c>
      <c r="AB241" s="169"/>
      <c r="AC241" s="169"/>
      <c r="AD241" s="170"/>
      <c r="AE241" s="169"/>
      <c r="AF241" s="170"/>
      <c r="AG241" s="171"/>
      <c r="AH241" s="172"/>
      <c r="AI241" s="172"/>
      <c r="AJ241" s="173"/>
      <c r="AK241" s="169"/>
      <c r="AL241" s="169"/>
      <c r="AM241" s="169"/>
      <c r="AN241" s="169"/>
    </row>
    <row r="242" spans="2:40" s="122" customFormat="1" ht="27.95" customHeight="1" outlineLevel="1">
      <c r="B242" s="194"/>
      <c r="C242" s="195"/>
      <c r="D242" s="196"/>
      <c r="E242" s="222" t="s">
        <v>334</v>
      </c>
      <c r="F242" s="223">
        <v>104776.32000000001</v>
      </c>
      <c r="G242" s="179">
        <f t="shared" ref="G242:G253" si="88">IF(AND(F242&lt;&gt;0,$D$31&lt;&gt;0),F242/$D$31,0)</f>
        <v>35.577697792869273</v>
      </c>
      <c r="H242" s="207" t="s">
        <v>142</v>
      </c>
      <c r="I242" s="181">
        <v>0.18</v>
      </c>
      <c r="J242" s="179">
        <f t="shared" si="82"/>
        <v>18859.7376</v>
      </c>
      <c r="K242" s="224">
        <v>0</v>
      </c>
      <c r="L242" s="235">
        <v>0</v>
      </c>
      <c r="M242" s="236">
        <v>60</v>
      </c>
      <c r="N242" s="186">
        <f t="shared" si="85"/>
        <v>0</v>
      </c>
      <c r="O242" s="187">
        <f t="shared" si="86"/>
        <v>0</v>
      </c>
      <c r="P242" s="188">
        <v>0.18</v>
      </c>
      <c r="Q242" s="189">
        <f t="shared" si="87"/>
        <v>0</v>
      </c>
      <c r="R242" s="225" t="s">
        <v>29</v>
      </c>
      <c r="S242" s="226" t="s">
        <v>333</v>
      </c>
      <c r="T242" s="181">
        <v>0</v>
      </c>
      <c r="U242" s="181">
        <v>0</v>
      </c>
      <c r="V242" s="192">
        <f t="shared" si="80"/>
        <v>1</v>
      </c>
      <c r="W242" s="193">
        <f t="shared" si="83"/>
        <v>0</v>
      </c>
      <c r="X242" s="193">
        <f t="shared" si="81"/>
        <v>0</v>
      </c>
      <c r="Y242" s="193">
        <f t="shared" si="84"/>
        <v>0</v>
      </c>
      <c r="Z242" s="193">
        <f t="shared" si="81"/>
        <v>0</v>
      </c>
      <c r="AB242" s="169"/>
      <c r="AC242" s="169"/>
      <c r="AD242" s="170"/>
      <c r="AE242" s="169"/>
      <c r="AF242" s="170"/>
      <c r="AG242" s="171"/>
      <c r="AH242" s="172"/>
      <c r="AI242" s="172"/>
      <c r="AJ242" s="173"/>
      <c r="AK242" s="169"/>
      <c r="AL242" s="169"/>
      <c r="AM242" s="169"/>
      <c r="AN242" s="169"/>
    </row>
    <row r="243" spans="2:40" s="122" customFormat="1" ht="29.1" customHeight="1" outlineLevel="1">
      <c r="B243" s="194"/>
      <c r="C243" s="195"/>
      <c r="D243" s="196"/>
      <c r="E243" s="222" t="s">
        <v>335</v>
      </c>
      <c r="F243" s="223">
        <v>62757.18</v>
      </c>
      <c r="G243" s="179">
        <f t="shared" si="88"/>
        <v>21.309738539898131</v>
      </c>
      <c r="H243" s="207" t="s">
        <v>142</v>
      </c>
      <c r="I243" s="181">
        <v>0.13</v>
      </c>
      <c r="J243" s="179">
        <f t="shared" si="82"/>
        <v>8158.4333999999999</v>
      </c>
      <c r="K243" s="224">
        <v>15689.3</v>
      </c>
      <c r="L243" s="235">
        <v>5.7000000000000002E-3</v>
      </c>
      <c r="M243" s="236">
        <v>40</v>
      </c>
      <c r="N243" s="186">
        <f t="shared" si="85"/>
        <v>1</v>
      </c>
      <c r="O243" s="187">
        <f t="shared" si="86"/>
        <v>62757.18</v>
      </c>
      <c r="P243" s="188">
        <v>0.13</v>
      </c>
      <c r="Q243" s="189">
        <f t="shared" si="87"/>
        <v>8158.4333999999999</v>
      </c>
      <c r="R243" s="225" t="s">
        <v>29</v>
      </c>
      <c r="S243" s="226" t="s">
        <v>336</v>
      </c>
      <c r="T243" s="181">
        <v>0</v>
      </c>
      <c r="U243" s="181">
        <v>1</v>
      </c>
      <c r="V243" s="192">
        <f t="shared" si="80"/>
        <v>0</v>
      </c>
      <c r="W243" s="193">
        <f t="shared" si="83"/>
        <v>0</v>
      </c>
      <c r="X243" s="193">
        <f t="shared" si="81"/>
        <v>0</v>
      </c>
      <c r="Y243" s="193">
        <f t="shared" si="84"/>
        <v>125514.36</v>
      </c>
      <c r="Z243" s="193">
        <f t="shared" si="81"/>
        <v>42.619477079796262</v>
      </c>
      <c r="AB243" s="169"/>
      <c r="AC243" s="169"/>
      <c r="AD243" s="170"/>
      <c r="AE243" s="169"/>
      <c r="AF243" s="170"/>
      <c r="AG243" s="171"/>
      <c r="AH243" s="172"/>
      <c r="AI243" s="172"/>
      <c r="AJ243" s="173"/>
      <c r="AK243" s="169"/>
      <c r="AL243" s="169"/>
      <c r="AM243" s="169"/>
      <c r="AN243" s="169"/>
    </row>
    <row r="244" spans="2:40" s="122" customFormat="1" ht="39.950000000000003" customHeight="1" outlineLevel="1">
      <c r="B244" s="194"/>
      <c r="C244" s="195"/>
      <c r="D244" s="196"/>
      <c r="E244" s="222" t="s">
        <v>337</v>
      </c>
      <c r="F244" s="223">
        <v>58268.160000000003</v>
      </c>
      <c r="G244" s="179">
        <f t="shared" si="88"/>
        <v>19.785453310696095</v>
      </c>
      <c r="H244" s="207" t="s">
        <v>142</v>
      </c>
      <c r="I244" s="181">
        <v>0.13</v>
      </c>
      <c r="J244" s="179">
        <f t="shared" si="82"/>
        <v>7574.8608000000004</v>
      </c>
      <c r="K244" s="224">
        <v>14567.04</v>
      </c>
      <c r="L244" s="235">
        <v>5.4999999999999997E-3</v>
      </c>
      <c r="M244" s="236">
        <v>40</v>
      </c>
      <c r="N244" s="186">
        <f t="shared" si="85"/>
        <v>1</v>
      </c>
      <c r="O244" s="187">
        <f t="shared" si="86"/>
        <v>58268.160000000003</v>
      </c>
      <c r="P244" s="188">
        <v>0.13</v>
      </c>
      <c r="Q244" s="189">
        <f t="shared" si="87"/>
        <v>7574.8608000000004</v>
      </c>
      <c r="R244" s="225" t="s">
        <v>29</v>
      </c>
      <c r="S244" s="226" t="s">
        <v>336</v>
      </c>
      <c r="T244" s="181">
        <v>0</v>
      </c>
      <c r="U244" s="181">
        <v>1</v>
      </c>
      <c r="V244" s="192">
        <f t="shared" si="80"/>
        <v>0</v>
      </c>
      <c r="W244" s="193">
        <f t="shared" si="83"/>
        <v>0</v>
      </c>
      <c r="X244" s="193">
        <f t="shared" si="81"/>
        <v>0</v>
      </c>
      <c r="Y244" s="193">
        <f t="shared" si="84"/>
        <v>116536.32000000001</v>
      </c>
      <c r="Z244" s="193">
        <f t="shared" si="81"/>
        <v>39.57090662139219</v>
      </c>
      <c r="AB244" s="169"/>
      <c r="AC244" s="169"/>
      <c r="AD244" s="170"/>
      <c r="AE244" s="169"/>
      <c r="AF244" s="170"/>
      <c r="AG244" s="171"/>
      <c r="AH244" s="172"/>
      <c r="AI244" s="172"/>
      <c r="AJ244" s="173"/>
      <c r="AK244" s="169"/>
      <c r="AL244" s="169"/>
      <c r="AM244" s="169"/>
      <c r="AN244" s="169"/>
    </row>
    <row r="245" spans="2:40" s="122" customFormat="1" ht="21.95" customHeight="1" outlineLevel="1">
      <c r="B245" s="194"/>
      <c r="C245" s="195"/>
      <c r="D245" s="196"/>
      <c r="E245" s="222" t="s">
        <v>338</v>
      </c>
      <c r="F245" s="223">
        <v>50100.42</v>
      </c>
      <c r="G245" s="179">
        <f t="shared" si="88"/>
        <v>17.012027164685907</v>
      </c>
      <c r="H245" s="207" t="s">
        <v>142</v>
      </c>
      <c r="I245" s="181">
        <v>0.13</v>
      </c>
      <c r="J245" s="179">
        <f t="shared" si="82"/>
        <v>6513.0546000000004</v>
      </c>
      <c r="K245" s="224">
        <v>48948.11</v>
      </c>
      <c r="L245" s="235">
        <v>2.41E-2</v>
      </c>
      <c r="M245" s="236">
        <v>40</v>
      </c>
      <c r="N245" s="186">
        <f t="shared" si="85"/>
        <v>1</v>
      </c>
      <c r="O245" s="187">
        <f t="shared" si="86"/>
        <v>50100.42</v>
      </c>
      <c r="P245" s="188">
        <v>0.13</v>
      </c>
      <c r="Q245" s="189">
        <f t="shared" si="87"/>
        <v>6513.0546000000004</v>
      </c>
      <c r="R245" s="225" t="s">
        <v>29</v>
      </c>
      <c r="S245" s="226" t="s">
        <v>336</v>
      </c>
      <c r="T245" s="181">
        <v>0</v>
      </c>
      <c r="U245" s="181">
        <v>1</v>
      </c>
      <c r="V245" s="192">
        <f t="shared" si="80"/>
        <v>0</v>
      </c>
      <c r="W245" s="193">
        <f t="shared" si="83"/>
        <v>0</v>
      </c>
      <c r="X245" s="193">
        <f t="shared" si="81"/>
        <v>0</v>
      </c>
      <c r="Y245" s="193">
        <f t="shared" si="84"/>
        <v>100200.84</v>
      </c>
      <c r="Z245" s="193">
        <f t="shared" si="81"/>
        <v>34.024054329371815</v>
      </c>
      <c r="AB245" s="169"/>
      <c r="AC245" s="169"/>
      <c r="AD245" s="170"/>
      <c r="AE245" s="169"/>
      <c r="AF245" s="170"/>
      <c r="AG245" s="171"/>
      <c r="AH245" s="172"/>
      <c r="AI245" s="172"/>
      <c r="AJ245" s="173"/>
      <c r="AK245" s="169"/>
      <c r="AL245" s="169"/>
      <c r="AM245" s="169"/>
      <c r="AN245" s="169"/>
    </row>
    <row r="246" spans="2:40" s="122" customFormat="1" ht="29.1" customHeight="1" outlineLevel="1">
      <c r="B246" s="194"/>
      <c r="C246" s="195"/>
      <c r="D246" s="196"/>
      <c r="E246" s="222" t="s">
        <v>339</v>
      </c>
      <c r="F246" s="223">
        <v>47300</v>
      </c>
      <c r="G246" s="179">
        <f t="shared" si="88"/>
        <v>16.061120543293718</v>
      </c>
      <c r="H246" s="207" t="s">
        <v>142</v>
      </c>
      <c r="I246" s="181">
        <v>0.04</v>
      </c>
      <c r="J246" s="179">
        <f t="shared" si="82"/>
        <v>1892</v>
      </c>
      <c r="K246" s="224">
        <v>0</v>
      </c>
      <c r="L246" s="235">
        <v>0</v>
      </c>
      <c r="M246" s="236">
        <v>60</v>
      </c>
      <c r="N246" s="186">
        <f t="shared" si="85"/>
        <v>0</v>
      </c>
      <c r="O246" s="187">
        <f t="shared" si="86"/>
        <v>0</v>
      </c>
      <c r="P246" s="188">
        <v>0.04</v>
      </c>
      <c r="Q246" s="189">
        <f t="shared" si="87"/>
        <v>0</v>
      </c>
      <c r="R246" s="225" t="s">
        <v>29</v>
      </c>
      <c r="S246" s="226" t="s">
        <v>280</v>
      </c>
      <c r="T246" s="181">
        <v>0</v>
      </c>
      <c r="U246" s="181">
        <v>0</v>
      </c>
      <c r="V246" s="192">
        <f t="shared" si="80"/>
        <v>1</v>
      </c>
      <c r="W246" s="193">
        <f t="shared" si="83"/>
        <v>0</v>
      </c>
      <c r="X246" s="193">
        <f t="shared" si="81"/>
        <v>0</v>
      </c>
      <c r="Y246" s="193">
        <f t="shared" si="84"/>
        <v>0</v>
      </c>
      <c r="Z246" s="193">
        <f t="shared" si="81"/>
        <v>0</v>
      </c>
      <c r="AB246" s="169"/>
      <c r="AC246" s="169"/>
      <c r="AD246" s="170"/>
      <c r="AE246" s="169"/>
      <c r="AF246" s="170"/>
      <c r="AG246" s="171"/>
      <c r="AH246" s="172"/>
      <c r="AI246" s="172"/>
      <c r="AJ246" s="173"/>
      <c r="AK246" s="169"/>
      <c r="AL246" s="169"/>
      <c r="AM246" s="169"/>
      <c r="AN246" s="169"/>
    </row>
    <row r="247" spans="2:40" s="122" customFormat="1" ht="29.1" customHeight="1" outlineLevel="1">
      <c r="B247" s="194"/>
      <c r="C247" s="195"/>
      <c r="D247" s="196"/>
      <c r="E247" s="222" t="s">
        <v>335</v>
      </c>
      <c r="F247" s="223">
        <v>37023.74</v>
      </c>
      <c r="G247" s="179">
        <f t="shared" si="88"/>
        <v>12.571728353140916</v>
      </c>
      <c r="H247" s="207" t="s">
        <v>142</v>
      </c>
      <c r="I247" s="181">
        <v>0.13</v>
      </c>
      <c r="J247" s="179">
        <f t="shared" si="82"/>
        <v>4813.0861999999997</v>
      </c>
      <c r="K247" s="224">
        <v>9255.93</v>
      </c>
      <c r="L247" s="235">
        <v>3.3E-3</v>
      </c>
      <c r="M247" s="236">
        <v>40</v>
      </c>
      <c r="N247" s="186">
        <f t="shared" si="85"/>
        <v>1</v>
      </c>
      <c r="O247" s="187">
        <f t="shared" si="86"/>
        <v>37023.74</v>
      </c>
      <c r="P247" s="188">
        <v>0.13</v>
      </c>
      <c r="Q247" s="189">
        <f t="shared" si="87"/>
        <v>4813.0861999999997</v>
      </c>
      <c r="R247" s="225" t="s">
        <v>29</v>
      </c>
      <c r="S247" s="226" t="s">
        <v>336</v>
      </c>
      <c r="T247" s="181">
        <v>0</v>
      </c>
      <c r="U247" s="181">
        <v>1</v>
      </c>
      <c r="V247" s="192">
        <f t="shared" si="80"/>
        <v>0</v>
      </c>
      <c r="W247" s="193">
        <f t="shared" si="83"/>
        <v>0</v>
      </c>
      <c r="X247" s="193">
        <f t="shared" si="81"/>
        <v>0</v>
      </c>
      <c r="Y247" s="193">
        <f t="shared" si="84"/>
        <v>74047.48</v>
      </c>
      <c r="Z247" s="193">
        <f t="shared" si="81"/>
        <v>25.143456706281832</v>
      </c>
      <c r="AB247" s="169"/>
      <c r="AC247" s="169"/>
      <c r="AD247" s="170"/>
      <c r="AE247" s="169"/>
      <c r="AF247" s="170"/>
      <c r="AG247" s="171"/>
      <c r="AH247" s="172"/>
      <c r="AI247" s="172"/>
      <c r="AJ247" s="173"/>
      <c r="AK247" s="169"/>
      <c r="AL247" s="169"/>
      <c r="AM247" s="169"/>
      <c r="AN247" s="169"/>
    </row>
    <row r="248" spans="2:40" s="122" customFormat="1" ht="30" customHeight="1" outlineLevel="1">
      <c r="B248" s="194"/>
      <c r="C248" s="195"/>
      <c r="D248" s="196"/>
      <c r="E248" s="222" t="s">
        <v>340</v>
      </c>
      <c r="F248" s="223">
        <v>29089.05</v>
      </c>
      <c r="G248" s="179">
        <f t="shared" si="88"/>
        <v>9.8774363327674024</v>
      </c>
      <c r="H248" s="207" t="s">
        <v>142</v>
      </c>
      <c r="I248" s="181">
        <v>0.1</v>
      </c>
      <c r="J248" s="179">
        <f t="shared" si="82"/>
        <v>2908.9050000000002</v>
      </c>
      <c r="K248" s="224">
        <v>17453.43</v>
      </c>
      <c r="L248" s="235">
        <v>1.8100000000000002E-2</v>
      </c>
      <c r="M248" s="236">
        <v>60</v>
      </c>
      <c r="N248" s="186">
        <f t="shared" si="85"/>
        <v>0</v>
      </c>
      <c r="O248" s="187">
        <f t="shared" si="86"/>
        <v>0</v>
      </c>
      <c r="P248" s="188">
        <v>0.1</v>
      </c>
      <c r="Q248" s="189">
        <f t="shared" si="87"/>
        <v>0</v>
      </c>
      <c r="R248" s="225" t="s">
        <v>29</v>
      </c>
      <c r="S248" s="226" t="s">
        <v>292</v>
      </c>
      <c r="T248" s="181">
        <v>0</v>
      </c>
      <c r="U248" s="181">
        <v>1</v>
      </c>
      <c r="V248" s="192">
        <f t="shared" si="80"/>
        <v>0</v>
      </c>
      <c r="W248" s="193">
        <f t="shared" si="83"/>
        <v>0</v>
      </c>
      <c r="X248" s="193">
        <f t="shared" si="81"/>
        <v>0</v>
      </c>
      <c r="Y248" s="193">
        <f t="shared" si="84"/>
        <v>29089.05</v>
      </c>
      <c r="Z248" s="193">
        <f t="shared" si="81"/>
        <v>9.8774363327674024</v>
      </c>
      <c r="AB248" s="169"/>
      <c r="AC248" s="169"/>
      <c r="AD248" s="170"/>
      <c r="AE248" s="169"/>
      <c r="AF248" s="170"/>
      <c r="AG248" s="171"/>
      <c r="AH248" s="172"/>
      <c r="AI248" s="172"/>
      <c r="AJ248" s="173"/>
      <c r="AK248" s="169"/>
      <c r="AL248" s="169"/>
      <c r="AM248" s="169"/>
      <c r="AN248" s="169"/>
    </row>
    <row r="249" spans="2:40" s="122" customFormat="1" ht="30" customHeight="1" outlineLevel="1">
      <c r="B249" s="194"/>
      <c r="C249" s="195"/>
      <c r="D249" s="196"/>
      <c r="E249" s="222" t="s">
        <v>341</v>
      </c>
      <c r="F249" s="223">
        <v>25524.32</v>
      </c>
      <c r="G249" s="179">
        <f t="shared" si="88"/>
        <v>8.6670016977928697</v>
      </c>
      <c r="H249" s="207" t="s">
        <v>142</v>
      </c>
      <c r="I249" s="181">
        <v>0.13</v>
      </c>
      <c r="J249" s="179">
        <f t="shared" si="82"/>
        <v>3318.1615999999999</v>
      </c>
      <c r="K249" s="224">
        <v>24937.26</v>
      </c>
      <c r="L249" s="235">
        <v>1.18E-2</v>
      </c>
      <c r="M249" s="236">
        <v>40</v>
      </c>
      <c r="N249" s="186">
        <f t="shared" si="85"/>
        <v>1</v>
      </c>
      <c r="O249" s="187">
        <f t="shared" si="86"/>
        <v>25524.32</v>
      </c>
      <c r="P249" s="188">
        <v>0.13</v>
      </c>
      <c r="Q249" s="189">
        <f t="shared" si="87"/>
        <v>3318.1615999999999</v>
      </c>
      <c r="R249" s="225" t="s">
        <v>29</v>
      </c>
      <c r="S249" s="226" t="s">
        <v>336</v>
      </c>
      <c r="T249" s="181">
        <v>0</v>
      </c>
      <c r="U249" s="181">
        <v>1</v>
      </c>
      <c r="V249" s="192">
        <f t="shared" si="80"/>
        <v>0</v>
      </c>
      <c r="W249" s="193">
        <f t="shared" si="83"/>
        <v>0</v>
      </c>
      <c r="X249" s="193">
        <f t="shared" si="81"/>
        <v>0</v>
      </c>
      <c r="Y249" s="193">
        <f t="shared" si="84"/>
        <v>51048.639999999999</v>
      </c>
      <c r="Z249" s="193">
        <f t="shared" si="81"/>
        <v>17.334003395585739</v>
      </c>
      <c r="AB249" s="169"/>
      <c r="AC249" s="169"/>
      <c r="AD249" s="170"/>
      <c r="AE249" s="169"/>
      <c r="AF249" s="170"/>
      <c r="AG249" s="171"/>
      <c r="AH249" s="172"/>
      <c r="AI249" s="172"/>
      <c r="AJ249" s="173"/>
      <c r="AK249" s="169"/>
      <c r="AL249" s="169"/>
      <c r="AM249" s="169"/>
      <c r="AN249" s="169"/>
    </row>
    <row r="250" spans="2:40" s="122" customFormat="1" ht="32.1" customHeight="1" outlineLevel="1">
      <c r="B250" s="194"/>
      <c r="C250" s="195"/>
      <c r="D250" s="196"/>
      <c r="E250" s="222" t="s">
        <v>342</v>
      </c>
      <c r="F250" s="223">
        <v>21000</v>
      </c>
      <c r="G250" s="179">
        <f t="shared" si="88"/>
        <v>7.1307300509337859</v>
      </c>
      <c r="H250" s="207" t="s">
        <v>142</v>
      </c>
      <c r="I250" s="181">
        <v>0.13</v>
      </c>
      <c r="J250" s="179">
        <f t="shared" si="82"/>
        <v>2730</v>
      </c>
      <c r="K250" s="224">
        <v>0</v>
      </c>
      <c r="L250" s="235">
        <v>0</v>
      </c>
      <c r="M250" s="236">
        <v>30</v>
      </c>
      <c r="N250" s="186">
        <f t="shared" si="85"/>
        <v>1</v>
      </c>
      <c r="O250" s="187">
        <f t="shared" si="86"/>
        <v>21000</v>
      </c>
      <c r="P250" s="188">
        <v>0.13</v>
      </c>
      <c r="Q250" s="189">
        <f t="shared" si="87"/>
        <v>2730</v>
      </c>
      <c r="R250" s="225" t="s">
        <v>30</v>
      </c>
      <c r="S250" s="226" t="s">
        <v>343</v>
      </c>
      <c r="T250" s="181">
        <v>0</v>
      </c>
      <c r="U250" s="181">
        <v>0</v>
      </c>
      <c r="V250" s="192">
        <f t="shared" si="80"/>
        <v>1</v>
      </c>
      <c r="W250" s="193">
        <f t="shared" si="83"/>
        <v>0</v>
      </c>
      <c r="X250" s="193">
        <f t="shared" si="81"/>
        <v>0</v>
      </c>
      <c r="Y250" s="193">
        <f t="shared" si="84"/>
        <v>0</v>
      </c>
      <c r="Z250" s="193">
        <f t="shared" si="81"/>
        <v>0</v>
      </c>
      <c r="AB250" s="169"/>
      <c r="AC250" s="169"/>
      <c r="AD250" s="170"/>
      <c r="AE250" s="169"/>
      <c r="AF250" s="170"/>
      <c r="AG250" s="171"/>
      <c r="AH250" s="172"/>
      <c r="AI250" s="172"/>
      <c r="AJ250" s="173"/>
      <c r="AK250" s="169"/>
      <c r="AL250" s="169"/>
      <c r="AM250" s="169"/>
      <c r="AN250" s="169"/>
    </row>
    <row r="251" spans="2:40" s="122" customFormat="1" ht="30.95" customHeight="1" outlineLevel="1">
      <c r="B251" s="194"/>
      <c r="C251" s="195"/>
      <c r="D251" s="196"/>
      <c r="E251" s="222" t="s">
        <v>340</v>
      </c>
      <c r="F251" s="223">
        <v>20845.95</v>
      </c>
      <c r="G251" s="179">
        <f t="shared" si="88"/>
        <v>7.0784210526315796</v>
      </c>
      <c r="H251" s="207" t="s">
        <v>142</v>
      </c>
      <c r="I251" s="181">
        <v>0.1</v>
      </c>
      <c r="J251" s="179">
        <f t="shared" si="82"/>
        <v>2084.5950000000003</v>
      </c>
      <c r="K251" s="224">
        <v>12507.57</v>
      </c>
      <c r="L251" s="235">
        <v>1.29E-2</v>
      </c>
      <c r="M251" s="236">
        <v>60</v>
      </c>
      <c r="N251" s="186">
        <f t="shared" si="85"/>
        <v>0</v>
      </c>
      <c r="O251" s="187">
        <f t="shared" si="86"/>
        <v>0</v>
      </c>
      <c r="P251" s="188">
        <v>0.1</v>
      </c>
      <c r="Q251" s="189">
        <f t="shared" si="87"/>
        <v>0</v>
      </c>
      <c r="R251" s="225" t="s">
        <v>29</v>
      </c>
      <c r="S251" s="226" t="s">
        <v>292</v>
      </c>
      <c r="T251" s="181">
        <v>0</v>
      </c>
      <c r="U251" s="181">
        <v>1</v>
      </c>
      <c r="V251" s="192">
        <f t="shared" si="80"/>
        <v>0</v>
      </c>
      <c r="W251" s="193">
        <f t="shared" si="83"/>
        <v>0</v>
      </c>
      <c r="X251" s="193">
        <f t="shared" si="81"/>
        <v>0</v>
      </c>
      <c r="Y251" s="193">
        <f t="shared" si="84"/>
        <v>20845.95</v>
      </c>
      <c r="Z251" s="193">
        <f t="shared" si="81"/>
        <v>7.0784210526315796</v>
      </c>
      <c r="AB251" s="169"/>
      <c r="AC251" s="169"/>
      <c r="AD251" s="170"/>
      <c r="AE251" s="169"/>
      <c r="AF251" s="170"/>
      <c r="AG251" s="171"/>
      <c r="AH251" s="172"/>
      <c r="AI251" s="172"/>
      <c r="AJ251" s="173"/>
      <c r="AK251" s="169"/>
      <c r="AL251" s="169"/>
      <c r="AM251" s="169"/>
      <c r="AN251" s="169"/>
    </row>
    <row r="252" spans="2:40" s="122" customFormat="1" ht="30.95" customHeight="1" outlineLevel="1">
      <c r="B252" s="194"/>
      <c r="C252" s="195"/>
      <c r="D252" s="196"/>
      <c r="E252" s="222" t="s">
        <v>344</v>
      </c>
      <c r="F252" s="223">
        <v>12260.16</v>
      </c>
      <c r="G252" s="179">
        <f t="shared" si="88"/>
        <v>4.1630424448217314</v>
      </c>
      <c r="H252" s="207" t="s">
        <v>142</v>
      </c>
      <c r="I252" s="181">
        <v>7.4999999999999997E-2</v>
      </c>
      <c r="J252" s="179">
        <f t="shared" si="82"/>
        <v>919.51199999999994</v>
      </c>
      <c r="K252" s="224">
        <v>0</v>
      </c>
      <c r="L252" s="235">
        <v>0</v>
      </c>
      <c r="M252" s="236">
        <v>26</v>
      </c>
      <c r="N252" s="186">
        <f t="shared" si="85"/>
        <v>2</v>
      </c>
      <c r="O252" s="187">
        <f t="shared" si="86"/>
        <v>24520.32</v>
      </c>
      <c r="P252" s="188">
        <v>7.4999999999999997E-2</v>
      </c>
      <c r="Q252" s="189">
        <f t="shared" si="87"/>
        <v>1839.0239999999999</v>
      </c>
      <c r="R252" s="225" t="s">
        <v>29</v>
      </c>
      <c r="S252" s="226" t="s">
        <v>292</v>
      </c>
      <c r="T252" s="181">
        <v>0</v>
      </c>
      <c r="U252" s="181">
        <v>1</v>
      </c>
      <c r="V252" s="192">
        <f t="shared" si="80"/>
        <v>0</v>
      </c>
      <c r="W252" s="193">
        <f t="shared" si="83"/>
        <v>0</v>
      </c>
      <c r="X252" s="193">
        <f t="shared" si="81"/>
        <v>0</v>
      </c>
      <c r="Y252" s="193">
        <f t="shared" si="84"/>
        <v>36780.479999999996</v>
      </c>
      <c r="Z252" s="193">
        <f t="shared" si="81"/>
        <v>12.489127334465193</v>
      </c>
      <c r="AB252" s="169"/>
      <c r="AC252" s="169"/>
      <c r="AD252" s="170"/>
      <c r="AE252" s="169"/>
      <c r="AF252" s="170"/>
      <c r="AG252" s="171"/>
      <c r="AH252" s="172"/>
      <c r="AI252" s="172"/>
      <c r="AJ252" s="173"/>
      <c r="AK252" s="169"/>
      <c r="AL252" s="169"/>
      <c r="AM252" s="169"/>
      <c r="AN252" s="169"/>
    </row>
    <row r="253" spans="2:40" s="122" customFormat="1" ht="27.95" customHeight="1" outlineLevel="1">
      <c r="B253" s="194"/>
      <c r="C253" s="195"/>
      <c r="D253" s="196"/>
      <c r="E253" s="222" t="s">
        <v>340</v>
      </c>
      <c r="F253" s="223">
        <v>19626.489999999998</v>
      </c>
      <c r="G253" s="179">
        <f t="shared" si="88"/>
        <v>6.6643429541595918</v>
      </c>
      <c r="H253" s="207" t="s">
        <v>142</v>
      </c>
      <c r="I253" s="181">
        <v>0.1</v>
      </c>
      <c r="J253" s="179">
        <f t="shared" si="82"/>
        <v>1962.6489999999999</v>
      </c>
      <c r="K253" s="224">
        <v>15030.97</v>
      </c>
      <c r="L253" s="235">
        <v>1.2500000000000001E-2</v>
      </c>
      <c r="M253" s="236">
        <v>60</v>
      </c>
      <c r="N253" s="186">
        <f t="shared" si="85"/>
        <v>0</v>
      </c>
      <c r="O253" s="187">
        <f t="shared" si="86"/>
        <v>0</v>
      </c>
      <c r="P253" s="188">
        <v>0.1</v>
      </c>
      <c r="Q253" s="189">
        <f t="shared" si="87"/>
        <v>0</v>
      </c>
      <c r="R253" s="225" t="s">
        <v>29</v>
      </c>
      <c r="S253" s="226" t="s">
        <v>292</v>
      </c>
      <c r="T253" s="181">
        <v>0</v>
      </c>
      <c r="U253" s="181">
        <v>1</v>
      </c>
      <c r="V253" s="192">
        <f t="shared" si="80"/>
        <v>0</v>
      </c>
      <c r="W253" s="193">
        <f t="shared" si="83"/>
        <v>0</v>
      </c>
      <c r="X253" s="193">
        <f t="shared" si="81"/>
        <v>0</v>
      </c>
      <c r="Y253" s="193">
        <f t="shared" si="84"/>
        <v>19626.489999999998</v>
      </c>
      <c r="Z253" s="193">
        <f t="shared" si="81"/>
        <v>6.6643429541595918</v>
      </c>
      <c r="AB253" s="169"/>
      <c r="AC253" s="169"/>
      <c r="AD253" s="170"/>
      <c r="AE253" s="169"/>
      <c r="AF253" s="170"/>
      <c r="AG253" s="171"/>
      <c r="AH253" s="172"/>
      <c r="AI253" s="172"/>
      <c r="AJ253" s="173"/>
      <c r="AK253" s="169"/>
      <c r="AL253" s="169"/>
      <c r="AM253" s="169"/>
      <c r="AN253" s="169"/>
    </row>
    <row r="254" spans="2:40" s="122" customFormat="1" ht="33.950000000000003" customHeight="1" outlineLevel="1">
      <c r="B254" s="194"/>
      <c r="C254" s="195"/>
      <c r="D254" s="196"/>
      <c r="E254" s="222" t="s">
        <v>345</v>
      </c>
      <c r="F254" s="223">
        <v>12055.82</v>
      </c>
      <c r="G254" s="179">
        <f>IF(AND(F254&lt;&gt;0,$D$31&lt;&gt;0),F254/$D$31,0)</f>
        <v>4.0936570458404073</v>
      </c>
      <c r="H254" s="207" t="s">
        <v>142</v>
      </c>
      <c r="I254" s="181">
        <v>0.17</v>
      </c>
      <c r="J254" s="179">
        <f t="shared" si="82"/>
        <v>2049.4893999999999</v>
      </c>
      <c r="K254" s="224">
        <v>10488.57</v>
      </c>
      <c r="L254" s="235">
        <v>7.7999999999999996E-3</v>
      </c>
      <c r="M254" s="236">
        <v>60</v>
      </c>
      <c r="N254" s="186">
        <f t="shared" si="85"/>
        <v>0</v>
      </c>
      <c r="O254" s="187">
        <f t="shared" si="86"/>
        <v>0</v>
      </c>
      <c r="P254" s="188">
        <v>0.17</v>
      </c>
      <c r="Q254" s="189">
        <f t="shared" si="87"/>
        <v>0</v>
      </c>
      <c r="R254" s="225" t="s">
        <v>29</v>
      </c>
      <c r="S254" s="226" t="s">
        <v>333</v>
      </c>
      <c r="T254" s="181">
        <v>0</v>
      </c>
      <c r="U254" s="181">
        <v>0</v>
      </c>
      <c r="V254" s="192">
        <f t="shared" si="80"/>
        <v>1</v>
      </c>
      <c r="W254" s="193">
        <f t="shared" si="83"/>
        <v>0</v>
      </c>
      <c r="X254" s="193">
        <f t="shared" si="81"/>
        <v>0</v>
      </c>
      <c r="Y254" s="193">
        <f t="shared" si="84"/>
        <v>0</v>
      </c>
      <c r="Z254" s="193">
        <f t="shared" si="81"/>
        <v>0</v>
      </c>
      <c r="AB254" s="169"/>
      <c r="AC254" s="169"/>
      <c r="AD254" s="170"/>
      <c r="AE254" s="169"/>
      <c r="AF254" s="170"/>
      <c r="AG254" s="171"/>
      <c r="AH254" s="172"/>
      <c r="AI254" s="172"/>
      <c r="AJ254" s="173"/>
      <c r="AK254" s="169"/>
      <c r="AL254" s="169"/>
      <c r="AM254" s="169"/>
      <c r="AN254" s="169"/>
    </row>
    <row r="255" spans="2:40" s="122" customFormat="1" ht="33" customHeight="1" outlineLevel="1">
      <c r="B255" s="194"/>
      <c r="C255" s="195"/>
      <c r="D255" s="196"/>
      <c r="E255" s="222" t="s">
        <v>346</v>
      </c>
      <c r="F255" s="223">
        <v>10071.77</v>
      </c>
      <c r="G255" s="179">
        <f>IF(AND(F255&lt;&gt;0,$D$31&lt;&gt;0),F255/$D$31,0)</f>
        <v>3.419955857385399</v>
      </c>
      <c r="H255" s="207" t="s">
        <v>142</v>
      </c>
      <c r="I255" s="181">
        <v>0.05</v>
      </c>
      <c r="J255" s="179">
        <f t="shared" si="82"/>
        <v>503.58850000000007</v>
      </c>
      <c r="K255" s="224">
        <v>0</v>
      </c>
      <c r="L255" s="235">
        <v>0</v>
      </c>
      <c r="M255" s="236">
        <v>60</v>
      </c>
      <c r="N255" s="186">
        <f t="shared" si="85"/>
        <v>0</v>
      </c>
      <c r="O255" s="187">
        <f t="shared" si="86"/>
        <v>0</v>
      </c>
      <c r="P255" s="188">
        <v>0.05</v>
      </c>
      <c r="Q255" s="189">
        <f t="shared" si="87"/>
        <v>0</v>
      </c>
      <c r="R255" s="225" t="s">
        <v>29</v>
      </c>
      <c r="S255" s="226" t="s">
        <v>280</v>
      </c>
      <c r="T255" s="181">
        <v>0</v>
      </c>
      <c r="U255" s="181">
        <v>0</v>
      </c>
      <c r="V255" s="192">
        <f t="shared" si="80"/>
        <v>1</v>
      </c>
      <c r="W255" s="193">
        <f t="shared" si="83"/>
        <v>0</v>
      </c>
      <c r="X255" s="193">
        <f t="shared" si="81"/>
        <v>0</v>
      </c>
      <c r="Y255" s="193">
        <f t="shared" si="84"/>
        <v>0</v>
      </c>
      <c r="Z255" s="193">
        <f t="shared" si="81"/>
        <v>0</v>
      </c>
      <c r="AB255" s="169"/>
      <c r="AC255" s="169"/>
      <c r="AD255" s="170"/>
      <c r="AE255" s="169"/>
      <c r="AF255" s="170"/>
      <c r="AG255" s="171"/>
      <c r="AH255" s="172"/>
      <c r="AI255" s="172"/>
      <c r="AJ255" s="173"/>
      <c r="AK255" s="169"/>
      <c r="AL255" s="169"/>
      <c r="AM255" s="169"/>
      <c r="AN255" s="169"/>
    </row>
    <row r="256" spans="2:40" s="122" customFormat="1" ht="23.1" customHeight="1" outlineLevel="1">
      <c r="B256" s="194"/>
      <c r="C256" s="195"/>
      <c r="D256" s="196"/>
      <c r="E256" s="222" t="s">
        <v>340</v>
      </c>
      <c r="F256" s="223">
        <v>8509.2800000000007</v>
      </c>
      <c r="G256" s="179">
        <f>IF(AND(F256&lt;&gt;0,$D$31&lt;&gt;0),F256/$D$31,0)</f>
        <v>2.8893989813242786</v>
      </c>
      <c r="H256" s="207" t="s">
        <v>142</v>
      </c>
      <c r="I256" s="181">
        <v>0.1</v>
      </c>
      <c r="J256" s="179">
        <f t="shared" si="82"/>
        <v>850.92800000000011</v>
      </c>
      <c r="K256" s="224">
        <v>5105.57</v>
      </c>
      <c r="L256" s="235">
        <v>5.3E-3</v>
      </c>
      <c r="M256" s="236">
        <v>60</v>
      </c>
      <c r="N256" s="186">
        <f t="shared" si="85"/>
        <v>0</v>
      </c>
      <c r="O256" s="187">
        <f t="shared" si="86"/>
        <v>0</v>
      </c>
      <c r="P256" s="188">
        <v>0.1</v>
      </c>
      <c r="Q256" s="189">
        <f t="shared" si="87"/>
        <v>0</v>
      </c>
      <c r="R256" s="225" t="s">
        <v>29</v>
      </c>
      <c r="S256" s="226" t="s">
        <v>292</v>
      </c>
      <c r="T256" s="181">
        <v>0</v>
      </c>
      <c r="U256" s="181">
        <v>1</v>
      </c>
      <c r="V256" s="192">
        <f t="shared" si="80"/>
        <v>0</v>
      </c>
      <c r="W256" s="193">
        <f t="shared" si="83"/>
        <v>0</v>
      </c>
      <c r="X256" s="193">
        <f t="shared" si="81"/>
        <v>0</v>
      </c>
      <c r="Y256" s="193">
        <f t="shared" si="84"/>
        <v>8509.2800000000007</v>
      </c>
      <c r="Z256" s="193">
        <f t="shared" si="81"/>
        <v>2.8893989813242786</v>
      </c>
      <c r="AB256" s="169"/>
      <c r="AC256" s="169"/>
      <c r="AD256" s="170"/>
      <c r="AE256" s="169"/>
      <c r="AF256" s="170"/>
      <c r="AG256" s="171"/>
      <c r="AH256" s="172"/>
      <c r="AI256" s="172"/>
      <c r="AJ256" s="173"/>
      <c r="AK256" s="169"/>
      <c r="AL256" s="169"/>
      <c r="AM256" s="169"/>
      <c r="AN256" s="169"/>
    </row>
    <row r="257" spans="2:40" s="122" customFormat="1" ht="24" customHeight="1" outlineLevel="1">
      <c r="B257" s="194"/>
      <c r="C257" s="195"/>
      <c r="D257" s="196"/>
      <c r="E257" s="222" t="s">
        <v>347</v>
      </c>
      <c r="F257" s="223">
        <v>7762.88</v>
      </c>
      <c r="G257" s="179">
        <f t="shared" ref="G257:G259" si="89">IF(AND(F257&lt;&gt;0,$D$31&lt;&gt;0),F257/$D$31,0)</f>
        <v>2.6359524617996604</v>
      </c>
      <c r="H257" s="207" t="s">
        <v>142</v>
      </c>
      <c r="I257" s="181">
        <v>2.5000000000000001E-2</v>
      </c>
      <c r="J257" s="179">
        <f t="shared" si="82"/>
        <v>194.072</v>
      </c>
      <c r="K257" s="224">
        <v>4657.7299999999996</v>
      </c>
      <c r="L257" s="235">
        <v>9.5999999999999992E-3</v>
      </c>
      <c r="M257" s="236">
        <v>60</v>
      </c>
      <c r="N257" s="186">
        <f t="shared" si="85"/>
        <v>0</v>
      </c>
      <c r="O257" s="187">
        <f t="shared" si="86"/>
        <v>0</v>
      </c>
      <c r="P257" s="188">
        <v>2.5000000000000001E-2</v>
      </c>
      <c r="Q257" s="189">
        <f t="shared" si="87"/>
        <v>0</v>
      </c>
      <c r="R257" s="225" t="s">
        <v>30</v>
      </c>
      <c r="S257" s="226" t="s">
        <v>294</v>
      </c>
      <c r="T257" s="181">
        <v>0</v>
      </c>
      <c r="U257" s="181">
        <v>1</v>
      </c>
      <c r="V257" s="192">
        <f t="shared" si="80"/>
        <v>0</v>
      </c>
      <c r="W257" s="193">
        <f t="shared" si="83"/>
        <v>0</v>
      </c>
      <c r="X257" s="193">
        <f t="shared" si="81"/>
        <v>0</v>
      </c>
      <c r="Y257" s="193">
        <f t="shared" si="84"/>
        <v>7762.88</v>
      </c>
      <c r="Z257" s="193">
        <f t="shared" si="81"/>
        <v>2.6359524617996604</v>
      </c>
      <c r="AB257" s="169"/>
      <c r="AC257" s="169"/>
      <c r="AD257" s="170"/>
      <c r="AE257" s="169"/>
      <c r="AF257" s="170"/>
      <c r="AG257" s="171"/>
      <c r="AH257" s="172"/>
      <c r="AI257" s="172"/>
      <c r="AJ257" s="173"/>
      <c r="AK257" s="169"/>
      <c r="AL257" s="169"/>
      <c r="AM257" s="169"/>
      <c r="AN257" s="169"/>
    </row>
    <row r="258" spans="2:40" s="122" customFormat="1" ht="25.5" customHeight="1" outlineLevel="1">
      <c r="B258" s="194"/>
      <c r="C258" s="195"/>
      <c r="D258" s="196"/>
      <c r="E258" s="222" t="s">
        <v>348</v>
      </c>
      <c r="F258" s="223">
        <v>7361.23</v>
      </c>
      <c r="G258" s="179">
        <f t="shared" si="89"/>
        <v>2.4995687606112051</v>
      </c>
      <c r="H258" s="207" t="s">
        <v>142</v>
      </c>
      <c r="I258" s="181">
        <v>0.17</v>
      </c>
      <c r="J258" s="179">
        <f t="shared" si="82"/>
        <v>1251.4091000000001</v>
      </c>
      <c r="K258" s="224">
        <v>6404.27</v>
      </c>
      <c r="L258" s="235">
        <v>4.4999999999999997E-3</v>
      </c>
      <c r="M258" s="236">
        <v>60</v>
      </c>
      <c r="N258" s="186">
        <f t="shared" si="85"/>
        <v>0</v>
      </c>
      <c r="O258" s="187">
        <f t="shared" si="86"/>
        <v>0</v>
      </c>
      <c r="P258" s="188">
        <v>0.17</v>
      </c>
      <c r="Q258" s="189">
        <f t="shared" si="87"/>
        <v>0</v>
      </c>
      <c r="R258" s="225" t="s">
        <v>29</v>
      </c>
      <c r="S258" s="226" t="s">
        <v>333</v>
      </c>
      <c r="T258" s="181">
        <v>0</v>
      </c>
      <c r="U258" s="181" t="s">
        <v>307</v>
      </c>
      <c r="V258" s="192" t="e">
        <f t="shared" si="80"/>
        <v>#VALUE!</v>
      </c>
      <c r="W258" s="193">
        <f t="shared" si="83"/>
        <v>0</v>
      </c>
      <c r="X258" s="193">
        <f t="shared" si="81"/>
        <v>0</v>
      </c>
      <c r="Y258" s="193" t="e">
        <f t="shared" si="84"/>
        <v>#VALUE!</v>
      </c>
      <c r="Z258" s="193" t="e">
        <f t="shared" si="81"/>
        <v>#VALUE!</v>
      </c>
      <c r="AB258" s="169"/>
      <c r="AC258" s="169"/>
      <c r="AD258" s="170"/>
      <c r="AE258" s="169"/>
      <c r="AF258" s="170"/>
      <c r="AG258" s="171"/>
      <c r="AH258" s="172"/>
      <c r="AI258" s="172"/>
      <c r="AJ258" s="173"/>
      <c r="AK258" s="169"/>
      <c r="AL258" s="169"/>
      <c r="AM258" s="169"/>
      <c r="AN258" s="169"/>
    </row>
    <row r="259" spans="2:40" s="122" customFormat="1" ht="71.099999999999994" customHeight="1" outlineLevel="1">
      <c r="B259" s="199"/>
      <c r="C259" s="200"/>
      <c r="D259" s="201"/>
      <c r="E259" s="222" t="s">
        <v>349</v>
      </c>
      <c r="F259" s="223">
        <v>4157.3</v>
      </c>
      <c r="G259" s="179">
        <f t="shared" si="89"/>
        <v>1.4116468590831919</v>
      </c>
      <c r="H259" s="207" t="s">
        <v>142</v>
      </c>
      <c r="I259" s="181">
        <v>0.18</v>
      </c>
      <c r="J259" s="179">
        <f t="shared" si="82"/>
        <v>748.31399999999996</v>
      </c>
      <c r="K259" s="224">
        <v>0</v>
      </c>
      <c r="L259" s="235">
        <v>0</v>
      </c>
      <c r="M259" s="236">
        <v>60</v>
      </c>
      <c r="N259" s="186">
        <f t="shared" si="85"/>
        <v>0</v>
      </c>
      <c r="O259" s="187">
        <f t="shared" si="86"/>
        <v>0</v>
      </c>
      <c r="P259" s="188">
        <v>0.18</v>
      </c>
      <c r="Q259" s="189">
        <f t="shared" si="87"/>
        <v>0</v>
      </c>
      <c r="R259" s="225" t="s">
        <v>29</v>
      </c>
      <c r="S259" s="226" t="s">
        <v>333</v>
      </c>
      <c r="T259" s="181">
        <v>0</v>
      </c>
      <c r="U259" s="181">
        <v>0</v>
      </c>
      <c r="V259" s="192">
        <f t="shared" si="80"/>
        <v>1</v>
      </c>
      <c r="W259" s="193">
        <f t="shared" si="83"/>
        <v>0</v>
      </c>
      <c r="X259" s="193">
        <f t="shared" si="81"/>
        <v>0</v>
      </c>
      <c r="Y259" s="193">
        <f t="shared" si="84"/>
        <v>0</v>
      </c>
      <c r="Z259" s="193">
        <f t="shared" si="81"/>
        <v>0</v>
      </c>
      <c r="AB259" s="169"/>
      <c r="AC259" s="169"/>
      <c r="AD259" s="170"/>
      <c r="AE259" s="169"/>
      <c r="AF259" s="170"/>
      <c r="AG259" s="171"/>
      <c r="AH259" s="172"/>
      <c r="AI259" s="172"/>
      <c r="AJ259" s="173"/>
      <c r="AK259" s="169"/>
      <c r="AL259" s="169"/>
      <c r="AM259" s="169"/>
      <c r="AN259" s="169"/>
    </row>
    <row r="260" spans="2:40" s="122" customFormat="1" ht="15.75">
      <c r="B260" s="232">
        <v>2.8</v>
      </c>
      <c r="C260" s="203" t="s">
        <v>195</v>
      </c>
      <c r="D260" s="204"/>
      <c r="E260" s="205" t="s">
        <v>142</v>
      </c>
      <c r="F260" s="206">
        <f>SUM(F261:F275)</f>
        <v>7678.67</v>
      </c>
      <c r="G260" s="206">
        <f>IF(AND(F260&lt;&gt;0,$D$31&lt;&gt;0),F260/$D$31,0)</f>
        <v>2.607358234295416</v>
      </c>
      <c r="H260" s="228" cm="1">
        <f t="array" ref="H260">SUMPRODUCT((C38:D401="Superstructure: Internal Doors")*G38:G401)+SUMPRODUCT((C38:D401="Superstructure: Internal Walls and Partitions")*G38:G401)</f>
        <v>465.91491001697796</v>
      </c>
      <c r="I260" s="208" t="s">
        <v>142</v>
      </c>
      <c r="J260" s="209">
        <f>SUM(J261:J275)</f>
        <v>456.59520000000003</v>
      </c>
      <c r="K260" s="210" t="s">
        <v>142</v>
      </c>
      <c r="L260" s="233" t="s">
        <v>142</v>
      </c>
      <c r="M260" s="234" t="s">
        <v>142</v>
      </c>
      <c r="N260" s="213" t="s">
        <v>142</v>
      </c>
      <c r="O260" s="214">
        <f>SUM(O261:O275)</f>
        <v>4918.47</v>
      </c>
      <c r="P260" s="215" t="s">
        <v>142</v>
      </c>
      <c r="Q260" s="216">
        <f>SUM(Q261:Q275)</f>
        <v>0</v>
      </c>
      <c r="R260" s="217" t="s">
        <v>142</v>
      </c>
      <c r="S260" s="218" t="s">
        <v>142</v>
      </c>
      <c r="T260" s="219">
        <f>IF(W260&lt;&gt;0,W260/($F$313+$O$313),0)</f>
        <v>0</v>
      </c>
      <c r="U260" s="219">
        <f>IF(Y260&lt;&gt;0,Y260/($F$313+$O$313),0)</f>
        <v>3.9014205111963497E-2</v>
      </c>
      <c r="V260" s="220">
        <f t="shared" si="80"/>
        <v>0.96098579488803648</v>
      </c>
      <c r="W260" s="221">
        <f>SUM(W261:W275)</f>
        <v>0</v>
      </c>
      <c r="X260" s="221">
        <f t="shared" si="81"/>
        <v>0</v>
      </c>
      <c r="Y260" s="221">
        <f>SUM(Y261:Y275)</f>
        <v>133.04</v>
      </c>
      <c r="Z260" s="221">
        <f t="shared" si="81"/>
        <v>4.5174872665534799E-2</v>
      </c>
      <c r="AB260" s="169"/>
      <c r="AC260" s="169"/>
      <c r="AD260" s="170"/>
      <c r="AE260" s="169"/>
      <c r="AF260" s="170"/>
      <c r="AG260" s="171"/>
      <c r="AH260" s="172"/>
      <c r="AI260" s="172"/>
      <c r="AJ260" s="173"/>
      <c r="AK260" s="169"/>
      <c r="AL260" s="169"/>
      <c r="AM260" s="169"/>
      <c r="AN260" s="169"/>
    </row>
    <row r="261" spans="2:40" s="122" customFormat="1" ht="15.6" hidden="1" customHeight="1" outlineLevel="1">
      <c r="B261" s="174">
        <v>2.8</v>
      </c>
      <c r="C261" s="175" t="s">
        <v>195</v>
      </c>
      <c r="D261" s="176"/>
      <c r="E261" s="222"/>
      <c r="F261" s="223"/>
      <c r="G261" s="179">
        <f>IF(AND(F261&lt;&gt;0,$D$31&lt;&gt;0),F261/$D$31,0)</f>
        <v>0</v>
      </c>
      <c r="H261" s="207" t="s">
        <v>142</v>
      </c>
      <c r="I261" s="181">
        <v>0</v>
      </c>
      <c r="J261" s="179">
        <f t="shared" ref="J261:J324" si="90">I261*F261</f>
        <v>0</v>
      </c>
      <c r="K261" s="224"/>
      <c r="L261" s="235"/>
      <c r="M261" s="236"/>
      <c r="N261" s="186">
        <f>IF(M261&lt;&gt;0,INT(59/M261),0)</f>
        <v>0</v>
      </c>
      <c r="O261" s="187">
        <f>F261*N261</f>
        <v>0</v>
      </c>
      <c r="P261" s="188">
        <v>0</v>
      </c>
      <c r="Q261" s="189">
        <f>O261*P261</f>
        <v>0</v>
      </c>
      <c r="R261" s="225"/>
      <c r="S261" s="226"/>
      <c r="T261" s="181">
        <v>0</v>
      </c>
      <c r="U261" s="181">
        <v>0</v>
      </c>
      <c r="V261" s="192">
        <f t="shared" si="80"/>
        <v>1</v>
      </c>
      <c r="W261" s="193">
        <f t="shared" ref="W261:W324" si="91">T261*(F261+O261)</f>
        <v>0</v>
      </c>
      <c r="X261" s="193">
        <f t="shared" si="81"/>
        <v>0</v>
      </c>
      <c r="Y261" s="193">
        <f t="shared" ref="Y261:Y324" si="92">U261*(F261+O261)</f>
        <v>0</v>
      </c>
      <c r="Z261" s="193">
        <f t="shared" si="81"/>
        <v>0</v>
      </c>
      <c r="AB261" s="169"/>
      <c r="AC261" s="169"/>
      <c r="AD261" s="170"/>
      <c r="AE261" s="169"/>
      <c r="AF261" s="170"/>
      <c r="AG261" s="171"/>
      <c r="AH261" s="172"/>
      <c r="AI261" s="172"/>
      <c r="AJ261" s="173"/>
      <c r="AK261" s="169"/>
      <c r="AL261" s="169"/>
      <c r="AM261" s="169"/>
      <c r="AN261" s="169"/>
    </row>
    <row r="262" spans="2:40" s="122" customFormat="1" ht="15.6" hidden="1" customHeight="1" outlineLevel="1">
      <c r="B262" s="194"/>
      <c r="C262" s="195"/>
      <c r="D262" s="196"/>
      <c r="E262" s="222"/>
      <c r="F262" s="223"/>
      <c r="G262" s="179">
        <f>IF(AND(F262&lt;&gt;0,$D$31&lt;&gt;0),F262/$D$31,0)</f>
        <v>0</v>
      </c>
      <c r="H262" s="207" t="s">
        <v>142</v>
      </c>
      <c r="I262" s="181">
        <v>0</v>
      </c>
      <c r="J262" s="179">
        <f t="shared" si="90"/>
        <v>0</v>
      </c>
      <c r="K262" s="224"/>
      <c r="L262" s="235"/>
      <c r="M262" s="236"/>
      <c r="N262" s="186">
        <f t="shared" ref="N262:N275" si="93">IF(M262&lt;&gt;0,INT(59/M262),0)</f>
        <v>0</v>
      </c>
      <c r="O262" s="187">
        <f t="shared" ref="O262:O275" si="94">F262*N262</f>
        <v>0</v>
      </c>
      <c r="P262" s="188">
        <v>0</v>
      </c>
      <c r="Q262" s="189">
        <f t="shared" ref="Q262:Q275" si="95">O262*P262</f>
        <v>0</v>
      </c>
      <c r="R262" s="225"/>
      <c r="S262" s="226"/>
      <c r="T262" s="181">
        <v>0</v>
      </c>
      <c r="U262" s="181">
        <v>0</v>
      </c>
      <c r="V262" s="192">
        <f t="shared" si="80"/>
        <v>1</v>
      </c>
      <c r="W262" s="193">
        <f t="shared" si="91"/>
        <v>0</v>
      </c>
      <c r="X262" s="193">
        <f t="shared" si="81"/>
        <v>0</v>
      </c>
      <c r="Y262" s="193">
        <f t="shared" si="92"/>
        <v>0</v>
      </c>
      <c r="Z262" s="193">
        <f t="shared" si="81"/>
        <v>0</v>
      </c>
      <c r="AB262" s="169"/>
      <c r="AC262" s="169"/>
      <c r="AD262" s="170"/>
      <c r="AE262" s="169"/>
      <c r="AF262" s="170"/>
      <c r="AG262" s="171"/>
      <c r="AH262" s="172"/>
      <c r="AI262" s="172"/>
      <c r="AJ262" s="173"/>
      <c r="AK262" s="169"/>
      <c r="AL262" s="169"/>
      <c r="AM262" s="169"/>
      <c r="AN262" s="169"/>
    </row>
    <row r="263" spans="2:40" s="122" customFormat="1" ht="15.6" hidden="1" customHeight="1" outlineLevel="1">
      <c r="B263" s="194"/>
      <c r="C263" s="195"/>
      <c r="D263" s="196"/>
      <c r="E263" s="222"/>
      <c r="F263" s="223"/>
      <c r="G263" s="179">
        <f t="shared" ref="G263:G274" si="96">IF(AND(F263&lt;&gt;0,$D$31&lt;&gt;0),F263/$D$31,0)</f>
        <v>0</v>
      </c>
      <c r="H263" s="207" t="s">
        <v>142</v>
      </c>
      <c r="I263" s="181">
        <v>0</v>
      </c>
      <c r="J263" s="179">
        <f t="shared" si="90"/>
        <v>0</v>
      </c>
      <c r="K263" s="224"/>
      <c r="L263" s="235"/>
      <c r="M263" s="236"/>
      <c r="N263" s="186">
        <f t="shared" si="93"/>
        <v>0</v>
      </c>
      <c r="O263" s="187">
        <f t="shared" si="94"/>
        <v>0</v>
      </c>
      <c r="P263" s="188">
        <v>0</v>
      </c>
      <c r="Q263" s="189">
        <f t="shared" si="95"/>
        <v>0</v>
      </c>
      <c r="R263" s="225"/>
      <c r="S263" s="226"/>
      <c r="T263" s="181">
        <v>0</v>
      </c>
      <c r="U263" s="181">
        <v>0</v>
      </c>
      <c r="V263" s="192">
        <f t="shared" si="80"/>
        <v>1</v>
      </c>
      <c r="W263" s="193">
        <f t="shared" si="91"/>
        <v>0</v>
      </c>
      <c r="X263" s="193">
        <f t="shared" si="81"/>
        <v>0</v>
      </c>
      <c r="Y263" s="193">
        <f t="shared" si="92"/>
        <v>0</v>
      </c>
      <c r="Z263" s="193">
        <f t="shared" si="81"/>
        <v>0</v>
      </c>
      <c r="AB263" s="169"/>
      <c r="AC263" s="169"/>
      <c r="AD263" s="170"/>
      <c r="AE263" s="169"/>
      <c r="AF263" s="170"/>
      <c r="AG263" s="171"/>
      <c r="AH263" s="172"/>
      <c r="AI263" s="172"/>
      <c r="AJ263" s="173"/>
      <c r="AK263" s="169"/>
      <c r="AL263" s="169"/>
      <c r="AM263" s="169"/>
      <c r="AN263" s="169"/>
    </row>
    <row r="264" spans="2:40" s="122" customFormat="1" ht="15.6" hidden="1" customHeight="1" outlineLevel="1">
      <c r="B264" s="194"/>
      <c r="C264" s="195"/>
      <c r="D264" s="196"/>
      <c r="E264" s="222"/>
      <c r="F264" s="223"/>
      <c r="G264" s="179">
        <f t="shared" si="96"/>
        <v>0</v>
      </c>
      <c r="H264" s="207" t="s">
        <v>142</v>
      </c>
      <c r="I264" s="181">
        <v>0</v>
      </c>
      <c r="J264" s="179">
        <f t="shared" si="90"/>
        <v>0</v>
      </c>
      <c r="K264" s="224"/>
      <c r="L264" s="235"/>
      <c r="M264" s="236"/>
      <c r="N264" s="186">
        <f t="shared" si="93"/>
        <v>0</v>
      </c>
      <c r="O264" s="187">
        <f t="shared" si="94"/>
        <v>0</v>
      </c>
      <c r="P264" s="188">
        <v>0</v>
      </c>
      <c r="Q264" s="189">
        <f t="shared" si="95"/>
        <v>0</v>
      </c>
      <c r="R264" s="225"/>
      <c r="S264" s="226"/>
      <c r="T264" s="181">
        <v>0</v>
      </c>
      <c r="U264" s="181">
        <v>0</v>
      </c>
      <c r="V264" s="192">
        <f t="shared" si="80"/>
        <v>1</v>
      </c>
      <c r="W264" s="193">
        <f t="shared" si="91"/>
        <v>0</v>
      </c>
      <c r="X264" s="193">
        <f t="shared" si="81"/>
        <v>0</v>
      </c>
      <c r="Y264" s="193">
        <f t="shared" si="92"/>
        <v>0</v>
      </c>
      <c r="Z264" s="193">
        <f t="shared" si="81"/>
        <v>0</v>
      </c>
      <c r="AB264" s="169"/>
      <c r="AC264" s="169"/>
      <c r="AD264" s="170"/>
      <c r="AE264" s="169"/>
      <c r="AF264" s="170"/>
      <c r="AG264" s="171"/>
      <c r="AH264" s="172"/>
      <c r="AI264" s="172"/>
      <c r="AJ264" s="173"/>
      <c r="AK264" s="169"/>
      <c r="AL264" s="169"/>
      <c r="AM264" s="169"/>
      <c r="AN264" s="169"/>
    </row>
    <row r="265" spans="2:40" s="122" customFormat="1" ht="15.6" hidden="1" customHeight="1" outlineLevel="1">
      <c r="B265" s="194"/>
      <c r="C265" s="195"/>
      <c r="D265" s="196"/>
      <c r="E265" s="222"/>
      <c r="F265" s="223"/>
      <c r="G265" s="179">
        <f t="shared" si="96"/>
        <v>0</v>
      </c>
      <c r="H265" s="207" t="s">
        <v>142</v>
      </c>
      <c r="I265" s="181">
        <v>0</v>
      </c>
      <c r="J265" s="179">
        <f t="shared" si="90"/>
        <v>0</v>
      </c>
      <c r="K265" s="224"/>
      <c r="L265" s="235"/>
      <c r="M265" s="236"/>
      <c r="N265" s="186">
        <f t="shared" si="93"/>
        <v>0</v>
      </c>
      <c r="O265" s="187">
        <f t="shared" si="94"/>
        <v>0</v>
      </c>
      <c r="P265" s="188">
        <v>0</v>
      </c>
      <c r="Q265" s="189">
        <f t="shared" si="95"/>
        <v>0</v>
      </c>
      <c r="R265" s="225"/>
      <c r="S265" s="226"/>
      <c r="T265" s="181">
        <v>0</v>
      </c>
      <c r="U265" s="181">
        <v>0</v>
      </c>
      <c r="V265" s="192">
        <f t="shared" si="80"/>
        <v>1</v>
      </c>
      <c r="W265" s="193">
        <f t="shared" si="91"/>
        <v>0</v>
      </c>
      <c r="X265" s="193">
        <f t="shared" si="81"/>
        <v>0</v>
      </c>
      <c r="Y265" s="193">
        <f t="shared" si="92"/>
        <v>0</v>
      </c>
      <c r="Z265" s="193">
        <f t="shared" si="81"/>
        <v>0</v>
      </c>
      <c r="AB265" s="169"/>
      <c r="AC265" s="169"/>
      <c r="AD265" s="170"/>
      <c r="AE265" s="169"/>
      <c r="AF265" s="170"/>
      <c r="AG265" s="171"/>
      <c r="AH265" s="172"/>
      <c r="AI265" s="172"/>
      <c r="AJ265" s="173"/>
      <c r="AK265" s="169"/>
      <c r="AL265" s="169"/>
      <c r="AM265" s="169"/>
      <c r="AN265" s="169"/>
    </row>
    <row r="266" spans="2:40" s="122" customFormat="1" ht="15.6" hidden="1" customHeight="1" outlineLevel="1">
      <c r="B266" s="194"/>
      <c r="C266" s="195"/>
      <c r="D266" s="196"/>
      <c r="E266" s="222"/>
      <c r="F266" s="223"/>
      <c r="G266" s="179">
        <f t="shared" si="96"/>
        <v>0</v>
      </c>
      <c r="H266" s="207" t="s">
        <v>142</v>
      </c>
      <c r="I266" s="181">
        <v>0</v>
      </c>
      <c r="J266" s="179">
        <f t="shared" si="90"/>
        <v>0</v>
      </c>
      <c r="K266" s="224"/>
      <c r="L266" s="235"/>
      <c r="M266" s="236"/>
      <c r="N266" s="186">
        <f t="shared" si="93"/>
        <v>0</v>
      </c>
      <c r="O266" s="187">
        <f t="shared" si="94"/>
        <v>0</v>
      </c>
      <c r="P266" s="188">
        <v>0</v>
      </c>
      <c r="Q266" s="189">
        <f t="shared" si="95"/>
        <v>0</v>
      </c>
      <c r="R266" s="225"/>
      <c r="S266" s="226"/>
      <c r="T266" s="181">
        <v>0</v>
      </c>
      <c r="U266" s="181">
        <v>0</v>
      </c>
      <c r="V266" s="192">
        <f t="shared" si="80"/>
        <v>1</v>
      </c>
      <c r="W266" s="193">
        <f t="shared" si="91"/>
        <v>0</v>
      </c>
      <c r="X266" s="193">
        <f t="shared" si="81"/>
        <v>0</v>
      </c>
      <c r="Y266" s="193">
        <f t="shared" si="92"/>
        <v>0</v>
      </c>
      <c r="Z266" s="193">
        <f t="shared" si="81"/>
        <v>0</v>
      </c>
      <c r="AB266" s="169"/>
      <c r="AC266" s="169"/>
      <c r="AD266" s="170"/>
      <c r="AE266" s="169"/>
      <c r="AF266" s="170"/>
      <c r="AG266" s="171"/>
      <c r="AH266" s="172"/>
      <c r="AI266" s="172"/>
      <c r="AJ266" s="173"/>
      <c r="AK266" s="169"/>
      <c r="AL266" s="169"/>
      <c r="AM266" s="169"/>
      <c r="AN266" s="169"/>
    </row>
    <row r="267" spans="2:40" s="122" customFormat="1" ht="15.6" hidden="1" customHeight="1" outlineLevel="1">
      <c r="B267" s="194"/>
      <c r="C267" s="195"/>
      <c r="D267" s="196"/>
      <c r="E267" s="222"/>
      <c r="F267" s="223"/>
      <c r="G267" s="179">
        <f t="shared" si="96"/>
        <v>0</v>
      </c>
      <c r="H267" s="207" t="s">
        <v>142</v>
      </c>
      <c r="I267" s="181">
        <v>0</v>
      </c>
      <c r="J267" s="179">
        <f t="shared" si="90"/>
        <v>0</v>
      </c>
      <c r="K267" s="224"/>
      <c r="L267" s="235"/>
      <c r="M267" s="236"/>
      <c r="N267" s="186">
        <f t="shared" si="93"/>
        <v>0</v>
      </c>
      <c r="O267" s="187">
        <f t="shared" si="94"/>
        <v>0</v>
      </c>
      <c r="P267" s="188">
        <v>0</v>
      </c>
      <c r="Q267" s="189">
        <f t="shared" si="95"/>
        <v>0</v>
      </c>
      <c r="R267" s="225"/>
      <c r="S267" s="226"/>
      <c r="T267" s="181">
        <v>0</v>
      </c>
      <c r="U267" s="181">
        <v>0</v>
      </c>
      <c r="V267" s="192">
        <f t="shared" si="80"/>
        <v>1</v>
      </c>
      <c r="W267" s="193">
        <f t="shared" si="91"/>
        <v>0</v>
      </c>
      <c r="X267" s="193">
        <f t="shared" si="81"/>
        <v>0</v>
      </c>
      <c r="Y267" s="193">
        <f t="shared" si="92"/>
        <v>0</v>
      </c>
      <c r="Z267" s="193">
        <f t="shared" si="81"/>
        <v>0</v>
      </c>
      <c r="AB267" s="169"/>
      <c r="AC267" s="169"/>
      <c r="AD267" s="170"/>
      <c r="AE267" s="169"/>
      <c r="AF267" s="170"/>
      <c r="AG267" s="171"/>
      <c r="AH267" s="172"/>
      <c r="AI267" s="172"/>
      <c r="AJ267" s="173"/>
      <c r="AK267" s="169"/>
      <c r="AL267" s="169"/>
      <c r="AM267" s="169"/>
      <c r="AN267" s="169"/>
    </row>
    <row r="268" spans="2:40" s="122" customFormat="1" ht="15.6" hidden="1" customHeight="1" outlineLevel="1">
      <c r="B268" s="194"/>
      <c r="C268" s="195"/>
      <c r="D268" s="196"/>
      <c r="E268" s="222"/>
      <c r="F268" s="223"/>
      <c r="G268" s="179">
        <f t="shared" si="96"/>
        <v>0</v>
      </c>
      <c r="H268" s="207" t="s">
        <v>142</v>
      </c>
      <c r="I268" s="181">
        <v>0</v>
      </c>
      <c r="J268" s="179">
        <f t="shared" si="90"/>
        <v>0</v>
      </c>
      <c r="K268" s="224"/>
      <c r="L268" s="235"/>
      <c r="M268" s="236"/>
      <c r="N268" s="186">
        <f t="shared" si="93"/>
        <v>0</v>
      </c>
      <c r="O268" s="187">
        <f t="shared" si="94"/>
        <v>0</v>
      </c>
      <c r="P268" s="188">
        <v>0</v>
      </c>
      <c r="Q268" s="189">
        <f t="shared" si="95"/>
        <v>0</v>
      </c>
      <c r="R268" s="225"/>
      <c r="S268" s="226"/>
      <c r="T268" s="181">
        <v>0</v>
      </c>
      <c r="U268" s="181">
        <v>0</v>
      </c>
      <c r="V268" s="192">
        <f t="shared" si="80"/>
        <v>1</v>
      </c>
      <c r="W268" s="193">
        <f t="shared" si="91"/>
        <v>0</v>
      </c>
      <c r="X268" s="193">
        <f t="shared" si="81"/>
        <v>0</v>
      </c>
      <c r="Y268" s="193">
        <f t="shared" si="92"/>
        <v>0</v>
      </c>
      <c r="Z268" s="193">
        <f t="shared" si="81"/>
        <v>0</v>
      </c>
      <c r="AB268" s="169"/>
      <c r="AC268" s="169"/>
      <c r="AD268" s="170"/>
      <c r="AE268" s="169"/>
      <c r="AF268" s="170"/>
      <c r="AG268" s="171"/>
      <c r="AH268" s="172"/>
      <c r="AI268" s="172"/>
      <c r="AJ268" s="173"/>
      <c r="AK268" s="169"/>
      <c r="AL268" s="169"/>
      <c r="AM268" s="169"/>
      <c r="AN268" s="169"/>
    </row>
    <row r="269" spans="2:40" s="122" customFormat="1" ht="15.6" hidden="1" customHeight="1" outlineLevel="1">
      <c r="B269" s="194"/>
      <c r="C269" s="195"/>
      <c r="D269" s="196"/>
      <c r="E269" s="222"/>
      <c r="F269" s="223"/>
      <c r="G269" s="179">
        <f t="shared" si="96"/>
        <v>0</v>
      </c>
      <c r="H269" s="207" t="s">
        <v>142</v>
      </c>
      <c r="I269" s="181">
        <v>0</v>
      </c>
      <c r="J269" s="179">
        <f t="shared" si="90"/>
        <v>0</v>
      </c>
      <c r="K269" s="224"/>
      <c r="L269" s="235"/>
      <c r="M269" s="236"/>
      <c r="N269" s="186">
        <f t="shared" si="93"/>
        <v>0</v>
      </c>
      <c r="O269" s="187">
        <f t="shared" si="94"/>
        <v>0</v>
      </c>
      <c r="P269" s="188">
        <v>0</v>
      </c>
      <c r="Q269" s="189">
        <f t="shared" si="95"/>
        <v>0</v>
      </c>
      <c r="R269" s="225"/>
      <c r="S269" s="226"/>
      <c r="T269" s="181">
        <v>0</v>
      </c>
      <c r="U269" s="181">
        <v>0</v>
      </c>
      <c r="V269" s="192">
        <f t="shared" si="80"/>
        <v>1</v>
      </c>
      <c r="W269" s="193">
        <f t="shared" si="91"/>
        <v>0</v>
      </c>
      <c r="X269" s="193">
        <f t="shared" si="81"/>
        <v>0</v>
      </c>
      <c r="Y269" s="193">
        <f t="shared" si="92"/>
        <v>0</v>
      </c>
      <c r="Z269" s="193">
        <f t="shared" si="81"/>
        <v>0</v>
      </c>
      <c r="AB269" s="169"/>
      <c r="AC269" s="169"/>
      <c r="AD269" s="170"/>
      <c r="AE269" s="169"/>
      <c r="AF269" s="170"/>
      <c r="AG269" s="171"/>
      <c r="AH269" s="172"/>
      <c r="AI269" s="172"/>
      <c r="AJ269" s="173"/>
      <c r="AK269" s="169"/>
      <c r="AL269" s="169"/>
      <c r="AM269" s="169"/>
      <c r="AN269" s="169"/>
    </row>
    <row r="270" spans="2:40" s="122" customFormat="1" ht="15.6" hidden="1" customHeight="1" outlineLevel="1">
      <c r="B270" s="194"/>
      <c r="C270" s="195"/>
      <c r="D270" s="196"/>
      <c r="E270" s="222"/>
      <c r="F270" s="223"/>
      <c r="G270" s="179">
        <f t="shared" si="96"/>
        <v>0</v>
      </c>
      <c r="H270" s="207" t="s">
        <v>142</v>
      </c>
      <c r="I270" s="181">
        <v>0</v>
      </c>
      <c r="J270" s="179">
        <f t="shared" si="90"/>
        <v>0</v>
      </c>
      <c r="K270" s="224"/>
      <c r="L270" s="235"/>
      <c r="M270" s="236"/>
      <c r="N270" s="186">
        <f t="shared" si="93"/>
        <v>0</v>
      </c>
      <c r="O270" s="187">
        <f t="shared" si="94"/>
        <v>0</v>
      </c>
      <c r="P270" s="188">
        <v>0</v>
      </c>
      <c r="Q270" s="189">
        <f t="shared" si="95"/>
        <v>0</v>
      </c>
      <c r="R270" s="225"/>
      <c r="S270" s="226"/>
      <c r="T270" s="181">
        <v>0</v>
      </c>
      <c r="U270" s="181">
        <v>0</v>
      </c>
      <c r="V270" s="192">
        <f t="shared" si="80"/>
        <v>1</v>
      </c>
      <c r="W270" s="193">
        <f t="shared" si="91"/>
        <v>0</v>
      </c>
      <c r="X270" s="193">
        <f t="shared" si="81"/>
        <v>0</v>
      </c>
      <c r="Y270" s="193">
        <f t="shared" si="92"/>
        <v>0</v>
      </c>
      <c r="Z270" s="193">
        <f t="shared" si="81"/>
        <v>0</v>
      </c>
      <c r="AB270" s="169"/>
      <c r="AC270" s="169"/>
      <c r="AD270" s="170"/>
      <c r="AE270" s="169"/>
      <c r="AF270" s="170"/>
      <c r="AG270" s="171"/>
      <c r="AH270" s="172"/>
      <c r="AI270" s="172"/>
      <c r="AJ270" s="173"/>
      <c r="AK270" s="169"/>
      <c r="AL270" s="169"/>
      <c r="AM270" s="169"/>
      <c r="AN270" s="169"/>
    </row>
    <row r="271" spans="2:40" s="122" customFormat="1" ht="15.6" hidden="1" customHeight="1" outlineLevel="1">
      <c r="B271" s="194"/>
      <c r="C271" s="195"/>
      <c r="D271" s="196"/>
      <c r="E271" s="222"/>
      <c r="F271" s="223"/>
      <c r="G271" s="179">
        <f t="shared" si="96"/>
        <v>0</v>
      </c>
      <c r="H271" s="207" t="s">
        <v>142</v>
      </c>
      <c r="I271" s="181">
        <v>0</v>
      </c>
      <c r="J271" s="179">
        <f t="shared" si="90"/>
        <v>0</v>
      </c>
      <c r="K271" s="224"/>
      <c r="L271" s="235"/>
      <c r="M271" s="236"/>
      <c r="N271" s="186">
        <f t="shared" si="93"/>
        <v>0</v>
      </c>
      <c r="O271" s="187">
        <f t="shared" si="94"/>
        <v>0</v>
      </c>
      <c r="P271" s="188">
        <v>0</v>
      </c>
      <c r="Q271" s="189">
        <f t="shared" si="95"/>
        <v>0</v>
      </c>
      <c r="R271" s="225"/>
      <c r="S271" s="226"/>
      <c r="T271" s="181">
        <v>0</v>
      </c>
      <c r="U271" s="181">
        <v>0</v>
      </c>
      <c r="V271" s="192">
        <f t="shared" si="80"/>
        <v>1</v>
      </c>
      <c r="W271" s="193">
        <f t="shared" si="91"/>
        <v>0</v>
      </c>
      <c r="X271" s="193">
        <f t="shared" si="81"/>
        <v>0</v>
      </c>
      <c r="Y271" s="193">
        <f t="shared" si="92"/>
        <v>0</v>
      </c>
      <c r="Z271" s="193">
        <f t="shared" si="81"/>
        <v>0</v>
      </c>
      <c r="AB271" s="169"/>
      <c r="AC271" s="169"/>
      <c r="AD271" s="170"/>
      <c r="AE271" s="169"/>
      <c r="AF271" s="170"/>
      <c r="AG271" s="171"/>
      <c r="AH271" s="172"/>
      <c r="AI271" s="172"/>
      <c r="AJ271" s="173"/>
      <c r="AK271" s="169"/>
      <c r="AL271" s="169"/>
      <c r="AM271" s="169"/>
      <c r="AN271" s="169"/>
    </row>
    <row r="272" spans="2:40" s="122" customFormat="1" ht="27" customHeight="1" outlineLevel="1">
      <c r="B272" s="194"/>
      <c r="C272" s="195"/>
      <c r="D272" s="196"/>
      <c r="E272" s="222"/>
      <c r="F272" s="223"/>
      <c r="G272" s="179">
        <f t="shared" si="96"/>
        <v>0</v>
      </c>
      <c r="H272" s="207" t="s">
        <v>142</v>
      </c>
      <c r="I272" s="181">
        <v>0</v>
      </c>
      <c r="J272" s="179">
        <f t="shared" si="90"/>
        <v>0</v>
      </c>
      <c r="K272" s="224"/>
      <c r="L272" s="235"/>
      <c r="M272" s="236"/>
      <c r="N272" s="186">
        <f t="shared" si="93"/>
        <v>0</v>
      </c>
      <c r="O272" s="187">
        <f t="shared" si="94"/>
        <v>0</v>
      </c>
      <c r="P272" s="188">
        <v>0</v>
      </c>
      <c r="Q272" s="189">
        <f t="shared" si="95"/>
        <v>0</v>
      </c>
      <c r="R272" s="225" t="s">
        <v>29</v>
      </c>
      <c r="S272" s="226"/>
      <c r="T272" s="181">
        <v>0</v>
      </c>
      <c r="U272" s="181">
        <v>0</v>
      </c>
      <c r="V272" s="192">
        <f t="shared" si="80"/>
        <v>1</v>
      </c>
      <c r="W272" s="193">
        <f t="shared" si="91"/>
        <v>0</v>
      </c>
      <c r="X272" s="193">
        <f t="shared" si="81"/>
        <v>0</v>
      </c>
      <c r="Y272" s="193">
        <f t="shared" si="92"/>
        <v>0</v>
      </c>
      <c r="Z272" s="193">
        <f t="shared" si="81"/>
        <v>0</v>
      </c>
      <c r="AB272" s="169"/>
      <c r="AC272" s="169"/>
      <c r="AD272" s="170"/>
      <c r="AE272" s="169"/>
      <c r="AF272" s="170"/>
      <c r="AG272" s="171"/>
      <c r="AH272" s="172"/>
      <c r="AI272" s="172"/>
      <c r="AJ272" s="173"/>
      <c r="AK272" s="169"/>
      <c r="AL272" s="169"/>
      <c r="AM272" s="169"/>
      <c r="AN272" s="169"/>
    </row>
    <row r="273" spans="2:40" s="122" customFormat="1" ht="24" customHeight="1" outlineLevel="1">
      <c r="B273" s="194"/>
      <c r="C273" s="195"/>
      <c r="D273" s="196"/>
      <c r="E273" s="222" t="s">
        <v>350</v>
      </c>
      <c r="F273" s="223">
        <v>133.04</v>
      </c>
      <c r="G273" s="179">
        <f t="shared" si="96"/>
        <v>4.5174872665534799E-2</v>
      </c>
      <c r="H273" s="207" t="s">
        <v>142</v>
      </c>
      <c r="I273" s="181">
        <v>7.4999999999999997E-2</v>
      </c>
      <c r="J273" s="179">
        <f t="shared" si="90"/>
        <v>9.9779999999999998</v>
      </c>
      <c r="K273" s="224">
        <v>60</v>
      </c>
      <c r="L273" s="235">
        <v>0</v>
      </c>
      <c r="M273" s="236">
        <v>60</v>
      </c>
      <c r="N273" s="186">
        <f t="shared" si="93"/>
        <v>0</v>
      </c>
      <c r="O273" s="187">
        <f t="shared" si="94"/>
        <v>0</v>
      </c>
      <c r="P273" s="188">
        <v>7.4999999999999997E-2</v>
      </c>
      <c r="Q273" s="189">
        <f t="shared" si="95"/>
        <v>0</v>
      </c>
      <c r="R273" s="225" t="s">
        <v>29</v>
      </c>
      <c r="S273" s="226" t="s">
        <v>289</v>
      </c>
      <c r="T273" s="181">
        <v>0</v>
      </c>
      <c r="U273" s="181">
        <v>1</v>
      </c>
      <c r="V273" s="192">
        <f t="shared" si="80"/>
        <v>0</v>
      </c>
      <c r="W273" s="193">
        <f t="shared" si="91"/>
        <v>0</v>
      </c>
      <c r="X273" s="193">
        <f t="shared" si="81"/>
        <v>0</v>
      </c>
      <c r="Y273" s="193">
        <f t="shared" si="92"/>
        <v>133.04</v>
      </c>
      <c r="Z273" s="193">
        <f t="shared" si="81"/>
        <v>4.5174872665534799E-2</v>
      </c>
      <c r="AB273" s="169"/>
      <c r="AC273" s="169"/>
      <c r="AD273" s="170"/>
      <c r="AE273" s="169"/>
      <c r="AF273" s="170"/>
      <c r="AG273" s="171"/>
      <c r="AH273" s="172"/>
      <c r="AI273" s="172"/>
      <c r="AJ273" s="173"/>
      <c r="AK273" s="169"/>
      <c r="AL273" s="169"/>
      <c r="AM273" s="169"/>
      <c r="AN273" s="169"/>
    </row>
    <row r="274" spans="2:40" s="122" customFormat="1" ht="20.25" customHeight="1" outlineLevel="1">
      <c r="B274" s="194"/>
      <c r="C274" s="195"/>
      <c r="D274" s="196"/>
      <c r="E274" s="222" t="s">
        <v>351</v>
      </c>
      <c r="F274" s="223">
        <v>2627.16</v>
      </c>
      <c r="G274" s="179">
        <f t="shared" si="96"/>
        <v>0.89207470288624779</v>
      </c>
      <c r="H274" s="207" t="s">
        <v>142</v>
      </c>
      <c r="I274" s="181">
        <v>0.17</v>
      </c>
      <c r="J274" s="179">
        <f t="shared" si="90"/>
        <v>446.61720000000003</v>
      </c>
      <c r="K274" s="224">
        <v>0</v>
      </c>
      <c r="L274" s="235">
        <v>0</v>
      </c>
      <c r="M274" s="236">
        <v>60</v>
      </c>
      <c r="N274" s="186">
        <f t="shared" si="93"/>
        <v>0</v>
      </c>
      <c r="O274" s="187">
        <f t="shared" si="94"/>
        <v>0</v>
      </c>
      <c r="P274" s="188">
        <v>0.17</v>
      </c>
      <c r="Q274" s="189">
        <f t="shared" si="95"/>
        <v>0</v>
      </c>
      <c r="R274" s="225" t="s">
        <v>29</v>
      </c>
      <c r="S274" s="226" t="s">
        <v>333</v>
      </c>
      <c r="T274" s="181">
        <v>0</v>
      </c>
      <c r="U274" s="181">
        <v>0</v>
      </c>
      <c r="V274" s="192">
        <f t="shared" si="80"/>
        <v>1</v>
      </c>
      <c r="W274" s="193">
        <f t="shared" si="91"/>
        <v>0</v>
      </c>
      <c r="X274" s="193">
        <f t="shared" si="81"/>
        <v>0</v>
      </c>
      <c r="Y274" s="193">
        <f t="shared" si="92"/>
        <v>0</v>
      </c>
      <c r="Z274" s="193">
        <f t="shared" si="81"/>
        <v>0</v>
      </c>
      <c r="AB274" s="169"/>
      <c r="AC274" s="169"/>
      <c r="AD274" s="170"/>
      <c r="AE274" s="169"/>
      <c r="AF274" s="170"/>
      <c r="AG274" s="171"/>
      <c r="AH274" s="172"/>
      <c r="AI274" s="172"/>
      <c r="AJ274" s="173"/>
      <c r="AK274" s="169"/>
      <c r="AL274" s="169"/>
      <c r="AM274" s="169"/>
      <c r="AN274" s="169"/>
    </row>
    <row r="275" spans="2:40" s="122" customFormat="1" ht="38.25" customHeight="1" outlineLevel="1">
      <c r="B275" s="199"/>
      <c r="C275" s="200"/>
      <c r="D275" s="201"/>
      <c r="E275" s="222" t="s">
        <v>352</v>
      </c>
      <c r="F275" s="223">
        <v>4918.47</v>
      </c>
      <c r="G275" s="179">
        <f>IF(AND(F275&lt;&gt;0,$D$31&lt;&gt;0),F275/$D$31,0)</f>
        <v>1.6701086587436333</v>
      </c>
      <c r="H275" s="207" t="s">
        <v>142</v>
      </c>
      <c r="I275" s="181">
        <v>0</v>
      </c>
      <c r="J275" s="179">
        <f t="shared" si="90"/>
        <v>0</v>
      </c>
      <c r="K275" s="224">
        <v>0</v>
      </c>
      <c r="L275" s="235">
        <v>0</v>
      </c>
      <c r="M275" s="236">
        <v>40</v>
      </c>
      <c r="N275" s="186">
        <f t="shared" si="93"/>
        <v>1</v>
      </c>
      <c r="O275" s="187">
        <f t="shared" si="94"/>
        <v>4918.47</v>
      </c>
      <c r="P275" s="188">
        <v>0</v>
      </c>
      <c r="Q275" s="189">
        <f t="shared" si="95"/>
        <v>0</v>
      </c>
      <c r="R275" s="225" t="s">
        <v>29</v>
      </c>
      <c r="S275" s="226" t="s">
        <v>353</v>
      </c>
      <c r="T275" s="181">
        <v>0</v>
      </c>
      <c r="U275" s="181">
        <v>0</v>
      </c>
      <c r="V275" s="192">
        <f t="shared" si="80"/>
        <v>1</v>
      </c>
      <c r="W275" s="193">
        <f t="shared" si="91"/>
        <v>0</v>
      </c>
      <c r="X275" s="193">
        <f t="shared" si="81"/>
        <v>0</v>
      </c>
      <c r="Y275" s="193">
        <f t="shared" si="92"/>
        <v>0</v>
      </c>
      <c r="Z275" s="193">
        <f t="shared" si="81"/>
        <v>0</v>
      </c>
      <c r="AB275" s="169"/>
      <c r="AC275" s="169"/>
      <c r="AD275" s="170"/>
      <c r="AE275" s="169"/>
      <c r="AF275" s="170"/>
      <c r="AG275" s="171"/>
      <c r="AH275" s="172"/>
      <c r="AI275" s="172"/>
      <c r="AJ275" s="173"/>
      <c r="AK275" s="169"/>
      <c r="AL275" s="169"/>
      <c r="AM275" s="169"/>
      <c r="AN275" s="169"/>
    </row>
    <row r="276" spans="2:40" s="122" customFormat="1" ht="17.45" customHeight="1">
      <c r="B276" s="237">
        <v>3</v>
      </c>
      <c r="C276" s="203" t="s">
        <v>196</v>
      </c>
      <c r="D276" s="204"/>
      <c r="E276" s="205" t="s">
        <v>142</v>
      </c>
      <c r="F276" s="206">
        <f>SUM(F277:F296)</f>
        <v>20584.29</v>
      </c>
      <c r="G276" s="206">
        <f>IF(AND(F276&lt;&gt;0,$D$31&lt;&gt;0),F276/$D$31,0)</f>
        <v>6.9895721561969442</v>
      </c>
      <c r="H276" s="207" t="s">
        <v>142</v>
      </c>
      <c r="I276" s="208" t="s">
        <v>142</v>
      </c>
      <c r="J276" s="209">
        <f>SUM(J277:J296)</f>
        <v>1019.4645</v>
      </c>
      <c r="K276" s="210" t="s">
        <v>142</v>
      </c>
      <c r="L276" s="233" t="s">
        <v>142</v>
      </c>
      <c r="M276" s="234" t="s">
        <v>142</v>
      </c>
      <c r="N276" s="213" t="s">
        <v>142</v>
      </c>
      <c r="O276" s="214">
        <f>SUM(O277:O296)</f>
        <v>60582.87</v>
      </c>
      <c r="P276" s="215" t="s">
        <v>142</v>
      </c>
      <c r="Q276" s="216">
        <f>SUM(Q277:Q296)</f>
        <v>3029.1435000000001</v>
      </c>
      <c r="R276" s="217" t="s">
        <v>142</v>
      </c>
      <c r="S276" s="218" t="s">
        <v>142</v>
      </c>
      <c r="T276" s="219">
        <f>IF(W276&lt;&gt;0,W276/($F$329+$O$329),0)</f>
        <v>0</v>
      </c>
      <c r="U276" s="219">
        <f>IF(Y276&lt;&gt;0,Y276/($F$329+$O$329),0)</f>
        <v>0.11447692849594927</v>
      </c>
      <c r="V276" s="220">
        <f t="shared" si="80"/>
        <v>0.88552307150405074</v>
      </c>
      <c r="W276" s="221">
        <f>SUM(W277:W296)</f>
        <v>0</v>
      </c>
      <c r="X276" s="221">
        <f t="shared" si="81"/>
        <v>0</v>
      </c>
      <c r="Y276" s="221">
        <f>SUM(Y277:Y296)</f>
        <v>390</v>
      </c>
      <c r="Z276" s="221">
        <f t="shared" si="81"/>
        <v>0.13242784380305603</v>
      </c>
      <c r="AB276" s="169"/>
      <c r="AC276" s="169"/>
      <c r="AD276" s="170"/>
      <c r="AE276" s="169"/>
      <c r="AF276" s="170"/>
      <c r="AG276" s="171"/>
      <c r="AH276" s="172"/>
      <c r="AI276" s="172"/>
      <c r="AJ276" s="173"/>
      <c r="AK276" s="169"/>
      <c r="AL276" s="169"/>
      <c r="AM276" s="169"/>
      <c r="AN276" s="169"/>
    </row>
    <row r="277" spans="2:40" s="122" customFormat="1" ht="15.6" hidden="1" customHeight="1" outlineLevel="1">
      <c r="B277" s="229">
        <v>3</v>
      </c>
      <c r="C277" s="175" t="s">
        <v>196</v>
      </c>
      <c r="D277" s="176"/>
      <c r="E277" s="222"/>
      <c r="F277" s="223"/>
      <c r="G277" s="179">
        <f>IF(AND(F277&lt;&gt;0,$D$31&lt;&gt;0),F277/$D$31,0)</f>
        <v>0</v>
      </c>
      <c r="H277" s="207" t="s">
        <v>142</v>
      </c>
      <c r="I277" s="181">
        <v>0</v>
      </c>
      <c r="J277" s="179">
        <f t="shared" si="90"/>
        <v>0</v>
      </c>
      <c r="K277" s="224"/>
      <c r="L277" s="235"/>
      <c r="M277" s="236"/>
      <c r="N277" s="186">
        <f>IF(M277&lt;&gt;0,INT(59/M277),0)</f>
        <v>0</v>
      </c>
      <c r="O277" s="187">
        <f>F277*N277</f>
        <v>0</v>
      </c>
      <c r="P277" s="188">
        <v>0</v>
      </c>
      <c r="Q277" s="189">
        <f>O277*P277</f>
        <v>0</v>
      </c>
      <c r="R277" s="225"/>
      <c r="S277" s="226"/>
      <c r="T277" s="181">
        <v>0</v>
      </c>
      <c r="U277" s="181">
        <v>0</v>
      </c>
      <c r="V277" s="192">
        <f t="shared" si="80"/>
        <v>1</v>
      </c>
      <c r="W277" s="193">
        <f t="shared" si="91"/>
        <v>0</v>
      </c>
      <c r="X277" s="193">
        <f t="shared" si="81"/>
        <v>0</v>
      </c>
      <c r="Y277" s="193">
        <f t="shared" si="92"/>
        <v>0</v>
      </c>
      <c r="Z277" s="193">
        <f t="shared" si="81"/>
        <v>0</v>
      </c>
      <c r="AB277" s="169"/>
      <c r="AC277" s="169"/>
      <c r="AD277" s="170"/>
      <c r="AE277" s="169"/>
      <c r="AF277" s="170"/>
      <c r="AG277" s="171"/>
      <c r="AH277" s="172"/>
      <c r="AI277" s="172"/>
      <c r="AJ277" s="173"/>
      <c r="AK277" s="169"/>
      <c r="AL277" s="169"/>
      <c r="AM277" s="169"/>
      <c r="AN277" s="169"/>
    </row>
    <row r="278" spans="2:40" s="122" customFormat="1" ht="15.6" hidden="1" customHeight="1" outlineLevel="1">
      <c r="B278" s="230"/>
      <c r="C278" s="195"/>
      <c r="D278" s="196"/>
      <c r="E278" s="222"/>
      <c r="F278" s="223"/>
      <c r="G278" s="179">
        <f>IF(AND(F278&lt;&gt;0,$D$31&lt;&gt;0),F278/$D$31,0)</f>
        <v>0</v>
      </c>
      <c r="H278" s="207" t="s">
        <v>142</v>
      </c>
      <c r="I278" s="181">
        <v>0</v>
      </c>
      <c r="J278" s="179">
        <f t="shared" si="90"/>
        <v>0</v>
      </c>
      <c r="K278" s="224"/>
      <c r="L278" s="235"/>
      <c r="M278" s="236"/>
      <c r="N278" s="186">
        <f t="shared" ref="N278:N296" si="97">IF(M278&lt;&gt;0,INT(59/M278),0)</f>
        <v>0</v>
      </c>
      <c r="O278" s="187">
        <f t="shared" ref="O278:O296" si="98">F278*N278</f>
        <v>0</v>
      </c>
      <c r="P278" s="188">
        <v>0</v>
      </c>
      <c r="Q278" s="189">
        <f t="shared" ref="Q278:Q296" si="99">O278*P278</f>
        <v>0</v>
      </c>
      <c r="R278" s="225"/>
      <c r="S278" s="226"/>
      <c r="T278" s="181">
        <v>0</v>
      </c>
      <c r="U278" s="181">
        <v>0</v>
      </c>
      <c r="V278" s="192">
        <f t="shared" si="80"/>
        <v>1</v>
      </c>
      <c r="W278" s="193">
        <f t="shared" si="91"/>
        <v>0</v>
      </c>
      <c r="X278" s="193">
        <f t="shared" si="81"/>
        <v>0</v>
      </c>
      <c r="Y278" s="193">
        <f t="shared" si="92"/>
        <v>0</v>
      </c>
      <c r="Z278" s="193">
        <f t="shared" si="81"/>
        <v>0</v>
      </c>
      <c r="AB278" s="169"/>
      <c r="AC278" s="169"/>
      <c r="AD278" s="170"/>
      <c r="AE278" s="169"/>
      <c r="AF278" s="170"/>
      <c r="AG278" s="171"/>
      <c r="AH278" s="172"/>
      <c r="AI278" s="172"/>
      <c r="AJ278" s="173"/>
      <c r="AK278" s="169"/>
      <c r="AL278" s="169"/>
      <c r="AM278" s="169"/>
      <c r="AN278" s="169"/>
    </row>
    <row r="279" spans="2:40" s="122" customFormat="1" ht="15.6" hidden="1" customHeight="1" outlineLevel="1">
      <c r="B279" s="230"/>
      <c r="C279" s="195"/>
      <c r="D279" s="196"/>
      <c r="E279" s="222"/>
      <c r="F279" s="223"/>
      <c r="G279" s="179">
        <f t="shared" ref="G279:G290" si="100">IF(AND(F279&lt;&gt;0,$D$31&lt;&gt;0),F279/$D$31,0)</f>
        <v>0</v>
      </c>
      <c r="H279" s="207" t="s">
        <v>142</v>
      </c>
      <c r="I279" s="181">
        <v>0</v>
      </c>
      <c r="J279" s="179">
        <f t="shared" si="90"/>
        <v>0</v>
      </c>
      <c r="K279" s="224"/>
      <c r="L279" s="235"/>
      <c r="M279" s="236"/>
      <c r="N279" s="186">
        <f t="shared" si="97"/>
        <v>0</v>
      </c>
      <c r="O279" s="187">
        <f t="shared" si="98"/>
        <v>0</v>
      </c>
      <c r="P279" s="188">
        <v>0</v>
      </c>
      <c r="Q279" s="189">
        <f t="shared" si="99"/>
        <v>0</v>
      </c>
      <c r="R279" s="225"/>
      <c r="S279" s="226"/>
      <c r="T279" s="181">
        <v>0</v>
      </c>
      <c r="U279" s="181">
        <v>0</v>
      </c>
      <c r="V279" s="192">
        <f t="shared" si="80"/>
        <v>1</v>
      </c>
      <c r="W279" s="193">
        <f t="shared" si="91"/>
        <v>0</v>
      </c>
      <c r="X279" s="193">
        <f t="shared" si="81"/>
        <v>0</v>
      </c>
      <c r="Y279" s="193">
        <f t="shared" si="92"/>
        <v>0</v>
      </c>
      <c r="Z279" s="193">
        <f t="shared" si="81"/>
        <v>0</v>
      </c>
      <c r="AB279" s="169"/>
      <c r="AC279" s="169"/>
      <c r="AD279" s="170"/>
      <c r="AE279" s="169"/>
      <c r="AF279" s="170"/>
      <c r="AG279" s="171"/>
      <c r="AH279" s="172"/>
      <c r="AI279" s="172"/>
      <c r="AJ279" s="173"/>
      <c r="AK279" s="169"/>
      <c r="AL279" s="169"/>
      <c r="AM279" s="169"/>
      <c r="AN279" s="169"/>
    </row>
    <row r="280" spans="2:40" s="122" customFormat="1" ht="15.6" hidden="1" customHeight="1" outlineLevel="1">
      <c r="B280" s="230"/>
      <c r="C280" s="195"/>
      <c r="D280" s="196"/>
      <c r="E280" s="222"/>
      <c r="F280" s="223"/>
      <c r="G280" s="179">
        <f t="shared" si="100"/>
        <v>0</v>
      </c>
      <c r="H280" s="207" t="s">
        <v>142</v>
      </c>
      <c r="I280" s="181">
        <v>0</v>
      </c>
      <c r="J280" s="179">
        <f t="shared" si="90"/>
        <v>0</v>
      </c>
      <c r="K280" s="224"/>
      <c r="L280" s="235"/>
      <c r="M280" s="236"/>
      <c r="N280" s="186">
        <f t="shared" si="97"/>
        <v>0</v>
      </c>
      <c r="O280" s="187">
        <f t="shared" si="98"/>
        <v>0</v>
      </c>
      <c r="P280" s="188">
        <v>0</v>
      </c>
      <c r="Q280" s="189">
        <f t="shared" si="99"/>
        <v>0</v>
      </c>
      <c r="R280" s="225"/>
      <c r="S280" s="226"/>
      <c r="T280" s="181">
        <v>0</v>
      </c>
      <c r="U280" s="181">
        <v>0</v>
      </c>
      <c r="V280" s="192">
        <f t="shared" si="80"/>
        <v>1</v>
      </c>
      <c r="W280" s="193">
        <f t="shared" si="91"/>
        <v>0</v>
      </c>
      <c r="X280" s="193">
        <f t="shared" si="81"/>
        <v>0</v>
      </c>
      <c r="Y280" s="193">
        <f t="shared" si="92"/>
        <v>0</v>
      </c>
      <c r="Z280" s="193">
        <f t="shared" si="81"/>
        <v>0</v>
      </c>
      <c r="AB280" s="169"/>
      <c r="AC280" s="169"/>
      <c r="AD280" s="170"/>
      <c r="AE280" s="169"/>
      <c r="AF280" s="170"/>
      <c r="AG280" s="171"/>
      <c r="AH280" s="172"/>
      <c r="AI280" s="172"/>
      <c r="AJ280" s="173"/>
      <c r="AK280" s="169"/>
      <c r="AL280" s="169"/>
      <c r="AM280" s="169"/>
      <c r="AN280" s="169"/>
    </row>
    <row r="281" spans="2:40" s="122" customFormat="1" ht="15.6" hidden="1" customHeight="1" outlineLevel="1">
      <c r="B281" s="230"/>
      <c r="C281" s="195"/>
      <c r="D281" s="196"/>
      <c r="E281" s="222"/>
      <c r="F281" s="223"/>
      <c r="G281" s="179">
        <f t="shared" si="100"/>
        <v>0</v>
      </c>
      <c r="H281" s="207" t="s">
        <v>142</v>
      </c>
      <c r="I281" s="181">
        <v>0</v>
      </c>
      <c r="J281" s="179">
        <f t="shared" si="90"/>
        <v>0</v>
      </c>
      <c r="K281" s="224"/>
      <c r="L281" s="235"/>
      <c r="M281" s="236"/>
      <c r="N281" s="186">
        <f t="shared" si="97"/>
        <v>0</v>
      </c>
      <c r="O281" s="187">
        <f t="shared" si="98"/>
        <v>0</v>
      </c>
      <c r="P281" s="188">
        <v>0</v>
      </c>
      <c r="Q281" s="189">
        <f t="shared" si="99"/>
        <v>0</v>
      </c>
      <c r="R281" s="225"/>
      <c r="S281" s="226"/>
      <c r="T281" s="181">
        <v>0</v>
      </c>
      <c r="U281" s="181">
        <v>0</v>
      </c>
      <c r="V281" s="192">
        <f t="shared" si="80"/>
        <v>1</v>
      </c>
      <c r="W281" s="193">
        <f t="shared" si="91"/>
        <v>0</v>
      </c>
      <c r="X281" s="193">
        <f t="shared" si="81"/>
        <v>0</v>
      </c>
      <c r="Y281" s="193">
        <f t="shared" si="92"/>
        <v>0</v>
      </c>
      <c r="Z281" s="193">
        <f t="shared" si="81"/>
        <v>0</v>
      </c>
      <c r="AB281" s="169"/>
      <c r="AC281" s="169"/>
      <c r="AD281" s="170"/>
      <c r="AE281" s="169"/>
      <c r="AF281" s="170"/>
      <c r="AG281" s="171"/>
      <c r="AH281" s="172"/>
      <c r="AI281" s="172"/>
      <c r="AJ281" s="173"/>
      <c r="AK281" s="169"/>
      <c r="AL281" s="169"/>
      <c r="AM281" s="169"/>
      <c r="AN281" s="169"/>
    </row>
    <row r="282" spans="2:40" s="122" customFormat="1" ht="15.6" hidden="1" customHeight="1" outlineLevel="1">
      <c r="B282" s="230"/>
      <c r="C282" s="195"/>
      <c r="D282" s="196"/>
      <c r="E282" s="222"/>
      <c r="F282" s="223"/>
      <c r="G282" s="179">
        <f t="shared" si="100"/>
        <v>0</v>
      </c>
      <c r="H282" s="207" t="s">
        <v>142</v>
      </c>
      <c r="I282" s="181">
        <v>0</v>
      </c>
      <c r="J282" s="179">
        <f t="shared" si="90"/>
        <v>0</v>
      </c>
      <c r="K282" s="224"/>
      <c r="L282" s="235"/>
      <c r="M282" s="236"/>
      <c r="N282" s="186">
        <f t="shared" si="97"/>
        <v>0</v>
      </c>
      <c r="O282" s="187">
        <f t="shared" si="98"/>
        <v>0</v>
      </c>
      <c r="P282" s="188">
        <v>0</v>
      </c>
      <c r="Q282" s="189">
        <f t="shared" si="99"/>
        <v>0</v>
      </c>
      <c r="R282" s="225"/>
      <c r="S282" s="226"/>
      <c r="T282" s="181">
        <v>0</v>
      </c>
      <c r="U282" s="181">
        <v>0</v>
      </c>
      <c r="V282" s="192">
        <f t="shared" si="80"/>
        <v>1</v>
      </c>
      <c r="W282" s="193">
        <f t="shared" si="91"/>
        <v>0</v>
      </c>
      <c r="X282" s="193">
        <f t="shared" si="81"/>
        <v>0</v>
      </c>
      <c r="Y282" s="193">
        <f t="shared" si="92"/>
        <v>0</v>
      </c>
      <c r="Z282" s="193">
        <f t="shared" si="81"/>
        <v>0</v>
      </c>
      <c r="AB282" s="169"/>
      <c r="AC282" s="169"/>
      <c r="AD282" s="170"/>
      <c r="AE282" s="169"/>
      <c r="AF282" s="170"/>
      <c r="AG282" s="171"/>
      <c r="AH282" s="172"/>
      <c r="AI282" s="172"/>
      <c r="AJ282" s="173"/>
      <c r="AK282" s="169"/>
      <c r="AL282" s="169"/>
      <c r="AM282" s="169"/>
      <c r="AN282" s="169"/>
    </row>
    <row r="283" spans="2:40" s="122" customFormat="1" ht="15.6" hidden="1" customHeight="1" outlineLevel="1">
      <c r="B283" s="230"/>
      <c r="C283" s="195"/>
      <c r="D283" s="196"/>
      <c r="E283" s="222"/>
      <c r="F283" s="223"/>
      <c r="G283" s="179">
        <f t="shared" si="100"/>
        <v>0</v>
      </c>
      <c r="H283" s="207" t="s">
        <v>142</v>
      </c>
      <c r="I283" s="181">
        <v>0</v>
      </c>
      <c r="J283" s="179">
        <f t="shared" si="90"/>
        <v>0</v>
      </c>
      <c r="K283" s="224"/>
      <c r="L283" s="235"/>
      <c r="M283" s="236"/>
      <c r="N283" s="186">
        <f t="shared" si="97"/>
        <v>0</v>
      </c>
      <c r="O283" s="187">
        <f t="shared" si="98"/>
        <v>0</v>
      </c>
      <c r="P283" s="188">
        <v>0</v>
      </c>
      <c r="Q283" s="189">
        <f t="shared" si="99"/>
        <v>0</v>
      </c>
      <c r="R283" s="225"/>
      <c r="S283" s="226"/>
      <c r="T283" s="181">
        <v>0</v>
      </c>
      <c r="U283" s="181">
        <v>0</v>
      </c>
      <c r="V283" s="192">
        <f t="shared" si="80"/>
        <v>1</v>
      </c>
      <c r="W283" s="193">
        <f t="shared" si="91"/>
        <v>0</v>
      </c>
      <c r="X283" s="193">
        <f t="shared" si="81"/>
        <v>0</v>
      </c>
      <c r="Y283" s="193">
        <f t="shared" si="92"/>
        <v>0</v>
      </c>
      <c r="Z283" s="193">
        <f t="shared" si="81"/>
        <v>0</v>
      </c>
      <c r="AB283" s="169"/>
      <c r="AC283" s="169"/>
      <c r="AD283" s="170"/>
      <c r="AE283" s="169"/>
      <c r="AF283" s="170"/>
      <c r="AG283" s="171"/>
      <c r="AH283" s="172"/>
      <c r="AI283" s="172"/>
      <c r="AJ283" s="173"/>
      <c r="AK283" s="169"/>
      <c r="AL283" s="169"/>
      <c r="AM283" s="169"/>
      <c r="AN283" s="169"/>
    </row>
    <row r="284" spans="2:40" s="122" customFormat="1" ht="15.6" hidden="1" customHeight="1" outlineLevel="1">
      <c r="B284" s="230"/>
      <c r="C284" s="195"/>
      <c r="D284" s="196"/>
      <c r="E284" s="222"/>
      <c r="F284" s="223"/>
      <c r="G284" s="179">
        <f t="shared" si="100"/>
        <v>0</v>
      </c>
      <c r="H284" s="207" t="s">
        <v>142</v>
      </c>
      <c r="I284" s="181">
        <v>0</v>
      </c>
      <c r="J284" s="179">
        <f t="shared" si="90"/>
        <v>0</v>
      </c>
      <c r="K284" s="224"/>
      <c r="L284" s="235"/>
      <c r="M284" s="236"/>
      <c r="N284" s="186">
        <f t="shared" si="97"/>
        <v>0</v>
      </c>
      <c r="O284" s="187">
        <f t="shared" si="98"/>
        <v>0</v>
      </c>
      <c r="P284" s="188">
        <v>0</v>
      </c>
      <c r="Q284" s="189">
        <f t="shared" si="99"/>
        <v>0</v>
      </c>
      <c r="R284" s="225"/>
      <c r="S284" s="226"/>
      <c r="T284" s="181">
        <v>0</v>
      </c>
      <c r="U284" s="181">
        <v>0</v>
      </c>
      <c r="V284" s="192">
        <f t="shared" si="80"/>
        <v>1</v>
      </c>
      <c r="W284" s="193">
        <f t="shared" si="91"/>
        <v>0</v>
      </c>
      <c r="X284" s="193">
        <f t="shared" si="81"/>
        <v>0</v>
      </c>
      <c r="Y284" s="193">
        <f t="shared" si="92"/>
        <v>0</v>
      </c>
      <c r="Z284" s="193">
        <f t="shared" si="81"/>
        <v>0</v>
      </c>
      <c r="AB284" s="169"/>
      <c r="AC284" s="169"/>
      <c r="AD284" s="170"/>
      <c r="AE284" s="169"/>
      <c r="AF284" s="170"/>
      <c r="AG284" s="171"/>
      <c r="AH284" s="172"/>
      <c r="AI284" s="172"/>
      <c r="AJ284" s="173"/>
      <c r="AK284" s="169"/>
      <c r="AL284" s="169"/>
      <c r="AM284" s="169"/>
      <c r="AN284" s="169"/>
    </row>
    <row r="285" spans="2:40" s="122" customFormat="1" ht="15.6" hidden="1" customHeight="1" outlineLevel="1">
      <c r="B285" s="230"/>
      <c r="C285" s="195"/>
      <c r="D285" s="196"/>
      <c r="E285" s="222"/>
      <c r="F285" s="223"/>
      <c r="G285" s="179">
        <f t="shared" si="100"/>
        <v>0</v>
      </c>
      <c r="H285" s="207" t="s">
        <v>142</v>
      </c>
      <c r="I285" s="181">
        <v>0</v>
      </c>
      <c r="J285" s="179">
        <f t="shared" si="90"/>
        <v>0</v>
      </c>
      <c r="K285" s="224"/>
      <c r="L285" s="235"/>
      <c r="M285" s="236"/>
      <c r="N285" s="186">
        <f t="shared" si="97"/>
        <v>0</v>
      </c>
      <c r="O285" s="187">
        <f t="shared" si="98"/>
        <v>0</v>
      </c>
      <c r="P285" s="188">
        <v>0</v>
      </c>
      <c r="Q285" s="189">
        <f t="shared" si="99"/>
        <v>0</v>
      </c>
      <c r="R285" s="225"/>
      <c r="S285" s="226"/>
      <c r="T285" s="181">
        <v>0</v>
      </c>
      <c r="U285" s="181">
        <v>0</v>
      </c>
      <c r="V285" s="192">
        <f t="shared" si="80"/>
        <v>1</v>
      </c>
      <c r="W285" s="193">
        <f t="shared" si="91"/>
        <v>0</v>
      </c>
      <c r="X285" s="193">
        <f t="shared" si="81"/>
        <v>0</v>
      </c>
      <c r="Y285" s="193">
        <f t="shared" si="92"/>
        <v>0</v>
      </c>
      <c r="Z285" s="193">
        <f t="shared" si="81"/>
        <v>0</v>
      </c>
      <c r="AB285" s="169"/>
      <c r="AC285" s="169"/>
      <c r="AD285" s="170"/>
      <c r="AE285" s="169"/>
      <c r="AF285" s="170"/>
      <c r="AG285" s="171"/>
      <c r="AH285" s="172"/>
      <c r="AI285" s="172"/>
      <c r="AJ285" s="173"/>
      <c r="AK285" s="169"/>
      <c r="AL285" s="169"/>
      <c r="AM285" s="169"/>
      <c r="AN285" s="169"/>
    </row>
    <row r="286" spans="2:40" s="122" customFormat="1" ht="15.6" hidden="1" customHeight="1" outlineLevel="1">
      <c r="B286" s="230"/>
      <c r="C286" s="195"/>
      <c r="D286" s="196"/>
      <c r="E286" s="222"/>
      <c r="F286" s="223"/>
      <c r="G286" s="179">
        <f t="shared" si="100"/>
        <v>0</v>
      </c>
      <c r="H286" s="207" t="s">
        <v>142</v>
      </c>
      <c r="I286" s="181">
        <v>0</v>
      </c>
      <c r="J286" s="179">
        <f t="shared" si="90"/>
        <v>0</v>
      </c>
      <c r="K286" s="224"/>
      <c r="L286" s="235"/>
      <c r="M286" s="236"/>
      <c r="N286" s="186">
        <f t="shared" si="97"/>
        <v>0</v>
      </c>
      <c r="O286" s="187">
        <f t="shared" si="98"/>
        <v>0</v>
      </c>
      <c r="P286" s="188">
        <v>0</v>
      </c>
      <c r="Q286" s="189">
        <f t="shared" si="99"/>
        <v>0</v>
      </c>
      <c r="R286" s="225"/>
      <c r="S286" s="226"/>
      <c r="T286" s="181">
        <v>0</v>
      </c>
      <c r="U286" s="181">
        <v>0</v>
      </c>
      <c r="V286" s="192">
        <f t="shared" si="80"/>
        <v>1</v>
      </c>
      <c r="W286" s="193">
        <f t="shared" si="91"/>
        <v>0</v>
      </c>
      <c r="X286" s="193">
        <f t="shared" si="81"/>
        <v>0</v>
      </c>
      <c r="Y286" s="193">
        <f t="shared" si="92"/>
        <v>0</v>
      </c>
      <c r="Z286" s="193">
        <f t="shared" si="81"/>
        <v>0</v>
      </c>
      <c r="AB286" s="169"/>
      <c r="AC286" s="169"/>
      <c r="AD286" s="170"/>
      <c r="AE286" s="169"/>
      <c r="AF286" s="170"/>
      <c r="AG286" s="171"/>
      <c r="AH286" s="172"/>
      <c r="AI286" s="172"/>
      <c r="AJ286" s="173"/>
      <c r="AK286" s="169"/>
      <c r="AL286" s="169"/>
      <c r="AM286" s="169"/>
      <c r="AN286" s="169"/>
    </row>
    <row r="287" spans="2:40" s="122" customFormat="1" ht="15.6" hidden="1" customHeight="1" outlineLevel="1">
      <c r="B287" s="230"/>
      <c r="C287" s="195"/>
      <c r="D287" s="196"/>
      <c r="E287" s="222"/>
      <c r="F287" s="223"/>
      <c r="G287" s="179">
        <f t="shared" si="100"/>
        <v>0</v>
      </c>
      <c r="H287" s="207" t="s">
        <v>142</v>
      </c>
      <c r="I287" s="181">
        <v>0</v>
      </c>
      <c r="J287" s="179">
        <f t="shared" si="90"/>
        <v>0</v>
      </c>
      <c r="K287" s="224"/>
      <c r="L287" s="235"/>
      <c r="M287" s="236"/>
      <c r="N287" s="186">
        <f t="shared" si="97"/>
        <v>0</v>
      </c>
      <c r="O287" s="187">
        <f t="shared" si="98"/>
        <v>0</v>
      </c>
      <c r="P287" s="188">
        <v>0</v>
      </c>
      <c r="Q287" s="189">
        <f t="shared" si="99"/>
        <v>0</v>
      </c>
      <c r="R287" s="225"/>
      <c r="S287" s="226"/>
      <c r="T287" s="181">
        <v>0</v>
      </c>
      <c r="U287" s="181">
        <v>0</v>
      </c>
      <c r="V287" s="192">
        <f t="shared" si="80"/>
        <v>1</v>
      </c>
      <c r="W287" s="193">
        <f t="shared" si="91"/>
        <v>0</v>
      </c>
      <c r="X287" s="193">
        <f t="shared" si="81"/>
        <v>0</v>
      </c>
      <c r="Y287" s="193">
        <f t="shared" si="92"/>
        <v>0</v>
      </c>
      <c r="Z287" s="193">
        <f t="shared" si="81"/>
        <v>0</v>
      </c>
      <c r="AB287" s="169"/>
      <c r="AC287" s="169"/>
      <c r="AD287" s="170"/>
      <c r="AE287" s="169"/>
      <c r="AF287" s="170"/>
      <c r="AG287" s="171"/>
      <c r="AH287" s="172"/>
      <c r="AI287" s="172"/>
      <c r="AJ287" s="173"/>
      <c r="AK287" s="169"/>
      <c r="AL287" s="169"/>
      <c r="AM287" s="169"/>
      <c r="AN287" s="169"/>
    </row>
    <row r="288" spans="2:40" s="122" customFormat="1" ht="15.6" hidden="1" customHeight="1" outlineLevel="1">
      <c r="B288" s="230"/>
      <c r="C288" s="195"/>
      <c r="D288" s="196"/>
      <c r="E288" s="222"/>
      <c r="F288" s="223"/>
      <c r="G288" s="179">
        <f t="shared" si="100"/>
        <v>0</v>
      </c>
      <c r="H288" s="207" t="s">
        <v>142</v>
      </c>
      <c r="I288" s="181">
        <v>0</v>
      </c>
      <c r="J288" s="179">
        <f t="shared" si="90"/>
        <v>0</v>
      </c>
      <c r="K288" s="224"/>
      <c r="L288" s="235"/>
      <c r="M288" s="236"/>
      <c r="N288" s="186">
        <f t="shared" si="97"/>
        <v>0</v>
      </c>
      <c r="O288" s="187">
        <f t="shared" si="98"/>
        <v>0</v>
      </c>
      <c r="P288" s="188">
        <v>0</v>
      </c>
      <c r="Q288" s="189">
        <f t="shared" si="99"/>
        <v>0</v>
      </c>
      <c r="R288" s="225"/>
      <c r="S288" s="226"/>
      <c r="T288" s="181">
        <v>0</v>
      </c>
      <c r="U288" s="181">
        <v>0</v>
      </c>
      <c r="V288" s="192">
        <f t="shared" si="80"/>
        <v>1</v>
      </c>
      <c r="W288" s="193">
        <f t="shared" si="91"/>
        <v>0</v>
      </c>
      <c r="X288" s="193">
        <f t="shared" si="81"/>
        <v>0</v>
      </c>
      <c r="Y288" s="193">
        <f t="shared" si="92"/>
        <v>0</v>
      </c>
      <c r="Z288" s="193">
        <f t="shared" si="81"/>
        <v>0</v>
      </c>
      <c r="AB288" s="169"/>
      <c r="AC288" s="169"/>
      <c r="AD288" s="170"/>
      <c r="AE288" s="169"/>
      <c r="AF288" s="170"/>
      <c r="AG288" s="171"/>
      <c r="AH288" s="172"/>
      <c r="AI288" s="172"/>
      <c r="AJ288" s="173"/>
      <c r="AK288" s="169"/>
      <c r="AL288" s="169"/>
      <c r="AM288" s="169"/>
      <c r="AN288" s="169"/>
    </row>
    <row r="289" spans="2:40" s="122" customFormat="1" ht="15.6" hidden="1" customHeight="1" outlineLevel="1">
      <c r="B289" s="230"/>
      <c r="C289" s="195"/>
      <c r="D289" s="196"/>
      <c r="E289" s="222"/>
      <c r="F289" s="223"/>
      <c r="G289" s="179">
        <f t="shared" si="100"/>
        <v>0</v>
      </c>
      <c r="H289" s="207" t="s">
        <v>142</v>
      </c>
      <c r="I289" s="181">
        <v>0</v>
      </c>
      <c r="J289" s="179">
        <f t="shared" si="90"/>
        <v>0</v>
      </c>
      <c r="K289" s="224"/>
      <c r="L289" s="235"/>
      <c r="M289" s="236"/>
      <c r="N289" s="186">
        <f t="shared" si="97"/>
        <v>0</v>
      </c>
      <c r="O289" s="187">
        <f t="shared" si="98"/>
        <v>0</v>
      </c>
      <c r="P289" s="188">
        <v>0</v>
      </c>
      <c r="Q289" s="189">
        <f t="shared" si="99"/>
        <v>0</v>
      </c>
      <c r="R289" s="225"/>
      <c r="S289" s="226"/>
      <c r="T289" s="181">
        <v>0</v>
      </c>
      <c r="U289" s="181">
        <v>0</v>
      </c>
      <c r="V289" s="192">
        <f t="shared" si="80"/>
        <v>1</v>
      </c>
      <c r="W289" s="193">
        <f t="shared" si="91"/>
        <v>0</v>
      </c>
      <c r="X289" s="193">
        <f t="shared" si="81"/>
        <v>0</v>
      </c>
      <c r="Y289" s="193">
        <f t="shared" si="92"/>
        <v>0</v>
      </c>
      <c r="Z289" s="193">
        <f t="shared" si="81"/>
        <v>0</v>
      </c>
      <c r="AB289" s="169"/>
      <c r="AC289" s="169"/>
      <c r="AD289" s="170"/>
      <c r="AE289" s="169"/>
      <c r="AF289" s="170"/>
      <c r="AG289" s="171"/>
      <c r="AH289" s="172"/>
      <c r="AI289" s="172"/>
      <c r="AJ289" s="173"/>
      <c r="AK289" s="169"/>
      <c r="AL289" s="169"/>
      <c r="AM289" s="169"/>
      <c r="AN289" s="169"/>
    </row>
    <row r="290" spans="2:40" s="122" customFormat="1" ht="15.6" hidden="1" customHeight="1" outlineLevel="1">
      <c r="B290" s="230"/>
      <c r="C290" s="195"/>
      <c r="D290" s="196"/>
      <c r="E290" s="222"/>
      <c r="F290" s="223"/>
      <c r="G290" s="179">
        <f t="shared" si="100"/>
        <v>0</v>
      </c>
      <c r="H290" s="207" t="s">
        <v>142</v>
      </c>
      <c r="I290" s="181">
        <v>0</v>
      </c>
      <c r="J290" s="179">
        <f t="shared" si="90"/>
        <v>0</v>
      </c>
      <c r="K290" s="224"/>
      <c r="L290" s="235"/>
      <c r="M290" s="236"/>
      <c r="N290" s="186">
        <f t="shared" si="97"/>
        <v>0</v>
      </c>
      <c r="O290" s="187">
        <f t="shared" si="98"/>
        <v>0</v>
      </c>
      <c r="P290" s="188">
        <v>0</v>
      </c>
      <c r="Q290" s="189">
        <f t="shared" si="99"/>
        <v>0</v>
      </c>
      <c r="R290" s="225"/>
      <c r="S290" s="226"/>
      <c r="T290" s="181">
        <v>0</v>
      </c>
      <c r="U290" s="181">
        <v>0</v>
      </c>
      <c r="V290" s="192">
        <f t="shared" si="80"/>
        <v>1</v>
      </c>
      <c r="W290" s="193">
        <f t="shared" si="91"/>
        <v>0</v>
      </c>
      <c r="X290" s="193">
        <f t="shared" si="81"/>
        <v>0</v>
      </c>
      <c r="Y290" s="193">
        <f t="shared" si="92"/>
        <v>0</v>
      </c>
      <c r="Z290" s="193">
        <f t="shared" si="81"/>
        <v>0</v>
      </c>
      <c r="AB290" s="169"/>
      <c r="AC290" s="169"/>
      <c r="AD290" s="170"/>
      <c r="AE290" s="169"/>
      <c r="AF290" s="170"/>
      <c r="AG290" s="171"/>
      <c r="AH290" s="172"/>
      <c r="AI290" s="172"/>
      <c r="AJ290" s="173"/>
      <c r="AK290" s="169"/>
      <c r="AL290" s="169"/>
      <c r="AM290" s="169"/>
      <c r="AN290" s="169"/>
    </row>
    <row r="291" spans="2:40" s="122" customFormat="1" ht="15.6" hidden="1" customHeight="1" outlineLevel="1">
      <c r="B291" s="230"/>
      <c r="C291" s="195"/>
      <c r="D291" s="196"/>
      <c r="E291" s="222"/>
      <c r="F291" s="223"/>
      <c r="G291" s="179">
        <f>IF(AND(F291&lt;&gt;0,$D$31&lt;&gt;0),F291/$D$31,0)</f>
        <v>0</v>
      </c>
      <c r="H291" s="207" t="s">
        <v>142</v>
      </c>
      <c r="I291" s="181">
        <v>0</v>
      </c>
      <c r="J291" s="179">
        <f t="shared" si="90"/>
        <v>0</v>
      </c>
      <c r="K291" s="224"/>
      <c r="L291" s="235"/>
      <c r="M291" s="236"/>
      <c r="N291" s="186">
        <f t="shared" si="97"/>
        <v>0</v>
      </c>
      <c r="O291" s="187">
        <f t="shared" si="98"/>
        <v>0</v>
      </c>
      <c r="P291" s="188">
        <v>0</v>
      </c>
      <c r="Q291" s="189">
        <f t="shared" si="99"/>
        <v>0</v>
      </c>
      <c r="R291" s="225"/>
      <c r="S291" s="226"/>
      <c r="T291" s="181">
        <v>0</v>
      </c>
      <c r="U291" s="181">
        <v>0</v>
      </c>
      <c r="V291" s="192">
        <f t="shared" si="80"/>
        <v>1</v>
      </c>
      <c r="W291" s="193">
        <f t="shared" si="91"/>
        <v>0</v>
      </c>
      <c r="X291" s="193">
        <f t="shared" si="81"/>
        <v>0</v>
      </c>
      <c r="Y291" s="193">
        <f t="shared" si="92"/>
        <v>0</v>
      </c>
      <c r="Z291" s="193">
        <f t="shared" si="81"/>
        <v>0</v>
      </c>
      <c r="AB291" s="169"/>
      <c r="AC291" s="169"/>
      <c r="AD291" s="170"/>
      <c r="AE291" s="169"/>
      <c r="AF291" s="170"/>
      <c r="AG291" s="171"/>
      <c r="AH291" s="172"/>
      <c r="AI291" s="172"/>
      <c r="AJ291" s="173"/>
      <c r="AK291" s="169"/>
      <c r="AL291" s="169"/>
      <c r="AM291" s="169"/>
      <c r="AN291" s="169"/>
    </row>
    <row r="292" spans="2:40" s="122" customFormat="1" ht="15.6" hidden="1" customHeight="1" outlineLevel="1">
      <c r="B292" s="230"/>
      <c r="C292" s="195"/>
      <c r="D292" s="196"/>
      <c r="E292" s="222"/>
      <c r="F292" s="223"/>
      <c r="G292" s="179">
        <f>IF(AND(F292&lt;&gt;0,$D$31&lt;&gt;0),F292/$D$31,0)</f>
        <v>0</v>
      </c>
      <c r="H292" s="207" t="s">
        <v>142</v>
      </c>
      <c r="I292" s="181">
        <v>0</v>
      </c>
      <c r="J292" s="179">
        <f t="shared" si="90"/>
        <v>0</v>
      </c>
      <c r="K292" s="224"/>
      <c r="L292" s="235"/>
      <c r="M292" s="236"/>
      <c r="N292" s="186">
        <f t="shared" si="97"/>
        <v>0</v>
      </c>
      <c r="O292" s="187">
        <f t="shared" si="98"/>
        <v>0</v>
      </c>
      <c r="P292" s="188">
        <v>0</v>
      </c>
      <c r="Q292" s="189">
        <f t="shared" si="99"/>
        <v>0</v>
      </c>
      <c r="R292" s="225"/>
      <c r="S292" s="226"/>
      <c r="T292" s="181">
        <v>0</v>
      </c>
      <c r="U292" s="181">
        <v>0</v>
      </c>
      <c r="V292" s="192">
        <f t="shared" si="80"/>
        <v>1</v>
      </c>
      <c r="W292" s="193">
        <f t="shared" si="91"/>
        <v>0</v>
      </c>
      <c r="X292" s="193">
        <f t="shared" si="81"/>
        <v>0</v>
      </c>
      <c r="Y292" s="193">
        <f t="shared" si="92"/>
        <v>0</v>
      </c>
      <c r="Z292" s="193">
        <f t="shared" si="81"/>
        <v>0</v>
      </c>
      <c r="AB292" s="169"/>
      <c r="AC292" s="169"/>
      <c r="AD292" s="170"/>
      <c r="AE292" s="169"/>
      <c r="AF292" s="170"/>
      <c r="AG292" s="171"/>
      <c r="AH292" s="172"/>
      <c r="AI292" s="172"/>
      <c r="AJ292" s="173"/>
      <c r="AK292" s="169"/>
      <c r="AL292" s="169"/>
      <c r="AM292" s="169"/>
      <c r="AN292" s="169"/>
    </row>
    <row r="293" spans="2:40" s="122" customFormat="1" ht="15.6" hidden="1" customHeight="1" outlineLevel="1">
      <c r="B293" s="230"/>
      <c r="C293" s="195"/>
      <c r="D293" s="196"/>
      <c r="E293" s="222"/>
      <c r="F293" s="223"/>
      <c r="G293" s="179">
        <f>IF(AND(F293&lt;&gt;0,$D$31&lt;&gt;0),F293/$D$31,0)</f>
        <v>0</v>
      </c>
      <c r="H293" s="207" t="s">
        <v>142</v>
      </c>
      <c r="I293" s="181">
        <v>0</v>
      </c>
      <c r="J293" s="179">
        <f t="shared" si="90"/>
        <v>0</v>
      </c>
      <c r="K293" s="224"/>
      <c r="L293" s="235"/>
      <c r="M293" s="236"/>
      <c r="N293" s="186">
        <f t="shared" si="97"/>
        <v>0</v>
      </c>
      <c r="O293" s="187">
        <f t="shared" si="98"/>
        <v>0</v>
      </c>
      <c r="P293" s="188">
        <v>0</v>
      </c>
      <c r="Q293" s="189">
        <f t="shared" si="99"/>
        <v>0</v>
      </c>
      <c r="R293" s="225"/>
      <c r="S293" s="226"/>
      <c r="T293" s="181">
        <v>0</v>
      </c>
      <c r="U293" s="181">
        <v>0</v>
      </c>
      <c r="V293" s="192">
        <f t="shared" si="80"/>
        <v>1</v>
      </c>
      <c r="W293" s="193">
        <f t="shared" si="91"/>
        <v>0</v>
      </c>
      <c r="X293" s="193">
        <f t="shared" si="81"/>
        <v>0</v>
      </c>
      <c r="Y293" s="193">
        <f t="shared" si="92"/>
        <v>0</v>
      </c>
      <c r="Z293" s="193">
        <f t="shared" si="81"/>
        <v>0</v>
      </c>
      <c r="AB293" s="169"/>
      <c r="AC293" s="169"/>
      <c r="AD293" s="170"/>
      <c r="AE293" s="169"/>
      <c r="AF293" s="170"/>
      <c r="AG293" s="171"/>
      <c r="AH293" s="172"/>
      <c r="AI293" s="172"/>
      <c r="AJ293" s="173"/>
      <c r="AK293" s="169"/>
      <c r="AL293" s="169"/>
      <c r="AM293" s="169"/>
      <c r="AN293" s="169"/>
    </row>
    <row r="294" spans="2:40" s="122" customFormat="1" ht="15.6" hidden="1" customHeight="1" outlineLevel="1">
      <c r="B294" s="230"/>
      <c r="C294" s="195"/>
      <c r="D294" s="196"/>
      <c r="E294" s="222"/>
      <c r="F294" s="223"/>
      <c r="G294" s="179">
        <f t="shared" ref="G294:G296" si="101">IF(AND(F294&lt;&gt;0,$D$31&lt;&gt;0),F294/$D$31,0)</f>
        <v>0</v>
      </c>
      <c r="H294" s="207" t="s">
        <v>142</v>
      </c>
      <c r="I294" s="181">
        <v>0</v>
      </c>
      <c r="J294" s="179">
        <f t="shared" si="90"/>
        <v>0</v>
      </c>
      <c r="K294" s="224"/>
      <c r="L294" s="235"/>
      <c r="M294" s="236"/>
      <c r="N294" s="186">
        <f t="shared" si="97"/>
        <v>0</v>
      </c>
      <c r="O294" s="187">
        <f t="shared" si="98"/>
        <v>0</v>
      </c>
      <c r="P294" s="188">
        <v>0</v>
      </c>
      <c r="Q294" s="189">
        <f t="shared" si="99"/>
        <v>0</v>
      </c>
      <c r="R294" s="225"/>
      <c r="S294" s="226"/>
      <c r="T294" s="181">
        <v>0</v>
      </c>
      <c r="U294" s="181">
        <v>0</v>
      </c>
      <c r="V294" s="192">
        <f t="shared" si="80"/>
        <v>1</v>
      </c>
      <c r="W294" s="193">
        <f t="shared" si="91"/>
        <v>0</v>
      </c>
      <c r="X294" s="193">
        <f t="shared" si="81"/>
        <v>0</v>
      </c>
      <c r="Y294" s="193">
        <f t="shared" si="92"/>
        <v>0</v>
      </c>
      <c r="Z294" s="193">
        <f t="shared" si="81"/>
        <v>0</v>
      </c>
      <c r="AB294" s="169"/>
      <c r="AC294" s="169"/>
      <c r="AD294" s="170"/>
      <c r="AE294" s="169"/>
      <c r="AF294" s="170"/>
      <c r="AG294" s="171"/>
      <c r="AH294" s="172"/>
      <c r="AI294" s="172"/>
      <c r="AJ294" s="173"/>
      <c r="AK294" s="169"/>
      <c r="AL294" s="169"/>
      <c r="AM294" s="169"/>
      <c r="AN294" s="169"/>
    </row>
    <row r="295" spans="2:40" s="122" customFormat="1" ht="20.100000000000001" customHeight="1" outlineLevel="1">
      <c r="B295" s="230"/>
      <c r="C295" s="195"/>
      <c r="D295" s="196"/>
      <c r="E295" s="222" t="s">
        <v>293</v>
      </c>
      <c r="F295" s="223">
        <v>390</v>
      </c>
      <c r="G295" s="179">
        <f t="shared" si="101"/>
        <v>0.13242784380305603</v>
      </c>
      <c r="H295" s="207" t="s">
        <v>142</v>
      </c>
      <c r="I295" s="181">
        <v>2.5000000000000001E-2</v>
      </c>
      <c r="J295" s="179">
        <f t="shared" si="90"/>
        <v>9.75</v>
      </c>
      <c r="K295" s="224">
        <v>234</v>
      </c>
      <c r="L295" s="235">
        <v>4.8000000000000001E-4</v>
      </c>
      <c r="M295" s="236">
        <v>60</v>
      </c>
      <c r="N295" s="186">
        <f t="shared" si="97"/>
        <v>0</v>
      </c>
      <c r="O295" s="187">
        <f t="shared" si="98"/>
        <v>0</v>
      </c>
      <c r="P295" s="188">
        <v>2.5000000000000001E-2</v>
      </c>
      <c r="Q295" s="189">
        <f t="shared" si="99"/>
        <v>0</v>
      </c>
      <c r="R295" s="225" t="s">
        <v>30</v>
      </c>
      <c r="S295" s="226" t="s">
        <v>294</v>
      </c>
      <c r="T295" s="181">
        <v>0</v>
      </c>
      <c r="U295" s="181">
        <v>1</v>
      </c>
      <c r="V295" s="192">
        <f t="shared" si="80"/>
        <v>0</v>
      </c>
      <c r="W295" s="193">
        <f t="shared" si="91"/>
        <v>0</v>
      </c>
      <c r="X295" s="193">
        <f t="shared" si="81"/>
        <v>0</v>
      </c>
      <c r="Y295" s="193">
        <f t="shared" si="92"/>
        <v>390</v>
      </c>
      <c r="Z295" s="193">
        <f t="shared" si="81"/>
        <v>0.13242784380305603</v>
      </c>
      <c r="AB295" s="169"/>
      <c r="AC295" s="169"/>
      <c r="AD295" s="170"/>
      <c r="AE295" s="169"/>
      <c r="AF295" s="170"/>
      <c r="AG295" s="171"/>
      <c r="AH295" s="172"/>
      <c r="AI295" s="172"/>
      <c r="AJ295" s="173"/>
      <c r="AK295" s="169"/>
      <c r="AL295" s="169"/>
      <c r="AM295" s="169"/>
      <c r="AN295" s="169"/>
    </row>
    <row r="296" spans="2:40" s="122" customFormat="1" ht="24" customHeight="1" outlineLevel="1">
      <c r="B296" s="231"/>
      <c r="C296" s="200"/>
      <c r="D296" s="201"/>
      <c r="E296" s="222" t="s">
        <v>354</v>
      </c>
      <c r="F296" s="223">
        <v>20194.29</v>
      </c>
      <c r="G296" s="179">
        <f t="shared" si="101"/>
        <v>6.8571443123938884</v>
      </c>
      <c r="H296" s="207" t="s">
        <v>142</v>
      </c>
      <c r="I296" s="181">
        <v>0.05</v>
      </c>
      <c r="J296" s="179">
        <f t="shared" si="90"/>
        <v>1009.7145</v>
      </c>
      <c r="K296" s="224">
        <v>6786.69</v>
      </c>
      <c r="L296" s="235">
        <v>1.6999999999999999E-3</v>
      </c>
      <c r="M296" s="236">
        <v>15</v>
      </c>
      <c r="N296" s="186">
        <f t="shared" si="97"/>
        <v>3</v>
      </c>
      <c r="O296" s="187">
        <f t="shared" si="98"/>
        <v>60582.87</v>
      </c>
      <c r="P296" s="188">
        <v>0.05</v>
      </c>
      <c r="Q296" s="189">
        <f t="shared" si="99"/>
        <v>3029.1435000000001</v>
      </c>
      <c r="R296" s="225" t="s">
        <v>30</v>
      </c>
      <c r="S296" s="226" t="s">
        <v>301</v>
      </c>
      <c r="T296" s="181">
        <v>0</v>
      </c>
      <c r="U296" s="181">
        <v>0</v>
      </c>
      <c r="V296" s="192">
        <f t="shared" ref="V296:V359" si="102">1-T296-U296</f>
        <v>1</v>
      </c>
      <c r="W296" s="193">
        <f t="shared" si="91"/>
        <v>0</v>
      </c>
      <c r="X296" s="193">
        <f t="shared" ref="X296:Z359" si="103">IF(AND(W296&lt;&gt;0,$D$31&lt;&gt;0),W296/$D$31,0)</f>
        <v>0</v>
      </c>
      <c r="Y296" s="193">
        <f t="shared" si="92"/>
        <v>0</v>
      </c>
      <c r="Z296" s="193">
        <f t="shared" si="103"/>
        <v>0</v>
      </c>
      <c r="AB296" s="169"/>
      <c r="AC296" s="169"/>
      <c r="AD296" s="170"/>
      <c r="AE296" s="169"/>
      <c r="AF296" s="170"/>
      <c r="AG296" s="171"/>
      <c r="AH296" s="172"/>
      <c r="AI296" s="172"/>
      <c r="AJ296" s="173"/>
      <c r="AK296" s="169"/>
      <c r="AL296" s="169"/>
      <c r="AM296" s="169"/>
      <c r="AN296" s="169"/>
    </row>
    <row r="297" spans="2:40" s="122" customFormat="1" ht="52.5" customHeight="1">
      <c r="B297" s="237">
        <v>4</v>
      </c>
      <c r="C297" s="203" t="s">
        <v>197</v>
      </c>
      <c r="D297" s="204"/>
      <c r="E297" s="205" t="s">
        <v>142</v>
      </c>
      <c r="F297" s="206">
        <f>SUM(F298:F317)</f>
        <v>8202.14</v>
      </c>
      <c r="G297" s="206">
        <f>IF(AND(F297&lt;&gt;0,$D$31&lt;&gt;0),F297/$D$31,0)</f>
        <v>2.7851069609507637</v>
      </c>
      <c r="H297" s="207" t="s">
        <v>142</v>
      </c>
      <c r="I297" s="208" t="s">
        <v>142</v>
      </c>
      <c r="J297" s="209">
        <f>SUM(J298:J317)</f>
        <v>462.36480000000006</v>
      </c>
      <c r="K297" s="210" t="s">
        <v>142</v>
      </c>
      <c r="L297" s="233" t="s">
        <v>142</v>
      </c>
      <c r="M297" s="234" t="s">
        <v>142</v>
      </c>
      <c r="N297" s="213" t="s">
        <v>142</v>
      </c>
      <c r="O297" s="214">
        <f>SUM(O298:O317)</f>
        <v>24799.71</v>
      </c>
      <c r="P297" s="215" t="s">
        <v>142</v>
      </c>
      <c r="Q297" s="216">
        <f>SUM(Q298:Q317)</f>
        <v>844.80000000000007</v>
      </c>
      <c r="R297" s="217" t="s">
        <v>142</v>
      </c>
      <c r="S297" s="218" t="s">
        <v>142</v>
      </c>
      <c r="T297" s="219">
        <f>IF(W297&lt;&gt;0,W297/($F$350+$O$350),0)</f>
        <v>0</v>
      </c>
      <c r="U297" s="219" t="e">
        <f>IF(Y297&lt;&gt;0,Y297/($F$350+$O$350),0)</f>
        <v>#DIV/0!</v>
      </c>
      <c r="V297" s="220" t="e">
        <f t="shared" si="102"/>
        <v>#DIV/0!</v>
      </c>
      <c r="W297" s="221">
        <f>SUM(W298:W317)</f>
        <v>0</v>
      </c>
      <c r="X297" s="221">
        <f t="shared" si="103"/>
        <v>0</v>
      </c>
      <c r="Y297" s="221">
        <f>SUM(Y298:Y317)</f>
        <v>4869.7700000000004</v>
      </c>
      <c r="Z297" s="221">
        <f t="shared" si="103"/>
        <v>1.6535721561969441</v>
      </c>
      <c r="AB297" s="169"/>
      <c r="AC297" s="169"/>
      <c r="AD297" s="170"/>
      <c r="AE297" s="169"/>
      <c r="AF297" s="170"/>
      <c r="AG297" s="171"/>
      <c r="AH297" s="172"/>
      <c r="AI297" s="172"/>
      <c r="AJ297" s="173"/>
      <c r="AK297" s="169"/>
      <c r="AL297" s="169"/>
      <c r="AM297" s="169"/>
      <c r="AN297" s="169"/>
    </row>
    <row r="298" spans="2:40" s="122" customFormat="1" ht="15.6" hidden="1" customHeight="1" outlineLevel="1">
      <c r="B298" s="229">
        <v>4</v>
      </c>
      <c r="C298" s="175" t="s">
        <v>197</v>
      </c>
      <c r="D298" s="176"/>
      <c r="E298" s="222"/>
      <c r="F298" s="223"/>
      <c r="G298" s="179">
        <f>IF(AND(F298&lt;&gt;0,$D$31&lt;&gt;0),F298/$D$31,0)</f>
        <v>0</v>
      </c>
      <c r="H298" s="207" t="s">
        <v>142</v>
      </c>
      <c r="I298" s="181">
        <v>0</v>
      </c>
      <c r="J298" s="179">
        <f t="shared" si="90"/>
        <v>0</v>
      </c>
      <c r="K298" s="224"/>
      <c r="L298" s="235"/>
      <c r="M298" s="236"/>
      <c r="N298" s="186">
        <f>IF(M298&lt;&gt;0,INT(59/M298),0)</f>
        <v>0</v>
      </c>
      <c r="O298" s="187">
        <f>F298*N298</f>
        <v>0</v>
      </c>
      <c r="P298" s="188">
        <v>0</v>
      </c>
      <c r="Q298" s="189">
        <f>O298*P298</f>
        <v>0</v>
      </c>
      <c r="R298" s="225"/>
      <c r="S298" s="226"/>
      <c r="T298" s="181">
        <v>0</v>
      </c>
      <c r="U298" s="181">
        <v>0</v>
      </c>
      <c r="V298" s="192">
        <f t="shared" si="102"/>
        <v>1</v>
      </c>
      <c r="W298" s="193">
        <f t="shared" si="91"/>
        <v>0</v>
      </c>
      <c r="X298" s="193">
        <f t="shared" si="103"/>
        <v>0</v>
      </c>
      <c r="Y298" s="193">
        <f t="shared" si="92"/>
        <v>0</v>
      </c>
      <c r="Z298" s="193">
        <f t="shared" si="103"/>
        <v>0</v>
      </c>
      <c r="AB298" s="169"/>
      <c r="AC298" s="169"/>
      <c r="AD298" s="170"/>
      <c r="AE298" s="169"/>
      <c r="AF298" s="170"/>
      <c r="AG298" s="171"/>
      <c r="AH298" s="172"/>
      <c r="AI298" s="172"/>
      <c r="AJ298" s="173"/>
      <c r="AK298" s="169"/>
      <c r="AL298" s="169"/>
      <c r="AM298" s="169"/>
      <c r="AN298" s="169"/>
    </row>
    <row r="299" spans="2:40" s="122" customFormat="1" ht="15.6" hidden="1" customHeight="1" outlineLevel="1">
      <c r="B299" s="230"/>
      <c r="C299" s="195"/>
      <c r="D299" s="196"/>
      <c r="E299" s="222"/>
      <c r="F299" s="223"/>
      <c r="G299" s="179">
        <f>IF(AND(F299&lt;&gt;0,$D$31&lt;&gt;0),F299/$D$31,0)</f>
        <v>0</v>
      </c>
      <c r="H299" s="207" t="s">
        <v>142</v>
      </c>
      <c r="I299" s="181">
        <v>0</v>
      </c>
      <c r="J299" s="179">
        <f t="shared" si="90"/>
        <v>0</v>
      </c>
      <c r="K299" s="224"/>
      <c r="L299" s="235"/>
      <c r="M299" s="236"/>
      <c r="N299" s="186">
        <f t="shared" ref="N299:N317" si="104">IF(M299&lt;&gt;0,INT(59/M299),0)</f>
        <v>0</v>
      </c>
      <c r="O299" s="187">
        <f t="shared" ref="O299:O317" si="105">F299*N299</f>
        <v>0</v>
      </c>
      <c r="P299" s="188">
        <v>0</v>
      </c>
      <c r="Q299" s="189">
        <f t="shared" ref="Q299:Q317" si="106">O299*P299</f>
        <v>0</v>
      </c>
      <c r="R299" s="225"/>
      <c r="S299" s="226"/>
      <c r="T299" s="181">
        <v>0</v>
      </c>
      <c r="U299" s="181">
        <v>0</v>
      </c>
      <c r="V299" s="192">
        <f t="shared" si="102"/>
        <v>1</v>
      </c>
      <c r="W299" s="193">
        <f t="shared" si="91"/>
        <v>0</v>
      </c>
      <c r="X299" s="193">
        <f t="shared" si="103"/>
        <v>0</v>
      </c>
      <c r="Y299" s="193">
        <f t="shared" si="92"/>
        <v>0</v>
      </c>
      <c r="Z299" s="193">
        <f t="shared" si="103"/>
        <v>0</v>
      </c>
      <c r="AB299" s="169"/>
      <c r="AC299" s="169"/>
      <c r="AD299" s="170"/>
      <c r="AE299" s="169"/>
      <c r="AF299" s="170"/>
      <c r="AG299" s="171"/>
      <c r="AH299" s="172"/>
      <c r="AI299" s="172"/>
      <c r="AJ299" s="173"/>
      <c r="AK299" s="169"/>
      <c r="AL299" s="169"/>
      <c r="AM299" s="169"/>
      <c r="AN299" s="169"/>
    </row>
    <row r="300" spans="2:40" s="122" customFormat="1" ht="15.6" hidden="1" customHeight="1" outlineLevel="1">
      <c r="B300" s="230"/>
      <c r="C300" s="195"/>
      <c r="D300" s="196"/>
      <c r="E300" s="222"/>
      <c r="F300" s="223"/>
      <c r="G300" s="179">
        <f t="shared" ref="G300:G311" si="107">IF(AND(F300&lt;&gt;0,$D$31&lt;&gt;0),F300/$D$31,0)</f>
        <v>0</v>
      </c>
      <c r="H300" s="207" t="s">
        <v>142</v>
      </c>
      <c r="I300" s="181">
        <v>0</v>
      </c>
      <c r="J300" s="179">
        <f t="shared" si="90"/>
        <v>0</v>
      </c>
      <c r="K300" s="224"/>
      <c r="L300" s="235"/>
      <c r="M300" s="236"/>
      <c r="N300" s="186">
        <f t="shared" si="104"/>
        <v>0</v>
      </c>
      <c r="O300" s="187">
        <f t="shared" si="105"/>
        <v>0</v>
      </c>
      <c r="P300" s="188">
        <v>0</v>
      </c>
      <c r="Q300" s="189">
        <f t="shared" si="106"/>
        <v>0</v>
      </c>
      <c r="R300" s="225"/>
      <c r="S300" s="226"/>
      <c r="T300" s="181">
        <v>0</v>
      </c>
      <c r="U300" s="181">
        <v>0</v>
      </c>
      <c r="V300" s="192">
        <f t="shared" si="102"/>
        <v>1</v>
      </c>
      <c r="W300" s="193">
        <f t="shared" si="91"/>
        <v>0</v>
      </c>
      <c r="X300" s="193">
        <f t="shared" si="103"/>
        <v>0</v>
      </c>
      <c r="Y300" s="193">
        <f t="shared" si="92"/>
        <v>0</v>
      </c>
      <c r="Z300" s="193">
        <f t="shared" si="103"/>
        <v>0</v>
      </c>
      <c r="AB300" s="169"/>
      <c r="AC300" s="169"/>
      <c r="AD300" s="170"/>
      <c r="AE300" s="169"/>
      <c r="AF300" s="170"/>
      <c r="AG300" s="171"/>
      <c r="AH300" s="172"/>
      <c r="AI300" s="172"/>
      <c r="AJ300" s="173"/>
      <c r="AK300" s="169"/>
      <c r="AL300" s="169"/>
      <c r="AM300" s="169"/>
      <c r="AN300" s="169"/>
    </row>
    <row r="301" spans="2:40" s="122" customFormat="1" ht="15.6" hidden="1" customHeight="1" outlineLevel="1">
      <c r="B301" s="230"/>
      <c r="C301" s="195"/>
      <c r="D301" s="196"/>
      <c r="E301" s="222"/>
      <c r="F301" s="223"/>
      <c r="G301" s="179">
        <f t="shared" si="107"/>
        <v>0</v>
      </c>
      <c r="H301" s="207" t="s">
        <v>142</v>
      </c>
      <c r="I301" s="181">
        <v>0</v>
      </c>
      <c r="J301" s="179">
        <f t="shared" si="90"/>
        <v>0</v>
      </c>
      <c r="K301" s="224"/>
      <c r="L301" s="235"/>
      <c r="M301" s="236"/>
      <c r="N301" s="186">
        <f t="shared" si="104"/>
        <v>0</v>
      </c>
      <c r="O301" s="187">
        <f t="shared" si="105"/>
        <v>0</v>
      </c>
      <c r="P301" s="188">
        <v>0</v>
      </c>
      <c r="Q301" s="189">
        <f t="shared" si="106"/>
        <v>0</v>
      </c>
      <c r="R301" s="225"/>
      <c r="S301" s="226"/>
      <c r="T301" s="181">
        <v>0</v>
      </c>
      <c r="U301" s="181">
        <v>0</v>
      </c>
      <c r="V301" s="192">
        <f t="shared" si="102"/>
        <v>1</v>
      </c>
      <c r="W301" s="193">
        <f t="shared" si="91"/>
        <v>0</v>
      </c>
      <c r="X301" s="193">
        <f t="shared" si="103"/>
        <v>0</v>
      </c>
      <c r="Y301" s="193">
        <f t="shared" si="92"/>
        <v>0</v>
      </c>
      <c r="Z301" s="193">
        <f t="shared" si="103"/>
        <v>0</v>
      </c>
      <c r="AB301" s="169"/>
      <c r="AC301" s="169"/>
      <c r="AD301" s="170"/>
      <c r="AE301" s="169"/>
      <c r="AF301" s="170"/>
      <c r="AG301" s="171"/>
      <c r="AH301" s="172"/>
      <c r="AI301" s="172"/>
      <c r="AJ301" s="173"/>
      <c r="AK301" s="169"/>
      <c r="AL301" s="169"/>
      <c r="AM301" s="169"/>
      <c r="AN301" s="169"/>
    </row>
    <row r="302" spans="2:40" s="122" customFormat="1" ht="15.6" hidden="1" customHeight="1" outlineLevel="1">
      <c r="B302" s="230"/>
      <c r="C302" s="195"/>
      <c r="D302" s="196"/>
      <c r="E302" s="222"/>
      <c r="F302" s="223"/>
      <c r="G302" s="179">
        <f t="shared" si="107"/>
        <v>0</v>
      </c>
      <c r="H302" s="207" t="s">
        <v>142</v>
      </c>
      <c r="I302" s="181">
        <v>0</v>
      </c>
      <c r="J302" s="179">
        <f t="shared" si="90"/>
        <v>0</v>
      </c>
      <c r="K302" s="224"/>
      <c r="L302" s="235"/>
      <c r="M302" s="236"/>
      <c r="N302" s="186">
        <f t="shared" si="104"/>
        <v>0</v>
      </c>
      <c r="O302" s="187">
        <f t="shared" si="105"/>
        <v>0</v>
      </c>
      <c r="P302" s="188">
        <v>0</v>
      </c>
      <c r="Q302" s="189">
        <f t="shared" si="106"/>
        <v>0</v>
      </c>
      <c r="R302" s="225"/>
      <c r="S302" s="226"/>
      <c r="T302" s="181">
        <v>0</v>
      </c>
      <c r="U302" s="181">
        <v>0</v>
      </c>
      <c r="V302" s="192">
        <f t="shared" si="102"/>
        <v>1</v>
      </c>
      <c r="W302" s="193">
        <f t="shared" si="91"/>
        <v>0</v>
      </c>
      <c r="X302" s="193">
        <f t="shared" si="103"/>
        <v>0</v>
      </c>
      <c r="Y302" s="193">
        <f t="shared" si="92"/>
        <v>0</v>
      </c>
      <c r="Z302" s="193">
        <f t="shared" si="103"/>
        <v>0</v>
      </c>
      <c r="AB302" s="169"/>
      <c r="AC302" s="169"/>
      <c r="AD302" s="170"/>
      <c r="AE302" s="169"/>
      <c r="AF302" s="170"/>
      <c r="AG302" s="171"/>
      <c r="AH302" s="172"/>
      <c r="AI302" s="172"/>
      <c r="AJ302" s="173"/>
      <c r="AK302" s="169"/>
      <c r="AL302" s="169"/>
      <c r="AM302" s="169"/>
      <c r="AN302" s="169"/>
    </row>
    <row r="303" spans="2:40" s="122" customFormat="1" ht="15.6" hidden="1" customHeight="1" outlineLevel="1">
      <c r="B303" s="230"/>
      <c r="C303" s="195"/>
      <c r="D303" s="196"/>
      <c r="E303" s="222"/>
      <c r="F303" s="223"/>
      <c r="G303" s="179">
        <f t="shared" si="107"/>
        <v>0</v>
      </c>
      <c r="H303" s="207" t="s">
        <v>142</v>
      </c>
      <c r="I303" s="181">
        <v>0</v>
      </c>
      <c r="J303" s="179">
        <f t="shared" si="90"/>
        <v>0</v>
      </c>
      <c r="K303" s="224"/>
      <c r="L303" s="235"/>
      <c r="M303" s="236"/>
      <c r="N303" s="186">
        <f t="shared" si="104"/>
        <v>0</v>
      </c>
      <c r="O303" s="187">
        <f t="shared" si="105"/>
        <v>0</v>
      </c>
      <c r="P303" s="188">
        <v>0</v>
      </c>
      <c r="Q303" s="189">
        <f t="shared" si="106"/>
        <v>0</v>
      </c>
      <c r="R303" s="225"/>
      <c r="S303" s="226"/>
      <c r="T303" s="181">
        <v>0</v>
      </c>
      <c r="U303" s="181">
        <v>0</v>
      </c>
      <c r="V303" s="192">
        <f t="shared" si="102"/>
        <v>1</v>
      </c>
      <c r="W303" s="193">
        <f t="shared" si="91"/>
        <v>0</v>
      </c>
      <c r="X303" s="193">
        <f t="shared" si="103"/>
        <v>0</v>
      </c>
      <c r="Y303" s="193">
        <f t="shared" si="92"/>
        <v>0</v>
      </c>
      <c r="Z303" s="193">
        <f t="shared" si="103"/>
        <v>0</v>
      </c>
      <c r="AB303" s="169"/>
      <c r="AC303" s="169"/>
      <c r="AD303" s="170"/>
      <c r="AE303" s="169"/>
      <c r="AF303" s="170"/>
      <c r="AG303" s="171"/>
      <c r="AH303" s="172"/>
      <c r="AI303" s="172"/>
      <c r="AJ303" s="173"/>
      <c r="AK303" s="169"/>
      <c r="AL303" s="169"/>
      <c r="AM303" s="169"/>
      <c r="AN303" s="169"/>
    </row>
    <row r="304" spans="2:40" s="122" customFormat="1" ht="15.6" hidden="1" customHeight="1" outlineLevel="1">
      <c r="B304" s="230"/>
      <c r="C304" s="195"/>
      <c r="D304" s="196"/>
      <c r="E304" s="222"/>
      <c r="F304" s="223"/>
      <c r="G304" s="179">
        <f t="shared" si="107"/>
        <v>0</v>
      </c>
      <c r="H304" s="207" t="s">
        <v>142</v>
      </c>
      <c r="I304" s="181">
        <v>0</v>
      </c>
      <c r="J304" s="179">
        <f t="shared" si="90"/>
        <v>0</v>
      </c>
      <c r="K304" s="224"/>
      <c r="L304" s="235"/>
      <c r="M304" s="236"/>
      <c r="N304" s="186">
        <f t="shared" si="104"/>
        <v>0</v>
      </c>
      <c r="O304" s="187">
        <f t="shared" si="105"/>
        <v>0</v>
      </c>
      <c r="P304" s="188">
        <v>0</v>
      </c>
      <c r="Q304" s="189">
        <f t="shared" si="106"/>
        <v>0</v>
      </c>
      <c r="R304" s="225"/>
      <c r="S304" s="226"/>
      <c r="T304" s="181">
        <v>0</v>
      </c>
      <c r="U304" s="181">
        <v>0</v>
      </c>
      <c r="V304" s="192">
        <f t="shared" si="102"/>
        <v>1</v>
      </c>
      <c r="W304" s="193">
        <f t="shared" si="91"/>
        <v>0</v>
      </c>
      <c r="X304" s="193">
        <f t="shared" si="103"/>
        <v>0</v>
      </c>
      <c r="Y304" s="193">
        <f t="shared" si="92"/>
        <v>0</v>
      </c>
      <c r="Z304" s="193">
        <f t="shared" si="103"/>
        <v>0</v>
      </c>
      <c r="AB304" s="169"/>
      <c r="AC304" s="169"/>
      <c r="AD304" s="170"/>
      <c r="AE304" s="169"/>
      <c r="AF304" s="170"/>
      <c r="AG304" s="171"/>
      <c r="AH304" s="172"/>
      <c r="AI304" s="172"/>
      <c r="AJ304" s="173"/>
      <c r="AK304" s="169"/>
      <c r="AL304" s="169"/>
      <c r="AM304" s="169"/>
      <c r="AN304" s="169"/>
    </row>
    <row r="305" spans="2:40" s="122" customFormat="1" ht="15.6" hidden="1" customHeight="1" outlineLevel="1">
      <c r="B305" s="230"/>
      <c r="C305" s="195"/>
      <c r="D305" s="196"/>
      <c r="E305" s="222"/>
      <c r="F305" s="223"/>
      <c r="G305" s="179">
        <f t="shared" si="107"/>
        <v>0</v>
      </c>
      <c r="H305" s="207" t="s">
        <v>142</v>
      </c>
      <c r="I305" s="181">
        <v>0</v>
      </c>
      <c r="J305" s="179">
        <f t="shared" si="90"/>
        <v>0</v>
      </c>
      <c r="K305" s="224"/>
      <c r="L305" s="235"/>
      <c r="M305" s="236"/>
      <c r="N305" s="186">
        <f t="shared" si="104"/>
        <v>0</v>
      </c>
      <c r="O305" s="187">
        <f t="shared" si="105"/>
        <v>0</v>
      </c>
      <c r="P305" s="188">
        <v>0</v>
      </c>
      <c r="Q305" s="189">
        <f t="shared" si="106"/>
        <v>0</v>
      </c>
      <c r="R305" s="225"/>
      <c r="S305" s="226"/>
      <c r="T305" s="181">
        <v>0</v>
      </c>
      <c r="U305" s="181">
        <v>0</v>
      </c>
      <c r="V305" s="192">
        <f t="shared" si="102"/>
        <v>1</v>
      </c>
      <c r="W305" s="193">
        <f t="shared" si="91"/>
        <v>0</v>
      </c>
      <c r="X305" s="193">
        <f t="shared" si="103"/>
        <v>0</v>
      </c>
      <c r="Y305" s="193">
        <f t="shared" si="92"/>
        <v>0</v>
      </c>
      <c r="Z305" s="193">
        <f t="shared" si="103"/>
        <v>0</v>
      </c>
      <c r="AB305" s="169"/>
      <c r="AC305" s="169"/>
      <c r="AD305" s="170"/>
      <c r="AE305" s="169"/>
      <c r="AF305" s="170"/>
      <c r="AG305" s="171"/>
      <c r="AH305" s="172"/>
      <c r="AI305" s="172"/>
      <c r="AJ305" s="173"/>
      <c r="AK305" s="169"/>
      <c r="AL305" s="169"/>
      <c r="AM305" s="169"/>
      <c r="AN305" s="169"/>
    </row>
    <row r="306" spans="2:40" s="122" customFormat="1" ht="15.6" hidden="1" customHeight="1" outlineLevel="1">
      <c r="B306" s="230"/>
      <c r="C306" s="195"/>
      <c r="D306" s="196"/>
      <c r="E306" s="222"/>
      <c r="F306" s="223"/>
      <c r="G306" s="179">
        <f t="shared" si="107"/>
        <v>0</v>
      </c>
      <c r="H306" s="207" t="s">
        <v>142</v>
      </c>
      <c r="I306" s="181">
        <v>0</v>
      </c>
      <c r="J306" s="179">
        <f t="shared" si="90"/>
        <v>0</v>
      </c>
      <c r="K306" s="224"/>
      <c r="L306" s="235"/>
      <c r="M306" s="236"/>
      <c r="N306" s="186">
        <f t="shared" si="104"/>
        <v>0</v>
      </c>
      <c r="O306" s="187">
        <f t="shared" si="105"/>
        <v>0</v>
      </c>
      <c r="P306" s="188">
        <v>0</v>
      </c>
      <c r="Q306" s="189">
        <f t="shared" si="106"/>
        <v>0</v>
      </c>
      <c r="R306" s="225"/>
      <c r="S306" s="226"/>
      <c r="T306" s="181">
        <v>0</v>
      </c>
      <c r="U306" s="181">
        <v>0</v>
      </c>
      <c r="V306" s="192">
        <f t="shared" si="102"/>
        <v>1</v>
      </c>
      <c r="W306" s="193">
        <f t="shared" si="91"/>
        <v>0</v>
      </c>
      <c r="X306" s="193">
        <f t="shared" si="103"/>
        <v>0</v>
      </c>
      <c r="Y306" s="193">
        <f t="shared" si="92"/>
        <v>0</v>
      </c>
      <c r="Z306" s="193">
        <f t="shared" si="103"/>
        <v>0</v>
      </c>
      <c r="AB306" s="169"/>
      <c r="AC306" s="169"/>
      <c r="AD306" s="170"/>
      <c r="AE306" s="169"/>
      <c r="AF306" s="170"/>
      <c r="AG306" s="171"/>
      <c r="AH306" s="172"/>
      <c r="AI306" s="172"/>
      <c r="AJ306" s="173"/>
      <c r="AK306" s="169"/>
      <c r="AL306" s="169"/>
      <c r="AM306" s="169"/>
      <c r="AN306" s="169"/>
    </row>
    <row r="307" spans="2:40" s="122" customFormat="1" ht="15.6" hidden="1" customHeight="1" outlineLevel="1">
      <c r="B307" s="230"/>
      <c r="C307" s="195"/>
      <c r="D307" s="196"/>
      <c r="E307" s="222"/>
      <c r="F307" s="223"/>
      <c r="G307" s="179">
        <f t="shared" si="107"/>
        <v>0</v>
      </c>
      <c r="H307" s="207" t="s">
        <v>142</v>
      </c>
      <c r="I307" s="181">
        <v>0</v>
      </c>
      <c r="J307" s="179">
        <f t="shared" si="90"/>
        <v>0</v>
      </c>
      <c r="K307" s="224"/>
      <c r="L307" s="235"/>
      <c r="M307" s="236"/>
      <c r="N307" s="186">
        <f t="shared" si="104"/>
        <v>0</v>
      </c>
      <c r="O307" s="187">
        <f t="shared" si="105"/>
        <v>0</v>
      </c>
      <c r="P307" s="188">
        <v>0</v>
      </c>
      <c r="Q307" s="189">
        <f t="shared" si="106"/>
        <v>0</v>
      </c>
      <c r="R307" s="225"/>
      <c r="S307" s="226"/>
      <c r="T307" s="181">
        <v>0</v>
      </c>
      <c r="U307" s="181">
        <v>0</v>
      </c>
      <c r="V307" s="192">
        <f t="shared" si="102"/>
        <v>1</v>
      </c>
      <c r="W307" s="193">
        <f t="shared" si="91"/>
        <v>0</v>
      </c>
      <c r="X307" s="193">
        <f t="shared" si="103"/>
        <v>0</v>
      </c>
      <c r="Y307" s="193">
        <f t="shared" si="92"/>
        <v>0</v>
      </c>
      <c r="Z307" s="193">
        <f t="shared" si="103"/>
        <v>0</v>
      </c>
      <c r="AB307" s="169"/>
      <c r="AC307" s="169"/>
      <c r="AD307" s="170"/>
      <c r="AE307" s="169"/>
      <c r="AF307" s="170"/>
      <c r="AG307" s="171"/>
      <c r="AH307" s="172"/>
      <c r="AI307" s="172"/>
      <c r="AJ307" s="173"/>
      <c r="AK307" s="169"/>
      <c r="AL307" s="169"/>
      <c r="AM307" s="169"/>
      <c r="AN307" s="169"/>
    </row>
    <row r="308" spans="2:40" s="122" customFormat="1" ht="15.6" hidden="1" customHeight="1" outlineLevel="1">
      <c r="B308" s="230"/>
      <c r="C308" s="195"/>
      <c r="D308" s="196"/>
      <c r="E308" s="222"/>
      <c r="F308" s="223"/>
      <c r="G308" s="179">
        <f t="shared" si="107"/>
        <v>0</v>
      </c>
      <c r="H308" s="207" t="s">
        <v>142</v>
      </c>
      <c r="I308" s="181">
        <v>0</v>
      </c>
      <c r="J308" s="179">
        <f t="shared" si="90"/>
        <v>0</v>
      </c>
      <c r="K308" s="224"/>
      <c r="L308" s="235"/>
      <c r="M308" s="236"/>
      <c r="N308" s="186">
        <f t="shared" si="104"/>
        <v>0</v>
      </c>
      <c r="O308" s="187">
        <f t="shared" si="105"/>
        <v>0</v>
      </c>
      <c r="P308" s="188">
        <v>0</v>
      </c>
      <c r="Q308" s="189">
        <f t="shared" si="106"/>
        <v>0</v>
      </c>
      <c r="R308" s="225"/>
      <c r="S308" s="226"/>
      <c r="T308" s="181">
        <v>0</v>
      </c>
      <c r="U308" s="181">
        <v>0</v>
      </c>
      <c r="V308" s="192">
        <f t="shared" si="102"/>
        <v>1</v>
      </c>
      <c r="W308" s="193">
        <f t="shared" si="91"/>
        <v>0</v>
      </c>
      <c r="X308" s="193">
        <f t="shared" si="103"/>
        <v>0</v>
      </c>
      <c r="Y308" s="193">
        <f t="shared" si="92"/>
        <v>0</v>
      </c>
      <c r="Z308" s="193">
        <f t="shared" si="103"/>
        <v>0</v>
      </c>
      <c r="AB308" s="169"/>
      <c r="AC308" s="169"/>
      <c r="AD308" s="170"/>
      <c r="AE308" s="169"/>
      <c r="AF308" s="170"/>
      <c r="AG308" s="171"/>
      <c r="AH308" s="172"/>
      <c r="AI308" s="172"/>
      <c r="AJ308" s="173"/>
      <c r="AK308" s="169"/>
      <c r="AL308" s="169"/>
      <c r="AM308" s="169"/>
      <c r="AN308" s="169"/>
    </row>
    <row r="309" spans="2:40" s="122" customFormat="1" ht="15.6" hidden="1" customHeight="1" outlineLevel="1">
      <c r="B309" s="230"/>
      <c r="C309" s="195"/>
      <c r="D309" s="196"/>
      <c r="E309" s="222"/>
      <c r="F309" s="223"/>
      <c r="G309" s="179">
        <f t="shared" si="107"/>
        <v>0</v>
      </c>
      <c r="H309" s="207" t="s">
        <v>142</v>
      </c>
      <c r="I309" s="181">
        <v>0</v>
      </c>
      <c r="J309" s="179">
        <f t="shared" si="90"/>
        <v>0</v>
      </c>
      <c r="K309" s="224"/>
      <c r="L309" s="235"/>
      <c r="M309" s="236"/>
      <c r="N309" s="186">
        <f t="shared" si="104"/>
        <v>0</v>
      </c>
      <c r="O309" s="187">
        <f t="shared" si="105"/>
        <v>0</v>
      </c>
      <c r="P309" s="188">
        <v>0</v>
      </c>
      <c r="Q309" s="189">
        <f t="shared" si="106"/>
        <v>0</v>
      </c>
      <c r="R309" s="225"/>
      <c r="S309" s="226"/>
      <c r="T309" s="181">
        <v>0</v>
      </c>
      <c r="U309" s="181">
        <v>0</v>
      </c>
      <c r="V309" s="192">
        <f t="shared" si="102"/>
        <v>1</v>
      </c>
      <c r="W309" s="193">
        <f t="shared" si="91"/>
        <v>0</v>
      </c>
      <c r="X309" s="193">
        <f t="shared" si="103"/>
        <v>0</v>
      </c>
      <c r="Y309" s="193">
        <f t="shared" si="92"/>
        <v>0</v>
      </c>
      <c r="Z309" s="193">
        <f t="shared" si="103"/>
        <v>0</v>
      </c>
      <c r="AB309" s="169"/>
      <c r="AC309" s="169"/>
      <c r="AD309" s="170"/>
      <c r="AE309" s="169"/>
      <c r="AF309" s="170"/>
      <c r="AG309" s="171"/>
      <c r="AH309" s="172"/>
      <c r="AI309" s="172"/>
      <c r="AJ309" s="173"/>
      <c r="AK309" s="169"/>
      <c r="AL309" s="169"/>
      <c r="AM309" s="169"/>
      <c r="AN309" s="169"/>
    </row>
    <row r="310" spans="2:40" s="122" customFormat="1" ht="44.1" customHeight="1" outlineLevel="1">
      <c r="B310" s="230"/>
      <c r="C310" s="195"/>
      <c r="D310" s="196"/>
      <c r="E310" s="222" t="s">
        <v>355</v>
      </c>
      <c r="F310" s="223">
        <v>90</v>
      </c>
      <c r="G310" s="179">
        <f t="shared" si="107"/>
        <v>3.0560271646859084E-2</v>
      </c>
      <c r="H310" s="207" t="s">
        <v>142</v>
      </c>
      <c r="I310" s="181">
        <v>0</v>
      </c>
      <c r="J310" s="179">
        <f t="shared" si="90"/>
        <v>0</v>
      </c>
      <c r="K310" s="224">
        <v>0</v>
      </c>
      <c r="L310" s="235">
        <v>0</v>
      </c>
      <c r="M310" s="236">
        <v>60</v>
      </c>
      <c r="N310" s="186">
        <f t="shared" si="104"/>
        <v>0</v>
      </c>
      <c r="O310" s="187">
        <f t="shared" si="105"/>
        <v>0</v>
      </c>
      <c r="P310" s="188">
        <v>0</v>
      </c>
      <c r="Q310" s="189">
        <f t="shared" si="106"/>
        <v>0</v>
      </c>
      <c r="R310" s="225" t="s">
        <v>30</v>
      </c>
      <c r="S310" s="226" t="s">
        <v>356</v>
      </c>
      <c r="T310" s="181">
        <v>0</v>
      </c>
      <c r="U310" s="181">
        <v>0</v>
      </c>
      <c r="V310" s="192">
        <f t="shared" si="102"/>
        <v>1</v>
      </c>
      <c r="W310" s="193">
        <f t="shared" si="91"/>
        <v>0</v>
      </c>
      <c r="X310" s="193">
        <f t="shared" si="103"/>
        <v>0</v>
      </c>
      <c r="Y310" s="193">
        <f t="shared" si="92"/>
        <v>0</v>
      </c>
      <c r="Z310" s="193">
        <f t="shared" si="103"/>
        <v>0</v>
      </c>
      <c r="AB310" s="169"/>
      <c r="AC310" s="169"/>
      <c r="AD310" s="170"/>
      <c r="AE310" s="169"/>
      <c r="AF310" s="170"/>
      <c r="AG310" s="171"/>
      <c r="AH310" s="172"/>
      <c r="AI310" s="172"/>
      <c r="AJ310" s="173"/>
      <c r="AK310" s="169"/>
      <c r="AL310" s="169"/>
      <c r="AM310" s="169"/>
      <c r="AN310" s="169"/>
    </row>
    <row r="311" spans="2:40" s="122" customFormat="1" ht="27" customHeight="1" outlineLevel="1">
      <c r="B311" s="230"/>
      <c r="C311" s="195"/>
      <c r="D311" s="196"/>
      <c r="E311" s="222" t="s">
        <v>357</v>
      </c>
      <c r="F311" s="223">
        <v>82.32</v>
      </c>
      <c r="G311" s="179">
        <f t="shared" si="107"/>
        <v>2.795246179966044E-2</v>
      </c>
      <c r="H311" s="207" t="s">
        <v>142</v>
      </c>
      <c r="I311" s="181">
        <v>0</v>
      </c>
      <c r="J311" s="179">
        <f t="shared" si="90"/>
        <v>0</v>
      </c>
      <c r="K311" s="224">
        <v>0</v>
      </c>
      <c r="L311" s="235">
        <v>0</v>
      </c>
      <c r="M311" s="236">
        <v>35</v>
      </c>
      <c r="N311" s="186">
        <f t="shared" si="104"/>
        <v>1</v>
      </c>
      <c r="O311" s="187">
        <f t="shared" si="105"/>
        <v>82.32</v>
      </c>
      <c r="P311" s="188">
        <v>0</v>
      </c>
      <c r="Q311" s="189">
        <f t="shared" si="106"/>
        <v>0</v>
      </c>
      <c r="R311" s="225" t="s">
        <v>30</v>
      </c>
      <c r="S311" s="226" t="s">
        <v>356</v>
      </c>
      <c r="T311" s="181">
        <v>0</v>
      </c>
      <c r="U311" s="181">
        <v>0</v>
      </c>
      <c r="V311" s="192">
        <f t="shared" si="102"/>
        <v>1</v>
      </c>
      <c r="W311" s="193">
        <f t="shared" si="91"/>
        <v>0</v>
      </c>
      <c r="X311" s="193">
        <f t="shared" si="103"/>
        <v>0</v>
      </c>
      <c r="Y311" s="193">
        <f t="shared" si="92"/>
        <v>0</v>
      </c>
      <c r="Z311" s="193">
        <f t="shared" si="103"/>
        <v>0</v>
      </c>
      <c r="AB311" s="169"/>
      <c r="AC311" s="169"/>
      <c r="AD311" s="170"/>
      <c r="AE311" s="169"/>
      <c r="AF311" s="170"/>
      <c r="AG311" s="171"/>
      <c r="AH311" s="172"/>
      <c r="AI311" s="172"/>
      <c r="AJ311" s="173"/>
      <c r="AK311" s="169"/>
      <c r="AL311" s="169"/>
      <c r="AM311" s="169"/>
      <c r="AN311" s="169"/>
    </row>
    <row r="312" spans="2:40" s="122" customFormat="1" ht="23.1" customHeight="1" outlineLevel="1">
      <c r="B312" s="230"/>
      <c r="C312" s="195"/>
      <c r="D312" s="196"/>
      <c r="E312" s="222" t="s">
        <v>358</v>
      </c>
      <c r="F312" s="223">
        <v>346.62</v>
      </c>
      <c r="G312" s="179">
        <f>IF(AND(F312&lt;&gt;0,$D$31&lt;&gt;0),F312/$D$31,0)</f>
        <v>0.11769779286926996</v>
      </c>
      <c r="H312" s="207" t="s">
        <v>142</v>
      </c>
      <c r="I312" s="181">
        <v>0</v>
      </c>
      <c r="J312" s="179">
        <f t="shared" si="90"/>
        <v>0</v>
      </c>
      <c r="K312" s="224">
        <v>0</v>
      </c>
      <c r="L312" s="235">
        <v>0</v>
      </c>
      <c r="M312" s="236">
        <v>15</v>
      </c>
      <c r="N312" s="186">
        <f t="shared" si="104"/>
        <v>3</v>
      </c>
      <c r="O312" s="187">
        <f t="shared" si="105"/>
        <v>1039.8600000000001</v>
      </c>
      <c r="P312" s="188">
        <v>0</v>
      </c>
      <c r="Q312" s="189">
        <f t="shared" si="106"/>
        <v>0</v>
      </c>
      <c r="R312" s="225" t="s">
        <v>30</v>
      </c>
      <c r="S312" s="226" t="s">
        <v>359</v>
      </c>
      <c r="T312" s="181">
        <v>0</v>
      </c>
      <c r="U312" s="181">
        <v>1</v>
      </c>
      <c r="V312" s="192">
        <f t="shared" si="102"/>
        <v>0</v>
      </c>
      <c r="W312" s="193">
        <f t="shared" si="91"/>
        <v>0</v>
      </c>
      <c r="X312" s="193">
        <f t="shared" si="103"/>
        <v>0</v>
      </c>
      <c r="Y312" s="193">
        <f t="shared" si="92"/>
        <v>1386.48</v>
      </c>
      <c r="Z312" s="193">
        <f t="shared" si="103"/>
        <v>0.47079117147707983</v>
      </c>
      <c r="AB312" s="169"/>
      <c r="AC312" s="169"/>
      <c r="AD312" s="170"/>
      <c r="AE312" s="169"/>
      <c r="AF312" s="170"/>
      <c r="AG312" s="171"/>
      <c r="AH312" s="172"/>
      <c r="AI312" s="172"/>
      <c r="AJ312" s="173"/>
      <c r="AK312" s="169"/>
      <c r="AL312" s="169"/>
      <c r="AM312" s="169"/>
      <c r="AN312" s="169"/>
    </row>
    <row r="313" spans="2:40" s="122" customFormat="1" ht="33.950000000000003" customHeight="1" outlineLevel="1">
      <c r="B313" s="230"/>
      <c r="C313" s="195"/>
      <c r="D313" s="196"/>
      <c r="E313" s="222" t="s">
        <v>360</v>
      </c>
      <c r="F313" s="223">
        <v>852.51</v>
      </c>
      <c r="G313" s="179">
        <f>IF(AND(F313&lt;&gt;0,$D$31&lt;&gt;0),F313/$D$31,0)</f>
        <v>0.28947707979626486</v>
      </c>
      <c r="H313" s="207" t="s">
        <v>142</v>
      </c>
      <c r="I313" s="181">
        <v>0</v>
      </c>
      <c r="J313" s="179">
        <f t="shared" si="90"/>
        <v>0</v>
      </c>
      <c r="K313" s="224">
        <v>0</v>
      </c>
      <c r="L313" s="235">
        <v>0</v>
      </c>
      <c r="M313" s="236">
        <v>15</v>
      </c>
      <c r="N313" s="186">
        <f t="shared" si="104"/>
        <v>3</v>
      </c>
      <c r="O313" s="187">
        <f t="shared" si="105"/>
        <v>2557.5299999999997</v>
      </c>
      <c r="P313" s="188">
        <v>0</v>
      </c>
      <c r="Q313" s="189">
        <f t="shared" si="106"/>
        <v>0</v>
      </c>
      <c r="R313" s="225" t="s">
        <v>30</v>
      </c>
      <c r="S313" s="226" t="s">
        <v>359</v>
      </c>
      <c r="T313" s="181">
        <v>0</v>
      </c>
      <c r="U313" s="181">
        <v>1</v>
      </c>
      <c r="V313" s="192">
        <f t="shared" si="102"/>
        <v>0</v>
      </c>
      <c r="W313" s="193">
        <f t="shared" si="91"/>
        <v>0</v>
      </c>
      <c r="X313" s="193">
        <f t="shared" si="103"/>
        <v>0</v>
      </c>
      <c r="Y313" s="193">
        <f t="shared" si="92"/>
        <v>3410.04</v>
      </c>
      <c r="Z313" s="193">
        <f t="shared" si="103"/>
        <v>1.1579083191850594</v>
      </c>
      <c r="AB313" s="169"/>
      <c r="AC313" s="169"/>
      <c r="AD313" s="170"/>
      <c r="AE313" s="169"/>
      <c r="AF313" s="170"/>
      <c r="AG313" s="171"/>
      <c r="AH313" s="172"/>
      <c r="AI313" s="172"/>
      <c r="AJ313" s="173"/>
      <c r="AK313" s="169"/>
      <c r="AL313" s="169"/>
      <c r="AM313" s="169"/>
      <c r="AN313" s="169"/>
    </row>
    <row r="314" spans="2:40" s="122" customFormat="1" ht="32.1" customHeight="1" outlineLevel="1">
      <c r="B314" s="230"/>
      <c r="C314" s="195"/>
      <c r="D314" s="196"/>
      <c r="E314" s="222" t="s">
        <v>361</v>
      </c>
      <c r="F314" s="223">
        <v>1477.44</v>
      </c>
      <c r="G314" s="179">
        <f>IF(AND(F314&lt;&gt;0,$D$31&lt;&gt;0),F314/$D$31,0)</f>
        <v>0.50167741935483878</v>
      </c>
      <c r="H314" s="207" t="s">
        <v>142</v>
      </c>
      <c r="I314" s="181">
        <v>0.17</v>
      </c>
      <c r="J314" s="179">
        <f t="shared" si="90"/>
        <v>251.16480000000001</v>
      </c>
      <c r="K314" s="224">
        <v>1428.68</v>
      </c>
      <c r="L314" s="235">
        <v>0</v>
      </c>
      <c r="M314" s="236">
        <v>60</v>
      </c>
      <c r="N314" s="186">
        <f t="shared" si="104"/>
        <v>0</v>
      </c>
      <c r="O314" s="187">
        <f t="shared" si="105"/>
        <v>0</v>
      </c>
      <c r="P314" s="188">
        <v>0.17</v>
      </c>
      <c r="Q314" s="189">
        <f t="shared" si="106"/>
        <v>0</v>
      </c>
      <c r="R314" s="225" t="s">
        <v>30</v>
      </c>
      <c r="S314" s="226" t="s">
        <v>333</v>
      </c>
      <c r="T314" s="181">
        <v>0</v>
      </c>
      <c r="U314" s="181">
        <v>0</v>
      </c>
      <c r="V314" s="192">
        <f t="shared" si="102"/>
        <v>1</v>
      </c>
      <c r="W314" s="193">
        <f t="shared" si="91"/>
        <v>0</v>
      </c>
      <c r="X314" s="193">
        <f t="shared" si="103"/>
        <v>0</v>
      </c>
      <c r="Y314" s="193">
        <f t="shared" si="92"/>
        <v>0</v>
      </c>
      <c r="Z314" s="193">
        <f t="shared" si="103"/>
        <v>0</v>
      </c>
      <c r="AB314" s="169"/>
      <c r="AC314" s="169"/>
      <c r="AD314" s="170"/>
      <c r="AE314" s="169"/>
      <c r="AF314" s="170"/>
      <c r="AG314" s="171"/>
      <c r="AH314" s="172"/>
      <c r="AI314" s="172"/>
      <c r="AJ314" s="173"/>
      <c r="AK314" s="169"/>
      <c r="AL314" s="169"/>
      <c r="AM314" s="169"/>
      <c r="AN314" s="169"/>
    </row>
    <row r="315" spans="2:40" s="122" customFormat="1" ht="29.1" customHeight="1" outlineLevel="1">
      <c r="B315" s="230"/>
      <c r="C315" s="195"/>
      <c r="D315" s="196"/>
      <c r="E315" s="222" t="s">
        <v>362</v>
      </c>
      <c r="F315" s="223">
        <v>5280</v>
      </c>
      <c r="G315" s="179">
        <f t="shared" ref="G315:G317" si="108">IF(AND(F315&lt;&gt;0,$D$31&lt;&gt;0),F315/$D$31,0)</f>
        <v>1.7928692699490663</v>
      </c>
      <c r="H315" s="207" t="s">
        <v>142</v>
      </c>
      <c r="I315" s="181">
        <v>0.04</v>
      </c>
      <c r="J315" s="179">
        <f t="shared" si="90"/>
        <v>211.20000000000002</v>
      </c>
      <c r="K315" s="224">
        <v>2640</v>
      </c>
      <c r="L315" s="235">
        <v>0</v>
      </c>
      <c r="M315" s="236">
        <v>12</v>
      </c>
      <c r="N315" s="186">
        <f t="shared" si="104"/>
        <v>4</v>
      </c>
      <c r="O315" s="187">
        <f t="shared" si="105"/>
        <v>21120</v>
      </c>
      <c r="P315" s="188">
        <v>0.04</v>
      </c>
      <c r="Q315" s="189">
        <f t="shared" si="106"/>
        <v>844.80000000000007</v>
      </c>
      <c r="R315" s="225" t="s">
        <v>30</v>
      </c>
      <c r="S315" s="226" t="s">
        <v>353</v>
      </c>
      <c r="T315" s="181">
        <v>0</v>
      </c>
      <c r="U315" s="181">
        <v>0</v>
      </c>
      <c r="V315" s="192">
        <f t="shared" si="102"/>
        <v>1</v>
      </c>
      <c r="W315" s="193">
        <f t="shared" si="91"/>
        <v>0</v>
      </c>
      <c r="X315" s="193">
        <f t="shared" si="103"/>
        <v>0</v>
      </c>
      <c r="Y315" s="193">
        <f t="shared" si="92"/>
        <v>0</v>
      </c>
      <c r="Z315" s="193">
        <f t="shared" si="103"/>
        <v>0</v>
      </c>
      <c r="AB315" s="169"/>
      <c r="AC315" s="169"/>
      <c r="AD315" s="170"/>
      <c r="AE315" s="169"/>
      <c r="AF315" s="170"/>
      <c r="AG315" s="171"/>
      <c r="AH315" s="172"/>
      <c r="AI315" s="172"/>
      <c r="AJ315" s="173"/>
      <c r="AK315" s="169"/>
      <c r="AL315" s="169"/>
      <c r="AM315" s="169"/>
      <c r="AN315" s="169"/>
    </row>
    <row r="316" spans="2:40" s="122" customFormat="1" ht="36" customHeight="1" outlineLevel="1">
      <c r="B316" s="230"/>
      <c r="C316" s="195"/>
      <c r="D316" s="196"/>
      <c r="E316" s="222" t="s">
        <v>363</v>
      </c>
      <c r="F316" s="223">
        <v>73.25</v>
      </c>
      <c r="G316" s="179">
        <f t="shared" si="108"/>
        <v>2.4872665534804755E-2</v>
      </c>
      <c r="H316" s="207" t="s">
        <v>142</v>
      </c>
      <c r="I316" s="181">
        <v>0</v>
      </c>
      <c r="J316" s="179">
        <f t="shared" si="90"/>
        <v>0</v>
      </c>
      <c r="K316" s="224">
        <v>0</v>
      </c>
      <c r="L316" s="235">
        <v>0</v>
      </c>
      <c r="M316" s="236">
        <v>60</v>
      </c>
      <c r="N316" s="186">
        <f t="shared" si="104"/>
        <v>0</v>
      </c>
      <c r="O316" s="187">
        <f t="shared" si="105"/>
        <v>0</v>
      </c>
      <c r="P316" s="188">
        <v>0</v>
      </c>
      <c r="Q316" s="189">
        <f t="shared" si="106"/>
        <v>0</v>
      </c>
      <c r="R316" s="225" t="s">
        <v>30</v>
      </c>
      <c r="S316" s="226" t="s">
        <v>359</v>
      </c>
      <c r="T316" s="181">
        <v>0</v>
      </c>
      <c r="U316" s="181">
        <v>1</v>
      </c>
      <c r="V316" s="192">
        <f t="shared" si="102"/>
        <v>0</v>
      </c>
      <c r="W316" s="193">
        <f t="shared" si="91"/>
        <v>0</v>
      </c>
      <c r="X316" s="193">
        <f t="shared" si="103"/>
        <v>0</v>
      </c>
      <c r="Y316" s="193">
        <f t="shared" si="92"/>
        <v>73.25</v>
      </c>
      <c r="Z316" s="193">
        <f t="shared" si="103"/>
        <v>2.4872665534804755E-2</v>
      </c>
      <c r="AB316" s="169"/>
      <c r="AC316" s="169"/>
      <c r="AD316" s="170"/>
      <c r="AE316" s="169"/>
      <c r="AF316" s="170"/>
      <c r="AG316" s="171"/>
      <c r="AH316" s="172"/>
      <c r="AI316" s="172"/>
      <c r="AJ316" s="173"/>
      <c r="AK316" s="169"/>
      <c r="AL316" s="169"/>
      <c r="AM316" s="169"/>
      <c r="AN316" s="169"/>
    </row>
    <row r="317" spans="2:40" s="122" customFormat="1" ht="27" hidden="1" customHeight="1" outlineLevel="1">
      <c r="B317" s="231"/>
      <c r="C317" s="200"/>
      <c r="D317" s="201"/>
      <c r="E317" s="222"/>
      <c r="F317" s="223"/>
      <c r="G317" s="179">
        <f t="shared" si="108"/>
        <v>0</v>
      </c>
      <c r="H317" s="207" t="s">
        <v>142</v>
      </c>
      <c r="I317" s="181">
        <v>0</v>
      </c>
      <c r="J317" s="179">
        <f t="shared" si="90"/>
        <v>0</v>
      </c>
      <c r="K317" s="224"/>
      <c r="L317" s="235"/>
      <c r="M317" s="236"/>
      <c r="N317" s="186">
        <f t="shared" si="104"/>
        <v>0</v>
      </c>
      <c r="O317" s="187">
        <f t="shared" si="105"/>
        <v>0</v>
      </c>
      <c r="P317" s="188">
        <v>0</v>
      </c>
      <c r="Q317" s="189">
        <f t="shared" si="106"/>
        <v>0</v>
      </c>
      <c r="R317" s="225"/>
      <c r="S317" s="226"/>
      <c r="T317" s="181">
        <v>0</v>
      </c>
      <c r="U317" s="181">
        <v>0</v>
      </c>
      <c r="V317" s="192">
        <f t="shared" si="102"/>
        <v>1</v>
      </c>
      <c r="W317" s="193">
        <f t="shared" si="91"/>
        <v>0</v>
      </c>
      <c r="X317" s="193">
        <f t="shared" si="103"/>
        <v>0</v>
      </c>
      <c r="Y317" s="193">
        <f t="shared" si="92"/>
        <v>0</v>
      </c>
      <c r="Z317" s="193">
        <f t="shared" si="103"/>
        <v>0</v>
      </c>
      <c r="AB317" s="169"/>
      <c r="AC317" s="169"/>
      <c r="AD317" s="170"/>
      <c r="AE317" s="169"/>
      <c r="AF317" s="170"/>
      <c r="AG317" s="171"/>
      <c r="AH317" s="172"/>
      <c r="AI317" s="172"/>
      <c r="AJ317" s="173"/>
      <c r="AK317" s="169"/>
      <c r="AL317" s="169"/>
      <c r="AM317" s="169"/>
      <c r="AN317" s="169"/>
    </row>
    <row r="318" spans="2:40" s="122" customFormat="1" ht="41.45" customHeight="1">
      <c r="B318" s="237">
        <v>5</v>
      </c>
      <c r="C318" s="203" t="s">
        <v>198</v>
      </c>
      <c r="D318" s="204"/>
      <c r="E318" s="205" t="s">
        <v>142</v>
      </c>
      <c r="F318" s="206">
        <f>SUM(F319:F338)</f>
        <v>214879.16</v>
      </c>
      <c r="G318" s="206">
        <f>IF(AND(F318&lt;&gt;0,$D$31&lt;&gt;0),F318/$D$31,0)</f>
        <v>72.964061120543292</v>
      </c>
      <c r="H318" s="207" t="s">
        <v>142</v>
      </c>
      <c r="I318" s="208" t="s">
        <v>142</v>
      </c>
      <c r="J318" s="209">
        <f>SUM(J319:J338)</f>
        <v>9116.5349500000011</v>
      </c>
      <c r="K318" s="210" t="s">
        <v>142</v>
      </c>
      <c r="L318" s="233" t="s">
        <v>142</v>
      </c>
      <c r="M318" s="234" t="s">
        <v>142</v>
      </c>
      <c r="N318" s="213" t="s">
        <v>142</v>
      </c>
      <c r="O318" s="214">
        <f>SUM(O319:O338)</f>
        <v>27650.940000000002</v>
      </c>
      <c r="P318" s="215" t="s">
        <v>142</v>
      </c>
      <c r="Q318" s="216">
        <f>SUM(Q319:Q338)</f>
        <v>352.9615</v>
      </c>
      <c r="R318" s="217" t="s">
        <v>142</v>
      </c>
      <c r="S318" s="218" t="s">
        <v>142</v>
      </c>
      <c r="T318" s="219">
        <f>IF(W318&lt;&gt;0,W318/($F$371+$O$371),0)</f>
        <v>0</v>
      </c>
      <c r="U318" s="219" t="e">
        <f>IF(Y318&lt;&gt;0,Y318/($F$371+$O$371),0)</f>
        <v>#DIV/0!</v>
      </c>
      <c r="V318" s="220" t="e">
        <f t="shared" si="102"/>
        <v>#DIV/0!</v>
      </c>
      <c r="W318" s="221">
        <f>SUM(W319:W338)</f>
        <v>0</v>
      </c>
      <c r="X318" s="221">
        <f t="shared" si="103"/>
        <v>0</v>
      </c>
      <c r="Y318" s="221">
        <f>SUM(Y319:Y338)</f>
        <v>100080.72</v>
      </c>
      <c r="Z318" s="221">
        <f t="shared" si="103"/>
        <v>33.983266553480476</v>
      </c>
      <c r="AB318" s="169"/>
      <c r="AC318" s="169"/>
      <c r="AD318" s="170"/>
      <c r="AE318" s="169"/>
      <c r="AF318" s="170"/>
      <c r="AG318" s="171"/>
      <c r="AH318" s="172"/>
      <c r="AI318" s="172"/>
      <c r="AJ318" s="173"/>
      <c r="AK318" s="169"/>
      <c r="AL318" s="169"/>
      <c r="AM318" s="169"/>
      <c r="AN318" s="169"/>
    </row>
    <row r="319" spans="2:40" s="122" customFormat="1" ht="36" customHeight="1" outlineLevel="1">
      <c r="B319" s="229">
        <v>5</v>
      </c>
      <c r="C319" s="175" t="s">
        <v>198</v>
      </c>
      <c r="D319" s="176"/>
      <c r="E319" s="222" t="s">
        <v>364</v>
      </c>
      <c r="F319" s="223">
        <v>120000</v>
      </c>
      <c r="G319" s="179">
        <f>IF(AND(F319&lt;&gt;0,$D$31&lt;&gt;0),F319/$D$31,0)</f>
        <v>40.747028862478778</v>
      </c>
      <c r="H319" s="207" t="s">
        <v>142</v>
      </c>
      <c r="I319" s="181">
        <v>0.04</v>
      </c>
      <c r="J319" s="179">
        <f t="shared" si="90"/>
        <v>4800</v>
      </c>
      <c r="K319" s="224">
        <v>0</v>
      </c>
      <c r="L319" s="235">
        <v>0</v>
      </c>
      <c r="M319" s="236">
        <v>60</v>
      </c>
      <c r="N319" s="186">
        <f>IF(M319&lt;&gt;0,INT(59/M319),0)</f>
        <v>0</v>
      </c>
      <c r="O319" s="187">
        <f>F319*N319</f>
        <v>0</v>
      </c>
      <c r="P319" s="188">
        <v>0.04</v>
      </c>
      <c r="Q319" s="189">
        <f>O319*P319</f>
        <v>0</v>
      </c>
      <c r="R319" s="225" t="s">
        <v>29</v>
      </c>
      <c r="S319" s="226" t="s">
        <v>365</v>
      </c>
      <c r="T319" s="181">
        <v>0</v>
      </c>
      <c r="U319" s="181">
        <v>0</v>
      </c>
      <c r="V319" s="192">
        <f t="shared" si="102"/>
        <v>1</v>
      </c>
      <c r="W319" s="193">
        <f t="shared" si="91"/>
        <v>0</v>
      </c>
      <c r="X319" s="193">
        <f t="shared" si="103"/>
        <v>0</v>
      </c>
      <c r="Y319" s="193">
        <f t="shared" si="92"/>
        <v>0</v>
      </c>
      <c r="Z319" s="193">
        <f t="shared" si="103"/>
        <v>0</v>
      </c>
      <c r="AB319" s="169"/>
      <c r="AC319" s="169"/>
      <c r="AD319" s="170"/>
      <c r="AE319" s="169"/>
      <c r="AF319" s="170"/>
      <c r="AG319" s="171"/>
      <c r="AH319" s="172"/>
      <c r="AI319" s="172"/>
      <c r="AJ319" s="173"/>
      <c r="AK319" s="169"/>
      <c r="AL319" s="169"/>
      <c r="AM319" s="169"/>
      <c r="AN319" s="169"/>
    </row>
    <row r="320" spans="2:40" s="122" customFormat="1" ht="30.95" customHeight="1" outlineLevel="1">
      <c r="B320" s="230"/>
      <c r="C320" s="195"/>
      <c r="D320" s="196"/>
      <c r="E320" s="222" t="s">
        <v>366</v>
      </c>
      <c r="F320" s="223">
        <v>42675</v>
      </c>
      <c r="G320" s="179">
        <f>IF(AND(F320&lt;&gt;0,$D$31&lt;&gt;0),F320/$D$31,0)</f>
        <v>14.490662139219015</v>
      </c>
      <c r="H320" s="207" t="s">
        <v>142</v>
      </c>
      <c r="I320" s="181">
        <v>0.06</v>
      </c>
      <c r="J320" s="179">
        <f t="shared" si="90"/>
        <v>2560.5</v>
      </c>
      <c r="K320" s="224">
        <v>315.8</v>
      </c>
      <c r="L320" s="235">
        <v>0</v>
      </c>
      <c r="M320" s="236">
        <v>60</v>
      </c>
      <c r="N320" s="186">
        <f t="shared" ref="N320:N338" si="109">IF(M320&lt;&gt;0,INT(59/M320),0)</f>
        <v>0</v>
      </c>
      <c r="O320" s="187">
        <f t="shared" ref="O320:O338" si="110">F320*N320</f>
        <v>0</v>
      </c>
      <c r="P320" s="188">
        <v>0.06</v>
      </c>
      <c r="Q320" s="189">
        <f t="shared" ref="Q320:Q338" si="111">O320*P320</f>
        <v>0</v>
      </c>
      <c r="R320" s="225" t="s">
        <v>30</v>
      </c>
      <c r="S320" s="226" t="s">
        <v>367</v>
      </c>
      <c r="T320" s="181">
        <v>0</v>
      </c>
      <c r="U320" s="181">
        <v>1</v>
      </c>
      <c r="V320" s="192">
        <f t="shared" si="102"/>
        <v>0</v>
      </c>
      <c r="W320" s="193">
        <f t="shared" si="91"/>
        <v>0</v>
      </c>
      <c r="X320" s="193">
        <f t="shared" si="103"/>
        <v>0</v>
      </c>
      <c r="Y320" s="193">
        <f t="shared" si="92"/>
        <v>42675</v>
      </c>
      <c r="Z320" s="193">
        <f t="shared" si="103"/>
        <v>14.490662139219015</v>
      </c>
      <c r="AB320" s="169"/>
      <c r="AC320" s="169"/>
      <c r="AD320" s="170"/>
      <c r="AE320" s="169"/>
      <c r="AF320" s="170"/>
      <c r="AG320" s="171"/>
      <c r="AH320" s="172"/>
      <c r="AI320" s="172"/>
      <c r="AJ320" s="173"/>
      <c r="AK320" s="169"/>
      <c r="AL320" s="169"/>
      <c r="AM320" s="169"/>
      <c r="AN320" s="169"/>
    </row>
    <row r="321" spans="2:40" s="122" customFormat="1" ht="29.1" customHeight="1" outlineLevel="1">
      <c r="B321" s="230"/>
      <c r="C321" s="195"/>
      <c r="D321" s="196"/>
      <c r="E321" s="222" t="s">
        <v>368</v>
      </c>
      <c r="F321" s="223">
        <v>11729.4</v>
      </c>
      <c r="G321" s="179">
        <f t="shared" ref="G321:G332" si="112">IF(AND(F321&lt;&gt;0,$D$31&lt;&gt;0),F321/$D$31,0)</f>
        <v>3.9828183361629881</v>
      </c>
      <c r="H321" s="207" t="s">
        <v>142</v>
      </c>
      <c r="I321" s="181">
        <v>0.01</v>
      </c>
      <c r="J321" s="179">
        <f t="shared" si="90"/>
        <v>117.294</v>
      </c>
      <c r="K321" s="224">
        <v>8210.58</v>
      </c>
      <c r="L321" s="235">
        <v>0</v>
      </c>
      <c r="M321" s="236">
        <v>60</v>
      </c>
      <c r="N321" s="186">
        <f t="shared" si="109"/>
        <v>0</v>
      </c>
      <c r="O321" s="187">
        <f t="shared" si="110"/>
        <v>0</v>
      </c>
      <c r="P321" s="188">
        <v>0.01</v>
      </c>
      <c r="Q321" s="189">
        <f t="shared" si="111"/>
        <v>0</v>
      </c>
      <c r="R321" s="225" t="s">
        <v>30</v>
      </c>
      <c r="S321" s="226" t="s">
        <v>292</v>
      </c>
      <c r="T321" s="181">
        <v>0</v>
      </c>
      <c r="U321" s="181">
        <v>1</v>
      </c>
      <c r="V321" s="192">
        <f t="shared" si="102"/>
        <v>0</v>
      </c>
      <c r="W321" s="193">
        <f t="shared" si="91"/>
        <v>0</v>
      </c>
      <c r="X321" s="193">
        <f t="shared" si="103"/>
        <v>0</v>
      </c>
      <c r="Y321" s="193">
        <f t="shared" si="92"/>
        <v>11729.4</v>
      </c>
      <c r="Z321" s="193">
        <f t="shared" si="103"/>
        <v>3.9828183361629881</v>
      </c>
      <c r="AB321" s="169"/>
      <c r="AC321" s="169"/>
      <c r="AD321" s="170"/>
      <c r="AE321" s="169"/>
      <c r="AF321" s="170"/>
      <c r="AG321" s="171"/>
      <c r="AH321" s="172"/>
      <c r="AI321" s="172"/>
      <c r="AJ321" s="173"/>
      <c r="AK321" s="169"/>
      <c r="AL321" s="169"/>
      <c r="AM321" s="169"/>
      <c r="AN321" s="169"/>
    </row>
    <row r="322" spans="2:40" s="122" customFormat="1" ht="39" customHeight="1" outlineLevel="1">
      <c r="B322" s="230"/>
      <c r="C322" s="195"/>
      <c r="D322" s="196"/>
      <c r="E322" s="222" t="s">
        <v>369</v>
      </c>
      <c r="F322" s="223">
        <v>7638</v>
      </c>
      <c r="G322" s="179">
        <f t="shared" si="112"/>
        <v>2.5935483870967744</v>
      </c>
      <c r="H322" s="207" t="s">
        <v>142</v>
      </c>
      <c r="I322" s="181">
        <v>0.08</v>
      </c>
      <c r="J322" s="179">
        <f t="shared" si="90"/>
        <v>611.04</v>
      </c>
      <c r="K322" s="224">
        <v>1374.84</v>
      </c>
      <c r="L322" s="235">
        <v>2.5000000000000001E-2</v>
      </c>
      <c r="M322" s="236">
        <v>60</v>
      </c>
      <c r="N322" s="186">
        <f t="shared" si="109"/>
        <v>0</v>
      </c>
      <c r="O322" s="187">
        <f t="shared" si="110"/>
        <v>0</v>
      </c>
      <c r="P322" s="188">
        <v>0.08</v>
      </c>
      <c r="Q322" s="189">
        <f t="shared" si="111"/>
        <v>0</v>
      </c>
      <c r="R322" s="225" t="s">
        <v>29</v>
      </c>
      <c r="S322" s="226" t="s">
        <v>343</v>
      </c>
      <c r="T322" s="181">
        <v>0</v>
      </c>
      <c r="U322" s="181">
        <v>0</v>
      </c>
      <c r="V322" s="192">
        <f t="shared" si="102"/>
        <v>1</v>
      </c>
      <c r="W322" s="193">
        <f t="shared" si="91"/>
        <v>0</v>
      </c>
      <c r="X322" s="193">
        <f t="shared" si="103"/>
        <v>0</v>
      </c>
      <c r="Y322" s="193">
        <f t="shared" si="92"/>
        <v>0</v>
      </c>
      <c r="Z322" s="193">
        <f t="shared" si="103"/>
        <v>0</v>
      </c>
      <c r="AB322" s="169"/>
      <c r="AC322" s="169"/>
      <c r="AD322" s="170"/>
      <c r="AE322" s="169"/>
      <c r="AF322" s="170"/>
      <c r="AG322" s="171"/>
      <c r="AH322" s="172"/>
      <c r="AI322" s="172"/>
      <c r="AJ322" s="173"/>
      <c r="AK322" s="169"/>
      <c r="AL322" s="169"/>
      <c r="AM322" s="169"/>
      <c r="AN322" s="169"/>
    </row>
    <row r="323" spans="2:40" s="122" customFormat="1" ht="24" customHeight="1" outlineLevel="1">
      <c r="B323" s="230"/>
      <c r="C323" s="195"/>
      <c r="D323" s="196"/>
      <c r="E323" s="222" t="s">
        <v>370</v>
      </c>
      <c r="F323" s="223">
        <v>5000</v>
      </c>
      <c r="G323" s="179">
        <f t="shared" si="112"/>
        <v>1.6977928692699491</v>
      </c>
      <c r="H323" s="207" t="s">
        <v>142</v>
      </c>
      <c r="I323" s="181">
        <v>0</v>
      </c>
      <c r="J323" s="179">
        <f t="shared" si="90"/>
        <v>0</v>
      </c>
      <c r="K323" s="224">
        <v>0</v>
      </c>
      <c r="L323" s="235">
        <v>0</v>
      </c>
      <c r="M323" s="236">
        <v>40</v>
      </c>
      <c r="N323" s="186">
        <f t="shared" si="109"/>
        <v>1</v>
      </c>
      <c r="O323" s="187">
        <f t="shared" si="110"/>
        <v>5000</v>
      </c>
      <c r="P323" s="188">
        <v>0</v>
      </c>
      <c r="Q323" s="189">
        <f t="shared" si="111"/>
        <v>0</v>
      </c>
      <c r="R323" s="225" t="s">
        <v>30</v>
      </c>
      <c r="S323" s="226" t="s">
        <v>359</v>
      </c>
      <c r="T323" s="181">
        <v>0</v>
      </c>
      <c r="U323" s="181">
        <v>1</v>
      </c>
      <c r="V323" s="192">
        <f t="shared" si="102"/>
        <v>0</v>
      </c>
      <c r="W323" s="193">
        <f t="shared" si="91"/>
        <v>0</v>
      </c>
      <c r="X323" s="193">
        <f t="shared" si="103"/>
        <v>0</v>
      </c>
      <c r="Y323" s="193">
        <f t="shared" si="92"/>
        <v>10000</v>
      </c>
      <c r="Z323" s="193">
        <f t="shared" si="103"/>
        <v>3.3955857385398982</v>
      </c>
      <c r="AB323" s="169"/>
      <c r="AC323" s="169"/>
      <c r="AD323" s="170"/>
      <c r="AE323" s="169"/>
      <c r="AF323" s="170"/>
      <c r="AG323" s="171"/>
      <c r="AH323" s="172"/>
      <c r="AI323" s="172"/>
      <c r="AJ323" s="173"/>
      <c r="AK323" s="169"/>
      <c r="AL323" s="169"/>
      <c r="AM323" s="169"/>
      <c r="AN323" s="169"/>
    </row>
    <row r="324" spans="2:40" s="122" customFormat="1" ht="24" customHeight="1" outlineLevel="1">
      <c r="B324" s="230"/>
      <c r="C324" s="195"/>
      <c r="D324" s="196"/>
      <c r="E324" s="222" t="s">
        <v>371</v>
      </c>
      <c r="F324" s="223">
        <v>3450</v>
      </c>
      <c r="G324" s="179">
        <f t="shared" si="112"/>
        <v>1.1714770797962648</v>
      </c>
      <c r="H324" s="207" t="s">
        <v>142</v>
      </c>
      <c r="I324" s="181">
        <v>0.01</v>
      </c>
      <c r="J324" s="179">
        <f t="shared" si="90"/>
        <v>34.5</v>
      </c>
      <c r="K324" s="224">
        <v>0</v>
      </c>
      <c r="L324" s="235">
        <v>0</v>
      </c>
      <c r="M324" s="236">
        <v>25</v>
      </c>
      <c r="N324" s="186">
        <f t="shared" si="109"/>
        <v>2</v>
      </c>
      <c r="O324" s="187">
        <f t="shared" si="110"/>
        <v>6900</v>
      </c>
      <c r="P324" s="188">
        <v>0.01</v>
      </c>
      <c r="Q324" s="189">
        <f t="shared" si="111"/>
        <v>69</v>
      </c>
      <c r="R324" s="225" t="s">
        <v>30</v>
      </c>
      <c r="S324" s="226" t="s">
        <v>359</v>
      </c>
      <c r="T324" s="181">
        <v>0</v>
      </c>
      <c r="U324" s="181">
        <v>1</v>
      </c>
      <c r="V324" s="192">
        <f t="shared" si="102"/>
        <v>0</v>
      </c>
      <c r="W324" s="193">
        <f t="shared" si="91"/>
        <v>0</v>
      </c>
      <c r="X324" s="193">
        <f t="shared" si="103"/>
        <v>0</v>
      </c>
      <c r="Y324" s="193">
        <f t="shared" si="92"/>
        <v>10350</v>
      </c>
      <c r="Z324" s="193">
        <f t="shared" si="103"/>
        <v>3.5144312393887946</v>
      </c>
      <c r="AB324" s="169"/>
      <c r="AC324" s="169"/>
      <c r="AD324" s="170"/>
      <c r="AE324" s="169"/>
      <c r="AF324" s="170"/>
      <c r="AG324" s="171"/>
      <c r="AH324" s="172"/>
      <c r="AI324" s="172"/>
      <c r="AJ324" s="173"/>
      <c r="AK324" s="169"/>
      <c r="AL324" s="169"/>
      <c r="AM324" s="169"/>
      <c r="AN324" s="169"/>
    </row>
    <row r="325" spans="2:40" s="122" customFormat="1" ht="36" customHeight="1" outlineLevel="1">
      <c r="B325" s="230"/>
      <c r="C325" s="195"/>
      <c r="D325" s="196"/>
      <c r="E325" s="222" t="s">
        <v>372</v>
      </c>
      <c r="F325" s="223">
        <v>3283.38</v>
      </c>
      <c r="G325" s="179">
        <f t="shared" si="112"/>
        <v>1.1148998302207132</v>
      </c>
      <c r="H325" s="207" t="s">
        <v>142</v>
      </c>
      <c r="I325" s="181">
        <v>0.06</v>
      </c>
      <c r="J325" s="179">
        <f t="shared" ref="J325:J388" si="113">I325*F325</f>
        <v>197.00280000000001</v>
      </c>
      <c r="K325" s="224">
        <v>0</v>
      </c>
      <c r="L325" s="235">
        <v>0</v>
      </c>
      <c r="M325" s="236">
        <v>60</v>
      </c>
      <c r="N325" s="186">
        <f t="shared" si="109"/>
        <v>0</v>
      </c>
      <c r="O325" s="187">
        <f t="shared" si="110"/>
        <v>0</v>
      </c>
      <c r="P325" s="188">
        <v>0.06</v>
      </c>
      <c r="Q325" s="189">
        <f t="shared" si="111"/>
        <v>0</v>
      </c>
      <c r="R325" s="225" t="s">
        <v>30</v>
      </c>
      <c r="S325" s="226" t="s">
        <v>359</v>
      </c>
      <c r="T325" s="181">
        <v>0</v>
      </c>
      <c r="U325" s="181">
        <v>1</v>
      </c>
      <c r="V325" s="192">
        <f t="shared" si="102"/>
        <v>0</v>
      </c>
      <c r="W325" s="193">
        <f t="shared" ref="W325:W359" si="114">T325*(F325+O325)</f>
        <v>0</v>
      </c>
      <c r="X325" s="193">
        <f t="shared" si="103"/>
        <v>0</v>
      </c>
      <c r="Y325" s="193">
        <f t="shared" ref="Y325:Y359" si="115">U325*(F325+O325)</f>
        <v>3283.38</v>
      </c>
      <c r="Z325" s="193">
        <f t="shared" si="103"/>
        <v>1.1148998302207132</v>
      </c>
      <c r="AB325" s="169"/>
      <c r="AC325" s="169"/>
      <c r="AD325" s="170"/>
      <c r="AE325" s="169"/>
      <c r="AF325" s="170"/>
      <c r="AG325" s="171"/>
      <c r="AH325" s="172"/>
      <c r="AI325" s="172"/>
      <c r="AJ325" s="173"/>
      <c r="AK325" s="169"/>
      <c r="AL325" s="169"/>
      <c r="AM325" s="169"/>
      <c r="AN325" s="169"/>
    </row>
    <row r="326" spans="2:40" s="122" customFormat="1" ht="32.1" customHeight="1" outlineLevel="1">
      <c r="B326" s="230"/>
      <c r="C326" s="195"/>
      <c r="D326" s="196"/>
      <c r="E326" s="222" t="s">
        <v>373</v>
      </c>
      <c r="F326" s="223">
        <v>3221.75</v>
      </c>
      <c r="G326" s="179">
        <f t="shared" si="112"/>
        <v>1.0939728353140916</v>
      </c>
      <c r="H326" s="207" t="s">
        <v>142</v>
      </c>
      <c r="I326" s="181">
        <v>7.4999999999999997E-2</v>
      </c>
      <c r="J326" s="179">
        <f t="shared" si="113"/>
        <v>241.63124999999999</v>
      </c>
      <c r="K326" s="224">
        <v>331.84</v>
      </c>
      <c r="L326" s="235">
        <v>2.8000000000000001E-2</v>
      </c>
      <c r="M326" s="236">
        <v>60</v>
      </c>
      <c r="N326" s="186">
        <f t="shared" si="109"/>
        <v>0</v>
      </c>
      <c r="O326" s="187">
        <f t="shared" si="110"/>
        <v>0</v>
      </c>
      <c r="P326" s="188">
        <v>7.4999999999999997E-2</v>
      </c>
      <c r="Q326" s="189">
        <f t="shared" si="111"/>
        <v>0</v>
      </c>
      <c r="R326" s="225" t="s">
        <v>30</v>
      </c>
      <c r="S326" s="226" t="s">
        <v>292</v>
      </c>
      <c r="T326" s="181">
        <v>0</v>
      </c>
      <c r="U326" s="181">
        <v>1</v>
      </c>
      <c r="V326" s="192">
        <f t="shared" si="102"/>
        <v>0</v>
      </c>
      <c r="W326" s="193">
        <f t="shared" si="114"/>
        <v>0</v>
      </c>
      <c r="X326" s="193">
        <f t="shared" si="103"/>
        <v>0</v>
      </c>
      <c r="Y326" s="193">
        <f t="shared" si="115"/>
        <v>3221.75</v>
      </c>
      <c r="Z326" s="193">
        <f t="shared" si="103"/>
        <v>1.0939728353140916</v>
      </c>
      <c r="AB326" s="169"/>
      <c r="AC326" s="169"/>
      <c r="AD326" s="170"/>
      <c r="AE326" s="169"/>
      <c r="AF326" s="170"/>
      <c r="AG326" s="171"/>
      <c r="AH326" s="172"/>
      <c r="AI326" s="172"/>
      <c r="AJ326" s="173"/>
      <c r="AK326" s="169"/>
      <c r="AL326" s="169"/>
      <c r="AM326" s="169"/>
      <c r="AN326" s="169"/>
    </row>
    <row r="327" spans="2:40" s="122" customFormat="1" ht="30.95" customHeight="1" outlineLevel="1">
      <c r="B327" s="230"/>
      <c r="C327" s="195"/>
      <c r="D327" s="196"/>
      <c r="E327" s="222" t="s">
        <v>374</v>
      </c>
      <c r="F327" s="223">
        <v>2310</v>
      </c>
      <c r="G327" s="179">
        <f t="shared" si="112"/>
        <v>0.78438030560271643</v>
      </c>
      <c r="H327" s="207" t="s">
        <v>142</v>
      </c>
      <c r="I327" s="181">
        <v>0</v>
      </c>
      <c r="J327" s="179">
        <f t="shared" si="113"/>
        <v>0</v>
      </c>
      <c r="K327" s="224">
        <v>0</v>
      </c>
      <c r="L327" s="235">
        <v>0</v>
      </c>
      <c r="M327" s="236">
        <v>20</v>
      </c>
      <c r="N327" s="186">
        <f t="shared" si="109"/>
        <v>2</v>
      </c>
      <c r="O327" s="187">
        <f t="shared" si="110"/>
        <v>4620</v>
      </c>
      <c r="P327" s="188">
        <v>0</v>
      </c>
      <c r="Q327" s="189">
        <f t="shared" si="111"/>
        <v>0</v>
      </c>
      <c r="R327" s="225" t="s">
        <v>30</v>
      </c>
      <c r="S327" s="226" t="s">
        <v>359</v>
      </c>
      <c r="T327" s="181">
        <v>0</v>
      </c>
      <c r="U327" s="181">
        <v>1</v>
      </c>
      <c r="V327" s="192">
        <f t="shared" si="102"/>
        <v>0</v>
      </c>
      <c r="W327" s="193">
        <f t="shared" si="114"/>
        <v>0</v>
      </c>
      <c r="X327" s="193">
        <f t="shared" si="103"/>
        <v>0</v>
      </c>
      <c r="Y327" s="193">
        <f t="shared" si="115"/>
        <v>6930</v>
      </c>
      <c r="Z327" s="193">
        <f t="shared" si="103"/>
        <v>2.3531409168081492</v>
      </c>
      <c r="AB327" s="169"/>
      <c r="AC327" s="169"/>
      <c r="AD327" s="170"/>
      <c r="AE327" s="169"/>
      <c r="AF327" s="170"/>
      <c r="AG327" s="171"/>
      <c r="AH327" s="172"/>
      <c r="AI327" s="172"/>
      <c r="AJ327" s="173"/>
      <c r="AK327" s="169"/>
      <c r="AL327" s="169"/>
      <c r="AM327" s="169"/>
      <c r="AN327" s="169"/>
    </row>
    <row r="328" spans="2:40" s="122" customFormat="1" ht="41.1" customHeight="1" outlineLevel="1">
      <c r="B328" s="230"/>
      <c r="C328" s="195"/>
      <c r="D328" s="196"/>
      <c r="E328" s="222" t="s">
        <v>375</v>
      </c>
      <c r="F328" s="223">
        <v>2100.8000000000002</v>
      </c>
      <c r="G328" s="179">
        <f t="shared" si="112"/>
        <v>0.71334465195246188</v>
      </c>
      <c r="H328" s="207" t="s">
        <v>142</v>
      </c>
      <c r="I328" s="181">
        <v>0.06</v>
      </c>
      <c r="J328" s="179">
        <f t="shared" si="113"/>
        <v>126.048</v>
      </c>
      <c r="K328" s="224">
        <v>38.86</v>
      </c>
      <c r="L328" s="235">
        <v>0</v>
      </c>
      <c r="M328" s="236">
        <v>60</v>
      </c>
      <c r="N328" s="186">
        <f t="shared" si="109"/>
        <v>0</v>
      </c>
      <c r="O328" s="187">
        <f t="shared" si="110"/>
        <v>0</v>
      </c>
      <c r="P328" s="188">
        <v>0.06</v>
      </c>
      <c r="Q328" s="189">
        <f t="shared" si="111"/>
        <v>0</v>
      </c>
      <c r="R328" s="225" t="s">
        <v>30</v>
      </c>
      <c r="S328" s="226" t="s">
        <v>359</v>
      </c>
      <c r="T328" s="181">
        <v>0</v>
      </c>
      <c r="U328" s="181">
        <v>1</v>
      </c>
      <c r="V328" s="192">
        <f t="shared" si="102"/>
        <v>0</v>
      </c>
      <c r="W328" s="193">
        <f t="shared" si="114"/>
        <v>0</v>
      </c>
      <c r="X328" s="193">
        <f t="shared" si="103"/>
        <v>0</v>
      </c>
      <c r="Y328" s="193">
        <f t="shared" si="115"/>
        <v>2100.8000000000002</v>
      </c>
      <c r="Z328" s="193">
        <f t="shared" si="103"/>
        <v>0.71334465195246188</v>
      </c>
      <c r="AB328" s="169"/>
      <c r="AC328" s="169"/>
      <c r="AD328" s="170"/>
      <c r="AE328" s="169"/>
      <c r="AF328" s="170"/>
      <c r="AG328" s="171"/>
      <c r="AH328" s="172"/>
      <c r="AI328" s="172"/>
      <c r="AJ328" s="173"/>
      <c r="AK328" s="169"/>
      <c r="AL328" s="169"/>
      <c r="AM328" s="169"/>
      <c r="AN328" s="169"/>
    </row>
    <row r="329" spans="2:40" s="122" customFormat="1" ht="33.950000000000003" customHeight="1" outlineLevel="1">
      <c r="B329" s="230"/>
      <c r="C329" s="195"/>
      <c r="D329" s="196"/>
      <c r="E329" s="222" t="s">
        <v>376</v>
      </c>
      <c r="F329" s="223">
        <v>1703.4</v>
      </c>
      <c r="G329" s="179">
        <f t="shared" si="112"/>
        <v>0.57840407470288624</v>
      </c>
      <c r="H329" s="207" t="s">
        <v>142</v>
      </c>
      <c r="I329" s="181">
        <v>0.01</v>
      </c>
      <c r="J329" s="179">
        <f t="shared" si="113"/>
        <v>17.034000000000002</v>
      </c>
      <c r="K329" s="224">
        <v>0</v>
      </c>
      <c r="L329" s="235">
        <v>0</v>
      </c>
      <c r="M329" s="236">
        <v>30</v>
      </c>
      <c r="N329" s="186">
        <f t="shared" si="109"/>
        <v>1</v>
      </c>
      <c r="O329" s="187">
        <f t="shared" si="110"/>
        <v>1703.4</v>
      </c>
      <c r="P329" s="188">
        <v>0.01</v>
      </c>
      <c r="Q329" s="189">
        <f t="shared" si="111"/>
        <v>17.034000000000002</v>
      </c>
      <c r="R329" s="225" t="s">
        <v>30</v>
      </c>
      <c r="S329" s="226" t="s">
        <v>356</v>
      </c>
      <c r="T329" s="181">
        <v>0</v>
      </c>
      <c r="U329" s="181">
        <v>0</v>
      </c>
      <c r="V329" s="192">
        <f t="shared" si="102"/>
        <v>1</v>
      </c>
      <c r="W329" s="193">
        <f t="shared" si="114"/>
        <v>0</v>
      </c>
      <c r="X329" s="193">
        <f t="shared" si="103"/>
        <v>0</v>
      </c>
      <c r="Y329" s="193">
        <f t="shared" si="115"/>
        <v>0</v>
      </c>
      <c r="Z329" s="193">
        <f t="shared" si="103"/>
        <v>0</v>
      </c>
      <c r="AB329" s="169"/>
      <c r="AC329" s="169"/>
      <c r="AD329" s="170"/>
      <c r="AE329" s="169"/>
      <c r="AF329" s="170"/>
      <c r="AG329" s="171"/>
      <c r="AH329" s="172"/>
      <c r="AI329" s="172"/>
      <c r="AJ329" s="173"/>
      <c r="AK329" s="169"/>
      <c r="AL329" s="169"/>
      <c r="AM329" s="169"/>
      <c r="AN329" s="169"/>
    </row>
    <row r="330" spans="2:40" s="122" customFormat="1" ht="39.950000000000003" customHeight="1" outlineLevel="1">
      <c r="B330" s="230"/>
      <c r="C330" s="195"/>
      <c r="D330" s="196"/>
      <c r="E330" s="222" t="s">
        <v>377</v>
      </c>
      <c r="F330" s="223">
        <v>1622.5</v>
      </c>
      <c r="G330" s="179">
        <f t="shared" si="112"/>
        <v>0.55093378607809851</v>
      </c>
      <c r="H330" s="207" t="s">
        <v>142</v>
      </c>
      <c r="I330" s="181">
        <v>0</v>
      </c>
      <c r="J330" s="179">
        <f t="shared" si="113"/>
        <v>0</v>
      </c>
      <c r="K330" s="224">
        <v>401.6</v>
      </c>
      <c r="L330" s="235">
        <v>0</v>
      </c>
      <c r="M330" s="236">
        <v>25</v>
      </c>
      <c r="N330" s="186">
        <f t="shared" si="109"/>
        <v>2</v>
      </c>
      <c r="O330" s="187">
        <f t="shared" si="110"/>
        <v>3245</v>
      </c>
      <c r="P330" s="188">
        <v>0</v>
      </c>
      <c r="Q330" s="189">
        <f t="shared" si="111"/>
        <v>0</v>
      </c>
      <c r="R330" s="225" t="s">
        <v>30</v>
      </c>
      <c r="S330" s="226" t="s">
        <v>359</v>
      </c>
      <c r="T330" s="181">
        <v>0</v>
      </c>
      <c r="U330" s="181">
        <v>1</v>
      </c>
      <c r="V330" s="192">
        <f t="shared" si="102"/>
        <v>0</v>
      </c>
      <c r="W330" s="193">
        <f t="shared" si="114"/>
        <v>0</v>
      </c>
      <c r="X330" s="193">
        <f t="shared" si="103"/>
        <v>0</v>
      </c>
      <c r="Y330" s="193">
        <f t="shared" si="115"/>
        <v>4867.5</v>
      </c>
      <c r="Z330" s="193">
        <f t="shared" si="103"/>
        <v>1.6528013582342955</v>
      </c>
      <c r="AB330" s="169"/>
      <c r="AC330" s="169"/>
      <c r="AD330" s="170"/>
      <c r="AE330" s="169"/>
      <c r="AF330" s="170"/>
      <c r="AG330" s="171"/>
      <c r="AH330" s="172"/>
      <c r="AI330" s="172"/>
      <c r="AJ330" s="173"/>
      <c r="AK330" s="169"/>
      <c r="AL330" s="169"/>
      <c r="AM330" s="169"/>
      <c r="AN330" s="169"/>
    </row>
    <row r="331" spans="2:40" s="122" customFormat="1" ht="42" customHeight="1" outlineLevel="1">
      <c r="B331" s="230"/>
      <c r="C331" s="195"/>
      <c r="D331" s="196"/>
      <c r="E331" s="222" t="s">
        <v>378</v>
      </c>
      <c r="F331" s="223">
        <v>1553.1</v>
      </c>
      <c r="G331" s="179">
        <f t="shared" si="112"/>
        <v>0.5273684210526316</v>
      </c>
      <c r="H331" s="207" t="s">
        <v>142</v>
      </c>
      <c r="I331" s="181">
        <v>0</v>
      </c>
      <c r="J331" s="179">
        <f t="shared" si="113"/>
        <v>0</v>
      </c>
      <c r="K331" s="224">
        <v>0</v>
      </c>
      <c r="L331" s="235">
        <v>0</v>
      </c>
      <c r="M331" s="236">
        <v>60</v>
      </c>
      <c r="N331" s="186">
        <f t="shared" si="109"/>
        <v>0</v>
      </c>
      <c r="O331" s="187">
        <f t="shared" si="110"/>
        <v>0</v>
      </c>
      <c r="P331" s="188">
        <v>0</v>
      </c>
      <c r="Q331" s="189">
        <f t="shared" si="111"/>
        <v>0</v>
      </c>
      <c r="R331" s="225" t="s">
        <v>30</v>
      </c>
      <c r="S331" s="226" t="s">
        <v>299</v>
      </c>
      <c r="T331" s="181">
        <v>0</v>
      </c>
      <c r="U331" s="181">
        <v>0</v>
      </c>
      <c r="V331" s="192">
        <f t="shared" si="102"/>
        <v>1</v>
      </c>
      <c r="W331" s="193">
        <f t="shared" si="114"/>
        <v>0</v>
      </c>
      <c r="X331" s="193">
        <f t="shared" si="103"/>
        <v>0</v>
      </c>
      <c r="Y331" s="193">
        <f t="shared" si="115"/>
        <v>0</v>
      </c>
      <c r="Z331" s="193">
        <f t="shared" si="103"/>
        <v>0</v>
      </c>
      <c r="AB331" s="169"/>
      <c r="AC331" s="169"/>
      <c r="AD331" s="170"/>
      <c r="AE331" s="169"/>
      <c r="AF331" s="170"/>
      <c r="AG331" s="171"/>
      <c r="AH331" s="172"/>
      <c r="AI331" s="172"/>
      <c r="AJ331" s="173"/>
      <c r="AK331" s="169"/>
      <c r="AL331" s="169"/>
      <c r="AM331" s="169"/>
      <c r="AN331" s="169"/>
    </row>
    <row r="332" spans="2:40" s="122" customFormat="1" ht="35.1" customHeight="1" outlineLevel="1">
      <c r="B332" s="230"/>
      <c r="C332" s="195"/>
      <c r="D332" s="196"/>
      <c r="E332" s="222" t="s">
        <v>379</v>
      </c>
      <c r="F332" s="223">
        <v>1326.2</v>
      </c>
      <c r="G332" s="179">
        <f t="shared" si="112"/>
        <v>0.45032258064516129</v>
      </c>
      <c r="H332" s="207" t="s">
        <v>142</v>
      </c>
      <c r="I332" s="181">
        <v>0.01</v>
      </c>
      <c r="J332" s="179">
        <f t="shared" si="113"/>
        <v>13.262</v>
      </c>
      <c r="K332" s="224">
        <v>0</v>
      </c>
      <c r="L332" s="235">
        <v>0</v>
      </c>
      <c r="M332" s="236">
        <v>30</v>
      </c>
      <c r="N332" s="186">
        <f t="shared" si="109"/>
        <v>1</v>
      </c>
      <c r="O332" s="187">
        <f t="shared" si="110"/>
        <v>1326.2</v>
      </c>
      <c r="P332" s="188">
        <v>0.01</v>
      </c>
      <c r="Q332" s="189">
        <f t="shared" si="111"/>
        <v>13.262</v>
      </c>
      <c r="R332" s="225" t="s">
        <v>30</v>
      </c>
      <c r="S332" s="226" t="s">
        <v>299</v>
      </c>
      <c r="T332" s="181">
        <v>0</v>
      </c>
      <c r="U332" s="181">
        <v>0</v>
      </c>
      <c r="V332" s="192">
        <f t="shared" si="102"/>
        <v>1</v>
      </c>
      <c r="W332" s="193">
        <f t="shared" si="114"/>
        <v>0</v>
      </c>
      <c r="X332" s="193">
        <f t="shared" si="103"/>
        <v>0</v>
      </c>
      <c r="Y332" s="193">
        <f t="shared" si="115"/>
        <v>0</v>
      </c>
      <c r="Z332" s="193">
        <f t="shared" si="103"/>
        <v>0</v>
      </c>
      <c r="AB332" s="169"/>
      <c r="AC332" s="169"/>
      <c r="AD332" s="170"/>
      <c r="AE332" s="169"/>
      <c r="AF332" s="170"/>
      <c r="AG332" s="171"/>
      <c r="AH332" s="172"/>
      <c r="AI332" s="172"/>
      <c r="AJ332" s="173"/>
      <c r="AK332" s="169"/>
      <c r="AL332" s="169"/>
      <c r="AM332" s="169"/>
      <c r="AN332" s="169"/>
    </row>
    <row r="333" spans="2:40" s="122" customFormat="1" ht="42" customHeight="1" outlineLevel="1">
      <c r="B333" s="230"/>
      <c r="C333" s="195"/>
      <c r="D333" s="196"/>
      <c r="E333" s="222" t="s">
        <v>380</v>
      </c>
      <c r="F333" s="223">
        <v>1256.8</v>
      </c>
      <c r="G333" s="179">
        <f>IF(AND(F333&lt;&gt;0,$D$31&lt;&gt;0),F333/$D$31,0)</f>
        <v>0.42675721561969437</v>
      </c>
      <c r="H333" s="207" t="s">
        <v>142</v>
      </c>
      <c r="I333" s="181">
        <v>0</v>
      </c>
      <c r="J333" s="179">
        <f t="shared" si="113"/>
        <v>0</v>
      </c>
      <c r="K333" s="224">
        <v>0</v>
      </c>
      <c r="L333" s="235">
        <v>0</v>
      </c>
      <c r="M333" s="236">
        <v>40</v>
      </c>
      <c r="N333" s="186">
        <f t="shared" si="109"/>
        <v>1</v>
      </c>
      <c r="O333" s="187">
        <f t="shared" si="110"/>
        <v>1256.8</v>
      </c>
      <c r="P333" s="188">
        <v>0</v>
      </c>
      <c r="Q333" s="189">
        <f t="shared" si="111"/>
        <v>0</v>
      </c>
      <c r="R333" s="225" t="s">
        <v>30</v>
      </c>
      <c r="S333" s="226" t="s">
        <v>359</v>
      </c>
      <c r="T333" s="181">
        <v>0</v>
      </c>
      <c r="U333" s="181">
        <v>1</v>
      </c>
      <c r="V333" s="192">
        <f t="shared" si="102"/>
        <v>0</v>
      </c>
      <c r="W333" s="193">
        <f t="shared" si="114"/>
        <v>0</v>
      </c>
      <c r="X333" s="193">
        <f t="shared" si="103"/>
        <v>0</v>
      </c>
      <c r="Y333" s="193">
        <f t="shared" si="115"/>
        <v>2513.6</v>
      </c>
      <c r="Z333" s="193">
        <f t="shared" si="103"/>
        <v>0.85351443123938875</v>
      </c>
      <c r="AB333" s="169"/>
      <c r="AC333" s="169"/>
      <c r="AD333" s="170"/>
      <c r="AE333" s="169"/>
      <c r="AF333" s="170"/>
      <c r="AG333" s="171"/>
      <c r="AH333" s="172"/>
      <c r="AI333" s="172"/>
      <c r="AJ333" s="173"/>
      <c r="AK333" s="169"/>
      <c r="AL333" s="169"/>
      <c r="AM333" s="169"/>
      <c r="AN333" s="169"/>
    </row>
    <row r="334" spans="2:40" s="122" customFormat="1" ht="42" customHeight="1" outlineLevel="1">
      <c r="B334" s="230"/>
      <c r="C334" s="195"/>
      <c r="D334" s="196"/>
      <c r="E334" s="222" t="s">
        <v>381</v>
      </c>
      <c r="F334" s="223">
        <v>1250</v>
      </c>
      <c r="G334" s="179">
        <f>IF(AND(F334&lt;&gt;0,$D$31&lt;&gt;0),F334/$D$31,0)</f>
        <v>0.42444821731748728</v>
      </c>
      <c r="H334" s="207" t="s">
        <v>142</v>
      </c>
      <c r="I334" s="181">
        <v>0.13</v>
      </c>
      <c r="J334" s="179">
        <f t="shared" si="113"/>
        <v>162.5</v>
      </c>
      <c r="K334" s="224">
        <v>0</v>
      </c>
      <c r="L334" s="235">
        <v>0</v>
      </c>
      <c r="M334" s="236">
        <v>30</v>
      </c>
      <c r="N334" s="186">
        <f t="shared" si="109"/>
        <v>1</v>
      </c>
      <c r="O334" s="187">
        <f t="shared" si="110"/>
        <v>1250</v>
      </c>
      <c r="P334" s="188">
        <v>0.13</v>
      </c>
      <c r="Q334" s="189">
        <f t="shared" si="111"/>
        <v>162.5</v>
      </c>
      <c r="R334" s="225" t="s">
        <v>30</v>
      </c>
      <c r="S334" s="226" t="s">
        <v>299</v>
      </c>
      <c r="T334" s="181">
        <v>0</v>
      </c>
      <c r="U334" s="181">
        <v>0</v>
      </c>
      <c r="V334" s="192">
        <f t="shared" si="102"/>
        <v>1</v>
      </c>
      <c r="W334" s="193">
        <f t="shared" si="114"/>
        <v>0</v>
      </c>
      <c r="X334" s="193">
        <f t="shared" si="103"/>
        <v>0</v>
      </c>
      <c r="Y334" s="193">
        <f t="shared" si="115"/>
        <v>0</v>
      </c>
      <c r="Z334" s="193">
        <f t="shared" si="103"/>
        <v>0</v>
      </c>
      <c r="AB334" s="169"/>
      <c r="AC334" s="169"/>
      <c r="AD334" s="170"/>
      <c r="AE334" s="169"/>
      <c r="AF334" s="170"/>
      <c r="AG334" s="171"/>
      <c r="AH334" s="172"/>
      <c r="AI334" s="172"/>
      <c r="AJ334" s="173"/>
      <c r="AK334" s="169"/>
      <c r="AL334" s="169"/>
      <c r="AM334" s="169"/>
      <c r="AN334" s="169"/>
    </row>
    <row r="335" spans="2:40" s="122" customFormat="1" ht="50.1" customHeight="1" outlineLevel="1">
      <c r="B335" s="230"/>
      <c r="C335" s="195"/>
      <c r="D335" s="196"/>
      <c r="E335" s="222" t="s">
        <v>382</v>
      </c>
      <c r="F335" s="223">
        <v>1231.54</v>
      </c>
      <c r="G335" s="179">
        <f>IF(AND(F335&lt;&gt;0,$D$31&lt;&gt;0),F335/$D$31,0)</f>
        <v>0.41817996604414259</v>
      </c>
      <c r="H335" s="207" t="s">
        <v>142</v>
      </c>
      <c r="I335" s="181">
        <v>0.06</v>
      </c>
      <c r="J335" s="179">
        <f t="shared" si="113"/>
        <v>73.892399999999995</v>
      </c>
      <c r="K335" s="224">
        <v>0</v>
      </c>
      <c r="L335" s="235">
        <v>0</v>
      </c>
      <c r="M335" s="236">
        <v>60</v>
      </c>
      <c r="N335" s="186">
        <f t="shared" si="109"/>
        <v>0</v>
      </c>
      <c r="O335" s="187">
        <f t="shared" si="110"/>
        <v>0</v>
      </c>
      <c r="P335" s="188">
        <v>0.06</v>
      </c>
      <c r="Q335" s="189">
        <f t="shared" si="111"/>
        <v>0</v>
      </c>
      <c r="R335" s="225" t="s">
        <v>30</v>
      </c>
      <c r="S335" s="226" t="s">
        <v>359</v>
      </c>
      <c r="T335" s="181">
        <v>0</v>
      </c>
      <c r="U335" s="181">
        <v>1</v>
      </c>
      <c r="V335" s="192">
        <f t="shared" si="102"/>
        <v>0</v>
      </c>
      <c r="W335" s="193">
        <f t="shared" si="114"/>
        <v>0</v>
      </c>
      <c r="X335" s="193">
        <f t="shared" si="103"/>
        <v>0</v>
      </c>
      <c r="Y335" s="193">
        <f t="shared" si="115"/>
        <v>1231.54</v>
      </c>
      <c r="Z335" s="193">
        <f t="shared" si="103"/>
        <v>0.41817996604414259</v>
      </c>
      <c r="AB335" s="169"/>
      <c r="AC335" s="169"/>
      <c r="AD335" s="170"/>
      <c r="AE335" s="169"/>
      <c r="AF335" s="170"/>
      <c r="AG335" s="171"/>
      <c r="AH335" s="172"/>
      <c r="AI335" s="172"/>
      <c r="AJ335" s="173"/>
      <c r="AK335" s="169"/>
      <c r="AL335" s="169"/>
      <c r="AM335" s="169"/>
      <c r="AN335" s="169"/>
    </row>
    <row r="336" spans="2:40" s="122" customFormat="1" ht="45" customHeight="1" outlineLevel="1">
      <c r="B336" s="230"/>
      <c r="C336" s="195"/>
      <c r="D336" s="196"/>
      <c r="E336" s="222" t="s">
        <v>383</v>
      </c>
      <c r="F336" s="223">
        <v>1215.54</v>
      </c>
      <c r="G336" s="179">
        <f t="shared" ref="G336:G338" si="116">IF(AND(F336&lt;&gt;0,$D$31&lt;&gt;0),F336/$D$31,0)</f>
        <v>0.41274702886247877</v>
      </c>
      <c r="H336" s="207" t="s">
        <v>142</v>
      </c>
      <c r="I336" s="181">
        <v>7.4999999999999997E-2</v>
      </c>
      <c r="J336" s="179">
        <f t="shared" si="113"/>
        <v>91.165499999999994</v>
      </c>
      <c r="K336" s="224">
        <v>0</v>
      </c>
      <c r="L336" s="235">
        <v>0</v>
      </c>
      <c r="M336" s="236">
        <v>30</v>
      </c>
      <c r="N336" s="186">
        <f t="shared" si="109"/>
        <v>1</v>
      </c>
      <c r="O336" s="187">
        <f t="shared" si="110"/>
        <v>1215.54</v>
      </c>
      <c r="P336" s="188">
        <v>7.4999999999999997E-2</v>
      </c>
      <c r="Q336" s="189">
        <f t="shared" si="111"/>
        <v>91.165499999999994</v>
      </c>
      <c r="R336" s="225" t="s">
        <v>30</v>
      </c>
      <c r="S336" s="226" t="s">
        <v>301</v>
      </c>
      <c r="T336" s="181">
        <v>0</v>
      </c>
      <c r="U336" s="181">
        <v>0</v>
      </c>
      <c r="V336" s="192">
        <f t="shared" si="102"/>
        <v>1</v>
      </c>
      <c r="W336" s="193">
        <f t="shared" si="114"/>
        <v>0</v>
      </c>
      <c r="X336" s="193">
        <f t="shared" si="103"/>
        <v>0</v>
      </c>
      <c r="Y336" s="193">
        <f t="shared" si="115"/>
        <v>0</v>
      </c>
      <c r="Z336" s="193">
        <f t="shared" si="103"/>
        <v>0</v>
      </c>
      <c r="AB336" s="169"/>
      <c r="AC336" s="169"/>
      <c r="AD336" s="170"/>
      <c r="AE336" s="169"/>
      <c r="AF336" s="170"/>
      <c r="AG336" s="171"/>
      <c r="AH336" s="172"/>
      <c r="AI336" s="172"/>
      <c r="AJ336" s="173"/>
      <c r="AK336" s="169"/>
      <c r="AL336" s="169"/>
      <c r="AM336" s="169"/>
      <c r="AN336" s="169"/>
    </row>
    <row r="337" spans="2:40" s="122" customFormat="1" ht="48.95" customHeight="1" outlineLevel="1">
      <c r="B337" s="230"/>
      <c r="C337" s="195"/>
      <c r="D337" s="196"/>
      <c r="E337" s="222" t="s">
        <v>384</v>
      </c>
      <c r="F337" s="223">
        <v>1177.75</v>
      </c>
      <c r="G337" s="179">
        <f t="shared" si="116"/>
        <v>0.39991511035653649</v>
      </c>
      <c r="H337" s="207" t="s">
        <v>142</v>
      </c>
      <c r="I337" s="181">
        <v>0.06</v>
      </c>
      <c r="J337" s="179">
        <f t="shared" si="113"/>
        <v>70.664999999999992</v>
      </c>
      <c r="K337" s="224">
        <v>0</v>
      </c>
      <c r="L337" s="235">
        <v>0</v>
      </c>
      <c r="M337" s="236">
        <v>60</v>
      </c>
      <c r="N337" s="186">
        <f t="shared" si="109"/>
        <v>0</v>
      </c>
      <c r="O337" s="187">
        <f t="shared" si="110"/>
        <v>0</v>
      </c>
      <c r="P337" s="188">
        <v>0.06</v>
      </c>
      <c r="Q337" s="189">
        <f t="shared" si="111"/>
        <v>0</v>
      </c>
      <c r="R337" s="225" t="s">
        <v>30</v>
      </c>
      <c r="S337" s="226" t="s">
        <v>359</v>
      </c>
      <c r="T337" s="181">
        <v>0</v>
      </c>
      <c r="U337" s="181">
        <v>1</v>
      </c>
      <c r="V337" s="192">
        <f t="shared" si="102"/>
        <v>0</v>
      </c>
      <c r="W337" s="193">
        <f t="shared" si="114"/>
        <v>0</v>
      </c>
      <c r="X337" s="193">
        <f t="shared" si="103"/>
        <v>0</v>
      </c>
      <c r="Y337" s="193">
        <f t="shared" si="115"/>
        <v>1177.75</v>
      </c>
      <c r="Z337" s="193">
        <f t="shared" si="103"/>
        <v>0.39991511035653649</v>
      </c>
      <c r="AB337" s="169"/>
      <c r="AC337" s="169"/>
      <c r="AD337" s="170"/>
      <c r="AE337" s="169"/>
      <c r="AF337" s="170"/>
      <c r="AG337" s="171"/>
      <c r="AH337" s="172"/>
      <c r="AI337" s="172"/>
      <c r="AJ337" s="173"/>
      <c r="AK337" s="169"/>
      <c r="AL337" s="169"/>
      <c r="AM337" s="169"/>
      <c r="AN337" s="169"/>
    </row>
    <row r="338" spans="2:40" s="122" customFormat="1" ht="66" customHeight="1" outlineLevel="1">
      <c r="B338" s="231"/>
      <c r="C338" s="200"/>
      <c r="D338" s="201"/>
      <c r="E338" s="222" t="s">
        <v>385</v>
      </c>
      <c r="F338" s="223">
        <v>1134</v>
      </c>
      <c r="G338" s="179">
        <f t="shared" si="116"/>
        <v>0.38505942275042443</v>
      </c>
      <c r="H338" s="207" t="s">
        <v>142</v>
      </c>
      <c r="I338" s="181">
        <v>0</v>
      </c>
      <c r="J338" s="179">
        <f t="shared" si="113"/>
        <v>0</v>
      </c>
      <c r="K338" s="224">
        <v>0</v>
      </c>
      <c r="L338" s="235">
        <v>0</v>
      </c>
      <c r="M338" s="236">
        <v>35</v>
      </c>
      <c r="N338" s="186">
        <f t="shared" si="109"/>
        <v>1</v>
      </c>
      <c r="O338" s="187">
        <f t="shared" si="110"/>
        <v>1134</v>
      </c>
      <c r="P338" s="188">
        <v>0</v>
      </c>
      <c r="Q338" s="189">
        <f t="shared" si="111"/>
        <v>0</v>
      </c>
      <c r="R338" s="225" t="s">
        <v>30</v>
      </c>
      <c r="S338" s="226" t="s">
        <v>299</v>
      </c>
      <c r="T338" s="181">
        <v>0</v>
      </c>
      <c r="U338" s="181">
        <v>0</v>
      </c>
      <c r="V338" s="192">
        <f t="shared" si="102"/>
        <v>1</v>
      </c>
      <c r="W338" s="193">
        <f t="shared" si="114"/>
        <v>0</v>
      </c>
      <c r="X338" s="193">
        <f t="shared" si="103"/>
        <v>0</v>
      </c>
      <c r="Y338" s="193">
        <f t="shared" si="115"/>
        <v>0</v>
      </c>
      <c r="Z338" s="193">
        <f t="shared" si="103"/>
        <v>0</v>
      </c>
      <c r="AB338" s="169"/>
      <c r="AC338" s="169"/>
      <c r="AD338" s="170"/>
      <c r="AE338" s="169"/>
      <c r="AF338" s="170"/>
      <c r="AG338" s="171"/>
      <c r="AH338" s="172"/>
      <c r="AI338" s="172"/>
      <c r="AJ338" s="173"/>
      <c r="AK338" s="169"/>
      <c r="AL338" s="169"/>
      <c r="AM338" s="169"/>
      <c r="AN338" s="169"/>
    </row>
    <row r="339" spans="2:40" s="122" customFormat="1" ht="15.75">
      <c r="B339" s="237">
        <v>6</v>
      </c>
      <c r="C339" s="203" t="s">
        <v>199</v>
      </c>
      <c r="D339" s="204"/>
      <c r="E339" s="205" t="s">
        <v>142</v>
      </c>
      <c r="F339" s="206">
        <f>SUM(F340:F359)</f>
        <v>0</v>
      </c>
      <c r="G339" s="206">
        <f>IF(AND(F339&lt;&gt;0,$D$31&lt;&gt;0),F339/$D$31,0)</f>
        <v>0</v>
      </c>
      <c r="H339" s="207" t="s">
        <v>142</v>
      </c>
      <c r="I339" s="208" t="s">
        <v>142</v>
      </c>
      <c r="J339" s="209">
        <f>SUM(J340:J359)</f>
        <v>0</v>
      </c>
      <c r="K339" s="210" t="s">
        <v>142</v>
      </c>
      <c r="L339" s="233" t="s">
        <v>142</v>
      </c>
      <c r="M339" s="234" t="s">
        <v>142</v>
      </c>
      <c r="N339" s="213" t="s">
        <v>142</v>
      </c>
      <c r="O339" s="214">
        <f>SUM(O340:O359)</f>
        <v>0</v>
      </c>
      <c r="P339" s="215" t="s">
        <v>142</v>
      </c>
      <c r="Q339" s="216">
        <f>SUM(Q340:Q359)</f>
        <v>0</v>
      </c>
      <c r="R339" s="217" t="s">
        <v>142</v>
      </c>
      <c r="S339" s="218" t="s">
        <v>142</v>
      </c>
      <c r="T339" s="219">
        <f>IF(W339&lt;&gt;0,W339/($F$392+$O$392),0)</f>
        <v>0</v>
      </c>
      <c r="U339" s="219">
        <f>IF(Y339&lt;&gt;0,Y339/($F$392+$O$392),0)</f>
        <v>0</v>
      </c>
      <c r="V339" s="220">
        <f t="shared" si="102"/>
        <v>1</v>
      </c>
      <c r="W339" s="221">
        <f>SUM(W340:W359)</f>
        <v>0</v>
      </c>
      <c r="X339" s="221">
        <f t="shared" si="103"/>
        <v>0</v>
      </c>
      <c r="Y339" s="221">
        <f>SUM(Y340:Y359)</f>
        <v>0</v>
      </c>
      <c r="Z339" s="221">
        <f t="shared" si="103"/>
        <v>0</v>
      </c>
      <c r="AB339" s="169"/>
      <c r="AC339" s="169"/>
      <c r="AD339" s="170"/>
      <c r="AE339" s="169"/>
      <c r="AF339" s="170"/>
      <c r="AG339" s="171"/>
      <c r="AH339" s="172"/>
      <c r="AI339" s="172"/>
      <c r="AJ339" s="173"/>
      <c r="AK339" s="169"/>
      <c r="AL339" s="169"/>
      <c r="AM339" s="169"/>
      <c r="AN339" s="169"/>
    </row>
    <row r="340" spans="2:40" s="122" customFormat="1" ht="15.6" hidden="1" customHeight="1" outlineLevel="1">
      <c r="B340" s="229">
        <v>6</v>
      </c>
      <c r="C340" s="175" t="s">
        <v>199</v>
      </c>
      <c r="D340" s="176"/>
      <c r="E340" s="222"/>
      <c r="F340" s="223"/>
      <c r="G340" s="179">
        <f>IF(AND(F340&lt;&gt;0,$D$31&lt;&gt;0),F340/$D$31,0)</f>
        <v>0</v>
      </c>
      <c r="H340" s="207" t="s">
        <v>142</v>
      </c>
      <c r="I340" s="181">
        <v>0</v>
      </c>
      <c r="J340" s="179">
        <f t="shared" si="113"/>
        <v>0</v>
      </c>
      <c r="K340" s="224"/>
      <c r="L340" s="235"/>
      <c r="M340" s="236"/>
      <c r="N340" s="186">
        <f>IF(M340&lt;&gt;0,INT(59/M340),0)</f>
        <v>0</v>
      </c>
      <c r="O340" s="187">
        <f>F340*N340</f>
        <v>0</v>
      </c>
      <c r="P340" s="188">
        <v>0</v>
      </c>
      <c r="Q340" s="189">
        <f>O340*P340</f>
        <v>0</v>
      </c>
      <c r="R340" s="225"/>
      <c r="S340" s="226"/>
      <c r="T340" s="181">
        <v>0</v>
      </c>
      <c r="U340" s="181">
        <v>0</v>
      </c>
      <c r="V340" s="192">
        <f t="shared" si="102"/>
        <v>1</v>
      </c>
      <c r="W340" s="193">
        <f t="shared" si="114"/>
        <v>0</v>
      </c>
      <c r="X340" s="193">
        <f t="shared" si="103"/>
        <v>0</v>
      </c>
      <c r="Y340" s="193">
        <f t="shared" si="115"/>
        <v>0</v>
      </c>
      <c r="Z340" s="193">
        <f t="shared" si="103"/>
        <v>0</v>
      </c>
      <c r="AB340" s="169"/>
      <c r="AC340" s="169"/>
      <c r="AD340" s="170"/>
      <c r="AE340" s="169"/>
      <c r="AF340" s="170"/>
      <c r="AG340" s="171"/>
      <c r="AH340" s="172"/>
      <c r="AI340" s="172"/>
      <c r="AJ340" s="173"/>
      <c r="AK340" s="169"/>
      <c r="AL340" s="169"/>
      <c r="AM340" s="169"/>
      <c r="AN340" s="169"/>
    </row>
    <row r="341" spans="2:40" s="122" customFormat="1" ht="15.6" hidden="1" customHeight="1" outlineLevel="1">
      <c r="B341" s="230"/>
      <c r="C341" s="195"/>
      <c r="D341" s="196"/>
      <c r="E341" s="222"/>
      <c r="F341" s="223"/>
      <c r="G341" s="179">
        <f>IF(AND(F341&lt;&gt;0,$D$31&lt;&gt;0),F341/$D$31,0)</f>
        <v>0</v>
      </c>
      <c r="H341" s="207" t="s">
        <v>142</v>
      </c>
      <c r="I341" s="181">
        <v>0</v>
      </c>
      <c r="J341" s="179">
        <f t="shared" si="113"/>
        <v>0</v>
      </c>
      <c r="K341" s="224"/>
      <c r="L341" s="235"/>
      <c r="M341" s="236"/>
      <c r="N341" s="186">
        <f t="shared" ref="N341:N359" si="117">IF(M341&lt;&gt;0,INT(59/M341),0)</f>
        <v>0</v>
      </c>
      <c r="O341" s="187">
        <f t="shared" ref="O341:O359" si="118">F341*N341</f>
        <v>0</v>
      </c>
      <c r="P341" s="188">
        <v>0</v>
      </c>
      <c r="Q341" s="189">
        <f t="shared" ref="Q341:Q359" si="119">O341*P341</f>
        <v>0</v>
      </c>
      <c r="R341" s="225"/>
      <c r="S341" s="226"/>
      <c r="T341" s="181">
        <v>0</v>
      </c>
      <c r="U341" s="181">
        <v>0</v>
      </c>
      <c r="V341" s="192">
        <f t="shared" si="102"/>
        <v>1</v>
      </c>
      <c r="W341" s="193">
        <f t="shared" si="114"/>
        <v>0</v>
      </c>
      <c r="X341" s="193">
        <f t="shared" si="103"/>
        <v>0</v>
      </c>
      <c r="Y341" s="193">
        <f t="shared" si="115"/>
        <v>0</v>
      </c>
      <c r="Z341" s="193">
        <f t="shared" si="103"/>
        <v>0</v>
      </c>
      <c r="AB341" s="169"/>
      <c r="AC341" s="169"/>
      <c r="AD341" s="170"/>
      <c r="AE341" s="169"/>
      <c r="AF341" s="170"/>
      <c r="AG341" s="171"/>
      <c r="AH341" s="172"/>
      <c r="AI341" s="172"/>
      <c r="AJ341" s="173"/>
      <c r="AK341" s="169"/>
      <c r="AL341" s="169"/>
      <c r="AM341" s="169"/>
      <c r="AN341" s="169"/>
    </row>
    <row r="342" spans="2:40" s="122" customFormat="1" ht="15.6" hidden="1" customHeight="1" outlineLevel="1">
      <c r="B342" s="230"/>
      <c r="C342" s="195"/>
      <c r="D342" s="196"/>
      <c r="E342" s="222"/>
      <c r="F342" s="223"/>
      <c r="G342" s="179">
        <f t="shared" ref="G342:G353" si="120">IF(AND(F342&lt;&gt;0,$D$31&lt;&gt;0),F342/$D$31,0)</f>
        <v>0</v>
      </c>
      <c r="H342" s="207" t="s">
        <v>142</v>
      </c>
      <c r="I342" s="181">
        <v>0</v>
      </c>
      <c r="J342" s="179">
        <f t="shared" si="113"/>
        <v>0</v>
      </c>
      <c r="K342" s="224"/>
      <c r="L342" s="235"/>
      <c r="M342" s="236"/>
      <c r="N342" s="186">
        <f t="shared" si="117"/>
        <v>0</v>
      </c>
      <c r="O342" s="187">
        <f t="shared" si="118"/>
        <v>0</v>
      </c>
      <c r="P342" s="188">
        <v>0</v>
      </c>
      <c r="Q342" s="189">
        <f t="shared" si="119"/>
        <v>0</v>
      </c>
      <c r="R342" s="225"/>
      <c r="S342" s="226"/>
      <c r="T342" s="181">
        <v>0</v>
      </c>
      <c r="U342" s="181">
        <v>0</v>
      </c>
      <c r="V342" s="192">
        <f t="shared" si="102"/>
        <v>1</v>
      </c>
      <c r="W342" s="193">
        <f t="shared" si="114"/>
        <v>0</v>
      </c>
      <c r="X342" s="193">
        <f t="shared" si="103"/>
        <v>0</v>
      </c>
      <c r="Y342" s="193">
        <f t="shared" si="115"/>
        <v>0</v>
      </c>
      <c r="Z342" s="193">
        <f t="shared" si="103"/>
        <v>0</v>
      </c>
      <c r="AB342" s="169"/>
      <c r="AC342" s="169"/>
      <c r="AD342" s="170"/>
      <c r="AE342" s="169"/>
      <c r="AF342" s="170"/>
      <c r="AG342" s="171"/>
      <c r="AH342" s="172"/>
      <c r="AI342" s="172"/>
      <c r="AJ342" s="173"/>
      <c r="AK342" s="169"/>
      <c r="AL342" s="169"/>
      <c r="AM342" s="169"/>
      <c r="AN342" s="169"/>
    </row>
    <row r="343" spans="2:40" s="122" customFormat="1" ht="15.6" hidden="1" customHeight="1" outlineLevel="1">
      <c r="B343" s="230"/>
      <c r="C343" s="195"/>
      <c r="D343" s="196"/>
      <c r="E343" s="222"/>
      <c r="F343" s="223"/>
      <c r="G343" s="179">
        <f t="shared" si="120"/>
        <v>0</v>
      </c>
      <c r="H343" s="207" t="s">
        <v>142</v>
      </c>
      <c r="I343" s="181">
        <v>0</v>
      </c>
      <c r="J343" s="179">
        <f t="shared" si="113"/>
        <v>0</v>
      </c>
      <c r="K343" s="224"/>
      <c r="L343" s="235"/>
      <c r="M343" s="236"/>
      <c r="N343" s="186">
        <f t="shared" si="117"/>
        <v>0</v>
      </c>
      <c r="O343" s="187">
        <f t="shared" si="118"/>
        <v>0</v>
      </c>
      <c r="P343" s="188">
        <v>0</v>
      </c>
      <c r="Q343" s="189">
        <f t="shared" si="119"/>
        <v>0</v>
      </c>
      <c r="R343" s="225"/>
      <c r="S343" s="226"/>
      <c r="T343" s="181">
        <v>0</v>
      </c>
      <c r="U343" s="181">
        <v>0</v>
      </c>
      <c r="V343" s="192">
        <f t="shared" si="102"/>
        <v>1</v>
      </c>
      <c r="W343" s="193">
        <f t="shared" si="114"/>
        <v>0</v>
      </c>
      <c r="X343" s="193">
        <f t="shared" si="103"/>
        <v>0</v>
      </c>
      <c r="Y343" s="193">
        <f t="shared" si="115"/>
        <v>0</v>
      </c>
      <c r="Z343" s="193">
        <f t="shared" si="103"/>
        <v>0</v>
      </c>
      <c r="AB343" s="169"/>
      <c r="AC343" s="169"/>
      <c r="AD343" s="170"/>
      <c r="AE343" s="169"/>
      <c r="AF343" s="170"/>
      <c r="AG343" s="171"/>
      <c r="AH343" s="172"/>
      <c r="AI343" s="172"/>
      <c r="AJ343" s="173"/>
      <c r="AK343" s="169"/>
      <c r="AL343" s="169"/>
      <c r="AM343" s="169"/>
      <c r="AN343" s="169"/>
    </row>
    <row r="344" spans="2:40" s="122" customFormat="1" ht="15.6" hidden="1" customHeight="1" outlineLevel="1">
      <c r="B344" s="230"/>
      <c r="C344" s="195"/>
      <c r="D344" s="196"/>
      <c r="E344" s="222"/>
      <c r="F344" s="223"/>
      <c r="G344" s="179">
        <f t="shared" si="120"/>
        <v>0</v>
      </c>
      <c r="H344" s="207" t="s">
        <v>142</v>
      </c>
      <c r="I344" s="181">
        <v>0</v>
      </c>
      <c r="J344" s="179">
        <f t="shared" si="113"/>
        <v>0</v>
      </c>
      <c r="K344" s="224"/>
      <c r="L344" s="235"/>
      <c r="M344" s="236"/>
      <c r="N344" s="186">
        <f t="shared" si="117"/>
        <v>0</v>
      </c>
      <c r="O344" s="187">
        <f t="shared" si="118"/>
        <v>0</v>
      </c>
      <c r="P344" s="188">
        <v>0</v>
      </c>
      <c r="Q344" s="189">
        <f t="shared" si="119"/>
        <v>0</v>
      </c>
      <c r="R344" s="225"/>
      <c r="S344" s="226"/>
      <c r="T344" s="181">
        <v>0</v>
      </c>
      <c r="U344" s="181">
        <v>0</v>
      </c>
      <c r="V344" s="192">
        <f t="shared" si="102"/>
        <v>1</v>
      </c>
      <c r="W344" s="193">
        <f t="shared" si="114"/>
        <v>0</v>
      </c>
      <c r="X344" s="193">
        <f t="shared" si="103"/>
        <v>0</v>
      </c>
      <c r="Y344" s="193">
        <f t="shared" si="115"/>
        <v>0</v>
      </c>
      <c r="Z344" s="193">
        <f t="shared" si="103"/>
        <v>0</v>
      </c>
      <c r="AB344" s="169"/>
      <c r="AC344" s="169"/>
      <c r="AD344" s="170"/>
      <c r="AE344" s="169"/>
      <c r="AF344" s="170"/>
      <c r="AG344" s="171"/>
      <c r="AH344" s="172"/>
      <c r="AI344" s="172"/>
      <c r="AJ344" s="173"/>
      <c r="AK344" s="169"/>
      <c r="AL344" s="169"/>
      <c r="AM344" s="169"/>
      <c r="AN344" s="169"/>
    </row>
    <row r="345" spans="2:40" s="122" customFormat="1" ht="15.6" hidden="1" customHeight="1" outlineLevel="1">
      <c r="B345" s="230"/>
      <c r="C345" s="195"/>
      <c r="D345" s="196"/>
      <c r="E345" s="222"/>
      <c r="F345" s="223"/>
      <c r="G345" s="179">
        <f t="shared" si="120"/>
        <v>0</v>
      </c>
      <c r="H345" s="207" t="s">
        <v>142</v>
      </c>
      <c r="I345" s="181">
        <v>0</v>
      </c>
      <c r="J345" s="179">
        <f t="shared" si="113"/>
        <v>0</v>
      </c>
      <c r="K345" s="224"/>
      <c r="L345" s="235"/>
      <c r="M345" s="236"/>
      <c r="N345" s="186">
        <f t="shared" si="117"/>
        <v>0</v>
      </c>
      <c r="O345" s="187">
        <f t="shared" si="118"/>
        <v>0</v>
      </c>
      <c r="P345" s="188">
        <v>0</v>
      </c>
      <c r="Q345" s="189">
        <f t="shared" si="119"/>
        <v>0</v>
      </c>
      <c r="R345" s="225"/>
      <c r="S345" s="226"/>
      <c r="T345" s="181">
        <v>0</v>
      </c>
      <c r="U345" s="181">
        <v>0</v>
      </c>
      <c r="V345" s="192">
        <f t="shared" si="102"/>
        <v>1</v>
      </c>
      <c r="W345" s="193">
        <f t="shared" si="114"/>
        <v>0</v>
      </c>
      <c r="X345" s="193">
        <f t="shared" si="103"/>
        <v>0</v>
      </c>
      <c r="Y345" s="193">
        <f t="shared" si="115"/>
        <v>0</v>
      </c>
      <c r="Z345" s="193">
        <f t="shared" si="103"/>
        <v>0</v>
      </c>
      <c r="AB345" s="169"/>
      <c r="AC345" s="169"/>
      <c r="AD345" s="170"/>
      <c r="AE345" s="169"/>
      <c r="AF345" s="170"/>
      <c r="AG345" s="171"/>
      <c r="AH345" s="172"/>
      <c r="AI345" s="172"/>
      <c r="AJ345" s="173"/>
      <c r="AK345" s="169"/>
      <c r="AL345" s="169"/>
      <c r="AM345" s="169"/>
      <c r="AN345" s="169"/>
    </row>
    <row r="346" spans="2:40" s="122" customFormat="1" ht="15.6" hidden="1" customHeight="1" outlineLevel="1">
      <c r="B346" s="230"/>
      <c r="C346" s="195"/>
      <c r="D346" s="196"/>
      <c r="E346" s="222"/>
      <c r="F346" s="223"/>
      <c r="G346" s="179">
        <f t="shared" si="120"/>
        <v>0</v>
      </c>
      <c r="H346" s="207" t="s">
        <v>142</v>
      </c>
      <c r="I346" s="181">
        <v>0</v>
      </c>
      <c r="J346" s="179">
        <f t="shared" si="113"/>
        <v>0</v>
      </c>
      <c r="K346" s="224"/>
      <c r="L346" s="235"/>
      <c r="M346" s="236"/>
      <c r="N346" s="186">
        <f t="shared" si="117"/>
        <v>0</v>
      </c>
      <c r="O346" s="187">
        <f t="shared" si="118"/>
        <v>0</v>
      </c>
      <c r="P346" s="188">
        <v>0</v>
      </c>
      <c r="Q346" s="189">
        <f t="shared" si="119"/>
        <v>0</v>
      </c>
      <c r="R346" s="225"/>
      <c r="S346" s="226"/>
      <c r="T346" s="181">
        <v>0</v>
      </c>
      <c r="U346" s="181">
        <v>0</v>
      </c>
      <c r="V346" s="192">
        <f t="shared" si="102"/>
        <v>1</v>
      </c>
      <c r="W346" s="193">
        <f t="shared" si="114"/>
        <v>0</v>
      </c>
      <c r="X346" s="193">
        <f t="shared" si="103"/>
        <v>0</v>
      </c>
      <c r="Y346" s="193">
        <f t="shared" si="115"/>
        <v>0</v>
      </c>
      <c r="Z346" s="193">
        <f t="shared" si="103"/>
        <v>0</v>
      </c>
      <c r="AB346" s="169"/>
      <c r="AC346" s="169"/>
      <c r="AD346" s="170"/>
      <c r="AE346" s="169"/>
      <c r="AF346" s="170"/>
      <c r="AG346" s="171"/>
      <c r="AH346" s="172"/>
      <c r="AI346" s="172"/>
      <c r="AJ346" s="173"/>
      <c r="AK346" s="169"/>
      <c r="AL346" s="169"/>
      <c r="AM346" s="169"/>
      <c r="AN346" s="169"/>
    </row>
    <row r="347" spans="2:40" s="122" customFormat="1" ht="15.6" hidden="1" customHeight="1" outlineLevel="1">
      <c r="B347" s="230"/>
      <c r="C347" s="195"/>
      <c r="D347" s="196"/>
      <c r="E347" s="222"/>
      <c r="F347" s="223"/>
      <c r="G347" s="179">
        <f t="shared" si="120"/>
        <v>0</v>
      </c>
      <c r="H347" s="207" t="s">
        <v>142</v>
      </c>
      <c r="I347" s="181">
        <v>0</v>
      </c>
      <c r="J347" s="179">
        <f t="shared" si="113"/>
        <v>0</v>
      </c>
      <c r="K347" s="224"/>
      <c r="L347" s="235"/>
      <c r="M347" s="236"/>
      <c r="N347" s="186">
        <f t="shared" si="117"/>
        <v>0</v>
      </c>
      <c r="O347" s="187">
        <f t="shared" si="118"/>
        <v>0</v>
      </c>
      <c r="P347" s="188">
        <v>0</v>
      </c>
      <c r="Q347" s="189">
        <f t="shared" si="119"/>
        <v>0</v>
      </c>
      <c r="R347" s="225"/>
      <c r="S347" s="226"/>
      <c r="T347" s="181">
        <v>0</v>
      </c>
      <c r="U347" s="181">
        <v>0</v>
      </c>
      <c r="V347" s="192">
        <f t="shared" si="102"/>
        <v>1</v>
      </c>
      <c r="W347" s="193">
        <f t="shared" si="114"/>
        <v>0</v>
      </c>
      <c r="X347" s="193">
        <f t="shared" si="103"/>
        <v>0</v>
      </c>
      <c r="Y347" s="193">
        <f t="shared" si="115"/>
        <v>0</v>
      </c>
      <c r="Z347" s="193">
        <f t="shared" si="103"/>
        <v>0</v>
      </c>
      <c r="AB347" s="169"/>
      <c r="AC347" s="169"/>
      <c r="AD347" s="170"/>
      <c r="AE347" s="169"/>
      <c r="AF347" s="170"/>
      <c r="AG347" s="171"/>
      <c r="AH347" s="172"/>
      <c r="AI347" s="172"/>
      <c r="AJ347" s="173"/>
      <c r="AK347" s="169"/>
      <c r="AL347" s="169"/>
      <c r="AM347" s="169"/>
      <c r="AN347" s="169"/>
    </row>
    <row r="348" spans="2:40" s="122" customFormat="1" ht="15.6" hidden="1" customHeight="1" outlineLevel="1">
      <c r="B348" s="230"/>
      <c r="C348" s="195"/>
      <c r="D348" s="196"/>
      <c r="E348" s="222"/>
      <c r="F348" s="223"/>
      <c r="G348" s="179">
        <f t="shared" si="120"/>
        <v>0</v>
      </c>
      <c r="H348" s="207" t="s">
        <v>142</v>
      </c>
      <c r="I348" s="181">
        <v>0</v>
      </c>
      <c r="J348" s="179">
        <f t="shared" si="113"/>
        <v>0</v>
      </c>
      <c r="K348" s="224"/>
      <c r="L348" s="235"/>
      <c r="M348" s="236"/>
      <c r="N348" s="186">
        <f t="shared" si="117"/>
        <v>0</v>
      </c>
      <c r="O348" s="187">
        <f t="shared" si="118"/>
        <v>0</v>
      </c>
      <c r="P348" s="188">
        <v>0</v>
      </c>
      <c r="Q348" s="189">
        <f t="shared" si="119"/>
        <v>0</v>
      </c>
      <c r="R348" s="225"/>
      <c r="S348" s="226"/>
      <c r="T348" s="181">
        <v>0</v>
      </c>
      <c r="U348" s="181">
        <v>0</v>
      </c>
      <c r="V348" s="192">
        <f t="shared" si="102"/>
        <v>1</v>
      </c>
      <c r="W348" s="193">
        <f t="shared" si="114"/>
        <v>0</v>
      </c>
      <c r="X348" s="193">
        <f t="shared" si="103"/>
        <v>0</v>
      </c>
      <c r="Y348" s="193">
        <f t="shared" si="115"/>
        <v>0</v>
      </c>
      <c r="Z348" s="193">
        <f t="shared" si="103"/>
        <v>0</v>
      </c>
      <c r="AB348" s="169"/>
      <c r="AC348" s="169"/>
      <c r="AD348" s="170"/>
      <c r="AE348" s="169"/>
      <c r="AF348" s="170"/>
      <c r="AG348" s="171"/>
      <c r="AH348" s="172"/>
      <c r="AI348" s="172"/>
      <c r="AJ348" s="173"/>
      <c r="AK348" s="169"/>
      <c r="AL348" s="169"/>
      <c r="AM348" s="169"/>
      <c r="AN348" s="169"/>
    </row>
    <row r="349" spans="2:40" s="122" customFormat="1" ht="15.6" hidden="1" customHeight="1" outlineLevel="1">
      <c r="B349" s="230"/>
      <c r="C349" s="195"/>
      <c r="D349" s="196"/>
      <c r="E349" s="222"/>
      <c r="F349" s="223"/>
      <c r="G349" s="179">
        <f t="shared" si="120"/>
        <v>0</v>
      </c>
      <c r="H349" s="207" t="s">
        <v>142</v>
      </c>
      <c r="I349" s="181">
        <v>0</v>
      </c>
      <c r="J349" s="179">
        <f t="shared" si="113"/>
        <v>0</v>
      </c>
      <c r="K349" s="224"/>
      <c r="L349" s="235"/>
      <c r="M349" s="236"/>
      <c r="N349" s="186">
        <f t="shared" si="117"/>
        <v>0</v>
      </c>
      <c r="O349" s="187">
        <f t="shared" si="118"/>
        <v>0</v>
      </c>
      <c r="P349" s="188">
        <v>0</v>
      </c>
      <c r="Q349" s="189">
        <f t="shared" si="119"/>
        <v>0</v>
      </c>
      <c r="R349" s="225"/>
      <c r="S349" s="226"/>
      <c r="T349" s="181">
        <v>0</v>
      </c>
      <c r="U349" s="181">
        <v>0</v>
      </c>
      <c r="V349" s="192">
        <f t="shared" si="102"/>
        <v>1</v>
      </c>
      <c r="W349" s="193">
        <f t="shared" si="114"/>
        <v>0</v>
      </c>
      <c r="X349" s="193">
        <f t="shared" si="103"/>
        <v>0</v>
      </c>
      <c r="Y349" s="193">
        <f t="shared" si="115"/>
        <v>0</v>
      </c>
      <c r="Z349" s="193">
        <f t="shared" si="103"/>
        <v>0</v>
      </c>
      <c r="AB349" s="169"/>
      <c r="AC349" s="169"/>
      <c r="AD349" s="170"/>
      <c r="AE349" s="169"/>
      <c r="AF349" s="170"/>
      <c r="AG349" s="171"/>
      <c r="AH349" s="172"/>
      <c r="AI349" s="172"/>
      <c r="AJ349" s="173"/>
      <c r="AK349" s="169"/>
      <c r="AL349" s="169"/>
      <c r="AM349" s="169"/>
      <c r="AN349" s="169"/>
    </row>
    <row r="350" spans="2:40" s="122" customFormat="1" ht="15.6" hidden="1" customHeight="1" outlineLevel="1">
      <c r="B350" s="230"/>
      <c r="C350" s="195"/>
      <c r="D350" s="196"/>
      <c r="E350" s="222"/>
      <c r="F350" s="223"/>
      <c r="G350" s="179">
        <f t="shared" si="120"/>
        <v>0</v>
      </c>
      <c r="H350" s="207" t="s">
        <v>142</v>
      </c>
      <c r="I350" s="181">
        <v>0</v>
      </c>
      <c r="J350" s="179">
        <f t="shared" si="113"/>
        <v>0</v>
      </c>
      <c r="K350" s="224"/>
      <c r="L350" s="235"/>
      <c r="M350" s="236"/>
      <c r="N350" s="186">
        <f t="shared" si="117"/>
        <v>0</v>
      </c>
      <c r="O350" s="187">
        <f t="shared" si="118"/>
        <v>0</v>
      </c>
      <c r="P350" s="188">
        <v>0</v>
      </c>
      <c r="Q350" s="189">
        <f t="shared" si="119"/>
        <v>0</v>
      </c>
      <c r="R350" s="225"/>
      <c r="S350" s="226"/>
      <c r="T350" s="181">
        <v>0</v>
      </c>
      <c r="U350" s="181">
        <v>0</v>
      </c>
      <c r="V350" s="192">
        <f t="shared" si="102"/>
        <v>1</v>
      </c>
      <c r="W350" s="193">
        <f t="shared" si="114"/>
        <v>0</v>
      </c>
      <c r="X350" s="193">
        <f t="shared" si="103"/>
        <v>0</v>
      </c>
      <c r="Y350" s="193">
        <f t="shared" si="115"/>
        <v>0</v>
      </c>
      <c r="Z350" s="193">
        <f t="shared" si="103"/>
        <v>0</v>
      </c>
      <c r="AB350" s="169"/>
      <c r="AC350" s="169"/>
      <c r="AD350" s="170"/>
      <c r="AE350" s="169"/>
      <c r="AF350" s="170"/>
      <c r="AG350" s="171"/>
      <c r="AH350" s="172"/>
      <c r="AI350" s="172"/>
      <c r="AJ350" s="173"/>
      <c r="AK350" s="169"/>
      <c r="AL350" s="169"/>
      <c r="AM350" s="169"/>
      <c r="AN350" s="169"/>
    </row>
    <row r="351" spans="2:40" s="122" customFormat="1" ht="15.6" hidden="1" customHeight="1" outlineLevel="1">
      <c r="B351" s="230"/>
      <c r="C351" s="195"/>
      <c r="D351" s="196"/>
      <c r="E351" s="222"/>
      <c r="F351" s="223"/>
      <c r="G351" s="179">
        <f t="shared" si="120"/>
        <v>0</v>
      </c>
      <c r="H351" s="207" t="s">
        <v>142</v>
      </c>
      <c r="I351" s="181">
        <v>0</v>
      </c>
      <c r="J351" s="179">
        <f t="shared" si="113"/>
        <v>0</v>
      </c>
      <c r="K351" s="224"/>
      <c r="L351" s="235"/>
      <c r="M351" s="236"/>
      <c r="N351" s="186">
        <f t="shared" si="117"/>
        <v>0</v>
      </c>
      <c r="O351" s="187">
        <f t="shared" si="118"/>
        <v>0</v>
      </c>
      <c r="P351" s="188">
        <v>0</v>
      </c>
      <c r="Q351" s="189">
        <f t="shared" si="119"/>
        <v>0</v>
      </c>
      <c r="R351" s="225"/>
      <c r="S351" s="226"/>
      <c r="T351" s="181">
        <v>0</v>
      </c>
      <c r="U351" s="181">
        <v>0</v>
      </c>
      <c r="V351" s="192">
        <f t="shared" si="102"/>
        <v>1</v>
      </c>
      <c r="W351" s="193">
        <f t="shared" si="114"/>
        <v>0</v>
      </c>
      <c r="X351" s="193">
        <f t="shared" si="103"/>
        <v>0</v>
      </c>
      <c r="Y351" s="193">
        <f t="shared" si="115"/>
        <v>0</v>
      </c>
      <c r="Z351" s="193">
        <f t="shared" si="103"/>
        <v>0</v>
      </c>
      <c r="AB351" s="169"/>
      <c r="AC351" s="169"/>
      <c r="AD351" s="170"/>
      <c r="AE351" s="169"/>
      <c r="AF351" s="170"/>
      <c r="AG351" s="171"/>
      <c r="AH351" s="172"/>
      <c r="AI351" s="172"/>
      <c r="AJ351" s="173"/>
      <c r="AK351" s="169"/>
      <c r="AL351" s="169"/>
      <c r="AM351" s="169"/>
      <c r="AN351" s="169"/>
    </row>
    <row r="352" spans="2:40" s="122" customFormat="1" ht="15.6" hidden="1" customHeight="1" outlineLevel="1">
      <c r="B352" s="230"/>
      <c r="C352" s="195"/>
      <c r="D352" s="196"/>
      <c r="E352" s="222"/>
      <c r="F352" s="223"/>
      <c r="G352" s="179">
        <f t="shared" si="120"/>
        <v>0</v>
      </c>
      <c r="H352" s="207" t="s">
        <v>142</v>
      </c>
      <c r="I352" s="181">
        <v>0</v>
      </c>
      <c r="J352" s="179">
        <f t="shared" si="113"/>
        <v>0</v>
      </c>
      <c r="K352" s="224"/>
      <c r="L352" s="235"/>
      <c r="M352" s="236"/>
      <c r="N352" s="186">
        <f t="shared" si="117"/>
        <v>0</v>
      </c>
      <c r="O352" s="187">
        <f t="shared" si="118"/>
        <v>0</v>
      </c>
      <c r="P352" s="188">
        <v>0</v>
      </c>
      <c r="Q352" s="189">
        <f t="shared" si="119"/>
        <v>0</v>
      </c>
      <c r="R352" s="225"/>
      <c r="S352" s="226"/>
      <c r="T352" s="181">
        <v>0</v>
      </c>
      <c r="U352" s="181">
        <v>0</v>
      </c>
      <c r="V352" s="192">
        <f t="shared" si="102"/>
        <v>1</v>
      </c>
      <c r="W352" s="193">
        <f t="shared" si="114"/>
        <v>0</v>
      </c>
      <c r="X352" s="193">
        <f t="shared" si="103"/>
        <v>0</v>
      </c>
      <c r="Y352" s="193">
        <f t="shared" si="115"/>
        <v>0</v>
      </c>
      <c r="Z352" s="193">
        <f t="shared" si="103"/>
        <v>0</v>
      </c>
      <c r="AB352" s="169"/>
      <c r="AC352" s="169"/>
      <c r="AD352" s="170"/>
      <c r="AE352" s="169"/>
      <c r="AF352" s="170"/>
      <c r="AG352" s="171"/>
      <c r="AH352" s="172"/>
      <c r="AI352" s="172"/>
      <c r="AJ352" s="173"/>
      <c r="AK352" s="169"/>
      <c r="AL352" s="169"/>
      <c r="AM352" s="169"/>
      <c r="AN352" s="169"/>
    </row>
    <row r="353" spans="2:40" s="122" customFormat="1" ht="15.6" hidden="1" customHeight="1" outlineLevel="1">
      <c r="B353" s="230"/>
      <c r="C353" s="195"/>
      <c r="D353" s="196"/>
      <c r="E353" s="222"/>
      <c r="F353" s="223"/>
      <c r="G353" s="179">
        <f t="shared" si="120"/>
        <v>0</v>
      </c>
      <c r="H353" s="207" t="s">
        <v>142</v>
      </c>
      <c r="I353" s="181">
        <v>0</v>
      </c>
      <c r="J353" s="179">
        <f t="shared" si="113"/>
        <v>0</v>
      </c>
      <c r="K353" s="224"/>
      <c r="L353" s="235"/>
      <c r="M353" s="236"/>
      <c r="N353" s="186">
        <f t="shared" si="117"/>
        <v>0</v>
      </c>
      <c r="O353" s="187">
        <f t="shared" si="118"/>
        <v>0</v>
      </c>
      <c r="P353" s="188">
        <v>0</v>
      </c>
      <c r="Q353" s="189">
        <f t="shared" si="119"/>
        <v>0</v>
      </c>
      <c r="R353" s="225"/>
      <c r="S353" s="226"/>
      <c r="T353" s="181">
        <v>0</v>
      </c>
      <c r="U353" s="181">
        <v>0</v>
      </c>
      <c r="V353" s="192">
        <f t="shared" si="102"/>
        <v>1</v>
      </c>
      <c r="W353" s="193">
        <f t="shared" si="114"/>
        <v>0</v>
      </c>
      <c r="X353" s="193">
        <f t="shared" si="103"/>
        <v>0</v>
      </c>
      <c r="Y353" s="193">
        <f t="shared" si="115"/>
        <v>0</v>
      </c>
      <c r="Z353" s="193">
        <f t="shared" si="103"/>
        <v>0</v>
      </c>
      <c r="AB353" s="169"/>
      <c r="AC353" s="169"/>
      <c r="AD353" s="170"/>
      <c r="AE353" s="169"/>
      <c r="AF353" s="170"/>
      <c r="AG353" s="171"/>
      <c r="AH353" s="172"/>
      <c r="AI353" s="172"/>
      <c r="AJ353" s="173"/>
      <c r="AK353" s="169"/>
      <c r="AL353" s="169"/>
      <c r="AM353" s="169"/>
      <c r="AN353" s="169"/>
    </row>
    <row r="354" spans="2:40" s="122" customFormat="1" ht="20.100000000000001" hidden="1" customHeight="1" outlineLevel="1">
      <c r="B354" s="230"/>
      <c r="C354" s="195"/>
      <c r="D354" s="196"/>
      <c r="E354" s="222"/>
      <c r="F354" s="223"/>
      <c r="G354" s="179">
        <f>IF(AND(F354&lt;&gt;0,$D$31&lt;&gt;0),F354/$D$31,0)</f>
        <v>0</v>
      </c>
      <c r="H354" s="207" t="s">
        <v>142</v>
      </c>
      <c r="I354" s="181">
        <v>0</v>
      </c>
      <c r="J354" s="179">
        <f t="shared" si="113"/>
        <v>0</v>
      </c>
      <c r="K354" s="224"/>
      <c r="L354" s="235"/>
      <c r="M354" s="236"/>
      <c r="N354" s="186">
        <f t="shared" si="117"/>
        <v>0</v>
      </c>
      <c r="O354" s="187">
        <f t="shared" si="118"/>
        <v>0</v>
      </c>
      <c r="P354" s="188">
        <v>0</v>
      </c>
      <c r="Q354" s="189">
        <f t="shared" si="119"/>
        <v>0</v>
      </c>
      <c r="R354" s="225"/>
      <c r="S354" s="226"/>
      <c r="T354" s="181">
        <v>0</v>
      </c>
      <c r="U354" s="181">
        <v>0</v>
      </c>
      <c r="V354" s="192">
        <f t="shared" si="102"/>
        <v>1</v>
      </c>
      <c r="W354" s="193">
        <f t="shared" si="114"/>
        <v>0</v>
      </c>
      <c r="X354" s="193">
        <f t="shared" si="103"/>
        <v>0</v>
      </c>
      <c r="Y354" s="193">
        <f t="shared" si="115"/>
        <v>0</v>
      </c>
      <c r="Z354" s="193">
        <f t="shared" si="103"/>
        <v>0</v>
      </c>
      <c r="AB354" s="169"/>
      <c r="AC354" s="169"/>
      <c r="AD354" s="170"/>
      <c r="AE354" s="169"/>
      <c r="AF354" s="170"/>
      <c r="AG354" s="171"/>
      <c r="AH354" s="172"/>
      <c r="AI354" s="172"/>
      <c r="AJ354" s="173"/>
      <c r="AK354" s="169"/>
      <c r="AL354" s="169"/>
      <c r="AM354" s="169"/>
      <c r="AN354" s="169"/>
    </row>
    <row r="355" spans="2:40" s="122" customFormat="1" ht="21.95" hidden="1" customHeight="1" outlineLevel="1">
      <c r="B355" s="230"/>
      <c r="C355" s="195"/>
      <c r="D355" s="196"/>
      <c r="E355" s="222"/>
      <c r="F355" s="223"/>
      <c r="G355" s="179">
        <f>IF(AND(F355&lt;&gt;0,$D$31&lt;&gt;0),F355/$D$31,0)</f>
        <v>0</v>
      </c>
      <c r="H355" s="207" t="s">
        <v>142</v>
      </c>
      <c r="I355" s="181">
        <v>0</v>
      </c>
      <c r="J355" s="179">
        <f t="shared" si="113"/>
        <v>0</v>
      </c>
      <c r="K355" s="224"/>
      <c r="L355" s="235"/>
      <c r="M355" s="236"/>
      <c r="N355" s="186">
        <f t="shared" si="117"/>
        <v>0</v>
      </c>
      <c r="O355" s="187">
        <f t="shared" si="118"/>
        <v>0</v>
      </c>
      <c r="P355" s="188">
        <v>0</v>
      </c>
      <c r="Q355" s="189">
        <f t="shared" si="119"/>
        <v>0</v>
      </c>
      <c r="R355" s="225"/>
      <c r="S355" s="226"/>
      <c r="T355" s="181">
        <v>0</v>
      </c>
      <c r="U355" s="181">
        <v>0</v>
      </c>
      <c r="V355" s="192">
        <f t="shared" si="102"/>
        <v>1</v>
      </c>
      <c r="W355" s="193">
        <f t="shared" si="114"/>
        <v>0</v>
      </c>
      <c r="X355" s="193">
        <f t="shared" si="103"/>
        <v>0</v>
      </c>
      <c r="Y355" s="193">
        <f t="shared" si="115"/>
        <v>0</v>
      </c>
      <c r="Z355" s="193">
        <f t="shared" si="103"/>
        <v>0</v>
      </c>
      <c r="AB355" s="169"/>
      <c r="AC355" s="169"/>
      <c r="AD355" s="170"/>
      <c r="AE355" s="169"/>
      <c r="AF355" s="170"/>
      <c r="AG355" s="171"/>
      <c r="AH355" s="172"/>
      <c r="AI355" s="172"/>
      <c r="AJ355" s="173"/>
      <c r="AK355" s="169"/>
      <c r="AL355" s="169"/>
      <c r="AM355" s="169"/>
      <c r="AN355" s="169"/>
    </row>
    <row r="356" spans="2:40" s="122" customFormat="1" ht="20.100000000000001" hidden="1" customHeight="1" outlineLevel="1">
      <c r="B356" s="230"/>
      <c r="C356" s="195"/>
      <c r="D356" s="196"/>
      <c r="E356" s="222"/>
      <c r="F356" s="223"/>
      <c r="G356" s="179">
        <f>IF(AND(F356&lt;&gt;0,$D$31&lt;&gt;0),F356/$D$31,0)</f>
        <v>0</v>
      </c>
      <c r="H356" s="207" t="s">
        <v>142</v>
      </c>
      <c r="I356" s="181">
        <v>0</v>
      </c>
      <c r="J356" s="179">
        <f t="shared" si="113"/>
        <v>0</v>
      </c>
      <c r="K356" s="224"/>
      <c r="L356" s="235"/>
      <c r="M356" s="236"/>
      <c r="N356" s="186">
        <f t="shared" si="117"/>
        <v>0</v>
      </c>
      <c r="O356" s="187">
        <f t="shared" si="118"/>
        <v>0</v>
      </c>
      <c r="P356" s="188">
        <v>0</v>
      </c>
      <c r="Q356" s="189">
        <f t="shared" si="119"/>
        <v>0</v>
      </c>
      <c r="R356" s="225"/>
      <c r="S356" s="226"/>
      <c r="T356" s="181">
        <v>0</v>
      </c>
      <c r="U356" s="181">
        <v>0</v>
      </c>
      <c r="V356" s="192">
        <f t="shared" si="102"/>
        <v>1</v>
      </c>
      <c r="W356" s="193">
        <f t="shared" si="114"/>
        <v>0</v>
      </c>
      <c r="X356" s="193">
        <f t="shared" si="103"/>
        <v>0</v>
      </c>
      <c r="Y356" s="193">
        <f t="shared" si="115"/>
        <v>0</v>
      </c>
      <c r="Z356" s="193">
        <f t="shared" si="103"/>
        <v>0</v>
      </c>
      <c r="AB356" s="169"/>
      <c r="AC356" s="169"/>
      <c r="AD356" s="170"/>
      <c r="AE356" s="169"/>
      <c r="AF356" s="170"/>
      <c r="AG356" s="171"/>
      <c r="AH356" s="172"/>
      <c r="AI356" s="172"/>
      <c r="AJ356" s="173"/>
      <c r="AK356" s="169"/>
      <c r="AL356" s="169"/>
      <c r="AM356" s="169"/>
      <c r="AN356" s="169"/>
    </row>
    <row r="357" spans="2:40" s="122" customFormat="1" ht="27.95" hidden="1" customHeight="1" outlineLevel="1">
      <c r="B357" s="230"/>
      <c r="C357" s="195"/>
      <c r="D357" s="196"/>
      <c r="E357" s="222"/>
      <c r="F357" s="223"/>
      <c r="G357" s="179">
        <f t="shared" ref="G357:G359" si="121">IF(AND(F357&lt;&gt;0,$D$31&lt;&gt;0),F357/$D$31,0)</f>
        <v>0</v>
      </c>
      <c r="H357" s="207" t="s">
        <v>142</v>
      </c>
      <c r="I357" s="181">
        <v>0</v>
      </c>
      <c r="J357" s="179">
        <f t="shared" si="113"/>
        <v>0</v>
      </c>
      <c r="K357" s="224"/>
      <c r="L357" s="235"/>
      <c r="M357" s="236"/>
      <c r="N357" s="186">
        <f t="shared" si="117"/>
        <v>0</v>
      </c>
      <c r="O357" s="187">
        <f t="shared" si="118"/>
        <v>0</v>
      </c>
      <c r="P357" s="188">
        <v>0</v>
      </c>
      <c r="Q357" s="189">
        <f t="shared" si="119"/>
        <v>0</v>
      </c>
      <c r="R357" s="225"/>
      <c r="S357" s="226"/>
      <c r="T357" s="181">
        <v>0</v>
      </c>
      <c r="U357" s="181">
        <v>0</v>
      </c>
      <c r="V357" s="192">
        <f t="shared" si="102"/>
        <v>1</v>
      </c>
      <c r="W357" s="193">
        <f t="shared" si="114"/>
        <v>0</v>
      </c>
      <c r="X357" s="193">
        <f t="shared" si="103"/>
        <v>0</v>
      </c>
      <c r="Y357" s="193">
        <f t="shared" si="115"/>
        <v>0</v>
      </c>
      <c r="Z357" s="193">
        <f t="shared" si="103"/>
        <v>0</v>
      </c>
      <c r="AB357" s="169"/>
      <c r="AC357" s="169"/>
      <c r="AD357" s="170"/>
      <c r="AE357" s="169"/>
      <c r="AF357" s="170"/>
      <c r="AG357" s="171"/>
      <c r="AH357" s="172"/>
      <c r="AI357" s="172"/>
      <c r="AJ357" s="173"/>
      <c r="AK357" s="169"/>
      <c r="AL357" s="169"/>
      <c r="AM357" s="169"/>
      <c r="AN357" s="169"/>
    </row>
    <row r="358" spans="2:40" s="122" customFormat="1" ht="33" hidden="1" customHeight="1" outlineLevel="1">
      <c r="B358" s="230"/>
      <c r="C358" s="195"/>
      <c r="D358" s="196"/>
      <c r="E358" s="222"/>
      <c r="F358" s="223"/>
      <c r="G358" s="179">
        <f t="shared" si="121"/>
        <v>0</v>
      </c>
      <c r="H358" s="207" t="s">
        <v>142</v>
      </c>
      <c r="I358" s="181">
        <v>0</v>
      </c>
      <c r="J358" s="179">
        <f t="shared" si="113"/>
        <v>0</v>
      </c>
      <c r="K358" s="224"/>
      <c r="L358" s="235"/>
      <c r="M358" s="236"/>
      <c r="N358" s="186">
        <f t="shared" si="117"/>
        <v>0</v>
      </c>
      <c r="O358" s="187">
        <f t="shared" si="118"/>
        <v>0</v>
      </c>
      <c r="P358" s="188">
        <v>0</v>
      </c>
      <c r="Q358" s="189">
        <f t="shared" si="119"/>
        <v>0</v>
      </c>
      <c r="R358" s="225"/>
      <c r="S358" s="226"/>
      <c r="T358" s="181">
        <v>0</v>
      </c>
      <c r="U358" s="181">
        <v>0</v>
      </c>
      <c r="V358" s="192">
        <f t="shared" si="102"/>
        <v>1</v>
      </c>
      <c r="W358" s="193">
        <f t="shared" si="114"/>
        <v>0</v>
      </c>
      <c r="X358" s="193">
        <f t="shared" si="103"/>
        <v>0</v>
      </c>
      <c r="Y358" s="193">
        <f t="shared" si="115"/>
        <v>0</v>
      </c>
      <c r="Z358" s="193">
        <f t="shared" si="103"/>
        <v>0</v>
      </c>
      <c r="AB358" s="169"/>
      <c r="AC358" s="169"/>
      <c r="AD358" s="170"/>
      <c r="AE358" s="169"/>
      <c r="AF358" s="170"/>
      <c r="AG358" s="171"/>
      <c r="AH358" s="172"/>
      <c r="AI358" s="172"/>
      <c r="AJ358" s="173"/>
      <c r="AK358" s="169"/>
      <c r="AL358" s="169"/>
      <c r="AM358" s="169"/>
      <c r="AN358" s="169"/>
    </row>
    <row r="359" spans="2:40" s="122" customFormat="1" ht="39.950000000000003" hidden="1" customHeight="1" outlineLevel="1">
      <c r="B359" s="231"/>
      <c r="C359" s="200"/>
      <c r="D359" s="201"/>
      <c r="E359" s="222"/>
      <c r="F359" s="223"/>
      <c r="G359" s="179">
        <f t="shared" si="121"/>
        <v>0</v>
      </c>
      <c r="H359" s="207" t="s">
        <v>142</v>
      </c>
      <c r="I359" s="181">
        <v>0</v>
      </c>
      <c r="J359" s="179">
        <f t="shared" si="113"/>
        <v>0</v>
      </c>
      <c r="K359" s="224"/>
      <c r="L359" s="235"/>
      <c r="M359" s="236"/>
      <c r="N359" s="186">
        <f t="shared" si="117"/>
        <v>0</v>
      </c>
      <c r="O359" s="187">
        <f t="shared" si="118"/>
        <v>0</v>
      </c>
      <c r="P359" s="188">
        <v>0</v>
      </c>
      <c r="Q359" s="189">
        <f t="shared" si="119"/>
        <v>0</v>
      </c>
      <c r="R359" s="225"/>
      <c r="S359" s="226"/>
      <c r="T359" s="181">
        <v>0</v>
      </c>
      <c r="U359" s="181">
        <v>0</v>
      </c>
      <c r="V359" s="192">
        <f t="shared" si="102"/>
        <v>1</v>
      </c>
      <c r="W359" s="193">
        <f t="shared" si="114"/>
        <v>0</v>
      </c>
      <c r="X359" s="193">
        <f t="shared" si="103"/>
        <v>0</v>
      </c>
      <c r="Y359" s="193">
        <f t="shared" si="115"/>
        <v>0</v>
      </c>
      <c r="Z359" s="193">
        <f t="shared" si="103"/>
        <v>0</v>
      </c>
      <c r="AB359" s="169"/>
      <c r="AC359" s="169"/>
      <c r="AD359" s="170"/>
      <c r="AE359" s="169"/>
      <c r="AF359" s="170"/>
      <c r="AG359" s="171"/>
      <c r="AH359" s="172"/>
      <c r="AI359" s="172"/>
      <c r="AJ359" s="173"/>
      <c r="AK359" s="169"/>
      <c r="AL359" s="169"/>
      <c r="AM359" s="169"/>
      <c r="AN359" s="169"/>
    </row>
    <row r="360" spans="2:40" s="122" customFormat="1" ht="15.75" collapsed="1">
      <c r="B360" s="237">
        <v>7</v>
      </c>
      <c r="C360" s="203" t="s">
        <v>200</v>
      </c>
      <c r="D360" s="204"/>
      <c r="E360" s="205" t="s">
        <v>142</v>
      </c>
      <c r="F360" s="206">
        <f>SUM(F361:F380)</f>
        <v>0</v>
      </c>
      <c r="G360" s="206">
        <f>IF(AND(F360&lt;&gt;0,$D$31&lt;&gt;0),F360/$D$31,0)</f>
        <v>0</v>
      </c>
      <c r="H360" s="207" t="s">
        <v>142</v>
      </c>
      <c r="I360" s="208" t="s">
        <v>142</v>
      </c>
      <c r="J360" s="209">
        <f>SUM(J361:J380)</f>
        <v>0</v>
      </c>
      <c r="K360" s="210" t="s">
        <v>142</v>
      </c>
      <c r="L360" s="233" t="s">
        <v>142</v>
      </c>
      <c r="M360" s="234" t="s">
        <v>142</v>
      </c>
      <c r="N360" s="213" t="s">
        <v>142</v>
      </c>
      <c r="O360" s="214">
        <f>SUM(O361:O380)</f>
        <v>0</v>
      </c>
      <c r="P360" s="215" t="s">
        <v>142</v>
      </c>
      <c r="Q360" s="216">
        <f>SUM(Q361:Q380)</f>
        <v>0</v>
      </c>
      <c r="R360" s="217" t="s">
        <v>142</v>
      </c>
      <c r="S360" s="218" t="s">
        <v>142</v>
      </c>
      <c r="T360" s="219">
        <f>IF(W360&lt;&gt;0,W360/($F$413+$O$413),0)</f>
        <v>0</v>
      </c>
      <c r="U360" s="219">
        <f>IF(Y360&lt;&gt;0,Y360/($F$413+$O$413),0)</f>
        <v>0</v>
      </c>
      <c r="V360" s="220">
        <f t="shared" ref="V360:V401" si="122">1-T360-U360</f>
        <v>1</v>
      </c>
      <c r="W360" s="221">
        <f>SUM(W361:W380)</f>
        <v>0</v>
      </c>
      <c r="X360" s="221">
        <f t="shared" ref="X360:Z401" si="123">IF(AND(W360&lt;&gt;0,$D$31&lt;&gt;0),W360/$D$31,0)</f>
        <v>0</v>
      </c>
      <c r="Y360" s="221">
        <f>SUM(Y361:Y380)</f>
        <v>0</v>
      </c>
      <c r="Z360" s="221">
        <f t="shared" si="123"/>
        <v>0</v>
      </c>
      <c r="AB360" s="169"/>
      <c r="AC360" s="169"/>
      <c r="AD360" s="170"/>
      <c r="AE360" s="169"/>
      <c r="AF360" s="170"/>
      <c r="AG360" s="171"/>
      <c r="AH360" s="172"/>
      <c r="AI360" s="172"/>
      <c r="AJ360" s="173"/>
      <c r="AK360" s="169"/>
      <c r="AL360" s="169"/>
      <c r="AM360" s="169"/>
      <c r="AN360" s="169"/>
    </row>
    <row r="361" spans="2:40" s="122" customFormat="1" ht="15.6" hidden="1" customHeight="1" outlineLevel="1">
      <c r="B361" s="229">
        <v>7</v>
      </c>
      <c r="C361" s="175" t="s">
        <v>200</v>
      </c>
      <c r="D361" s="176"/>
      <c r="E361" s="238"/>
      <c r="F361" s="239"/>
      <c r="G361" s="179">
        <f>IF(AND(F361&lt;&gt;0,$D$31&lt;&gt;0),F361/$D$31,0)</f>
        <v>0</v>
      </c>
      <c r="H361" s="207" t="s">
        <v>142</v>
      </c>
      <c r="I361" s="181">
        <v>0</v>
      </c>
      <c r="J361" s="179">
        <f t="shared" si="113"/>
        <v>0</v>
      </c>
      <c r="K361" s="240"/>
      <c r="L361" s="241"/>
      <c r="M361" s="242"/>
      <c r="N361" s="186">
        <f>IF(M361&lt;&gt;0,INT(59/M361),0)</f>
        <v>0</v>
      </c>
      <c r="O361" s="187">
        <f>F361*N361</f>
        <v>0</v>
      </c>
      <c r="P361" s="188">
        <v>0</v>
      </c>
      <c r="Q361" s="189">
        <f>O361*P361</f>
        <v>0</v>
      </c>
      <c r="R361" s="243"/>
      <c r="S361" s="244"/>
      <c r="T361" s="181">
        <v>0</v>
      </c>
      <c r="U361" s="181">
        <v>0</v>
      </c>
      <c r="V361" s="192">
        <f t="shared" si="122"/>
        <v>1</v>
      </c>
      <c r="W361" s="193">
        <f t="shared" ref="W361:W400" si="124">T361*(F361+O361)</f>
        <v>0</v>
      </c>
      <c r="X361" s="193">
        <f t="shared" si="123"/>
        <v>0</v>
      </c>
      <c r="Y361" s="193">
        <f t="shared" ref="Y361:Y401" si="125">U361*(F361+O361)</f>
        <v>0</v>
      </c>
      <c r="Z361" s="193">
        <f t="shared" si="123"/>
        <v>0</v>
      </c>
      <c r="AB361" s="169"/>
      <c r="AC361" s="169"/>
      <c r="AD361" s="170"/>
      <c r="AE361" s="169"/>
      <c r="AF361" s="170"/>
      <c r="AG361" s="171"/>
      <c r="AH361" s="172"/>
      <c r="AI361" s="172"/>
      <c r="AJ361" s="173"/>
      <c r="AK361" s="169"/>
      <c r="AL361" s="169"/>
      <c r="AM361" s="169"/>
      <c r="AN361" s="169"/>
    </row>
    <row r="362" spans="2:40" s="122" customFormat="1" ht="15.6" hidden="1" customHeight="1" outlineLevel="1">
      <c r="B362" s="230"/>
      <c r="C362" s="195"/>
      <c r="D362" s="196"/>
      <c r="E362" s="238"/>
      <c r="F362" s="239"/>
      <c r="G362" s="179">
        <f>IF(AND(F362&lt;&gt;0,$D$31&lt;&gt;0),F362/$D$31,0)</f>
        <v>0</v>
      </c>
      <c r="H362" s="207" t="s">
        <v>142</v>
      </c>
      <c r="I362" s="181">
        <v>0</v>
      </c>
      <c r="J362" s="179">
        <f t="shared" si="113"/>
        <v>0</v>
      </c>
      <c r="K362" s="240"/>
      <c r="L362" s="241"/>
      <c r="M362" s="242"/>
      <c r="N362" s="186">
        <f t="shared" ref="N362:N380" si="126">IF(M362&lt;&gt;0,INT(59/M362),0)</f>
        <v>0</v>
      </c>
      <c r="O362" s="187">
        <f t="shared" ref="O362:O380" si="127">F362*N362</f>
        <v>0</v>
      </c>
      <c r="P362" s="188">
        <v>0</v>
      </c>
      <c r="Q362" s="189">
        <f t="shared" ref="Q362:Q380" si="128">O362*P362</f>
        <v>0</v>
      </c>
      <c r="R362" s="243"/>
      <c r="S362" s="244"/>
      <c r="T362" s="181">
        <v>0</v>
      </c>
      <c r="U362" s="181">
        <v>0</v>
      </c>
      <c r="V362" s="192">
        <f t="shared" si="122"/>
        <v>1</v>
      </c>
      <c r="W362" s="193">
        <f t="shared" si="124"/>
        <v>0</v>
      </c>
      <c r="X362" s="193">
        <f t="shared" si="123"/>
        <v>0</v>
      </c>
      <c r="Y362" s="193">
        <f t="shared" si="125"/>
        <v>0</v>
      </c>
      <c r="Z362" s="193">
        <f t="shared" si="123"/>
        <v>0</v>
      </c>
      <c r="AB362" s="169"/>
      <c r="AC362" s="169"/>
      <c r="AD362" s="170"/>
      <c r="AE362" s="169"/>
      <c r="AF362" s="170"/>
      <c r="AG362" s="171"/>
      <c r="AH362" s="172"/>
      <c r="AI362" s="172"/>
      <c r="AJ362" s="173"/>
      <c r="AK362" s="169"/>
      <c r="AL362" s="169"/>
      <c r="AM362" s="169"/>
      <c r="AN362" s="169"/>
    </row>
    <row r="363" spans="2:40" s="122" customFormat="1" ht="15.6" hidden="1" customHeight="1" outlineLevel="1">
      <c r="B363" s="230"/>
      <c r="C363" s="195"/>
      <c r="D363" s="196"/>
      <c r="E363" s="238"/>
      <c r="F363" s="239"/>
      <c r="G363" s="179">
        <f t="shared" ref="G363:G374" si="129">IF(AND(F363&lt;&gt;0,$D$31&lt;&gt;0),F363/$D$31,0)</f>
        <v>0</v>
      </c>
      <c r="H363" s="207" t="s">
        <v>142</v>
      </c>
      <c r="I363" s="181">
        <v>0</v>
      </c>
      <c r="J363" s="179">
        <f t="shared" si="113"/>
        <v>0</v>
      </c>
      <c r="K363" s="240"/>
      <c r="L363" s="241"/>
      <c r="M363" s="242"/>
      <c r="N363" s="186">
        <f t="shared" si="126"/>
        <v>0</v>
      </c>
      <c r="O363" s="187">
        <f t="shared" si="127"/>
        <v>0</v>
      </c>
      <c r="P363" s="188">
        <v>0</v>
      </c>
      <c r="Q363" s="189">
        <f t="shared" si="128"/>
        <v>0</v>
      </c>
      <c r="R363" s="243"/>
      <c r="S363" s="244"/>
      <c r="T363" s="181">
        <v>0</v>
      </c>
      <c r="U363" s="181">
        <v>0</v>
      </c>
      <c r="V363" s="192">
        <f t="shared" si="122"/>
        <v>1</v>
      </c>
      <c r="W363" s="193">
        <f t="shared" si="124"/>
        <v>0</v>
      </c>
      <c r="X363" s="193">
        <f t="shared" si="123"/>
        <v>0</v>
      </c>
      <c r="Y363" s="193">
        <f t="shared" si="125"/>
        <v>0</v>
      </c>
      <c r="Z363" s="193">
        <f t="shared" si="123"/>
        <v>0</v>
      </c>
      <c r="AB363" s="169"/>
      <c r="AC363" s="169"/>
      <c r="AD363" s="170"/>
      <c r="AE363" s="169"/>
      <c r="AF363" s="170"/>
      <c r="AG363" s="171"/>
      <c r="AH363" s="172"/>
      <c r="AI363" s="172"/>
      <c r="AJ363" s="173"/>
      <c r="AK363" s="169"/>
      <c r="AL363" s="169"/>
      <c r="AM363" s="169"/>
      <c r="AN363" s="169"/>
    </row>
    <row r="364" spans="2:40" s="122" customFormat="1" ht="15.6" hidden="1" customHeight="1" outlineLevel="1">
      <c r="B364" s="230"/>
      <c r="C364" s="195"/>
      <c r="D364" s="196"/>
      <c r="E364" s="238"/>
      <c r="F364" s="239"/>
      <c r="G364" s="179">
        <f t="shared" si="129"/>
        <v>0</v>
      </c>
      <c r="H364" s="207" t="s">
        <v>142</v>
      </c>
      <c r="I364" s="181">
        <v>0</v>
      </c>
      <c r="J364" s="179">
        <f t="shared" si="113"/>
        <v>0</v>
      </c>
      <c r="K364" s="240"/>
      <c r="L364" s="241"/>
      <c r="M364" s="242"/>
      <c r="N364" s="186">
        <f t="shared" si="126"/>
        <v>0</v>
      </c>
      <c r="O364" s="187">
        <f t="shared" si="127"/>
        <v>0</v>
      </c>
      <c r="P364" s="188">
        <v>0</v>
      </c>
      <c r="Q364" s="189">
        <f t="shared" si="128"/>
        <v>0</v>
      </c>
      <c r="R364" s="243"/>
      <c r="S364" s="244"/>
      <c r="T364" s="181">
        <v>0</v>
      </c>
      <c r="U364" s="181">
        <v>0</v>
      </c>
      <c r="V364" s="192">
        <f t="shared" si="122"/>
        <v>1</v>
      </c>
      <c r="W364" s="193">
        <f t="shared" si="124"/>
        <v>0</v>
      </c>
      <c r="X364" s="193">
        <f t="shared" si="123"/>
        <v>0</v>
      </c>
      <c r="Y364" s="193">
        <f t="shared" si="125"/>
        <v>0</v>
      </c>
      <c r="Z364" s="193">
        <f t="shared" si="123"/>
        <v>0</v>
      </c>
      <c r="AB364" s="169"/>
      <c r="AC364" s="169"/>
      <c r="AD364" s="170"/>
      <c r="AE364" s="169"/>
      <c r="AF364" s="170"/>
      <c r="AG364" s="171"/>
      <c r="AH364" s="172"/>
      <c r="AI364" s="172"/>
      <c r="AJ364" s="173"/>
      <c r="AK364" s="169"/>
      <c r="AL364" s="169"/>
      <c r="AM364" s="169"/>
      <c r="AN364" s="169"/>
    </row>
    <row r="365" spans="2:40" s="122" customFormat="1" ht="15.6" hidden="1" customHeight="1" outlineLevel="1">
      <c r="B365" s="230"/>
      <c r="C365" s="195"/>
      <c r="D365" s="196"/>
      <c r="E365" s="238"/>
      <c r="F365" s="239"/>
      <c r="G365" s="179">
        <f t="shared" si="129"/>
        <v>0</v>
      </c>
      <c r="H365" s="207" t="s">
        <v>142</v>
      </c>
      <c r="I365" s="181">
        <v>0</v>
      </c>
      <c r="J365" s="179">
        <f t="shared" si="113"/>
        <v>0</v>
      </c>
      <c r="K365" s="240"/>
      <c r="L365" s="241"/>
      <c r="M365" s="242"/>
      <c r="N365" s="186">
        <f t="shared" si="126"/>
        <v>0</v>
      </c>
      <c r="O365" s="187">
        <f t="shared" si="127"/>
        <v>0</v>
      </c>
      <c r="P365" s="188">
        <v>0</v>
      </c>
      <c r="Q365" s="189">
        <f t="shared" si="128"/>
        <v>0</v>
      </c>
      <c r="R365" s="243"/>
      <c r="S365" s="244"/>
      <c r="T365" s="181">
        <v>0</v>
      </c>
      <c r="U365" s="181">
        <v>0</v>
      </c>
      <c r="V365" s="192">
        <f t="shared" si="122"/>
        <v>1</v>
      </c>
      <c r="W365" s="193">
        <f t="shared" si="124"/>
        <v>0</v>
      </c>
      <c r="X365" s="193">
        <f t="shared" si="123"/>
        <v>0</v>
      </c>
      <c r="Y365" s="193">
        <f t="shared" si="125"/>
        <v>0</v>
      </c>
      <c r="Z365" s="193">
        <f t="shared" si="123"/>
        <v>0</v>
      </c>
      <c r="AB365" s="169"/>
      <c r="AC365" s="169"/>
      <c r="AD365" s="170"/>
      <c r="AE365" s="169"/>
      <c r="AF365" s="170"/>
      <c r="AG365" s="171"/>
      <c r="AH365" s="172"/>
      <c r="AI365" s="172"/>
      <c r="AJ365" s="173"/>
      <c r="AK365" s="169"/>
      <c r="AL365" s="169"/>
      <c r="AM365" s="169"/>
      <c r="AN365" s="169"/>
    </row>
    <row r="366" spans="2:40" s="122" customFormat="1" ht="15.6" hidden="1" customHeight="1" outlineLevel="1">
      <c r="B366" s="230"/>
      <c r="C366" s="195"/>
      <c r="D366" s="196"/>
      <c r="E366" s="238"/>
      <c r="F366" s="239"/>
      <c r="G366" s="179">
        <f t="shared" si="129"/>
        <v>0</v>
      </c>
      <c r="H366" s="207" t="s">
        <v>142</v>
      </c>
      <c r="I366" s="181">
        <v>0</v>
      </c>
      <c r="J366" s="179">
        <f t="shared" si="113"/>
        <v>0</v>
      </c>
      <c r="K366" s="240"/>
      <c r="L366" s="241"/>
      <c r="M366" s="242"/>
      <c r="N366" s="186">
        <f t="shared" si="126"/>
        <v>0</v>
      </c>
      <c r="O366" s="187">
        <f t="shared" si="127"/>
        <v>0</v>
      </c>
      <c r="P366" s="188">
        <v>0</v>
      </c>
      <c r="Q366" s="189">
        <f t="shared" si="128"/>
        <v>0</v>
      </c>
      <c r="R366" s="243"/>
      <c r="S366" s="244"/>
      <c r="T366" s="181">
        <v>0</v>
      </c>
      <c r="U366" s="181">
        <v>0</v>
      </c>
      <c r="V366" s="192">
        <f t="shared" si="122"/>
        <v>1</v>
      </c>
      <c r="W366" s="193">
        <f t="shared" si="124"/>
        <v>0</v>
      </c>
      <c r="X366" s="193">
        <f t="shared" si="123"/>
        <v>0</v>
      </c>
      <c r="Y366" s="193">
        <f t="shared" si="125"/>
        <v>0</v>
      </c>
      <c r="Z366" s="193">
        <f t="shared" si="123"/>
        <v>0</v>
      </c>
      <c r="AB366" s="169"/>
      <c r="AC366" s="169"/>
      <c r="AD366" s="170"/>
      <c r="AE366" s="169"/>
      <c r="AF366" s="170"/>
      <c r="AG366" s="171"/>
      <c r="AH366" s="172"/>
      <c r="AI366" s="172"/>
      <c r="AJ366" s="173"/>
      <c r="AK366" s="169"/>
      <c r="AL366" s="169"/>
      <c r="AM366" s="169"/>
      <c r="AN366" s="169"/>
    </row>
    <row r="367" spans="2:40" s="122" customFormat="1" ht="15.6" hidden="1" customHeight="1" outlineLevel="1">
      <c r="B367" s="230"/>
      <c r="C367" s="195"/>
      <c r="D367" s="196"/>
      <c r="E367" s="238"/>
      <c r="F367" s="239"/>
      <c r="G367" s="179">
        <f t="shared" si="129"/>
        <v>0</v>
      </c>
      <c r="H367" s="207" t="s">
        <v>142</v>
      </c>
      <c r="I367" s="181">
        <v>0</v>
      </c>
      <c r="J367" s="179">
        <f t="shared" si="113"/>
        <v>0</v>
      </c>
      <c r="K367" s="240"/>
      <c r="L367" s="241"/>
      <c r="M367" s="242"/>
      <c r="N367" s="186">
        <f t="shared" si="126"/>
        <v>0</v>
      </c>
      <c r="O367" s="187">
        <f t="shared" si="127"/>
        <v>0</v>
      </c>
      <c r="P367" s="188">
        <v>0</v>
      </c>
      <c r="Q367" s="189">
        <f t="shared" si="128"/>
        <v>0</v>
      </c>
      <c r="R367" s="243"/>
      <c r="S367" s="244"/>
      <c r="T367" s="181">
        <v>0</v>
      </c>
      <c r="U367" s="181">
        <v>0</v>
      </c>
      <c r="V367" s="192">
        <f t="shared" si="122"/>
        <v>1</v>
      </c>
      <c r="W367" s="193">
        <f t="shared" si="124"/>
        <v>0</v>
      </c>
      <c r="X367" s="193">
        <f t="shared" si="123"/>
        <v>0</v>
      </c>
      <c r="Y367" s="193">
        <f t="shared" si="125"/>
        <v>0</v>
      </c>
      <c r="Z367" s="193">
        <f t="shared" si="123"/>
        <v>0</v>
      </c>
      <c r="AB367" s="169"/>
      <c r="AC367" s="169"/>
      <c r="AD367" s="170"/>
      <c r="AE367" s="169"/>
      <c r="AF367" s="170"/>
      <c r="AG367" s="171"/>
      <c r="AH367" s="172"/>
      <c r="AI367" s="172"/>
      <c r="AJ367" s="173"/>
      <c r="AK367" s="169"/>
      <c r="AL367" s="169"/>
      <c r="AM367" s="169"/>
      <c r="AN367" s="169"/>
    </row>
    <row r="368" spans="2:40" s="122" customFormat="1" ht="15.6" hidden="1" customHeight="1" outlineLevel="1">
      <c r="B368" s="230"/>
      <c r="C368" s="195"/>
      <c r="D368" s="196"/>
      <c r="E368" s="238"/>
      <c r="F368" s="239"/>
      <c r="G368" s="179">
        <f t="shared" si="129"/>
        <v>0</v>
      </c>
      <c r="H368" s="207" t="s">
        <v>142</v>
      </c>
      <c r="I368" s="181">
        <v>0</v>
      </c>
      <c r="J368" s="179">
        <f t="shared" si="113"/>
        <v>0</v>
      </c>
      <c r="K368" s="240"/>
      <c r="L368" s="241"/>
      <c r="M368" s="242"/>
      <c r="N368" s="186">
        <f t="shared" si="126"/>
        <v>0</v>
      </c>
      <c r="O368" s="187">
        <f t="shared" si="127"/>
        <v>0</v>
      </c>
      <c r="P368" s="188">
        <v>0</v>
      </c>
      <c r="Q368" s="189">
        <f t="shared" si="128"/>
        <v>0</v>
      </c>
      <c r="R368" s="243"/>
      <c r="S368" s="244"/>
      <c r="T368" s="181">
        <v>0</v>
      </c>
      <c r="U368" s="181">
        <v>0</v>
      </c>
      <c r="V368" s="192">
        <f t="shared" si="122"/>
        <v>1</v>
      </c>
      <c r="W368" s="193">
        <f t="shared" si="124"/>
        <v>0</v>
      </c>
      <c r="X368" s="193">
        <f t="shared" si="123"/>
        <v>0</v>
      </c>
      <c r="Y368" s="193">
        <f t="shared" si="125"/>
        <v>0</v>
      </c>
      <c r="Z368" s="193">
        <f t="shared" si="123"/>
        <v>0</v>
      </c>
      <c r="AB368" s="169"/>
      <c r="AC368" s="169"/>
      <c r="AD368" s="170"/>
      <c r="AE368" s="169"/>
      <c r="AF368" s="170"/>
      <c r="AG368" s="171"/>
      <c r="AH368" s="172"/>
      <c r="AI368" s="172"/>
      <c r="AJ368" s="173"/>
      <c r="AK368" s="169"/>
      <c r="AL368" s="169"/>
      <c r="AM368" s="169"/>
      <c r="AN368" s="169"/>
    </row>
    <row r="369" spans="2:40" s="122" customFormat="1" ht="15.6" hidden="1" customHeight="1" outlineLevel="1">
      <c r="B369" s="230"/>
      <c r="C369" s="195"/>
      <c r="D369" s="196"/>
      <c r="E369" s="238"/>
      <c r="F369" s="239"/>
      <c r="G369" s="179">
        <f t="shared" si="129"/>
        <v>0</v>
      </c>
      <c r="H369" s="207" t="s">
        <v>142</v>
      </c>
      <c r="I369" s="181">
        <v>0</v>
      </c>
      <c r="J369" s="179">
        <f t="shared" si="113"/>
        <v>0</v>
      </c>
      <c r="K369" s="240"/>
      <c r="L369" s="241"/>
      <c r="M369" s="242"/>
      <c r="N369" s="186">
        <f t="shared" si="126"/>
        <v>0</v>
      </c>
      <c r="O369" s="187">
        <f t="shared" si="127"/>
        <v>0</v>
      </c>
      <c r="P369" s="188">
        <v>0</v>
      </c>
      <c r="Q369" s="189">
        <f t="shared" si="128"/>
        <v>0</v>
      </c>
      <c r="R369" s="243"/>
      <c r="S369" s="244"/>
      <c r="T369" s="181">
        <v>0</v>
      </c>
      <c r="U369" s="181">
        <v>0</v>
      </c>
      <c r="V369" s="192">
        <f t="shared" si="122"/>
        <v>1</v>
      </c>
      <c r="W369" s="193">
        <f t="shared" si="124"/>
        <v>0</v>
      </c>
      <c r="X369" s="193">
        <f t="shared" si="123"/>
        <v>0</v>
      </c>
      <c r="Y369" s="193">
        <f t="shared" si="125"/>
        <v>0</v>
      </c>
      <c r="Z369" s="193">
        <f t="shared" si="123"/>
        <v>0</v>
      </c>
      <c r="AB369" s="169"/>
      <c r="AC369" s="169"/>
      <c r="AD369" s="170"/>
      <c r="AE369" s="169"/>
      <c r="AF369" s="170"/>
      <c r="AG369" s="171"/>
      <c r="AH369" s="172"/>
      <c r="AI369" s="172"/>
      <c r="AJ369" s="173"/>
      <c r="AK369" s="169"/>
      <c r="AL369" s="169"/>
      <c r="AM369" s="169"/>
      <c r="AN369" s="169"/>
    </row>
    <row r="370" spans="2:40" s="122" customFormat="1" ht="15.6" hidden="1" customHeight="1" outlineLevel="1">
      <c r="B370" s="230"/>
      <c r="C370" s="195"/>
      <c r="D370" s="196"/>
      <c r="E370" s="238"/>
      <c r="F370" s="239"/>
      <c r="G370" s="179">
        <f t="shared" si="129"/>
        <v>0</v>
      </c>
      <c r="H370" s="207" t="s">
        <v>142</v>
      </c>
      <c r="I370" s="181">
        <v>0</v>
      </c>
      <c r="J370" s="179">
        <f t="shared" si="113"/>
        <v>0</v>
      </c>
      <c r="K370" s="240"/>
      <c r="L370" s="241"/>
      <c r="M370" s="242"/>
      <c r="N370" s="186">
        <f t="shared" si="126"/>
        <v>0</v>
      </c>
      <c r="O370" s="187">
        <f t="shared" si="127"/>
        <v>0</v>
      </c>
      <c r="P370" s="188">
        <v>0</v>
      </c>
      <c r="Q370" s="189">
        <f t="shared" si="128"/>
        <v>0</v>
      </c>
      <c r="R370" s="243"/>
      <c r="S370" s="244"/>
      <c r="T370" s="181">
        <v>0</v>
      </c>
      <c r="U370" s="181">
        <v>0</v>
      </c>
      <c r="V370" s="192">
        <f t="shared" si="122"/>
        <v>1</v>
      </c>
      <c r="W370" s="193">
        <f t="shared" si="124"/>
        <v>0</v>
      </c>
      <c r="X370" s="193">
        <f t="shared" si="123"/>
        <v>0</v>
      </c>
      <c r="Y370" s="193">
        <f t="shared" si="125"/>
        <v>0</v>
      </c>
      <c r="Z370" s="193">
        <f t="shared" si="123"/>
        <v>0</v>
      </c>
      <c r="AB370" s="169"/>
      <c r="AC370" s="169"/>
      <c r="AD370" s="170"/>
      <c r="AE370" s="169"/>
      <c r="AF370" s="170"/>
      <c r="AG370" s="171"/>
      <c r="AH370" s="172"/>
      <c r="AI370" s="172"/>
      <c r="AJ370" s="173"/>
      <c r="AK370" s="169"/>
      <c r="AL370" s="169"/>
      <c r="AM370" s="169"/>
      <c r="AN370" s="169"/>
    </row>
    <row r="371" spans="2:40" s="122" customFormat="1" ht="15.6" hidden="1" customHeight="1" outlineLevel="1">
      <c r="B371" s="230"/>
      <c r="C371" s="195"/>
      <c r="D371" s="196"/>
      <c r="E371" s="238"/>
      <c r="F371" s="239"/>
      <c r="G371" s="179">
        <f t="shared" si="129"/>
        <v>0</v>
      </c>
      <c r="H371" s="207" t="s">
        <v>142</v>
      </c>
      <c r="I371" s="181">
        <v>0</v>
      </c>
      <c r="J371" s="179">
        <f t="shared" si="113"/>
        <v>0</v>
      </c>
      <c r="K371" s="240"/>
      <c r="L371" s="241"/>
      <c r="M371" s="242"/>
      <c r="N371" s="186">
        <f t="shared" si="126"/>
        <v>0</v>
      </c>
      <c r="O371" s="187">
        <f t="shared" si="127"/>
        <v>0</v>
      </c>
      <c r="P371" s="188">
        <v>0</v>
      </c>
      <c r="Q371" s="189">
        <f t="shared" si="128"/>
        <v>0</v>
      </c>
      <c r="R371" s="243"/>
      <c r="S371" s="244"/>
      <c r="T371" s="181">
        <v>0</v>
      </c>
      <c r="U371" s="181">
        <v>0</v>
      </c>
      <c r="V371" s="192">
        <f t="shared" si="122"/>
        <v>1</v>
      </c>
      <c r="W371" s="193">
        <f t="shared" si="124"/>
        <v>0</v>
      </c>
      <c r="X371" s="193">
        <f t="shared" si="123"/>
        <v>0</v>
      </c>
      <c r="Y371" s="193">
        <f t="shared" si="125"/>
        <v>0</v>
      </c>
      <c r="Z371" s="193">
        <f t="shared" si="123"/>
        <v>0</v>
      </c>
      <c r="AB371" s="169"/>
      <c r="AC371" s="169"/>
      <c r="AD371" s="170"/>
      <c r="AE371" s="169"/>
      <c r="AF371" s="170"/>
      <c r="AG371" s="171"/>
      <c r="AH371" s="172"/>
      <c r="AI371" s="172"/>
      <c r="AJ371" s="173"/>
      <c r="AK371" s="169"/>
      <c r="AL371" s="169"/>
      <c r="AM371" s="169"/>
      <c r="AN371" s="169"/>
    </row>
    <row r="372" spans="2:40" s="122" customFormat="1" ht="15.6" hidden="1" customHeight="1" outlineLevel="1">
      <c r="B372" s="230"/>
      <c r="C372" s="195"/>
      <c r="D372" s="196"/>
      <c r="E372" s="238"/>
      <c r="F372" s="239"/>
      <c r="G372" s="179">
        <f t="shared" si="129"/>
        <v>0</v>
      </c>
      <c r="H372" s="207" t="s">
        <v>142</v>
      </c>
      <c r="I372" s="181">
        <v>0</v>
      </c>
      <c r="J372" s="179">
        <f t="shared" si="113"/>
        <v>0</v>
      </c>
      <c r="K372" s="240"/>
      <c r="L372" s="241"/>
      <c r="M372" s="242"/>
      <c r="N372" s="186">
        <f t="shared" si="126"/>
        <v>0</v>
      </c>
      <c r="O372" s="187">
        <f t="shared" si="127"/>
        <v>0</v>
      </c>
      <c r="P372" s="188">
        <v>0</v>
      </c>
      <c r="Q372" s="189">
        <f t="shared" si="128"/>
        <v>0</v>
      </c>
      <c r="R372" s="243"/>
      <c r="S372" s="244"/>
      <c r="T372" s="181">
        <v>0</v>
      </c>
      <c r="U372" s="181">
        <v>0</v>
      </c>
      <c r="V372" s="192">
        <f t="shared" si="122"/>
        <v>1</v>
      </c>
      <c r="W372" s="193">
        <f t="shared" si="124"/>
        <v>0</v>
      </c>
      <c r="X372" s="193">
        <f t="shared" si="123"/>
        <v>0</v>
      </c>
      <c r="Y372" s="193">
        <f t="shared" si="125"/>
        <v>0</v>
      </c>
      <c r="Z372" s="193">
        <f t="shared" si="123"/>
        <v>0</v>
      </c>
      <c r="AB372" s="169"/>
      <c r="AC372" s="169"/>
      <c r="AD372" s="170"/>
      <c r="AE372" s="169"/>
      <c r="AF372" s="170"/>
      <c r="AG372" s="171"/>
      <c r="AH372" s="172"/>
      <c r="AI372" s="172"/>
      <c r="AJ372" s="173"/>
      <c r="AK372" s="169"/>
      <c r="AL372" s="169"/>
      <c r="AM372" s="169"/>
      <c r="AN372" s="169"/>
    </row>
    <row r="373" spans="2:40" s="122" customFormat="1" ht="15.6" hidden="1" customHeight="1" outlineLevel="1">
      <c r="B373" s="230"/>
      <c r="C373" s="195"/>
      <c r="D373" s="196"/>
      <c r="E373" s="238"/>
      <c r="F373" s="239"/>
      <c r="G373" s="179">
        <f t="shared" si="129"/>
        <v>0</v>
      </c>
      <c r="H373" s="207" t="s">
        <v>142</v>
      </c>
      <c r="I373" s="181">
        <v>0</v>
      </c>
      <c r="J373" s="179">
        <f t="shared" si="113"/>
        <v>0</v>
      </c>
      <c r="K373" s="240"/>
      <c r="L373" s="241"/>
      <c r="M373" s="242"/>
      <c r="N373" s="186">
        <f t="shared" si="126"/>
        <v>0</v>
      </c>
      <c r="O373" s="187">
        <f t="shared" si="127"/>
        <v>0</v>
      </c>
      <c r="P373" s="188">
        <v>0</v>
      </c>
      <c r="Q373" s="189">
        <f t="shared" si="128"/>
        <v>0</v>
      </c>
      <c r="R373" s="243"/>
      <c r="S373" s="244"/>
      <c r="T373" s="181">
        <v>0</v>
      </c>
      <c r="U373" s="181">
        <v>0</v>
      </c>
      <c r="V373" s="192">
        <f t="shared" si="122"/>
        <v>1</v>
      </c>
      <c r="W373" s="193">
        <f t="shared" si="124"/>
        <v>0</v>
      </c>
      <c r="X373" s="193">
        <f t="shared" si="123"/>
        <v>0</v>
      </c>
      <c r="Y373" s="193">
        <f t="shared" si="125"/>
        <v>0</v>
      </c>
      <c r="Z373" s="193">
        <f t="shared" si="123"/>
        <v>0</v>
      </c>
      <c r="AB373" s="169"/>
      <c r="AC373" s="169"/>
      <c r="AD373" s="170"/>
      <c r="AE373" s="169"/>
      <c r="AF373" s="170"/>
      <c r="AG373" s="171"/>
      <c r="AH373" s="172"/>
      <c r="AI373" s="172"/>
      <c r="AJ373" s="173"/>
      <c r="AK373" s="169"/>
      <c r="AL373" s="169"/>
      <c r="AM373" s="169"/>
      <c r="AN373" s="169"/>
    </row>
    <row r="374" spans="2:40" s="122" customFormat="1" ht="15.6" hidden="1" customHeight="1" outlineLevel="1">
      <c r="B374" s="230"/>
      <c r="C374" s="195"/>
      <c r="D374" s="196"/>
      <c r="E374" s="238"/>
      <c r="F374" s="239"/>
      <c r="G374" s="179">
        <f t="shared" si="129"/>
        <v>0</v>
      </c>
      <c r="H374" s="207" t="s">
        <v>142</v>
      </c>
      <c r="I374" s="181">
        <v>0</v>
      </c>
      <c r="J374" s="179">
        <f t="shared" si="113"/>
        <v>0</v>
      </c>
      <c r="K374" s="240"/>
      <c r="L374" s="241"/>
      <c r="M374" s="242"/>
      <c r="N374" s="186">
        <f t="shared" si="126"/>
        <v>0</v>
      </c>
      <c r="O374" s="187">
        <f t="shared" si="127"/>
        <v>0</v>
      </c>
      <c r="P374" s="188">
        <v>0</v>
      </c>
      <c r="Q374" s="189">
        <f t="shared" si="128"/>
        <v>0</v>
      </c>
      <c r="R374" s="243"/>
      <c r="S374" s="244"/>
      <c r="T374" s="181">
        <v>0</v>
      </c>
      <c r="U374" s="181">
        <v>0</v>
      </c>
      <c r="V374" s="192">
        <f t="shared" si="122"/>
        <v>1</v>
      </c>
      <c r="W374" s="193">
        <f t="shared" si="124"/>
        <v>0</v>
      </c>
      <c r="X374" s="193">
        <f t="shared" si="123"/>
        <v>0</v>
      </c>
      <c r="Y374" s="193">
        <f t="shared" si="125"/>
        <v>0</v>
      </c>
      <c r="Z374" s="193">
        <f t="shared" si="123"/>
        <v>0</v>
      </c>
      <c r="AB374" s="169"/>
      <c r="AC374" s="169"/>
      <c r="AD374" s="170"/>
      <c r="AE374" s="169"/>
      <c r="AF374" s="170"/>
      <c r="AG374" s="171"/>
      <c r="AH374" s="172"/>
      <c r="AI374" s="172"/>
      <c r="AJ374" s="173"/>
      <c r="AK374" s="169"/>
      <c r="AL374" s="169"/>
      <c r="AM374" s="169"/>
      <c r="AN374" s="169"/>
    </row>
    <row r="375" spans="2:40" s="122" customFormat="1" ht="15.6" hidden="1" customHeight="1" outlineLevel="1">
      <c r="B375" s="230"/>
      <c r="C375" s="195"/>
      <c r="D375" s="196"/>
      <c r="E375" s="238"/>
      <c r="F375" s="239"/>
      <c r="G375" s="179">
        <f>IF(AND(F375&lt;&gt;0,$D$31&lt;&gt;0),F375/$D$31,0)</f>
        <v>0</v>
      </c>
      <c r="H375" s="207" t="s">
        <v>142</v>
      </c>
      <c r="I375" s="181">
        <v>0</v>
      </c>
      <c r="J375" s="179">
        <f t="shared" si="113"/>
        <v>0</v>
      </c>
      <c r="K375" s="240"/>
      <c r="L375" s="241"/>
      <c r="M375" s="242"/>
      <c r="N375" s="186">
        <f t="shared" si="126"/>
        <v>0</v>
      </c>
      <c r="O375" s="187">
        <f t="shared" si="127"/>
        <v>0</v>
      </c>
      <c r="P375" s="188">
        <v>0</v>
      </c>
      <c r="Q375" s="189">
        <f t="shared" si="128"/>
        <v>0</v>
      </c>
      <c r="R375" s="243"/>
      <c r="S375" s="244"/>
      <c r="T375" s="181">
        <v>0</v>
      </c>
      <c r="U375" s="181">
        <v>0</v>
      </c>
      <c r="V375" s="192">
        <f t="shared" si="122"/>
        <v>1</v>
      </c>
      <c r="W375" s="193">
        <f t="shared" si="124"/>
        <v>0</v>
      </c>
      <c r="X375" s="193">
        <f t="shared" si="123"/>
        <v>0</v>
      </c>
      <c r="Y375" s="193">
        <f t="shared" si="125"/>
        <v>0</v>
      </c>
      <c r="Z375" s="193">
        <f t="shared" si="123"/>
        <v>0</v>
      </c>
      <c r="AB375" s="169"/>
      <c r="AC375" s="169"/>
      <c r="AD375" s="170"/>
      <c r="AE375" s="169"/>
      <c r="AF375" s="170"/>
      <c r="AG375" s="171"/>
      <c r="AH375" s="172"/>
      <c r="AI375" s="172"/>
      <c r="AJ375" s="173"/>
      <c r="AK375" s="169"/>
      <c r="AL375" s="169"/>
      <c r="AM375" s="169"/>
      <c r="AN375" s="169"/>
    </row>
    <row r="376" spans="2:40" s="122" customFormat="1" ht="15.6" hidden="1" customHeight="1" outlineLevel="1">
      <c r="B376" s="230"/>
      <c r="C376" s="195"/>
      <c r="D376" s="196"/>
      <c r="E376" s="238"/>
      <c r="F376" s="239"/>
      <c r="G376" s="179">
        <f>IF(AND(F376&lt;&gt;0,$D$31&lt;&gt;0),F376/$D$31,0)</f>
        <v>0</v>
      </c>
      <c r="H376" s="207" t="s">
        <v>142</v>
      </c>
      <c r="I376" s="181">
        <v>0</v>
      </c>
      <c r="J376" s="179">
        <f t="shared" si="113"/>
        <v>0</v>
      </c>
      <c r="K376" s="240"/>
      <c r="L376" s="241"/>
      <c r="M376" s="242"/>
      <c r="N376" s="186">
        <f t="shared" si="126"/>
        <v>0</v>
      </c>
      <c r="O376" s="187">
        <f t="shared" si="127"/>
        <v>0</v>
      </c>
      <c r="P376" s="188">
        <v>0</v>
      </c>
      <c r="Q376" s="189">
        <f t="shared" si="128"/>
        <v>0</v>
      </c>
      <c r="R376" s="243"/>
      <c r="S376" s="244"/>
      <c r="T376" s="181">
        <v>0</v>
      </c>
      <c r="U376" s="181">
        <v>0</v>
      </c>
      <c r="V376" s="192">
        <f t="shared" si="122"/>
        <v>1</v>
      </c>
      <c r="W376" s="193">
        <f t="shared" si="124"/>
        <v>0</v>
      </c>
      <c r="X376" s="193">
        <f t="shared" si="123"/>
        <v>0</v>
      </c>
      <c r="Y376" s="193">
        <f t="shared" si="125"/>
        <v>0</v>
      </c>
      <c r="Z376" s="193">
        <f t="shared" si="123"/>
        <v>0</v>
      </c>
      <c r="AB376" s="169"/>
      <c r="AC376" s="169"/>
      <c r="AD376" s="170"/>
      <c r="AE376" s="169"/>
      <c r="AF376" s="170"/>
      <c r="AG376" s="171"/>
      <c r="AH376" s="172"/>
      <c r="AI376" s="172"/>
      <c r="AJ376" s="173"/>
      <c r="AK376" s="169"/>
      <c r="AL376" s="169"/>
      <c r="AM376" s="169"/>
      <c r="AN376" s="169"/>
    </row>
    <row r="377" spans="2:40" s="122" customFormat="1" ht="15.6" hidden="1" customHeight="1" outlineLevel="1">
      <c r="B377" s="230"/>
      <c r="C377" s="195"/>
      <c r="D377" s="196"/>
      <c r="E377" s="238"/>
      <c r="F377" s="239"/>
      <c r="G377" s="179">
        <f>IF(AND(F377&lt;&gt;0,$D$31&lt;&gt;0),F377/$D$31,0)</f>
        <v>0</v>
      </c>
      <c r="H377" s="207" t="s">
        <v>142</v>
      </c>
      <c r="I377" s="181">
        <v>0</v>
      </c>
      <c r="J377" s="179">
        <f t="shared" si="113"/>
        <v>0</v>
      </c>
      <c r="K377" s="240"/>
      <c r="L377" s="241"/>
      <c r="M377" s="242"/>
      <c r="N377" s="186">
        <f t="shared" si="126"/>
        <v>0</v>
      </c>
      <c r="O377" s="187">
        <f t="shared" si="127"/>
        <v>0</v>
      </c>
      <c r="P377" s="188">
        <v>0</v>
      </c>
      <c r="Q377" s="189">
        <f t="shared" si="128"/>
        <v>0</v>
      </c>
      <c r="R377" s="243"/>
      <c r="S377" s="244"/>
      <c r="T377" s="181">
        <v>0</v>
      </c>
      <c r="U377" s="181">
        <v>0</v>
      </c>
      <c r="V377" s="192">
        <f t="shared" si="122"/>
        <v>1</v>
      </c>
      <c r="W377" s="193">
        <f t="shared" si="124"/>
        <v>0</v>
      </c>
      <c r="X377" s="193">
        <f t="shared" si="123"/>
        <v>0</v>
      </c>
      <c r="Y377" s="193">
        <f t="shared" si="125"/>
        <v>0</v>
      </c>
      <c r="Z377" s="193">
        <f t="shared" si="123"/>
        <v>0</v>
      </c>
      <c r="AB377" s="169"/>
      <c r="AC377" s="169"/>
      <c r="AD377" s="170"/>
      <c r="AE377" s="169"/>
      <c r="AF377" s="170"/>
      <c r="AG377" s="171"/>
      <c r="AH377" s="172"/>
      <c r="AI377" s="172"/>
      <c r="AJ377" s="173"/>
      <c r="AK377" s="169"/>
      <c r="AL377" s="169"/>
      <c r="AM377" s="169"/>
      <c r="AN377" s="169"/>
    </row>
    <row r="378" spans="2:40" s="122" customFormat="1" ht="15.6" hidden="1" customHeight="1" outlineLevel="1">
      <c r="B378" s="230"/>
      <c r="C378" s="195"/>
      <c r="D378" s="196"/>
      <c r="E378" s="238"/>
      <c r="F378" s="239"/>
      <c r="G378" s="179">
        <f t="shared" ref="G378:G380" si="130">IF(AND(F378&lt;&gt;0,$D$31&lt;&gt;0),F378/$D$31,0)</f>
        <v>0</v>
      </c>
      <c r="H378" s="207" t="s">
        <v>142</v>
      </c>
      <c r="I378" s="181">
        <v>0</v>
      </c>
      <c r="J378" s="179">
        <f t="shared" si="113"/>
        <v>0</v>
      </c>
      <c r="K378" s="240"/>
      <c r="L378" s="241"/>
      <c r="M378" s="242"/>
      <c r="N378" s="186">
        <f t="shared" si="126"/>
        <v>0</v>
      </c>
      <c r="O378" s="187">
        <f t="shared" si="127"/>
        <v>0</v>
      </c>
      <c r="P378" s="188">
        <v>0</v>
      </c>
      <c r="Q378" s="189">
        <f t="shared" si="128"/>
        <v>0</v>
      </c>
      <c r="R378" s="243"/>
      <c r="S378" s="244"/>
      <c r="T378" s="181">
        <v>0</v>
      </c>
      <c r="U378" s="181">
        <v>0</v>
      </c>
      <c r="V378" s="192">
        <f t="shared" si="122"/>
        <v>1</v>
      </c>
      <c r="W378" s="193">
        <f t="shared" si="124"/>
        <v>0</v>
      </c>
      <c r="X378" s="193">
        <f t="shared" si="123"/>
        <v>0</v>
      </c>
      <c r="Y378" s="193">
        <f t="shared" si="125"/>
        <v>0</v>
      </c>
      <c r="Z378" s="193">
        <f t="shared" si="123"/>
        <v>0</v>
      </c>
      <c r="AB378" s="169"/>
      <c r="AC378" s="169"/>
      <c r="AD378" s="170"/>
      <c r="AE378" s="169"/>
      <c r="AF378" s="170"/>
      <c r="AG378" s="171"/>
      <c r="AH378" s="172"/>
      <c r="AI378" s="172"/>
      <c r="AJ378" s="173"/>
      <c r="AK378" s="169"/>
      <c r="AL378" s="169"/>
      <c r="AM378" s="169"/>
      <c r="AN378" s="169"/>
    </row>
    <row r="379" spans="2:40" s="122" customFormat="1" ht="15.6" hidden="1" customHeight="1" outlineLevel="1">
      <c r="B379" s="230"/>
      <c r="C379" s="195"/>
      <c r="D379" s="196"/>
      <c r="E379" s="238"/>
      <c r="F379" s="239"/>
      <c r="G379" s="179">
        <f t="shared" si="130"/>
        <v>0</v>
      </c>
      <c r="H379" s="207" t="s">
        <v>142</v>
      </c>
      <c r="I379" s="181">
        <v>0</v>
      </c>
      <c r="J379" s="179">
        <f t="shared" si="113"/>
        <v>0</v>
      </c>
      <c r="K379" s="240"/>
      <c r="L379" s="241"/>
      <c r="M379" s="242"/>
      <c r="N379" s="186">
        <f t="shared" si="126"/>
        <v>0</v>
      </c>
      <c r="O379" s="187">
        <f t="shared" si="127"/>
        <v>0</v>
      </c>
      <c r="P379" s="188">
        <v>0</v>
      </c>
      <c r="Q379" s="189">
        <f t="shared" si="128"/>
        <v>0</v>
      </c>
      <c r="R379" s="243"/>
      <c r="S379" s="244"/>
      <c r="T379" s="181">
        <v>0</v>
      </c>
      <c r="U379" s="181">
        <v>0</v>
      </c>
      <c r="V379" s="192">
        <f t="shared" si="122"/>
        <v>1</v>
      </c>
      <c r="W379" s="193">
        <f t="shared" si="124"/>
        <v>0</v>
      </c>
      <c r="X379" s="193">
        <f t="shared" si="123"/>
        <v>0</v>
      </c>
      <c r="Y379" s="193">
        <f t="shared" si="125"/>
        <v>0</v>
      </c>
      <c r="Z379" s="193">
        <f t="shared" si="123"/>
        <v>0</v>
      </c>
      <c r="AB379" s="169"/>
      <c r="AC379" s="169"/>
      <c r="AD379" s="170"/>
      <c r="AE379" s="169"/>
      <c r="AF379" s="170"/>
      <c r="AG379" s="171"/>
      <c r="AH379" s="172"/>
      <c r="AI379" s="172"/>
      <c r="AJ379" s="173"/>
      <c r="AK379" s="169"/>
      <c r="AL379" s="169"/>
      <c r="AM379" s="169"/>
      <c r="AN379" s="169"/>
    </row>
    <row r="380" spans="2:40" s="122" customFormat="1" ht="15.6" hidden="1" customHeight="1" outlineLevel="1">
      <c r="B380" s="231"/>
      <c r="C380" s="200"/>
      <c r="D380" s="201"/>
      <c r="E380" s="238"/>
      <c r="F380" s="239"/>
      <c r="G380" s="179">
        <f t="shared" si="130"/>
        <v>0</v>
      </c>
      <c r="H380" s="207" t="s">
        <v>142</v>
      </c>
      <c r="I380" s="181">
        <v>0</v>
      </c>
      <c r="J380" s="179">
        <f t="shared" si="113"/>
        <v>0</v>
      </c>
      <c r="K380" s="240"/>
      <c r="L380" s="241"/>
      <c r="M380" s="242"/>
      <c r="N380" s="186">
        <f t="shared" si="126"/>
        <v>0</v>
      </c>
      <c r="O380" s="187">
        <f t="shared" si="127"/>
        <v>0</v>
      </c>
      <c r="P380" s="188">
        <v>0</v>
      </c>
      <c r="Q380" s="189">
        <f t="shared" si="128"/>
        <v>0</v>
      </c>
      <c r="R380" s="243"/>
      <c r="S380" s="244"/>
      <c r="T380" s="181">
        <v>0</v>
      </c>
      <c r="U380" s="181">
        <v>0</v>
      </c>
      <c r="V380" s="192">
        <f t="shared" si="122"/>
        <v>1</v>
      </c>
      <c r="W380" s="193">
        <f t="shared" si="124"/>
        <v>0</v>
      </c>
      <c r="X380" s="193">
        <f t="shared" si="123"/>
        <v>0</v>
      </c>
      <c r="Y380" s="193">
        <f t="shared" si="125"/>
        <v>0</v>
      </c>
      <c r="Z380" s="193">
        <f t="shared" si="123"/>
        <v>0</v>
      </c>
      <c r="AB380" s="169"/>
      <c r="AC380" s="169"/>
      <c r="AD380" s="170"/>
      <c r="AE380" s="169"/>
      <c r="AF380" s="170"/>
      <c r="AG380" s="171"/>
      <c r="AH380" s="172"/>
      <c r="AI380" s="172"/>
      <c r="AJ380" s="173"/>
      <c r="AK380" s="169"/>
      <c r="AL380" s="169"/>
      <c r="AM380" s="169"/>
      <c r="AN380" s="169"/>
    </row>
    <row r="381" spans="2:40" s="122" customFormat="1" ht="47.45" customHeight="1" collapsed="1">
      <c r="B381" s="227">
        <v>8</v>
      </c>
      <c r="C381" s="245" t="s">
        <v>201</v>
      </c>
      <c r="D381" s="246"/>
      <c r="E381" s="247" t="s">
        <v>142</v>
      </c>
      <c r="F381" s="248">
        <f>SUM(F382:F401)</f>
        <v>325.94</v>
      </c>
      <c r="G381" s="206">
        <f>IF(AND(F381&lt;&gt;0,$D$31&lt;&gt;0),F381/$D$31,0)</f>
        <v>0.11067572156196943</v>
      </c>
      <c r="H381" s="249" t="s">
        <v>142</v>
      </c>
      <c r="I381" s="250" t="s">
        <v>142</v>
      </c>
      <c r="J381" s="209">
        <f>SUM(J382:J401)</f>
        <v>15.650099999999998</v>
      </c>
      <c r="K381" s="251" t="s">
        <v>142</v>
      </c>
      <c r="L381" s="252" t="s">
        <v>142</v>
      </c>
      <c r="M381" s="253" t="s">
        <v>142</v>
      </c>
      <c r="N381" s="213" t="s">
        <v>142</v>
      </c>
      <c r="O381" s="214">
        <f>SUM(O382:O401)</f>
        <v>0</v>
      </c>
      <c r="P381" s="254" t="s">
        <v>142</v>
      </c>
      <c r="Q381" s="216">
        <f>SUM(Q382:Q401)</f>
        <v>0</v>
      </c>
      <c r="R381" s="255" t="s">
        <v>142</v>
      </c>
      <c r="S381" s="256" t="s">
        <v>142</v>
      </c>
      <c r="T381" s="219">
        <f>IF(W381&lt;&gt;0,W381/($F$434+$O$434),0)</f>
        <v>0</v>
      </c>
      <c r="U381" s="219" t="e">
        <f>IF(Y381&lt;&gt;0,Y381/($F$434+$O$434),0)</f>
        <v>#DIV/0!</v>
      </c>
      <c r="V381" s="220" t="e">
        <f t="shared" si="122"/>
        <v>#DIV/0!</v>
      </c>
      <c r="W381" s="221">
        <f>SUM(W382:W401)</f>
        <v>0</v>
      </c>
      <c r="X381" s="221">
        <f t="shared" si="123"/>
        <v>0</v>
      </c>
      <c r="Y381" s="221">
        <f>SUM(Y382:Y401)</f>
        <v>273.2</v>
      </c>
      <c r="Z381" s="221">
        <f t="shared" si="123"/>
        <v>9.2767402376910016E-2</v>
      </c>
      <c r="AB381" s="169"/>
      <c r="AC381" s="169"/>
      <c r="AD381" s="170"/>
      <c r="AE381" s="169"/>
      <c r="AF381" s="170"/>
      <c r="AG381" s="171"/>
      <c r="AH381" s="172"/>
      <c r="AI381" s="172"/>
      <c r="AJ381" s="173"/>
      <c r="AK381" s="169"/>
      <c r="AL381" s="169"/>
      <c r="AM381" s="169"/>
      <c r="AN381" s="169"/>
    </row>
    <row r="382" spans="2:40" s="122" customFormat="1" ht="16.149999999999999" hidden="1" customHeight="1" outlineLevel="1">
      <c r="B382" s="229">
        <v>8</v>
      </c>
      <c r="C382" s="175" t="s">
        <v>201</v>
      </c>
      <c r="D382" s="176"/>
      <c r="E382" s="238"/>
      <c r="F382" s="239"/>
      <c r="G382" s="179">
        <f>IF(AND(F382&lt;&gt;0,$D$31&lt;&gt;0),F382/$D$31,0)</f>
        <v>0</v>
      </c>
      <c r="H382" s="249" t="s">
        <v>142</v>
      </c>
      <c r="I382" s="181">
        <v>0</v>
      </c>
      <c r="J382" s="179">
        <f t="shared" si="113"/>
        <v>0</v>
      </c>
      <c r="K382" s="240"/>
      <c r="L382" s="241"/>
      <c r="M382" s="242"/>
      <c r="N382" s="186">
        <f>IF(M382&lt;&gt;0,INT(59/M382),0)</f>
        <v>0</v>
      </c>
      <c r="O382" s="187">
        <f>F382*N382</f>
        <v>0</v>
      </c>
      <c r="P382" s="188">
        <v>0</v>
      </c>
      <c r="Q382" s="189">
        <f>O382*P382</f>
        <v>0</v>
      </c>
      <c r="R382" s="243"/>
      <c r="S382" s="244"/>
      <c r="T382" s="181">
        <v>0</v>
      </c>
      <c r="U382" s="181">
        <v>0</v>
      </c>
      <c r="V382" s="192">
        <f t="shared" si="122"/>
        <v>1</v>
      </c>
      <c r="W382" s="193">
        <f t="shared" si="124"/>
        <v>0</v>
      </c>
      <c r="X382" s="193">
        <f t="shared" si="123"/>
        <v>0</v>
      </c>
      <c r="Y382" s="193">
        <f t="shared" si="125"/>
        <v>0</v>
      </c>
      <c r="Z382" s="193">
        <f t="shared" si="123"/>
        <v>0</v>
      </c>
      <c r="AB382" s="169"/>
      <c r="AC382" s="169"/>
      <c r="AD382" s="170"/>
      <c r="AE382" s="169"/>
      <c r="AF382" s="170"/>
      <c r="AG382" s="171"/>
      <c r="AH382" s="172"/>
      <c r="AI382" s="172"/>
      <c r="AJ382" s="173"/>
      <c r="AK382" s="169"/>
      <c r="AL382" s="169"/>
      <c r="AM382" s="169"/>
      <c r="AN382" s="169"/>
    </row>
    <row r="383" spans="2:40" s="122" customFormat="1" ht="16.149999999999999" hidden="1" customHeight="1" outlineLevel="1">
      <c r="B383" s="230"/>
      <c r="C383" s="195"/>
      <c r="D383" s="196"/>
      <c r="E383" s="238"/>
      <c r="F383" s="239"/>
      <c r="G383" s="179">
        <f>IF(AND(F383&lt;&gt;0,$D$31&lt;&gt;0),F383/$D$31,0)</f>
        <v>0</v>
      </c>
      <c r="H383" s="249" t="s">
        <v>142</v>
      </c>
      <c r="I383" s="181">
        <v>0</v>
      </c>
      <c r="J383" s="179">
        <f t="shared" si="113"/>
        <v>0</v>
      </c>
      <c r="K383" s="240"/>
      <c r="L383" s="241"/>
      <c r="M383" s="242"/>
      <c r="N383" s="186">
        <f t="shared" ref="N383:N401" si="131">IF(M383&lt;&gt;0,INT(59/M383),0)</f>
        <v>0</v>
      </c>
      <c r="O383" s="187">
        <f t="shared" ref="O383:O400" si="132">F383*N383</f>
        <v>0</v>
      </c>
      <c r="P383" s="188">
        <v>0</v>
      </c>
      <c r="Q383" s="189">
        <f t="shared" ref="Q383:Q400" si="133">O383*P383</f>
        <v>0</v>
      </c>
      <c r="R383" s="243"/>
      <c r="S383" s="244"/>
      <c r="T383" s="181">
        <v>0</v>
      </c>
      <c r="U383" s="181">
        <v>0</v>
      </c>
      <c r="V383" s="192">
        <f t="shared" si="122"/>
        <v>1</v>
      </c>
      <c r="W383" s="193">
        <f t="shared" si="124"/>
        <v>0</v>
      </c>
      <c r="X383" s="193">
        <f t="shared" si="123"/>
        <v>0</v>
      </c>
      <c r="Y383" s="193">
        <f t="shared" si="125"/>
        <v>0</v>
      </c>
      <c r="Z383" s="193">
        <f t="shared" si="123"/>
        <v>0</v>
      </c>
      <c r="AB383" s="169"/>
      <c r="AC383" s="169"/>
      <c r="AD383" s="170"/>
      <c r="AE383" s="169"/>
      <c r="AF383" s="170"/>
      <c r="AG383" s="171"/>
      <c r="AH383" s="172"/>
      <c r="AI383" s="172"/>
      <c r="AJ383" s="173"/>
      <c r="AK383" s="169"/>
      <c r="AL383" s="169"/>
      <c r="AM383" s="169"/>
      <c r="AN383" s="169"/>
    </row>
    <row r="384" spans="2:40" s="122" customFormat="1" ht="16.149999999999999" hidden="1" customHeight="1" outlineLevel="1">
      <c r="B384" s="230"/>
      <c r="C384" s="195"/>
      <c r="D384" s="196"/>
      <c r="E384" s="238"/>
      <c r="F384" s="239"/>
      <c r="G384" s="179">
        <f>IF(AND(F384&lt;&gt;0,$D$31&lt;&gt;0),F384/$D$31,0)</f>
        <v>0</v>
      </c>
      <c r="H384" s="249" t="s">
        <v>142</v>
      </c>
      <c r="I384" s="181">
        <v>0</v>
      </c>
      <c r="J384" s="179">
        <f t="shared" si="113"/>
        <v>0</v>
      </c>
      <c r="K384" s="240"/>
      <c r="L384" s="241"/>
      <c r="M384" s="242"/>
      <c r="N384" s="186">
        <f t="shared" si="131"/>
        <v>0</v>
      </c>
      <c r="O384" s="187">
        <f t="shared" si="132"/>
        <v>0</v>
      </c>
      <c r="P384" s="188">
        <v>0</v>
      </c>
      <c r="Q384" s="189">
        <f t="shared" si="133"/>
        <v>0</v>
      </c>
      <c r="R384" s="243"/>
      <c r="S384" s="244"/>
      <c r="T384" s="181">
        <v>0</v>
      </c>
      <c r="U384" s="181">
        <v>0</v>
      </c>
      <c r="V384" s="192">
        <f t="shared" si="122"/>
        <v>1</v>
      </c>
      <c r="W384" s="193">
        <f t="shared" si="124"/>
        <v>0</v>
      </c>
      <c r="X384" s="193">
        <f t="shared" si="123"/>
        <v>0</v>
      </c>
      <c r="Y384" s="193">
        <f t="shared" si="125"/>
        <v>0</v>
      </c>
      <c r="Z384" s="193">
        <f t="shared" si="123"/>
        <v>0</v>
      </c>
      <c r="AB384" s="169"/>
      <c r="AC384" s="169"/>
      <c r="AD384" s="170"/>
      <c r="AE384" s="169"/>
      <c r="AF384" s="170"/>
      <c r="AG384" s="171"/>
      <c r="AH384" s="172"/>
      <c r="AI384" s="172"/>
      <c r="AJ384" s="173"/>
      <c r="AK384" s="169"/>
      <c r="AL384" s="169"/>
      <c r="AM384" s="169"/>
      <c r="AN384" s="169"/>
    </row>
    <row r="385" spans="2:40" s="122" customFormat="1" ht="16.149999999999999" hidden="1" customHeight="1" outlineLevel="1">
      <c r="B385" s="230"/>
      <c r="C385" s="195"/>
      <c r="D385" s="196"/>
      <c r="E385" s="238"/>
      <c r="F385" s="239"/>
      <c r="G385" s="179">
        <f t="shared" ref="G385:G402" si="134">IF(AND(F385&lt;&gt;0,$D$31&lt;&gt;0),F385/$D$31,0)</f>
        <v>0</v>
      </c>
      <c r="H385" s="249" t="s">
        <v>142</v>
      </c>
      <c r="I385" s="181">
        <v>0</v>
      </c>
      <c r="J385" s="179">
        <f t="shared" si="113"/>
        <v>0</v>
      </c>
      <c r="K385" s="240"/>
      <c r="L385" s="241"/>
      <c r="M385" s="242"/>
      <c r="N385" s="186">
        <f t="shared" si="131"/>
        <v>0</v>
      </c>
      <c r="O385" s="187">
        <f t="shared" si="132"/>
        <v>0</v>
      </c>
      <c r="P385" s="188">
        <v>0</v>
      </c>
      <c r="Q385" s="189">
        <f t="shared" si="133"/>
        <v>0</v>
      </c>
      <c r="R385" s="243"/>
      <c r="S385" s="244"/>
      <c r="T385" s="181">
        <v>0</v>
      </c>
      <c r="U385" s="181">
        <v>0</v>
      </c>
      <c r="V385" s="192">
        <f t="shared" si="122"/>
        <v>1</v>
      </c>
      <c r="W385" s="193">
        <f t="shared" si="124"/>
        <v>0</v>
      </c>
      <c r="X385" s="193">
        <f t="shared" si="123"/>
        <v>0</v>
      </c>
      <c r="Y385" s="193">
        <f t="shared" si="125"/>
        <v>0</v>
      </c>
      <c r="Z385" s="193">
        <f t="shared" si="123"/>
        <v>0</v>
      </c>
      <c r="AB385" s="169"/>
      <c r="AC385" s="169"/>
      <c r="AD385" s="170"/>
      <c r="AE385" s="169"/>
      <c r="AF385" s="170"/>
      <c r="AG385" s="171"/>
      <c r="AH385" s="172"/>
      <c r="AI385" s="172"/>
      <c r="AJ385" s="173"/>
      <c r="AK385" s="169"/>
      <c r="AL385" s="169"/>
      <c r="AM385" s="169"/>
      <c r="AN385" s="169"/>
    </row>
    <row r="386" spans="2:40" s="122" customFormat="1" ht="16.149999999999999" hidden="1" customHeight="1" outlineLevel="1">
      <c r="B386" s="230"/>
      <c r="C386" s="195"/>
      <c r="D386" s="196"/>
      <c r="E386" s="238"/>
      <c r="F386" s="239"/>
      <c r="G386" s="179">
        <f t="shared" si="134"/>
        <v>0</v>
      </c>
      <c r="H386" s="249" t="s">
        <v>142</v>
      </c>
      <c r="I386" s="181">
        <v>0</v>
      </c>
      <c r="J386" s="179">
        <f t="shared" si="113"/>
        <v>0</v>
      </c>
      <c r="K386" s="240"/>
      <c r="L386" s="241"/>
      <c r="M386" s="242"/>
      <c r="N386" s="186">
        <f t="shared" si="131"/>
        <v>0</v>
      </c>
      <c r="O386" s="187">
        <f t="shared" si="132"/>
        <v>0</v>
      </c>
      <c r="P386" s="188">
        <v>0</v>
      </c>
      <c r="Q386" s="189">
        <f t="shared" si="133"/>
        <v>0</v>
      </c>
      <c r="R386" s="243"/>
      <c r="S386" s="244"/>
      <c r="T386" s="181">
        <v>0</v>
      </c>
      <c r="U386" s="181">
        <v>0</v>
      </c>
      <c r="V386" s="192">
        <f t="shared" si="122"/>
        <v>1</v>
      </c>
      <c r="W386" s="193">
        <f t="shared" si="124"/>
        <v>0</v>
      </c>
      <c r="X386" s="193">
        <f t="shared" si="123"/>
        <v>0</v>
      </c>
      <c r="Y386" s="193">
        <f t="shared" si="125"/>
        <v>0</v>
      </c>
      <c r="Z386" s="193">
        <f t="shared" si="123"/>
        <v>0</v>
      </c>
      <c r="AB386" s="169"/>
      <c r="AC386" s="169"/>
      <c r="AD386" s="170"/>
      <c r="AE386" s="169"/>
      <c r="AF386" s="170"/>
      <c r="AG386" s="171"/>
      <c r="AH386" s="172"/>
      <c r="AI386" s="172"/>
      <c r="AJ386" s="173"/>
      <c r="AK386" s="169"/>
      <c r="AL386" s="169"/>
      <c r="AM386" s="169"/>
      <c r="AN386" s="169"/>
    </row>
    <row r="387" spans="2:40" s="122" customFormat="1" ht="16.149999999999999" hidden="1" customHeight="1" outlineLevel="1">
      <c r="B387" s="230"/>
      <c r="C387" s="195"/>
      <c r="D387" s="196"/>
      <c r="E387" s="238"/>
      <c r="F387" s="239"/>
      <c r="G387" s="179">
        <f t="shared" si="134"/>
        <v>0</v>
      </c>
      <c r="H387" s="249" t="s">
        <v>142</v>
      </c>
      <c r="I387" s="181">
        <v>0</v>
      </c>
      <c r="J387" s="179">
        <f t="shared" si="113"/>
        <v>0</v>
      </c>
      <c r="K387" s="240"/>
      <c r="L387" s="241"/>
      <c r="M387" s="242"/>
      <c r="N387" s="186">
        <f t="shared" si="131"/>
        <v>0</v>
      </c>
      <c r="O387" s="187">
        <f t="shared" si="132"/>
        <v>0</v>
      </c>
      <c r="P387" s="188">
        <v>0</v>
      </c>
      <c r="Q387" s="189">
        <f t="shared" si="133"/>
        <v>0</v>
      </c>
      <c r="R387" s="243"/>
      <c r="S387" s="244"/>
      <c r="T387" s="181">
        <v>0</v>
      </c>
      <c r="U387" s="181">
        <v>0</v>
      </c>
      <c r="V387" s="192">
        <f t="shared" si="122"/>
        <v>1</v>
      </c>
      <c r="W387" s="193">
        <f t="shared" si="124"/>
        <v>0</v>
      </c>
      <c r="X387" s="193">
        <f t="shared" si="123"/>
        <v>0</v>
      </c>
      <c r="Y387" s="193">
        <f t="shared" si="125"/>
        <v>0</v>
      </c>
      <c r="Z387" s="193">
        <f t="shared" si="123"/>
        <v>0</v>
      </c>
      <c r="AB387" s="169"/>
      <c r="AC387" s="169"/>
      <c r="AD387" s="170"/>
      <c r="AE387" s="169"/>
      <c r="AF387" s="170"/>
      <c r="AG387" s="171"/>
      <c r="AH387" s="172"/>
      <c r="AI387" s="172"/>
      <c r="AJ387" s="173"/>
      <c r="AK387" s="169"/>
      <c r="AL387" s="169"/>
      <c r="AM387" s="169"/>
      <c r="AN387" s="169"/>
    </row>
    <row r="388" spans="2:40" s="122" customFormat="1" ht="16.149999999999999" hidden="1" customHeight="1" outlineLevel="1">
      <c r="B388" s="230"/>
      <c r="C388" s="195"/>
      <c r="D388" s="196"/>
      <c r="E388" s="238"/>
      <c r="F388" s="239"/>
      <c r="G388" s="179">
        <f t="shared" si="134"/>
        <v>0</v>
      </c>
      <c r="H388" s="249" t="s">
        <v>142</v>
      </c>
      <c r="I388" s="181">
        <v>0</v>
      </c>
      <c r="J388" s="179">
        <f t="shared" si="113"/>
        <v>0</v>
      </c>
      <c r="K388" s="240"/>
      <c r="L388" s="241"/>
      <c r="M388" s="242"/>
      <c r="N388" s="186">
        <f t="shared" si="131"/>
        <v>0</v>
      </c>
      <c r="O388" s="187">
        <f t="shared" si="132"/>
        <v>0</v>
      </c>
      <c r="P388" s="188">
        <v>0</v>
      </c>
      <c r="Q388" s="189">
        <f t="shared" si="133"/>
        <v>0</v>
      </c>
      <c r="R388" s="243"/>
      <c r="S388" s="244"/>
      <c r="T388" s="181">
        <v>0</v>
      </c>
      <c r="U388" s="181">
        <v>0</v>
      </c>
      <c r="V388" s="192">
        <f t="shared" si="122"/>
        <v>1</v>
      </c>
      <c r="W388" s="193">
        <f t="shared" si="124"/>
        <v>0</v>
      </c>
      <c r="X388" s="193">
        <f t="shared" si="123"/>
        <v>0</v>
      </c>
      <c r="Y388" s="193">
        <f t="shared" si="125"/>
        <v>0</v>
      </c>
      <c r="Z388" s="193">
        <f t="shared" si="123"/>
        <v>0</v>
      </c>
      <c r="AB388" s="169"/>
      <c r="AC388" s="169"/>
      <c r="AD388" s="170"/>
      <c r="AE388" s="169"/>
      <c r="AF388" s="170"/>
      <c r="AG388" s="171"/>
      <c r="AH388" s="172"/>
      <c r="AI388" s="172"/>
      <c r="AJ388" s="173"/>
      <c r="AK388" s="169"/>
      <c r="AL388" s="169"/>
      <c r="AM388" s="169"/>
      <c r="AN388" s="169"/>
    </row>
    <row r="389" spans="2:40" s="122" customFormat="1" ht="16.149999999999999" hidden="1" customHeight="1" outlineLevel="1">
      <c r="B389" s="230"/>
      <c r="C389" s="195"/>
      <c r="D389" s="196"/>
      <c r="E389" s="238"/>
      <c r="F389" s="239"/>
      <c r="G389" s="179">
        <f t="shared" si="134"/>
        <v>0</v>
      </c>
      <c r="H389" s="249" t="s">
        <v>142</v>
      </c>
      <c r="I389" s="181">
        <v>0</v>
      </c>
      <c r="J389" s="179">
        <f t="shared" ref="J389:J399" si="135">I389*F389</f>
        <v>0</v>
      </c>
      <c r="K389" s="240"/>
      <c r="L389" s="241"/>
      <c r="M389" s="242"/>
      <c r="N389" s="186">
        <f t="shared" si="131"/>
        <v>0</v>
      </c>
      <c r="O389" s="187">
        <f t="shared" si="132"/>
        <v>0</v>
      </c>
      <c r="P389" s="188">
        <v>0</v>
      </c>
      <c r="Q389" s="189">
        <f t="shared" si="133"/>
        <v>0</v>
      </c>
      <c r="R389" s="243"/>
      <c r="S389" s="244"/>
      <c r="T389" s="181">
        <v>0</v>
      </c>
      <c r="U389" s="181">
        <v>0</v>
      </c>
      <c r="V389" s="192">
        <f t="shared" si="122"/>
        <v>1</v>
      </c>
      <c r="W389" s="193">
        <f t="shared" si="124"/>
        <v>0</v>
      </c>
      <c r="X389" s="193">
        <f t="shared" si="123"/>
        <v>0</v>
      </c>
      <c r="Y389" s="193">
        <f t="shared" si="125"/>
        <v>0</v>
      </c>
      <c r="Z389" s="193">
        <f t="shared" si="123"/>
        <v>0</v>
      </c>
      <c r="AB389" s="169"/>
      <c r="AC389" s="169"/>
      <c r="AD389" s="170"/>
      <c r="AE389" s="169"/>
      <c r="AF389" s="170"/>
      <c r="AG389" s="171"/>
      <c r="AH389" s="172"/>
      <c r="AI389" s="172"/>
      <c r="AJ389" s="173"/>
      <c r="AK389" s="169"/>
      <c r="AL389" s="169"/>
      <c r="AM389" s="169"/>
      <c r="AN389" s="169"/>
    </row>
    <row r="390" spans="2:40" s="122" customFormat="1" ht="16.149999999999999" hidden="1" customHeight="1" outlineLevel="1">
      <c r="B390" s="230"/>
      <c r="C390" s="195"/>
      <c r="D390" s="196"/>
      <c r="E390" s="238"/>
      <c r="F390" s="239"/>
      <c r="G390" s="179">
        <f t="shared" si="134"/>
        <v>0</v>
      </c>
      <c r="H390" s="249" t="s">
        <v>142</v>
      </c>
      <c r="I390" s="181">
        <v>0</v>
      </c>
      <c r="J390" s="179">
        <f t="shared" si="135"/>
        <v>0</v>
      </c>
      <c r="K390" s="240"/>
      <c r="L390" s="241"/>
      <c r="M390" s="242"/>
      <c r="N390" s="186">
        <f t="shared" si="131"/>
        <v>0</v>
      </c>
      <c r="O390" s="187">
        <f t="shared" si="132"/>
        <v>0</v>
      </c>
      <c r="P390" s="188">
        <v>0</v>
      </c>
      <c r="Q390" s="189">
        <f t="shared" si="133"/>
        <v>0</v>
      </c>
      <c r="R390" s="243"/>
      <c r="S390" s="244"/>
      <c r="T390" s="181">
        <v>0</v>
      </c>
      <c r="U390" s="181">
        <v>0</v>
      </c>
      <c r="V390" s="192">
        <f t="shared" si="122"/>
        <v>1</v>
      </c>
      <c r="W390" s="193">
        <f t="shared" si="124"/>
        <v>0</v>
      </c>
      <c r="X390" s="193">
        <f t="shared" si="123"/>
        <v>0</v>
      </c>
      <c r="Y390" s="193">
        <f t="shared" si="125"/>
        <v>0</v>
      </c>
      <c r="Z390" s="193">
        <f t="shared" si="123"/>
        <v>0</v>
      </c>
      <c r="AB390" s="169"/>
      <c r="AC390" s="169"/>
      <c r="AD390" s="170"/>
      <c r="AE390" s="169"/>
      <c r="AF390" s="170"/>
      <c r="AG390" s="171"/>
      <c r="AH390" s="172"/>
      <c r="AI390" s="172"/>
      <c r="AJ390" s="173"/>
      <c r="AK390" s="169"/>
      <c r="AL390" s="169"/>
      <c r="AM390" s="169"/>
      <c r="AN390" s="169"/>
    </row>
    <row r="391" spans="2:40" s="122" customFormat="1" ht="16.149999999999999" hidden="1" customHeight="1" outlineLevel="1">
      <c r="B391" s="230"/>
      <c r="C391" s="195"/>
      <c r="D391" s="196"/>
      <c r="E391" s="238"/>
      <c r="F391" s="239"/>
      <c r="G391" s="179">
        <f t="shared" si="134"/>
        <v>0</v>
      </c>
      <c r="H391" s="249" t="s">
        <v>142</v>
      </c>
      <c r="I391" s="181">
        <v>0</v>
      </c>
      <c r="J391" s="179">
        <f t="shared" si="135"/>
        <v>0</v>
      </c>
      <c r="K391" s="240"/>
      <c r="L391" s="241"/>
      <c r="M391" s="242"/>
      <c r="N391" s="186">
        <f t="shared" si="131"/>
        <v>0</v>
      </c>
      <c r="O391" s="187">
        <f t="shared" si="132"/>
        <v>0</v>
      </c>
      <c r="P391" s="188">
        <v>0</v>
      </c>
      <c r="Q391" s="189">
        <f t="shared" si="133"/>
        <v>0</v>
      </c>
      <c r="R391" s="243"/>
      <c r="S391" s="244"/>
      <c r="T391" s="181">
        <v>0</v>
      </c>
      <c r="U391" s="181">
        <v>0</v>
      </c>
      <c r="V391" s="192">
        <f t="shared" si="122"/>
        <v>1</v>
      </c>
      <c r="W391" s="193">
        <f t="shared" si="124"/>
        <v>0</v>
      </c>
      <c r="X391" s="193">
        <f t="shared" si="123"/>
        <v>0</v>
      </c>
      <c r="Y391" s="193">
        <f t="shared" si="125"/>
        <v>0</v>
      </c>
      <c r="Z391" s="193">
        <f t="shared" si="123"/>
        <v>0</v>
      </c>
      <c r="AB391" s="169"/>
      <c r="AC391" s="169"/>
      <c r="AD391" s="170"/>
      <c r="AE391" s="169"/>
      <c r="AF391" s="170"/>
      <c r="AG391" s="171"/>
      <c r="AH391" s="172"/>
      <c r="AI391" s="172"/>
      <c r="AJ391" s="173"/>
      <c r="AK391" s="169"/>
      <c r="AL391" s="169"/>
      <c r="AM391" s="169"/>
      <c r="AN391" s="169"/>
    </row>
    <row r="392" spans="2:40" s="122" customFormat="1" ht="16.149999999999999" hidden="1" customHeight="1" outlineLevel="1">
      <c r="B392" s="230"/>
      <c r="C392" s="195"/>
      <c r="D392" s="196"/>
      <c r="E392" s="238"/>
      <c r="F392" s="239"/>
      <c r="G392" s="179">
        <f t="shared" si="134"/>
        <v>0</v>
      </c>
      <c r="H392" s="249" t="s">
        <v>142</v>
      </c>
      <c r="I392" s="181">
        <v>0</v>
      </c>
      <c r="J392" s="179">
        <f t="shared" si="135"/>
        <v>0</v>
      </c>
      <c r="K392" s="240"/>
      <c r="L392" s="241"/>
      <c r="M392" s="242"/>
      <c r="N392" s="186">
        <f t="shared" si="131"/>
        <v>0</v>
      </c>
      <c r="O392" s="187">
        <f t="shared" si="132"/>
        <v>0</v>
      </c>
      <c r="P392" s="188">
        <v>0</v>
      </c>
      <c r="Q392" s="189">
        <f t="shared" si="133"/>
        <v>0</v>
      </c>
      <c r="R392" s="243"/>
      <c r="S392" s="244"/>
      <c r="T392" s="181">
        <v>0</v>
      </c>
      <c r="U392" s="181">
        <v>0</v>
      </c>
      <c r="V392" s="192">
        <f t="shared" si="122"/>
        <v>1</v>
      </c>
      <c r="W392" s="193">
        <f t="shared" si="124"/>
        <v>0</v>
      </c>
      <c r="X392" s="193">
        <f t="shared" si="123"/>
        <v>0</v>
      </c>
      <c r="Y392" s="193">
        <f t="shared" si="125"/>
        <v>0</v>
      </c>
      <c r="Z392" s="193">
        <f t="shared" si="123"/>
        <v>0</v>
      </c>
      <c r="AB392" s="169"/>
      <c r="AC392" s="169"/>
      <c r="AD392" s="170"/>
      <c r="AE392" s="169"/>
      <c r="AF392" s="170"/>
      <c r="AG392" s="171"/>
      <c r="AH392" s="172"/>
      <c r="AI392" s="172"/>
      <c r="AJ392" s="173"/>
      <c r="AK392" s="169"/>
      <c r="AL392" s="169"/>
      <c r="AM392" s="169"/>
      <c r="AN392" s="169"/>
    </row>
    <row r="393" spans="2:40" s="122" customFormat="1" ht="16.149999999999999" hidden="1" customHeight="1" outlineLevel="1">
      <c r="B393" s="230"/>
      <c r="C393" s="195"/>
      <c r="D393" s="196"/>
      <c r="E393" s="238"/>
      <c r="F393" s="239"/>
      <c r="G393" s="179">
        <f t="shared" si="134"/>
        <v>0</v>
      </c>
      <c r="H393" s="249" t="s">
        <v>142</v>
      </c>
      <c r="I393" s="181">
        <v>0</v>
      </c>
      <c r="J393" s="179">
        <f t="shared" si="135"/>
        <v>0</v>
      </c>
      <c r="K393" s="240"/>
      <c r="L393" s="241"/>
      <c r="M393" s="242"/>
      <c r="N393" s="186">
        <f t="shared" si="131"/>
        <v>0</v>
      </c>
      <c r="O393" s="187">
        <f t="shared" si="132"/>
        <v>0</v>
      </c>
      <c r="P393" s="188">
        <v>0</v>
      </c>
      <c r="Q393" s="189">
        <f t="shared" si="133"/>
        <v>0</v>
      </c>
      <c r="R393" s="243"/>
      <c r="S393" s="244"/>
      <c r="T393" s="181">
        <v>0</v>
      </c>
      <c r="U393" s="181">
        <v>0</v>
      </c>
      <c r="V393" s="192">
        <f t="shared" si="122"/>
        <v>1</v>
      </c>
      <c r="W393" s="193">
        <f t="shared" si="124"/>
        <v>0</v>
      </c>
      <c r="X393" s="193">
        <f t="shared" si="123"/>
        <v>0</v>
      </c>
      <c r="Y393" s="193">
        <f t="shared" si="125"/>
        <v>0</v>
      </c>
      <c r="Z393" s="193">
        <f t="shared" si="123"/>
        <v>0</v>
      </c>
      <c r="AB393" s="169"/>
      <c r="AC393" s="169"/>
      <c r="AD393" s="170"/>
      <c r="AE393" s="169"/>
      <c r="AF393" s="170"/>
      <c r="AG393" s="171"/>
      <c r="AH393" s="172"/>
      <c r="AI393" s="172"/>
      <c r="AJ393" s="173"/>
      <c r="AK393" s="169"/>
      <c r="AL393" s="169"/>
      <c r="AM393" s="169"/>
      <c r="AN393" s="169"/>
    </row>
    <row r="394" spans="2:40" s="122" customFormat="1" ht="16.149999999999999" hidden="1" customHeight="1" outlineLevel="1">
      <c r="B394" s="230"/>
      <c r="C394" s="195"/>
      <c r="D394" s="196"/>
      <c r="E394" s="238"/>
      <c r="F394" s="239"/>
      <c r="G394" s="179">
        <f t="shared" si="134"/>
        <v>0</v>
      </c>
      <c r="H394" s="249" t="s">
        <v>142</v>
      </c>
      <c r="I394" s="181">
        <v>0</v>
      </c>
      <c r="J394" s="179">
        <f t="shared" si="135"/>
        <v>0</v>
      </c>
      <c r="K394" s="240"/>
      <c r="L394" s="241"/>
      <c r="M394" s="242"/>
      <c r="N394" s="186">
        <f t="shared" si="131"/>
        <v>0</v>
      </c>
      <c r="O394" s="187">
        <f t="shared" si="132"/>
        <v>0</v>
      </c>
      <c r="P394" s="188">
        <v>0</v>
      </c>
      <c r="Q394" s="189">
        <f t="shared" si="133"/>
        <v>0</v>
      </c>
      <c r="R394" s="243"/>
      <c r="S394" s="244"/>
      <c r="T394" s="181">
        <v>0</v>
      </c>
      <c r="U394" s="181">
        <v>0</v>
      </c>
      <c r="V394" s="192">
        <f t="shared" si="122"/>
        <v>1</v>
      </c>
      <c r="W394" s="193">
        <f t="shared" si="124"/>
        <v>0</v>
      </c>
      <c r="X394" s="193">
        <f t="shared" si="123"/>
        <v>0</v>
      </c>
      <c r="Y394" s="193">
        <f t="shared" si="125"/>
        <v>0</v>
      </c>
      <c r="Z394" s="193">
        <f t="shared" si="123"/>
        <v>0</v>
      </c>
      <c r="AB394" s="169"/>
      <c r="AC394" s="169"/>
      <c r="AD394" s="170"/>
      <c r="AE394" s="169"/>
      <c r="AF394" s="170"/>
      <c r="AG394" s="171"/>
      <c r="AH394" s="172"/>
      <c r="AI394" s="172"/>
      <c r="AJ394" s="173"/>
      <c r="AK394" s="169"/>
      <c r="AL394" s="169"/>
      <c r="AM394" s="169"/>
      <c r="AN394" s="169"/>
    </row>
    <row r="395" spans="2:40" s="122" customFormat="1" ht="16.149999999999999" hidden="1" customHeight="1" outlineLevel="1">
      <c r="B395" s="230"/>
      <c r="C395" s="195"/>
      <c r="D395" s="196"/>
      <c r="E395" s="238"/>
      <c r="F395" s="239"/>
      <c r="G395" s="179">
        <f t="shared" si="134"/>
        <v>0</v>
      </c>
      <c r="H395" s="249" t="s">
        <v>142</v>
      </c>
      <c r="I395" s="181">
        <v>0</v>
      </c>
      <c r="J395" s="179">
        <f t="shared" si="135"/>
        <v>0</v>
      </c>
      <c r="K395" s="240"/>
      <c r="L395" s="241"/>
      <c r="M395" s="242"/>
      <c r="N395" s="186">
        <f t="shared" si="131"/>
        <v>0</v>
      </c>
      <c r="O395" s="187">
        <f t="shared" si="132"/>
        <v>0</v>
      </c>
      <c r="P395" s="188">
        <v>0</v>
      </c>
      <c r="Q395" s="189">
        <f t="shared" si="133"/>
        <v>0</v>
      </c>
      <c r="R395" s="243"/>
      <c r="S395" s="244"/>
      <c r="T395" s="181">
        <v>0</v>
      </c>
      <c r="U395" s="181">
        <v>0</v>
      </c>
      <c r="V395" s="192">
        <f t="shared" si="122"/>
        <v>1</v>
      </c>
      <c r="W395" s="193">
        <f t="shared" si="124"/>
        <v>0</v>
      </c>
      <c r="X395" s="193">
        <f t="shared" si="123"/>
        <v>0</v>
      </c>
      <c r="Y395" s="193">
        <f t="shared" si="125"/>
        <v>0</v>
      </c>
      <c r="Z395" s="193">
        <f t="shared" si="123"/>
        <v>0</v>
      </c>
      <c r="AB395" s="169"/>
      <c r="AC395" s="169"/>
      <c r="AD395" s="170"/>
      <c r="AE395" s="169"/>
      <c r="AF395" s="170"/>
      <c r="AG395" s="171"/>
      <c r="AH395" s="172"/>
      <c r="AI395" s="172"/>
      <c r="AJ395" s="173"/>
      <c r="AK395" s="169"/>
      <c r="AL395" s="169"/>
      <c r="AM395" s="169"/>
      <c r="AN395" s="169"/>
    </row>
    <row r="396" spans="2:40" s="122" customFormat="1" ht="16.149999999999999" hidden="1" customHeight="1" outlineLevel="1">
      <c r="B396" s="230"/>
      <c r="C396" s="195"/>
      <c r="D396" s="196"/>
      <c r="E396" s="238"/>
      <c r="F396" s="239"/>
      <c r="G396" s="179">
        <f t="shared" si="134"/>
        <v>0</v>
      </c>
      <c r="H396" s="249" t="s">
        <v>142</v>
      </c>
      <c r="I396" s="181">
        <v>0</v>
      </c>
      <c r="J396" s="179">
        <f t="shared" si="135"/>
        <v>0</v>
      </c>
      <c r="K396" s="240"/>
      <c r="L396" s="241"/>
      <c r="M396" s="242"/>
      <c r="N396" s="186">
        <f t="shared" si="131"/>
        <v>0</v>
      </c>
      <c r="O396" s="187">
        <f t="shared" si="132"/>
        <v>0</v>
      </c>
      <c r="P396" s="188">
        <v>0</v>
      </c>
      <c r="Q396" s="189">
        <f t="shared" si="133"/>
        <v>0</v>
      </c>
      <c r="R396" s="243"/>
      <c r="S396" s="244"/>
      <c r="T396" s="181">
        <v>0</v>
      </c>
      <c r="U396" s="181">
        <v>0</v>
      </c>
      <c r="V396" s="192">
        <f t="shared" si="122"/>
        <v>1</v>
      </c>
      <c r="W396" s="193">
        <f t="shared" si="124"/>
        <v>0</v>
      </c>
      <c r="X396" s="193">
        <f t="shared" si="123"/>
        <v>0</v>
      </c>
      <c r="Y396" s="193">
        <f t="shared" si="125"/>
        <v>0</v>
      </c>
      <c r="Z396" s="193">
        <f t="shared" si="123"/>
        <v>0</v>
      </c>
      <c r="AB396" s="169"/>
      <c r="AC396" s="169"/>
      <c r="AD396" s="170"/>
      <c r="AE396" s="169"/>
      <c r="AF396" s="170"/>
      <c r="AG396" s="171"/>
      <c r="AH396" s="172"/>
      <c r="AI396" s="172"/>
      <c r="AJ396" s="173"/>
      <c r="AK396" s="169"/>
      <c r="AL396" s="169"/>
      <c r="AM396" s="169"/>
      <c r="AN396" s="169"/>
    </row>
    <row r="397" spans="2:40" s="122" customFormat="1" ht="16.149999999999999" hidden="1" customHeight="1" outlineLevel="1">
      <c r="B397" s="230"/>
      <c r="C397" s="195"/>
      <c r="D397" s="196"/>
      <c r="E397" s="238"/>
      <c r="F397" s="239"/>
      <c r="G397" s="179">
        <f t="shared" si="134"/>
        <v>0</v>
      </c>
      <c r="H397" s="249" t="s">
        <v>142</v>
      </c>
      <c r="I397" s="181">
        <v>0</v>
      </c>
      <c r="J397" s="179">
        <f t="shared" si="135"/>
        <v>0</v>
      </c>
      <c r="K397" s="240"/>
      <c r="L397" s="241"/>
      <c r="M397" s="242"/>
      <c r="N397" s="186">
        <f t="shared" si="131"/>
        <v>0</v>
      </c>
      <c r="O397" s="187">
        <f t="shared" si="132"/>
        <v>0</v>
      </c>
      <c r="P397" s="188">
        <v>0</v>
      </c>
      <c r="Q397" s="189">
        <f t="shared" si="133"/>
        <v>0</v>
      </c>
      <c r="R397" s="243"/>
      <c r="S397" s="244"/>
      <c r="T397" s="181">
        <v>0</v>
      </c>
      <c r="U397" s="181">
        <v>0</v>
      </c>
      <c r="V397" s="192">
        <f t="shared" si="122"/>
        <v>1</v>
      </c>
      <c r="W397" s="193">
        <f t="shared" si="124"/>
        <v>0</v>
      </c>
      <c r="X397" s="193">
        <f t="shared" si="123"/>
        <v>0</v>
      </c>
      <c r="Y397" s="193">
        <f t="shared" si="125"/>
        <v>0</v>
      </c>
      <c r="Z397" s="193">
        <f t="shared" si="123"/>
        <v>0</v>
      </c>
      <c r="AB397" s="169"/>
      <c r="AC397" s="169"/>
      <c r="AD397" s="170"/>
      <c r="AE397" s="169"/>
      <c r="AF397" s="170"/>
      <c r="AG397" s="171"/>
      <c r="AH397" s="172"/>
      <c r="AI397" s="172"/>
      <c r="AJ397" s="173"/>
      <c r="AK397" s="169"/>
      <c r="AL397" s="169"/>
      <c r="AM397" s="169"/>
      <c r="AN397" s="169"/>
    </row>
    <row r="398" spans="2:40" s="122" customFormat="1" ht="30" customHeight="1" outlineLevel="1">
      <c r="B398" s="230"/>
      <c r="C398" s="195"/>
      <c r="D398" s="196"/>
      <c r="E398" s="238" t="s">
        <v>386</v>
      </c>
      <c r="F398" s="239">
        <v>8.19</v>
      </c>
      <c r="G398" s="179">
        <f t="shared" si="134"/>
        <v>2.7809847198641763E-3</v>
      </c>
      <c r="H398" s="249" t="s">
        <v>142</v>
      </c>
      <c r="I398" s="181">
        <v>0</v>
      </c>
      <c r="J398" s="179">
        <f t="shared" si="135"/>
        <v>0</v>
      </c>
      <c r="K398" s="240">
        <v>3.28</v>
      </c>
      <c r="L398" s="241">
        <v>2.9999999999999999E-7</v>
      </c>
      <c r="M398" s="242">
        <v>60</v>
      </c>
      <c r="N398" s="186">
        <f t="shared" si="131"/>
        <v>0</v>
      </c>
      <c r="O398" s="187">
        <f t="shared" si="132"/>
        <v>0</v>
      </c>
      <c r="P398" s="188">
        <v>0</v>
      </c>
      <c r="Q398" s="189">
        <f t="shared" si="133"/>
        <v>0</v>
      </c>
      <c r="R398" s="243" t="s">
        <v>29</v>
      </c>
      <c r="S398" s="244" t="s">
        <v>285</v>
      </c>
      <c r="T398" s="181">
        <v>0</v>
      </c>
      <c r="U398" s="181">
        <v>0</v>
      </c>
      <c r="V398" s="192">
        <f t="shared" si="122"/>
        <v>1</v>
      </c>
      <c r="W398" s="193">
        <f t="shared" si="124"/>
        <v>0</v>
      </c>
      <c r="X398" s="193">
        <f t="shared" si="123"/>
        <v>0</v>
      </c>
      <c r="Y398" s="193">
        <f t="shared" si="125"/>
        <v>0</v>
      </c>
      <c r="Z398" s="193">
        <f t="shared" si="123"/>
        <v>0</v>
      </c>
      <c r="AB398" s="169"/>
      <c r="AC398" s="169"/>
      <c r="AD398" s="170"/>
      <c r="AE398" s="169"/>
      <c r="AF398" s="170"/>
      <c r="AG398" s="171"/>
      <c r="AH398" s="172"/>
      <c r="AI398" s="172"/>
      <c r="AJ398" s="173"/>
      <c r="AK398" s="169"/>
      <c r="AL398" s="169"/>
      <c r="AM398" s="169"/>
      <c r="AN398" s="169"/>
    </row>
    <row r="399" spans="2:40" s="122" customFormat="1" ht="30.95" customHeight="1" outlineLevel="1">
      <c r="B399" s="230"/>
      <c r="C399" s="195"/>
      <c r="D399" s="196"/>
      <c r="E399" s="238" t="s">
        <v>325</v>
      </c>
      <c r="F399" s="239">
        <v>10.65</v>
      </c>
      <c r="G399" s="179">
        <f t="shared" si="134"/>
        <v>3.6162988115449918E-3</v>
      </c>
      <c r="H399" s="249" t="s">
        <v>142</v>
      </c>
      <c r="I399" s="181">
        <v>0.05</v>
      </c>
      <c r="J399" s="179">
        <f t="shared" si="135"/>
        <v>0.53250000000000008</v>
      </c>
      <c r="K399" s="240">
        <v>0</v>
      </c>
      <c r="L399" s="241">
        <v>0</v>
      </c>
      <c r="M399" s="242">
        <v>60</v>
      </c>
      <c r="N399" s="186">
        <f t="shared" si="131"/>
        <v>0</v>
      </c>
      <c r="O399" s="187">
        <f t="shared" si="132"/>
        <v>0</v>
      </c>
      <c r="P399" s="188">
        <v>0.05</v>
      </c>
      <c r="Q399" s="189">
        <f t="shared" si="133"/>
        <v>0</v>
      </c>
      <c r="R399" s="243" t="s">
        <v>29</v>
      </c>
      <c r="S399" s="244" t="s">
        <v>326</v>
      </c>
      <c r="T399" s="181">
        <v>0</v>
      </c>
      <c r="U399" s="181">
        <v>0</v>
      </c>
      <c r="V399" s="192">
        <f t="shared" si="122"/>
        <v>1</v>
      </c>
      <c r="W399" s="193">
        <f t="shared" si="124"/>
        <v>0</v>
      </c>
      <c r="X399" s="193">
        <f t="shared" si="123"/>
        <v>0</v>
      </c>
      <c r="Y399" s="193">
        <f t="shared" si="125"/>
        <v>0</v>
      </c>
      <c r="Z399" s="193">
        <f t="shared" si="123"/>
        <v>0</v>
      </c>
      <c r="AB399" s="169"/>
      <c r="AC399" s="169"/>
      <c r="AD399" s="170"/>
      <c r="AE399" s="169"/>
      <c r="AF399" s="170"/>
      <c r="AG399" s="171"/>
      <c r="AH399" s="172"/>
      <c r="AI399" s="172"/>
      <c r="AJ399" s="173"/>
      <c r="AK399" s="169"/>
      <c r="AL399" s="169"/>
      <c r="AM399" s="169"/>
      <c r="AN399" s="169"/>
    </row>
    <row r="400" spans="2:40" s="122" customFormat="1" ht="36" customHeight="1" outlineLevel="1">
      <c r="B400" s="230"/>
      <c r="C400" s="195"/>
      <c r="D400" s="196"/>
      <c r="E400" s="238" t="s">
        <v>387</v>
      </c>
      <c r="F400" s="239">
        <v>33.9</v>
      </c>
      <c r="G400" s="179">
        <f t="shared" si="134"/>
        <v>1.1511035653650255E-2</v>
      </c>
      <c r="H400" s="249" t="s">
        <v>142</v>
      </c>
      <c r="I400" s="181">
        <v>0.18</v>
      </c>
      <c r="J400" s="179">
        <f>I400*F400</f>
        <v>6.1019999999999994</v>
      </c>
      <c r="K400" s="240">
        <v>0</v>
      </c>
      <c r="L400" s="241">
        <v>0</v>
      </c>
      <c r="M400" s="242">
        <v>60</v>
      </c>
      <c r="N400" s="186">
        <f t="shared" si="131"/>
        <v>0</v>
      </c>
      <c r="O400" s="187">
        <f t="shared" si="132"/>
        <v>0</v>
      </c>
      <c r="P400" s="188">
        <v>0.18</v>
      </c>
      <c r="Q400" s="189">
        <f t="shared" si="133"/>
        <v>0</v>
      </c>
      <c r="R400" s="243" t="s">
        <v>29</v>
      </c>
      <c r="S400" s="244" t="s">
        <v>333</v>
      </c>
      <c r="T400" s="181">
        <v>0</v>
      </c>
      <c r="U400" s="181">
        <v>0</v>
      </c>
      <c r="V400" s="192">
        <f t="shared" si="122"/>
        <v>1</v>
      </c>
      <c r="W400" s="193">
        <f t="shared" si="124"/>
        <v>0</v>
      </c>
      <c r="X400" s="193">
        <f t="shared" si="123"/>
        <v>0</v>
      </c>
      <c r="Y400" s="193">
        <f t="shared" si="125"/>
        <v>0</v>
      </c>
      <c r="Z400" s="193">
        <f t="shared" si="123"/>
        <v>0</v>
      </c>
      <c r="AB400" s="169"/>
      <c r="AC400" s="169"/>
      <c r="AD400" s="170"/>
      <c r="AE400" s="169"/>
      <c r="AF400" s="170"/>
      <c r="AG400" s="171"/>
      <c r="AH400" s="172"/>
      <c r="AI400" s="172"/>
      <c r="AJ400" s="173"/>
      <c r="AK400" s="169"/>
      <c r="AL400" s="169"/>
      <c r="AM400" s="169"/>
      <c r="AN400" s="169"/>
    </row>
    <row r="401" spans="2:40" s="122" customFormat="1" ht="50.1" customHeight="1" outlineLevel="1" thickBot="1">
      <c r="B401" s="257"/>
      <c r="C401" s="258"/>
      <c r="D401" s="259"/>
      <c r="E401" s="260" t="s">
        <v>388</v>
      </c>
      <c r="F401" s="261">
        <v>273.2</v>
      </c>
      <c r="G401" s="262">
        <f t="shared" si="134"/>
        <v>9.2767402376910016E-2</v>
      </c>
      <c r="H401" s="263" t="s">
        <v>142</v>
      </c>
      <c r="I401" s="264">
        <v>3.3000000000000002E-2</v>
      </c>
      <c r="J401" s="262">
        <f>I401*F401</f>
        <v>9.0155999999999992</v>
      </c>
      <c r="K401" s="265">
        <v>109.28</v>
      </c>
      <c r="L401" s="266">
        <v>7.1000000000000005E-5</v>
      </c>
      <c r="M401" s="267">
        <v>60</v>
      </c>
      <c r="N401" s="186">
        <f t="shared" si="131"/>
        <v>0</v>
      </c>
      <c r="O401" s="268">
        <f>F401*N401</f>
        <v>0</v>
      </c>
      <c r="P401" s="269">
        <v>3.3000000000000002E-2</v>
      </c>
      <c r="Q401" s="270">
        <f>O401*P401</f>
        <v>0</v>
      </c>
      <c r="R401" s="271" t="s">
        <v>29</v>
      </c>
      <c r="S401" s="272" t="s">
        <v>292</v>
      </c>
      <c r="T401" s="264">
        <v>0</v>
      </c>
      <c r="U401" s="273">
        <v>1</v>
      </c>
      <c r="V401" s="274">
        <f t="shared" si="122"/>
        <v>0</v>
      </c>
      <c r="W401" s="275">
        <f>T401*(F401+O401)</f>
        <v>0</v>
      </c>
      <c r="X401" s="276">
        <f t="shared" si="123"/>
        <v>0</v>
      </c>
      <c r="Y401" s="276">
        <f t="shared" si="125"/>
        <v>273.2</v>
      </c>
      <c r="Z401" s="276">
        <f>IF(AND(Y401&lt;&gt;0,$D$31&lt;&gt;0),Y401/$D$31,0)</f>
        <v>9.2767402376910016E-2</v>
      </c>
      <c r="AB401" s="169"/>
      <c r="AC401" s="169"/>
      <c r="AD401" s="170"/>
      <c r="AE401" s="169"/>
      <c r="AF401" s="170"/>
      <c r="AG401" s="171"/>
      <c r="AH401" s="172"/>
      <c r="AI401" s="172"/>
      <c r="AJ401" s="173"/>
      <c r="AK401" s="169"/>
      <c r="AL401" s="169"/>
      <c r="AM401" s="169"/>
      <c r="AN401" s="169"/>
    </row>
    <row r="402" spans="2:40" s="122" customFormat="1" ht="16.5" thickBot="1">
      <c r="B402" s="129"/>
      <c r="C402" s="277" t="s">
        <v>202</v>
      </c>
      <c r="D402" s="278"/>
      <c r="E402" s="279"/>
      <c r="F402" s="280">
        <f>SUM(F38,F54,F70,F86,F102,F123,F144,F165,F186,F202,F223,F239,F260,F276,F297,F318,F339,F360,F381)</f>
        <v>6630230.9700000007</v>
      </c>
      <c r="G402" s="280">
        <f t="shared" si="134"/>
        <v>2251.3517724957555</v>
      </c>
      <c r="H402" s="281"/>
      <c r="I402" s="281"/>
      <c r="J402" s="280" t="e">
        <f>SUM(J38,J54,J70,J86,J102,J123,J144,J165,J186,J202,J223,J239,J260,J276,J297,J318,J339,J360,J381)</f>
        <v>#REF!</v>
      </c>
      <c r="K402" s="282"/>
      <c r="L402" s="283"/>
      <c r="M402" s="284"/>
      <c r="N402" s="284"/>
      <c r="O402" s="280">
        <f>SUM(O38,O54,O70,O86,O102,O123,O144,O165,O186,O202,O223,O239,O260,O276,O297,O318,O339,O360,O381)</f>
        <v>425427.41000000003</v>
      </c>
      <c r="P402" s="281"/>
      <c r="Q402" s="280">
        <f>SUM(Q38,Q54,Q70,Q86,Q102,Q123,Q144,Q165,Q186,Q202,Q223,Q239,Q260,Q276,Q297,Q318,Q339,Q360,Q381)</f>
        <v>40991.861599999997</v>
      </c>
      <c r="R402" s="285"/>
      <c r="S402" s="284"/>
      <c r="T402" s="286">
        <f>IF(AND($F$455&lt;&gt;0,$O$455&lt;&gt;0),SUM(W38,W54,W70,W86,W102,W123,W144,W165,W186,W202,W223,W239,W260,W276,W297,W318,W339,W360,W381)/($F$455+$O$455),0)</f>
        <v>0</v>
      </c>
      <c r="U402" s="286">
        <f>IF(AND($F$455&lt;&gt;0,$O$455&lt;&gt;0),SUM(Y38,Y54,Y70,Y86,Y102,Y123,Y144,Y165,Y186,Y202,Y223,Y239,Y260,Y276,Y297,Y318,Y339,Y360,Y381)/($F$455+$O$455),0)</f>
        <v>0</v>
      </c>
      <c r="V402" s="287">
        <f>1-T402-U402</f>
        <v>1</v>
      </c>
      <c r="W402" s="280">
        <f>SUM(W38,W54,W70,W86,W102,W123,W144,W165,W186,W202,W223,W239,W260,W276,W297,W318,W339,W360,W381)</f>
        <v>0</v>
      </c>
      <c r="X402" s="280">
        <f>SUM(X38,X54,X70,X86,X102,X123,X144,X165,X186,X202,X223,X239,X260,X276,X297,X318,X339,X360,X381)</f>
        <v>0</v>
      </c>
      <c r="Y402" s="280" t="e">
        <f>SUM(Y38,Y54,Y70,Y86,Y102,Y123,Y144,Y165,Y186,Y202,Y223,Y239,Y260,Y276,Y297,Y318,Y339,Y360,Y381)</f>
        <v>#VALUE!</v>
      </c>
      <c r="Z402" s="280" t="e">
        <f>SUM(Z38,Z54,Z70,Z86,Z102,Z123,Z144,Z165,Z186,Z202,Z223,Z239,Z260,Z276,Z297,Z318,Z339,Z360,Z381)</f>
        <v>#VALUE!</v>
      </c>
      <c r="AC402" s="288"/>
      <c r="AD402" s="125"/>
      <c r="AE402" s="288"/>
      <c r="AH402" s="289"/>
      <c r="AI402" s="289"/>
      <c r="AJ402" s="289"/>
      <c r="AK402" s="288"/>
      <c r="AL402" s="288"/>
      <c r="AM402" s="288"/>
      <c r="AN402" s="288"/>
    </row>
    <row r="403" spans="2:40" s="122" customFormat="1" ht="15.75">
      <c r="B403" s="129"/>
      <c r="C403" s="127"/>
      <c r="D403" s="127"/>
      <c r="E403" s="290"/>
      <c r="F403" s="291"/>
      <c r="G403" s="291"/>
      <c r="H403" s="290"/>
      <c r="I403" s="290"/>
      <c r="J403" s="291"/>
      <c r="K403" s="292"/>
      <c r="L403" s="292"/>
      <c r="M403" s="293"/>
      <c r="N403" s="293"/>
      <c r="O403" s="291"/>
      <c r="P403" s="290"/>
      <c r="Q403" s="291"/>
      <c r="R403" s="293"/>
      <c r="S403" s="293"/>
      <c r="T403" s="294"/>
      <c r="U403" s="294"/>
      <c r="V403" s="294"/>
      <c r="W403" s="291"/>
      <c r="X403" s="291"/>
      <c r="Y403" s="291"/>
      <c r="Z403" s="291"/>
      <c r="AC403" s="288"/>
      <c r="AD403" s="125"/>
      <c r="AE403" s="288"/>
      <c r="AH403" s="289"/>
      <c r="AI403" s="289"/>
      <c r="AJ403" s="289"/>
      <c r="AK403" s="288"/>
      <c r="AL403" s="288"/>
      <c r="AM403" s="288"/>
      <c r="AN403" s="288"/>
    </row>
    <row r="404" spans="2:40" s="122" customFormat="1" ht="15.75">
      <c r="B404" s="129"/>
      <c r="C404" s="127"/>
      <c r="D404" s="127"/>
      <c r="E404" s="290"/>
      <c r="F404" s="291"/>
      <c r="G404" s="291"/>
      <c r="H404" s="290"/>
      <c r="I404" s="290"/>
      <c r="J404" s="291"/>
      <c r="K404" s="292"/>
      <c r="L404" s="292"/>
      <c r="M404" s="293"/>
      <c r="N404" s="293"/>
      <c r="O404" s="291"/>
      <c r="P404" s="290"/>
      <c r="Q404" s="291"/>
      <c r="R404" s="293"/>
      <c r="S404" s="293"/>
      <c r="T404" s="294"/>
      <c r="U404" s="294"/>
      <c r="V404" s="294"/>
      <c r="W404" s="291"/>
      <c r="X404" s="291"/>
      <c r="Y404" s="291"/>
      <c r="Z404" s="291"/>
      <c r="AC404" s="288"/>
      <c r="AD404" s="125"/>
      <c r="AE404" s="288"/>
      <c r="AH404" s="289"/>
      <c r="AI404" s="289"/>
      <c r="AJ404" s="289"/>
      <c r="AK404" s="288"/>
      <c r="AL404" s="288"/>
      <c r="AM404" s="288"/>
      <c r="AN404" s="288"/>
    </row>
    <row r="405" spans="2:40" s="122" customFormat="1" ht="15.75">
      <c r="B405" s="295"/>
      <c r="C405" s="296"/>
      <c r="D405" s="123"/>
      <c r="E405" s="123"/>
      <c r="F405" s="124"/>
      <c r="G405" s="124"/>
      <c r="H405" s="124"/>
      <c r="I405" s="124"/>
    </row>
    <row r="406" spans="2:40" s="122" customFormat="1" ht="14.1" customHeight="1">
      <c r="D406" s="125"/>
      <c r="E406" s="125"/>
    </row>
    <row r="407" spans="2:40" s="122" customFormat="1" ht="18">
      <c r="B407" s="484" t="s">
        <v>203</v>
      </c>
      <c r="C407" s="487"/>
      <c r="D407" s="125"/>
      <c r="E407" s="125"/>
    </row>
    <row r="408" spans="2:40" s="122" customFormat="1" ht="16.5" thickBot="1">
      <c r="B408" s="488" t="s">
        <v>204</v>
      </c>
      <c r="C408" s="485"/>
      <c r="D408" s="125"/>
      <c r="E408" s="125"/>
    </row>
    <row r="409" spans="2:40" s="122" customFormat="1" ht="27" customHeight="1" thickTop="1" thickBot="1">
      <c r="B409" s="299"/>
      <c r="C409" s="299"/>
      <c r="D409" s="299"/>
      <c r="E409" s="300" t="s">
        <v>205</v>
      </c>
      <c r="F409" s="301"/>
      <c r="G409" s="302"/>
      <c r="H409" s="303" t="s">
        <v>206</v>
      </c>
      <c r="I409" s="304"/>
      <c r="J409" s="304"/>
      <c r="K409" s="304"/>
      <c r="L409" s="304"/>
      <c r="M409" s="305"/>
      <c r="N409" s="306" t="s">
        <v>207</v>
      </c>
      <c r="O409" s="307"/>
      <c r="P409" s="307"/>
      <c r="Q409" s="308"/>
      <c r="R409" s="309"/>
      <c r="S409" s="309"/>
    </row>
    <row r="410" spans="2:40" s="122" customFormat="1" ht="27" customHeight="1" thickTop="1" thickBot="1">
      <c r="B410" s="299"/>
      <c r="C410" s="299"/>
      <c r="D410" s="299"/>
      <c r="E410" s="310"/>
      <c r="F410" s="311"/>
      <c r="G410" s="312"/>
      <c r="H410" s="303" t="s">
        <v>208</v>
      </c>
      <c r="I410" s="304"/>
      <c r="J410" s="303" t="s">
        <v>209</v>
      </c>
      <c r="K410" s="304"/>
      <c r="L410" s="303" t="s">
        <v>210</v>
      </c>
      <c r="M410" s="304"/>
      <c r="N410" s="313"/>
      <c r="O410" s="314"/>
      <c r="P410" s="314"/>
      <c r="Q410" s="315"/>
    </row>
    <row r="411" spans="2:40" s="122" customFormat="1" ht="63.75" customHeight="1" thickBot="1">
      <c r="B411" s="316"/>
      <c r="C411" s="316" t="s">
        <v>211</v>
      </c>
      <c r="D411" s="316" t="s">
        <v>212</v>
      </c>
      <c r="E411" s="317" t="s">
        <v>213</v>
      </c>
      <c r="F411" s="318" t="s">
        <v>214</v>
      </c>
      <c r="G411" s="319" t="s">
        <v>215</v>
      </c>
      <c r="H411" s="320" t="s">
        <v>216</v>
      </c>
      <c r="I411" s="321" t="s">
        <v>217</v>
      </c>
      <c r="J411" s="322" t="s">
        <v>263</v>
      </c>
      <c r="K411" s="323" t="s">
        <v>219</v>
      </c>
      <c r="L411" s="324" t="s">
        <v>220</v>
      </c>
      <c r="M411" s="325" t="s">
        <v>221</v>
      </c>
      <c r="N411" s="326" t="s">
        <v>222</v>
      </c>
      <c r="O411" s="327" t="s">
        <v>223</v>
      </c>
      <c r="P411" s="328" t="s">
        <v>224</v>
      </c>
      <c r="Q411" s="329" t="s">
        <v>225</v>
      </c>
    </row>
    <row r="412" spans="2:40" s="122" customFormat="1" ht="21.6" customHeight="1" thickBot="1">
      <c r="B412" s="309"/>
      <c r="C412" s="309"/>
      <c r="D412" s="309"/>
      <c r="E412" s="330" t="s">
        <v>157</v>
      </c>
      <c r="F412" s="331"/>
      <c r="G412" s="331"/>
      <c r="H412" s="331"/>
      <c r="I412" s="331"/>
      <c r="J412" s="331"/>
      <c r="K412" s="331"/>
      <c r="L412" s="331"/>
      <c r="M412" s="331"/>
      <c r="N412" s="331"/>
      <c r="O412" s="331"/>
      <c r="P412" s="331"/>
      <c r="Q412" s="332"/>
    </row>
    <row r="413" spans="2:40" s="122" customFormat="1" ht="16.5" thickTop="1">
      <c r="B413" s="333">
        <v>1</v>
      </c>
      <c r="C413" s="489" t="s">
        <v>226</v>
      </c>
      <c r="D413" s="490"/>
      <c r="E413" s="491">
        <v>0</v>
      </c>
      <c r="F413" s="492">
        <f>IF($D$31&gt;0,IF(E413&gt;0,E413/$D$31,0),0)</f>
        <v>0</v>
      </c>
      <c r="G413" s="589" t="str">
        <f>IF(AND('[1]Detailed Application Stage'!F466&lt;&gt;0,'[1]Post-Construction Stage'!F413&lt;&gt;0),IF('[1]Detailed Application Stage'!F466='[1]Post-Construction Stage'!F413,"Equal to planning stage estimate",IF('[1]Detailed Application Stage'!F466&lt;'[1]Post-Construction Stage'!F413,"Greater than planning stage estimate","Less than planning stage estimate")),"")</f>
        <v/>
      </c>
      <c r="H413" s="494">
        <v>0</v>
      </c>
      <c r="I413" s="495">
        <v>0</v>
      </c>
      <c r="J413" s="496">
        <v>0</v>
      </c>
      <c r="K413" s="495">
        <v>0</v>
      </c>
      <c r="L413" s="496">
        <v>0</v>
      </c>
      <c r="M413" s="497">
        <v>0</v>
      </c>
      <c r="N413" s="498">
        <f>SUM(H413:I413)</f>
        <v>0</v>
      </c>
      <c r="O413" s="498">
        <f>SUM(J413:K413)</f>
        <v>0</v>
      </c>
      <c r="P413" s="499">
        <f>SUM(N413:O413)</f>
        <v>0</v>
      </c>
      <c r="Q413" s="500">
        <f>SUM(H413:M413)</f>
        <v>0</v>
      </c>
    </row>
    <row r="414" spans="2:40" s="122" customFormat="1" ht="15.75">
      <c r="B414" s="346">
        <v>2.1</v>
      </c>
      <c r="C414" s="501" t="s">
        <v>227</v>
      </c>
      <c r="D414" s="502"/>
      <c r="E414" s="503">
        <v>3960</v>
      </c>
      <c r="F414" s="504">
        <f>IF($D$31&gt;0,IF(E414&gt;0,E414/$D$31,0),0)</f>
        <v>1.3446519524617997</v>
      </c>
      <c r="G414" s="590" t="str">
        <f>IF(AND('[1]Detailed Application Stage'!F467&lt;&gt;0,'[1]Post-Construction Stage'!F414&lt;&gt;0),IF('[1]Detailed Application Stage'!F467='[1]Post-Construction Stage'!F414,"Equal to planning stage estimate",IF('[1]Detailed Application Stage'!F467&lt;'[1]Post-Construction Stage'!F414,"Greater than planning stage estimate","Less than planning stage estimate")),"")</f>
        <v/>
      </c>
      <c r="H414" s="506">
        <v>0</v>
      </c>
      <c r="I414" s="507">
        <v>0</v>
      </c>
      <c r="J414" s="508">
        <v>0</v>
      </c>
      <c r="K414" s="507">
        <v>1</v>
      </c>
      <c r="L414" s="508">
        <v>0</v>
      </c>
      <c r="M414" s="509">
        <v>0</v>
      </c>
      <c r="N414" s="510">
        <f>SUM(H414:I414)</f>
        <v>0</v>
      </c>
      <c r="O414" s="510">
        <f>SUM(J414:K414)</f>
        <v>1</v>
      </c>
      <c r="P414" s="511">
        <f>SUM(N414:O414)</f>
        <v>1</v>
      </c>
      <c r="Q414" s="500">
        <f>SUM(H414:M414)</f>
        <v>1</v>
      </c>
    </row>
    <row r="415" spans="2:40" s="122" customFormat="1" ht="16.5" thickBot="1">
      <c r="B415" s="346">
        <v>2.8</v>
      </c>
      <c r="C415" s="501" t="s">
        <v>228</v>
      </c>
      <c r="D415" s="502"/>
      <c r="E415" s="512">
        <v>1017.4</v>
      </c>
      <c r="F415" s="513">
        <f>IF($D$31&gt;0,IF(E415&gt;0,E415/$D$31,0),0)</f>
        <v>0.34546689303904921</v>
      </c>
      <c r="G415" s="591" t="str">
        <f>IF(AND('[1]Detailed Application Stage'!F468&lt;&gt;0,'[1]Post-Construction Stage'!F415&lt;&gt;0),IF('[1]Detailed Application Stage'!F468='[1]Post-Construction Stage'!F415,"Equal to planning stage estimate",IF('[1]Detailed Application Stage'!F468&lt;'[1]Post-Construction Stage'!F415,"Greater than planning stage estimate","Less than planning stage estimate")),"")</f>
        <v/>
      </c>
      <c r="H415" s="515">
        <v>0</v>
      </c>
      <c r="I415" s="516">
        <v>0</v>
      </c>
      <c r="J415" s="517">
        <v>0</v>
      </c>
      <c r="K415" s="516">
        <v>0.99</v>
      </c>
      <c r="L415" s="517">
        <v>0.01</v>
      </c>
      <c r="M415" s="518">
        <v>0</v>
      </c>
      <c r="N415" s="519">
        <f>SUM(H415:I415)</f>
        <v>0</v>
      </c>
      <c r="O415" s="519">
        <f>SUM(J415:K415)</f>
        <v>0.99</v>
      </c>
      <c r="P415" s="520">
        <f>SUM(N415:O415)</f>
        <v>0.99</v>
      </c>
      <c r="Q415" s="521">
        <f>SUM(H415:M415)</f>
        <v>1</v>
      </c>
    </row>
    <row r="416" spans="2:40" s="122" customFormat="1" ht="21.6" customHeight="1" thickTop="1" thickBot="1">
      <c r="C416" s="125"/>
      <c r="D416" s="125"/>
      <c r="E416" s="522" t="s">
        <v>158</v>
      </c>
      <c r="F416" s="523"/>
      <c r="G416" s="523"/>
      <c r="H416" s="524"/>
      <c r="I416" s="524"/>
      <c r="J416" s="524"/>
      <c r="K416" s="524"/>
      <c r="L416" s="524"/>
      <c r="M416" s="524"/>
      <c r="N416" s="523"/>
      <c r="O416" s="523"/>
      <c r="P416" s="525"/>
      <c r="Q416" s="526"/>
    </row>
    <row r="417" spans="1:17" s="122" customFormat="1" ht="17.25" thickTop="1" thickBot="1">
      <c r="B417" s="372">
        <v>3</v>
      </c>
      <c r="C417" s="501" t="s">
        <v>229</v>
      </c>
      <c r="D417" s="502"/>
      <c r="E417" s="527">
        <f>IF(ISNUMBER(O402),O402/1000,0)</f>
        <v>425.42741000000001</v>
      </c>
      <c r="F417" s="528">
        <f>IF($D$31&gt;0,IF(E417&gt;0,E417/$D$31,0),0)</f>
        <v>0.1444575246179966</v>
      </c>
      <c r="G417" s="592" t="str">
        <f>IF(AND('[1]Detailed Application Stage'!F470&lt;&gt;0,'[1]Post-Construction Stage'!F417&lt;&gt;0),IF('[1]Detailed Application Stage'!F470='[1]Post-Construction Stage'!F417,"Equal to planning stage estimate",IF('[1]Detailed Application Stage'!F470&lt;'[1]Post-Construction Stage'!F417,"Greater than planning stage estimate","Less than planning stage estimate")),"")</f>
        <v/>
      </c>
      <c r="H417" s="530"/>
      <c r="I417" s="531"/>
      <c r="J417" s="532"/>
      <c r="K417" s="531"/>
      <c r="L417" s="532"/>
      <c r="M417" s="533"/>
      <c r="N417" s="534">
        <f>SUM(H417:I417)</f>
        <v>0</v>
      </c>
      <c r="O417" s="535">
        <f>SUM(J417:K417)</f>
        <v>0</v>
      </c>
      <c r="P417" s="536">
        <f>SUM(N417:O417)</f>
        <v>0</v>
      </c>
      <c r="Q417" s="500">
        <f>SUM(H417:M417)</f>
        <v>0</v>
      </c>
    </row>
    <row r="418" spans="1:17" s="122" customFormat="1" ht="16.5" thickBot="1">
      <c r="B418" s="346">
        <v>4</v>
      </c>
      <c r="C418" s="501" t="s">
        <v>228</v>
      </c>
      <c r="D418" s="502"/>
      <c r="E418" s="527">
        <f>IF(ISNUMBER(Q402),Q402/1000,0)</f>
        <v>40.9918616</v>
      </c>
      <c r="F418" s="537">
        <f>IF($D$31&gt;0,IF(E418&gt;0,E418/$D$31,0),0)</f>
        <v>1.391913806451613E-2</v>
      </c>
      <c r="G418" s="593" t="str">
        <f>IF(AND('[1]Detailed Application Stage'!F471&lt;&gt;0,'[1]Post-Construction Stage'!F418&lt;&gt;0),IF('[1]Detailed Application Stage'!F471='[1]Post-Construction Stage'!F418,"Equal to planning stage estimate",IF('[1]Detailed Application Stage'!F471&lt;'[1]Post-Construction Stage'!F418,"Greater than planning stage estimate","Less than planning stage estimate")),"")</f>
        <v/>
      </c>
      <c r="H418" s="539"/>
      <c r="I418" s="540"/>
      <c r="J418" s="541"/>
      <c r="K418" s="540"/>
      <c r="L418" s="541"/>
      <c r="M418" s="542"/>
      <c r="N418" s="543">
        <f>SUM(H418:I418)</f>
        <v>0</v>
      </c>
      <c r="O418" s="510">
        <f>SUM(J418:K418)</f>
        <v>0</v>
      </c>
      <c r="P418" s="544">
        <f>SUM(N418:O418)</f>
        <v>0</v>
      </c>
      <c r="Q418" s="500">
        <f>SUM(H418:M418)</f>
        <v>0</v>
      </c>
    </row>
    <row r="419" spans="1:17" s="122" customFormat="1" ht="35.25" thickBot="1">
      <c r="B419" s="545"/>
      <c r="C419" s="392"/>
      <c r="D419" s="546"/>
      <c r="E419" s="394" t="s">
        <v>230</v>
      </c>
      <c r="F419" s="395" t="s">
        <v>231</v>
      </c>
      <c r="G419" s="396" t="s">
        <v>215</v>
      </c>
      <c r="H419" s="320" t="s">
        <v>216</v>
      </c>
      <c r="I419" s="321" t="s">
        <v>217</v>
      </c>
      <c r="J419" s="397" t="s">
        <v>264</v>
      </c>
      <c r="K419" s="398" t="s">
        <v>219</v>
      </c>
      <c r="L419" s="399" t="s">
        <v>220</v>
      </c>
      <c r="M419" s="325" t="s">
        <v>221</v>
      </c>
      <c r="N419" s="400" t="s">
        <v>222</v>
      </c>
      <c r="O419" s="401" t="s">
        <v>223</v>
      </c>
      <c r="P419" s="402" t="s">
        <v>224</v>
      </c>
      <c r="Q419" s="547" t="s">
        <v>225</v>
      </c>
    </row>
    <row r="420" spans="1:17" s="122" customFormat="1" ht="15.75">
      <c r="B420" s="403">
        <v>5</v>
      </c>
      <c r="C420" s="548" t="s">
        <v>232</v>
      </c>
      <c r="D420" s="549"/>
      <c r="E420" s="550">
        <v>43.73</v>
      </c>
      <c r="F420" s="551">
        <f>IF($D$31&gt;0,IF(E420&gt;0,E420/$D$31,0),0)</f>
        <v>1.4848896434634974E-2</v>
      </c>
      <c r="G420" s="594" t="str">
        <f>IF(AND('[1]Detailed Application Stage'!F473&lt;&gt;0,'[1]Post-Construction Stage'!F420&lt;&gt;0),IF('[1]Detailed Application Stage'!F473='[1]Post-Construction Stage'!F420,"Equal to planning stage estimate",IF('[1]Detailed Application Stage'!F473&lt;'[1]Post-Construction Stage'!F420,"Greater than planning stage estimate","Less than planning stage estimate")),"")</f>
        <v/>
      </c>
      <c r="H420" s="553">
        <v>0</v>
      </c>
      <c r="I420" s="554">
        <v>0</v>
      </c>
      <c r="J420" s="555">
        <v>0</v>
      </c>
      <c r="K420" s="556">
        <v>0.5</v>
      </c>
      <c r="L420" s="557">
        <v>0.5</v>
      </c>
      <c r="M420" s="509">
        <v>0</v>
      </c>
      <c r="N420" s="558">
        <f>SUM(H420:I420)</f>
        <v>0</v>
      </c>
      <c r="O420" s="559">
        <f>SUM(J420:K420)</f>
        <v>0.5</v>
      </c>
      <c r="P420" s="560">
        <f>SUM(N420:O420)</f>
        <v>0.5</v>
      </c>
      <c r="Q420" s="561">
        <f>SUM(H420:M420)</f>
        <v>1</v>
      </c>
    </row>
    <row r="421" spans="1:17" s="122" customFormat="1" ht="16.5" thickBot="1">
      <c r="B421" s="333">
        <v>6</v>
      </c>
      <c r="C421" s="489" t="s">
        <v>233</v>
      </c>
      <c r="D421" s="490"/>
      <c r="E421" s="562"/>
      <c r="F421" s="595">
        <f>IF($D$31&gt;0,IF(E421&gt;0,E421/$D$31,0),0)</f>
        <v>0</v>
      </c>
      <c r="G421" s="596" t="str">
        <f>IF(AND('[1]Detailed Application Stage'!F474&lt;&gt;0,'[1]Post-Construction Stage'!F421&lt;&gt;0),IF('[1]Detailed Application Stage'!F474='[1]Post-Construction Stage'!F421,"Equal to planning stage estimate",IF('[1]Detailed Application Stage'!F474&lt;'[1]Post-Construction Stage'!F421,"Greater than planning stage estimate","Less than planning stage estimate")),"")</f>
        <v/>
      </c>
      <c r="H421" s="565"/>
      <c r="I421" s="516"/>
      <c r="J421" s="566"/>
      <c r="K421" s="567"/>
      <c r="L421" s="568"/>
      <c r="M421" s="518"/>
      <c r="N421" s="569">
        <f>SUM(H421:I421)</f>
        <v>0</v>
      </c>
      <c r="O421" s="519">
        <f>SUM(J421:K421)</f>
        <v>0</v>
      </c>
      <c r="P421" s="570">
        <f>SUM(N421:O421)</f>
        <v>0</v>
      </c>
      <c r="Q421" s="521">
        <f>SUM(H421:M421)</f>
        <v>0</v>
      </c>
    </row>
    <row r="422" spans="1:17" s="122" customFormat="1" ht="21.75" customHeight="1" thickTop="1" thickBot="1">
      <c r="C422" s="125"/>
      <c r="D422" s="571"/>
      <c r="E422" s="522" t="s">
        <v>234</v>
      </c>
      <c r="F422" s="523"/>
      <c r="G422" s="523"/>
      <c r="H422" s="524"/>
      <c r="I422" s="524"/>
      <c r="J422" s="524"/>
      <c r="K422" s="524"/>
      <c r="L422" s="524"/>
      <c r="M422" s="524"/>
      <c r="N422" s="523"/>
      <c r="O422" s="523"/>
      <c r="P422" s="523"/>
      <c r="Q422" s="572"/>
    </row>
    <row r="423" spans="1:17" s="122" customFormat="1" ht="36" thickTop="1" thickBot="1">
      <c r="B423" s="573"/>
      <c r="C423" s="430"/>
      <c r="D423" s="574"/>
      <c r="E423" s="432" t="s">
        <v>235</v>
      </c>
      <c r="F423" s="433" t="s">
        <v>236</v>
      </c>
      <c r="G423" s="434" t="s">
        <v>215</v>
      </c>
      <c r="H423" s="435" t="s">
        <v>216</v>
      </c>
      <c r="I423" s="143" t="s">
        <v>217</v>
      </c>
      <c r="J423" s="145" t="s">
        <v>264</v>
      </c>
      <c r="K423" s="436" t="s">
        <v>219</v>
      </c>
      <c r="L423" s="324" t="s">
        <v>220</v>
      </c>
      <c r="M423" s="325" t="s">
        <v>221</v>
      </c>
      <c r="N423" s="437" t="s">
        <v>222</v>
      </c>
      <c r="O423" s="402" t="s">
        <v>223</v>
      </c>
      <c r="P423" s="402" t="s">
        <v>224</v>
      </c>
      <c r="Q423" s="438" t="s">
        <v>225</v>
      </c>
    </row>
    <row r="424" spans="1:17" s="122" customFormat="1" ht="15.75">
      <c r="B424" s="333">
        <v>7</v>
      </c>
      <c r="C424" s="489" t="s">
        <v>237</v>
      </c>
      <c r="D424" s="490"/>
      <c r="E424" s="575">
        <f>IF(AND(ISNUMBER(F402),ISNUMBER(J402),ISNUMBER(O402),ISNUMBER(Q402)),((Q402+O402+F402+J402)/1000),0)</f>
        <v>0</v>
      </c>
      <c r="F424" s="551">
        <f>IF($D$31&gt;0,IF(E424&gt;0,E424/$D$31,0),0)</f>
        <v>0</v>
      </c>
      <c r="G424" s="597" t="str">
        <f>IF(AND('[1]Detailed Application Stage'!F477&lt;&gt;0,'[1]Post-Construction Stage'!F424&lt;&gt;0),IF('[1]Detailed Application Stage'!F477='[1]Post-Construction Stage'!F424,"Equal to planning stage estimate",IF('[1]Detailed Application Stage'!F477&lt;'[1]Post-Construction Stage'!F424,"Greater than planning stage estimate","Less than planning stage estimate")),"")</f>
        <v/>
      </c>
      <c r="H424" s="578"/>
      <c r="I424" s="579"/>
      <c r="J424" s="580"/>
      <c r="K424" s="581"/>
      <c r="L424" s="582"/>
      <c r="M424" s="542"/>
      <c r="N424" s="583">
        <f>SUM(H424:I424)</f>
        <v>0</v>
      </c>
      <c r="O424" s="584">
        <f>SUM(J424:K424)</f>
        <v>0</v>
      </c>
      <c r="P424" s="585">
        <f>SUM(N424:O424)</f>
        <v>0</v>
      </c>
      <c r="Q424" s="561">
        <f>SUM(H424:M424)</f>
        <v>0</v>
      </c>
    </row>
    <row r="425" spans="1:17" s="122" customFormat="1" ht="15.75">
      <c r="B425" s="450"/>
      <c r="C425" s="450"/>
      <c r="D425" s="451"/>
      <c r="E425" s="451"/>
      <c r="F425" s="598"/>
      <c r="G425" s="452"/>
    </row>
    <row r="426" spans="1:17" s="122" customFormat="1" ht="15.75">
      <c r="B426" s="46"/>
      <c r="C426" s="450"/>
      <c r="D426" s="453"/>
      <c r="E426" s="453"/>
      <c r="F426" s="453"/>
      <c r="G426" s="454"/>
      <c r="I426" s="5"/>
      <c r="J426" s="5"/>
    </row>
    <row r="427" spans="1:17" ht="18">
      <c r="A427" s="122"/>
      <c r="B427" s="455" t="s">
        <v>389</v>
      </c>
      <c r="E427" s="456"/>
      <c r="F427" s="454"/>
    </row>
    <row r="428" spans="1:17" ht="31.15" customHeight="1">
      <c r="A428" s="122"/>
      <c r="B428" s="457" t="s">
        <v>239</v>
      </c>
      <c r="C428" s="458"/>
      <c r="D428" s="474" t="s">
        <v>240</v>
      </c>
      <c r="E428" s="599" t="s">
        <v>390</v>
      </c>
      <c r="F428" s="600" t="s">
        <v>391</v>
      </c>
      <c r="G428" s="600" t="s">
        <v>242</v>
      </c>
      <c r="H428" s="601" t="s">
        <v>392</v>
      </c>
      <c r="I428" s="602"/>
      <c r="J428" s="603"/>
    </row>
    <row r="429" spans="1:17" ht="46.5" customHeight="1">
      <c r="B429" s="464" t="s">
        <v>244</v>
      </c>
      <c r="C429" s="465"/>
      <c r="D429" s="466" t="s">
        <v>245</v>
      </c>
      <c r="E429" s="604">
        <f>IF(ISNUMBER('[1]Detailed Application Stage'!E482),'[1]Detailed Application Stage'!E482,"")</f>
        <v>0.95</v>
      </c>
      <c r="F429" s="605">
        <v>1</v>
      </c>
      <c r="G429" s="468" t="str">
        <f>IF(ISNUMBER(F429),IF(F429=95%,"Yes",IF(F429&gt;95%,"Exceeds Policy","No")),"")</f>
        <v>Exceeds Policy</v>
      </c>
      <c r="H429" s="469" t="s">
        <v>265</v>
      </c>
      <c r="I429" s="470"/>
      <c r="J429" s="471"/>
    </row>
    <row r="430" spans="1:17" ht="46.5" customHeight="1">
      <c r="B430" s="464" t="s">
        <v>246</v>
      </c>
      <c r="C430" s="465"/>
      <c r="D430" s="466" t="s">
        <v>247</v>
      </c>
      <c r="E430" s="604">
        <f>IF(ISNUMBER('[1]Detailed Application Stage'!E483),'[1]Detailed Application Stage'!E483,"")</f>
        <v>0.95</v>
      </c>
      <c r="F430" s="605">
        <v>1</v>
      </c>
      <c r="G430" s="468" t="str">
        <f>IF(ISNUMBER(F430),IF(F430=95%,"Yes",IF(F430&gt;95%,"Exceeds Policy","No")),"")</f>
        <v>Exceeds Policy</v>
      </c>
      <c r="H430" s="469" t="s">
        <v>266</v>
      </c>
      <c r="I430" s="470"/>
      <c r="J430" s="471"/>
    </row>
    <row r="431" spans="1:17" ht="46.5" customHeight="1">
      <c r="B431" s="464" t="s">
        <v>248</v>
      </c>
      <c r="C431" s="465"/>
      <c r="D431" s="466" t="s">
        <v>245</v>
      </c>
      <c r="E431" s="604">
        <f>IF(ISNUMBER('[1]Detailed Application Stage'!E484),'[1]Detailed Application Stage'!E484,"")</f>
        <v>0.95</v>
      </c>
      <c r="F431" s="605">
        <v>0.99</v>
      </c>
      <c r="G431" s="468" t="str">
        <f t="shared" ref="G431" si="136">IF(ISNUMBER(F431),IF(F431=95%,"Yes",IF(F431&gt;95%,"Exceeds Policy","No")),"")</f>
        <v>Exceeds Policy</v>
      </c>
      <c r="H431" s="469" t="s">
        <v>267</v>
      </c>
      <c r="I431" s="470"/>
      <c r="J431" s="471"/>
    </row>
    <row r="432" spans="1:17" ht="46.5" customHeight="1">
      <c r="B432" s="464" t="s">
        <v>249</v>
      </c>
      <c r="C432" s="465"/>
      <c r="D432" s="466" t="s">
        <v>250</v>
      </c>
      <c r="E432" s="604">
        <f>IF(ISNUMBER('[1]Detailed Application Stage'!E485),'[1]Detailed Application Stage'!E485,"")</f>
        <v>0.65</v>
      </c>
      <c r="F432" s="605">
        <v>0.65</v>
      </c>
      <c r="G432" s="468" t="str">
        <f>IF(ISNUMBER(F432),IF(F432=65%,"Yes",IF(F432&gt;65%,"Exceeds Policy","No")),"")</f>
        <v>Yes</v>
      </c>
      <c r="H432" s="469" t="s">
        <v>268</v>
      </c>
      <c r="I432" s="470"/>
      <c r="J432" s="471"/>
    </row>
    <row r="433" spans="2:10" ht="46.5" customHeight="1">
      <c r="B433" s="464" t="s">
        <v>251</v>
      </c>
      <c r="C433" s="465"/>
      <c r="D433" s="466" t="s">
        <v>252</v>
      </c>
      <c r="E433" s="604">
        <f>IF(ISNUMBER('[1]Detailed Application Stage'!E486),'[1]Detailed Application Stage'!E486,"")</f>
        <v>0.5</v>
      </c>
      <c r="F433" s="605">
        <v>0.5</v>
      </c>
      <c r="G433" s="468" t="str">
        <f>IF(ISNUMBER(F433),IF(F433=20%,"Yes",IF(F433&gt;20%,"Exceeds Policy","No")),"")</f>
        <v>Exceeds Policy</v>
      </c>
      <c r="H433" s="469" t="s">
        <v>268</v>
      </c>
      <c r="I433" s="470"/>
      <c r="J433" s="471"/>
    </row>
    <row r="434" spans="2:10" ht="15.6" customHeight="1">
      <c r="C434" s="5"/>
    </row>
    <row r="435" spans="2:10">
      <c r="C435" s="5"/>
    </row>
    <row r="436" spans="2:10" ht="20.25">
      <c r="B436" s="606" t="s">
        <v>393</v>
      </c>
    </row>
    <row r="437" spans="2:10" ht="27.75" customHeight="1">
      <c r="B437" s="457" t="s">
        <v>394</v>
      </c>
      <c r="C437" s="607"/>
      <c r="D437" s="607"/>
      <c r="E437" s="607"/>
      <c r="F437" s="607"/>
      <c r="G437" s="458"/>
    </row>
    <row r="438" spans="2:10" ht="31.5" customHeight="1">
      <c r="B438" s="461" t="s">
        <v>395</v>
      </c>
      <c r="C438" s="463"/>
      <c r="D438" s="608" t="s">
        <v>396</v>
      </c>
      <c r="E438" s="609"/>
      <c r="F438" s="610" t="s">
        <v>392</v>
      </c>
      <c r="G438" s="611"/>
    </row>
    <row r="439" spans="2:10" ht="140.25" customHeight="1">
      <c r="B439" s="612" t="s">
        <v>397</v>
      </c>
      <c r="C439" s="612"/>
      <c r="D439" s="469" t="s">
        <v>398</v>
      </c>
      <c r="E439" s="471"/>
      <c r="F439" s="469" t="s">
        <v>399</v>
      </c>
      <c r="G439" s="471"/>
    </row>
    <row r="440" spans="2:10" ht="146.25" customHeight="1">
      <c r="B440" s="612" t="s">
        <v>400</v>
      </c>
      <c r="C440" s="612"/>
      <c r="D440" s="469" t="s">
        <v>401</v>
      </c>
      <c r="E440" s="471"/>
      <c r="F440" s="469" t="s">
        <v>402</v>
      </c>
      <c r="G440" s="471"/>
    </row>
    <row r="441" spans="2:10" ht="227.25" customHeight="1">
      <c r="B441" s="612" t="s">
        <v>403</v>
      </c>
      <c r="C441" s="612"/>
      <c r="D441" s="469" t="s">
        <v>401</v>
      </c>
      <c r="E441" s="471"/>
      <c r="F441" s="469" t="s">
        <v>404</v>
      </c>
      <c r="G441" s="471"/>
    </row>
    <row r="442" spans="2:10" hidden="1">
      <c r="B442" s="612"/>
      <c r="C442" s="612"/>
      <c r="D442" s="469"/>
      <c r="E442" s="471"/>
      <c r="F442" s="469" t="s">
        <v>405</v>
      </c>
      <c r="G442" s="471"/>
    </row>
    <row r="443" spans="2:10" hidden="1">
      <c r="B443" s="612"/>
      <c r="C443" s="612"/>
      <c r="D443" s="469"/>
      <c r="E443" s="471"/>
      <c r="F443" s="469"/>
      <c r="G443" s="471"/>
    </row>
    <row r="444" spans="2:10" hidden="1">
      <c r="B444" s="612"/>
      <c r="C444" s="612"/>
      <c r="D444" s="469"/>
      <c r="E444" s="471"/>
      <c r="F444" s="469"/>
      <c r="G444" s="471"/>
    </row>
    <row r="445" spans="2:10" hidden="1">
      <c r="B445" s="612"/>
      <c r="C445" s="612"/>
      <c r="D445" s="469"/>
      <c r="E445" s="471"/>
      <c r="F445" s="469"/>
      <c r="G445" s="471"/>
    </row>
    <row r="446" spans="2:10" hidden="1">
      <c r="B446" s="612"/>
      <c r="C446" s="612"/>
      <c r="D446" s="469"/>
      <c r="E446" s="471"/>
      <c r="F446" s="469"/>
      <c r="G446" s="471"/>
    </row>
    <row r="447" spans="2:10" hidden="1">
      <c r="B447" s="612"/>
      <c r="C447" s="612"/>
      <c r="D447" s="469"/>
      <c r="E447" s="471"/>
      <c r="F447" s="469"/>
      <c r="G447" s="471"/>
    </row>
    <row r="448" spans="2:10" hidden="1">
      <c r="B448" s="612"/>
      <c r="C448" s="612"/>
      <c r="D448" s="469"/>
      <c r="E448" s="471"/>
      <c r="F448" s="469"/>
      <c r="G448" s="471"/>
    </row>
    <row r="449" spans="2:7" hidden="1">
      <c r="B449" s="612"/>
      <c r="C449" s="612"/>
      <c r="D449" s="469"/>
      <c r="E449" s="471"/>
      <c r="F449" s="469"/>
      <c r="G449" s="471"/>
    </row>
    <row r="450" spans="2:7" hidden="1">
      <c r="B450" s="612"/>
      <c r="C450" s="612"/>
      <c r="D450" s="469"/>
      <c r="E450" s="471"/>
      <c r="F450" s="469"/>
      <c r="G450" s="471"/>
    </row>
    <row r="451" spans="2:7" hidden="1">
      <c r="B451" s="612"/>
      <c r="C451" s="612"/>
      <c r="D451" s="469"/>
      <c r="E451" s="471"/>
      <c r="F451" s="469"/>
      <c r="G451" s="471"/>
    </row>
    <row r="452" spans="2:7" hidden="1">
      <c r="B452" s="612"/>
      <c r="C452" s="612"/>
      <c r="D452" s="469"/>
      <c r="E452" s="471"/>
      <c r="F452" s="469"/>
      <c r="G452" s="471"/>
    </row>
    <row r="453" spans="2:7" hidden="1">
      <c r="B453" s="612"/>
      <c r="C453" s="612"/>
      <c r="D453" s="469"/>
      <c r="E453" s="471"/>
      <c r="F453" s="469"/>
      <c r="G453" s="471"/>
    </row>
    <row r="454" spans="2:7" ht="15.75">
      <c r="C454" s="613"/>
      <c r="D454" s="453"/>
      <c r="E454" s="453"/>
      <c r="F454" s="453"/>
      <c r="G454" s="454"/>
    </row>
    <row r="455" spans="2:7" ht="20.25">
      <c r="B455" s="614" t="s">
        <v>406</v>
      </c>
      <c r="C455" s="615"/>
      <c r="D455" s="616"/>
      <c r="E455" s="616"/>
      <c r="F455" s="616"/>
      <c r="G455" s="616"/>
    </row>
    <row r="456" spans="2:7" ht="15.6" customHeight="1">
      <c r="B456" s="457" t="s">
        <v>407</v>
      </c>
      <c r="C456" s="607"/>
      <c r="D456" s="607"/>
      <c r="E456" s="458"/>
    </row>
    <row r="457" spans="2:7" ht="15.75">
      <c r="B457" s="461" t="s">
        <v>408</v>
      </c>
      <c r="C457" s="463"/>
      <c r="D457" s="617" t="s">
        <v>409</v>
      </c>
      <c r="E457" s="618"/>
      <c r="F457" s="619"/>
      <c r="G457" s="619"/>
    </row>
    <row r="458" spans="2:7" ht="127.5" customHeight="1">
      <c r="B458" s="620" t="s">
        <v>410</v>
      </c>
      <c r="C458" s="620"/>
      <c r="D458" s="621" t="s">
        <v>411</v>
      </c>
      <c r="E458" s="622"/>
      <c r="F458" s="619"/>
      <c r="G458" s="619"/>
    </row>
    <row r="459" spans="2:7" ht="110.25" customHeight="1">
      <c r="B459" s="469" t="s">
        <v>412</v>
      </c>
      <c r="C459" s="471"/>
      <c r="D459" s="469" t="s">
        <v>413</v>
      </c>
      <c r="E459" s="471"/>
    </row>
    <row r="460" spans="2:7" ht="207.75" customHeight="1">
      <c r="B460" s="469" t="s">
        <v>414</v>
      </c>
      <c r="C460" s="471"/>
      <c r="D460" s="469" t="s">
        <v>415</v>
      </c>
      <c r="E460" s="471"/>
    </row>
    <row r="461" spans="2:7" ht="105" customHeight="1">
      <c r="B461" s="469" t="s">
        <v>416</v>
      </c>
      <c r="C461" s="471"/>
      <c r="D461" s="469" t="s">
        <v>417</v>
      </c>
      <c r="E461" s="471"/>
    </row>
    <row r="462" spans="2:7" ht="77.25" hidden="1" customHeight="1">
      <c r="B462" s="469"/>
      <c r="C462" s="471"/>
      <c r="D462" s="469"/>
      <c r="E462" s="471"/>
    </row>
    <row r="463" spans="2:7" hidden="1">
      <c r="B463" s="469"/>
      <c r="C463" s="471"/>
      <c r="D463" s="469"/>
      <c r="E463" s="471"/>
    </row>
    <row r="464" spans="2:7" hidden="1">
      <c r="B464" s="469"/>
      <c r="C464" s="471"/>
      <c r="D464" s="469"/>
      <c r="E464" s="471"/>
    </row>
    <row r="465" spans="2:5" hidden="1">
      <c r="B465" s="469"/>
      <c r="C465" s="471"/>
      <c r="D465" s="469"/>
      <c r="E465" s="471"/>
    </row>
    <row r="466" spans="2:5" hidden="1">
      <c r="B466" s="469"/>
      <c r="C466" s="471"/>
      <c r="D466" s="469"/>
      <c r="E466" s="471"/>
    </row>
    <row r="467" spans="2:5" hidden="1">
      <c r="B467" s="469"/>
      <c r="C467" s="471"/>
      <c r="D467" s="469"/>
      <c r="E467" s="471"/>
    </row>
    <row r="468" spans="2:5" hidden="1">
      <c r="B468" s="469"/>
      <c r="C468" s="471"/>
      <c r="D468" s="469"/>
      <c r="E468" s="471"/>
    </row>
    <row r="469" spans="2:5" hidden="1">
      <c r="B469" s="469"/>
      <c r="C469" s="471"/>
      <c r="D469" s="469"/>
      <c r="E469" s="471"/>
    </row>
    <row r="470" spans="2:5" hidden="1">
      <c r="B470" s="469"/>
      <c r="C470" s="471"/>
      <c r="D470" s="469"/>
      <c r="E470" s="471"/>
    </row>
    <row r="471" spans="2:5" hidden="1">
      <c r="B471" s="469"/>
      <c r="C471" s="471"/>
      <c r="D471" s="469"/>
      <c r="E471" s="471"/>
    </row>
    <row r="472" spans="2:5" hidden="1">
      <c r="B472" s="469"/>
      <c r="C472" s="471"/>
      <c r="D472" s="469"/>
      <c r="E472" s="471"/>
    </row>
  </sheetData>
  <mergeCells count="160">
    <mergeCell ref="B472:C472"/>
    <mergeCell ref="D472:E472"/>
    <mergeCell ref="B469:C469"/>
    <mergeCell ref="D469:E469"/>
    <mergeCell ref="B470:C470"/>
    <mergeCell ref="D470:E470"/>
    <mergeCell ref="B471:C471"/>
    <mergeCell ref="D471:E471"/>
    <mergeCell ref="B466:C466"/>
    <mergeCell ref="D466:E466"/>
    <mergeCell ref="B467:C467"/>
    <mergeCell ref="D467:E467"/>
    <mergeCell ref="B468:C468"/>
    <mergeCell ref="D468:E468"/>
    <mergeCell ref="B463:C463"/>
    <mergeCell ref="D463:E463"/>
    <mergeCell ref="B464:C464"/>
    <mergeCell ref="D464:E464"/>
    <mergeCell ref="B465:C465"/>
    <mergeCell ref="D465:E465"/>
    <mergeCell ref="B460:C460"/>
    <mergeCell ref="D460:E460"/>
    <mergeCell ref="B461:C461"/>
    <mergeCell ref="D461:E461"/>
    <mergeCell ref="B462:C462"/>
    <mergeCell ref="D462:E462"/>
    <mergeCell ref="B457:C457"/>
    <mergeCell ref="D457:E457"/>
    <mergeCell ref="B458:C458"/>
    <mergeCell ref="D458:E458"/>
    <mergeCell ref="B459:C459"/>
    <mergeCell ref="D459:E459"/>
    <mergeCell ref="B452:C452"/>
    <mergeCell ref="D452:E452"/>
    <mergeCell ref="F452:G452"/>
    <mergeCell ref="B453:C453"/>
    <mergeCell ref="D453:E453"/>
    <mergeCell ref="F453:G453"/>
    <mergeCell ref="B450:C450"/>
    <mergeCell ref="D450:E450"/>
    <mergeCell ref="F450:G450"/>
    <mergeCell ref="B451:C451"/>
    <mergeCell ref="D451:E451"/>
    <mergeCell ref="F451:G451"/>
    <mergeCell ref="B448:C448"/>
    <mergeCell ref="D448:E448"/>
    <mergeCell ref="F448:G448"/>
    <mergeCell ref="B449:C449"/>
    <mergeCell ref="D449:E449"/>
    <mergeCell ref="F449:G449"/>
    <mergeCell ref="B446:C446"/>
    <mergeCell ref="D446:E446"/>
    <mergeCell ref="F446:G446"/>
    <mergeCell ref="B447:C447"/>
    <mergeCell ref="D447:E447"/>
    <mergeCell ref="F447:G447"/>
    <mergeCell ref="B444:C444"/>
    <mergeCell ref="D444:E444"/>
    <mergeCell ref="F444:G444"/>
    <mergeCell ref="B445:C445"/>
    <mergeCell ref="D445:E445"/>
    <mergeCell ref="F445:G445"/>
    <mergeCell ref="B442:C442"/>
    <mergeCell ref="D442:E442"/>
    <mergeCell ref="F442:G442"/>
    <mergeCell ref="B443:C443"/>
    <mergeCell ref="D443:E443"/>
    <mergeCell ref="F443:G443"/>
    <mergeCell ref="B440:C440"/>
    <mergeCell ref="D440:E440"/>
    <mergeCell ref="F440:G440"/>
    <mergeCell ref="B441:C441"/>
    <mergeCell ref="D441:E441"/>
    <mergeCell ref="F441:G441"/>
    <mergeCell ref="B438:C438"/>
    <mergeCell ref="D438:E438"/>
    <mergeCell ref="F438:G438"/>
    <mergeCell ref="B439:C439"/>
    <mergeCell ref="D439:E439"/>
    <mergeCell ref="F439:G439"/>
    <mergeCell ref="H428:J428"/>
    <mergeCell ref="H429:J429"/>
    <mergeCell ref="H430:J430"/>
    <mergeCell ref="H431:J431"/>
    <mergeCell ref="H432:J432"/>
    <mergeCell ref="H433:J433"/>
    <mergeCell ref="E409:G409"/>
    <mergeCell ref="H409:M409"/>
    <mergeCell ref="N409:Q409"/>
    <mergeCell ref="H410:I410"/>
    <mergeCell ref="J410:K410"/>
    <mergeCell ref="L410:M410"/>
    <mergeCell ref="N410:Q410"/>
    <mergeCell ref="C360:D360"/>
    <mergeCell ref="B361:B380"/>
    <mergeCell ref="C361:D380"/>
    <mergeCell ref="C381:D381"/>
    <mergeCell ref="B382:B401"/>
    <mergeCell ref="C382:D401"/>
    <mergeCell ref="C318:D318"/>
    <mergeCell ref="B319:B338"/>
    <mergeCell ref="C319:D338"/>
    <mergeCell ref="C339:D339"/>
    <mergeCell ref="B340:B359"/>
    <mergeCell ref="C340:D359"/>
    <mergeCell ref="C276:D276"/>
    <mergeCell ref="B277:B296"/>
    <mergeCell ref="C277:D296"/>
    <mergeCell ref="C297:D297"/>
    <mergeCell ref="B298:B317"/>
    <mergeCell ref="C298:D317"/>
    <mergeCell ref="C239:D239"/>
    <mergeCell ref="B240:B259"/>
    <mergeCell ref="C240:D259"/>
    <mergeCell ref="C260:D260"/>
    <mergeCell ref="B261:B275"/>
    <mergeCell ref="C261:D275"/>
    <mergeCell ref="C202:D202"/>
    <mergeCell ref="B203:B222"/>
    <mergeCell ref="C203:D222"/>
    <mergeCell ref="C223:D223"/>
    <mergeCell ref="B224:B238"/>
    <mergeCell ref="C224:D238"/>
    <mergeCell ref="C165:D165"/>
    <mergeCell ref="B166:B185"/>
    <mergeCell ref="C166:D185"/>
    <mergeCell ref="C186:D186"/>
    <mergeCell ref="B187:B201"/>
    <mergeCell ref="C187:D201"/>
    <mergeCell ref="C123:D123"/>
    <mergeCell ref="B124:B143"/>
    <mergeCell ref="C124:D143"/>
    <mergeCell ref="C144:D144"/>
    <mergeCell ref="B145:B164"/>
    <mergeCell ref="C145:D164"/>
    <mergeCell ref="C86:D86"/>
    <mergeCell ref="B87:B101"/>
    <mergeCell ref="C87:D101"/>
    <mergeCell ref="C102:D102"/>
    <mergeCell ref="B103:B122"/>
    <mergeCell ref="C103:D122"/>
    <mergeCell ref="C54:D54"/>
    <mergeCell ref="B55:B69"/>
    <mergeCell ref="C55:D69"/>
    <mergeCell ref="C70:D70"/>
    <mergeCell ref="B71:B85"/>
    <mergeCell ref="C71:D85"/>
    <mergeCell ref="M36:Q36"/>
    <mergeCell ref="R36:V36"/>
    <mergeCell ref="W36:Z36"/>
    <mergeCell ref="C37:D37"/>
    <mergeCell ref="C38:D38"/>
    <mergeCell ref="B39:B53"/>
    <mergeCell ref="C39:D53"/>
    <mergeCell ref="A1:G2"/>
    <mergeCell ref="A4:F4"/>
    <mergeCell ref="A5:C5"/>
    <mergeCell ref="E5:F5"/>
    <mergeCell ref="C36:D36"/>
    <mergeCell ref="E36:L36"/>
  </mergeCells>
  <conditionalFormatting sqref="G420">
    <cfRule type="cellIs" dxfId="42" priority="46" stopIfTrue="1" operator="equal">
      <formula>0</formula>
    </cfRule>
  </conditionalFormatting>
  <conditionalFormatting sqref="G413:G415 G417:G418 G420:G421 G424">
    <cfRule type="cellIs" dxfId="41" priority="47" operator="equal">
      <formula>"Less than planning stage estimate"</formula>
    </cfRule>
    <cfRule type="cellIs" dxfId="40" priority="48" operator="equal">
      <formula>"Equal to planning stage estimate"</formula>
    </cfRule>
    <cfRule type="cellIs" dxfId="39" priority="49" operator="equal">
      <formula>"Greater than planning stage estimate"</formula>
    </cfRule>
  </conditionalFormatting>
  <conditionalFormatting sqref="P413:P415">
    <cfRule type="cellIs" dxfId="38" priority="38" stopIfTrue="1" operator="equal">
      <formula>0%</formula>
    </cfRule>
    <cfRule type="cellIs" dxfId="37" priority="43" operator="lessThan">
      <formula>95%</formula>
    </cfRule>
    <cfRule type="cellIs" dxfId="36" priority="44" operator="equal">
      <formula>95%</formula>
    </cfRule>
    <cfRule type="cellIs" dxfId="35" priority="45" operator="greaterThan">
      <formula>95%</formula>
    </cfRule>
  </conditionalFormatting>
  <conditionalFormatting sqref="P420">
    <cfRule type="cellIs" dxfId="34" priority="37" stopIfTrue="1" operator="equal">
      <formula>0</formula>
    </cfRule>
    <cfRule type="cellIs" dxfId="33" priority="39" operator="lessThan">
      <formula>65%</formula>
    </cfRule>
    <cfRule type="cellIs" dxfId="32" priority="40" operator="equal">
      <formula>65%</formula>
    </cfRule>
    <cfRule type="cellIs" dxfId="31" priority="41" operator="greaterThan">
      <formula>65%</formula>
    </cfRule>
  </conditionalFormatting>
  <conditionalFormatting sqref="P413:Q415 Q417:Q418 P420:Q420 Q421 Q424">
    <cfRule type="cellIs" dxfId="30" priority="42" stopIfTrue="1" operator="greaterThan">
      <formula>1</formula>
    </cfRule>
  </conditionalFormatting>
  <conditionalFormatting sqref="H102 H202 H260 H239 H223 H165 H144 H123">
    <cfRule type="cellIs" dxfId="29" priority="3" stopIfTrue="1" operator="equal">
      <formula>0</formula>
    </cfRule>
  </conditionalFormatting>
  <conditionalFormatting sqref="H102">
    <cfRule type="colorScale" priority="24">
      <colorScale>
        <cfvo type="num" val="222.51"/>
        <cfvo type="num" val="572.5"/>
        <cfvo type="num" val="907.73"/>
        <color rgb="FF63BE7B"/>
        <color rgb="FFFFEB84"/>
        <color rgb="FFF8696B"/>
      </colorScale>
    </cfRule>
    <cfRule type="cellIs" dxfId="28" priority="25" operator="lessThanOrEqual">
      <formula>222.51</formula>
    </cfRule>
    <cfRule type="cellIs" dxfId="27" priority="26" operator="between">
      <formula>222.51</formula>
      <formula>572.5</formula>
    </cfRule>
    <cfRule type="cellIs" dxfId="26" priority="27" operator="between">
      <formula>572.5</formula>
      <formula>907.73</formula>
    </cfRule>
    <cfRule type="cellIs" dxfId="25" priority="33" operator="greaterThanOrEqual">
      <formula>907.73</formula>
    </cfRule>
  </conditionalFormatting>
  <conditionalFormatting sqref="H123">
    <cfRule type="colorScale" priority="20">
      <colorScale>
        <cfvo type="num" val="92.38"/>
        <cfvo type="num" val="208.04"/>
        <cfvo type="num" val="368.89"/>
        <color rgb="FF63BE7B"/>
        <color rgb="FFFFEB84"/>
        <color rgb="FFF8696B"/>
      </colorScale>
    </cfRule>
    <cfRule type="cellIs" dxfId="24" priority="21" operator="lessThanOrEqual">
      <formula>92.38</formula>
    </cfRule>
    <cfRule type="cellIs" dxfId="23" priority="22" operator="between">
      <formula>92.38</formula>
      <formula>208.04</formula>
    </cfRule>
    <cfRule type="cellIs" dxfId="22" priority="23" operator="between">
      <formula>208.04</formula>
      <formula>368.89</formula>
    </cfRule>
    <cfRule type="cellIs" dxfId="21" priority="32" operator="greaterThanOrEqual">
      <formula>368.89</formula>
    </cfRule>
  </conditionalFormatting>
  <conditionalFormatting sqref="H144">
    <cfRule type="colorScale" priority="16">
      <colorScale>
        <cfvo type="num" val="294.74"/>
        <cfvo type="num" val="542.33000000000004"/>
        <cfvo type="num" val="702.27"/>
        <color rgb="FF63BE7B"/>
        <color rgb="FFFFEB84"/>
        <color rgb="FFF8696B"/>
      </colorScale>
    </cfRule>
    <cfRule type="cellIs" dxfId="20" priority="17" operator="lessThanOrEqual">
      <formula>294.75</formula>
    </cfRule>
    <cfRule type="cellIs" dxfId="19" priority="18" operator="between">
      <formula>294.75</formula>
      <formula>542.33</formula>
    </cfRule>
    <cfRule type="cellIs" dxfId="18" priority="19" operator="between">
      <formula>542.33</formula>
      <formula>702.27</formula>
    </cfRule>
    <cfRule type="cellIs" dxfId="17" priority="31" operator="greaterThanOrEqual">
      <formula>702.27</formula>
    </cfRule>
  </conditionalFormatting>
  <conditionalFormatting sqref="H165">
    <cfRule type="colorScale" priority="12">
      <colorScale>
        <cfvo type="num" val="17.52"/>
        <cfvo type="num" val="42.37"/>
        <cfvo type="num" val="77.09"/>
        <color rgb="FF63BE7B"/>
        <color rgb="FFFFEB84"/>
        <color rgb="FFF8696B"/>
      </colorScale>
    </cfRule>
    <cfRule type="cellIs" dxfId="16" priority="13" operator="lessThanOrEqual">
      <formula>17.52</formula>
    </cfRule>
    <cfRule type="cellIs" dxfId="15" priority="14" operator="between">
      <formula>17.52</formula>
      <formula>42.37</formula>
    </cfRule>
    <cfRule type="cellIs" dxfId="14" priority="15" operator="between">
      <formula>42.37</formula>
      <formula>77.09</formula>
    </cfRule>
    <cfRule type="cellIs" dxfId="13" priority="30" operator="greaterThanOrEqual">
      <formula>77.09</formula>
    </cfRule>
  </conditionalFormatting>
  <conditionalFormatting sqref="H223 H202">
    <cfRule type="colorScale" priority="8">
      <colorScale>
        <cfvo type="num" val="42.29"/>
        <cfvo type="num" val="102"/>
        <cfvo type="num" val="192.48"/>
        <color rgb="FF63BE7B"/>
        <color rgb="FFFFEB84"/>
        <color rgb="FFF8696B"/>
      </colorScale>
    </cfRule>
    <cfRule type="cellIs" dxfId="12" priority="9" operator="lessThanOrEqual">
      <formula>42.29</formula>
    </cfRule>
    <cfRule type="cellIs" dxfId="11" priority="10" operator="between">
      <formula>42.29</formula>
      <formula>102</formula>
    </cfRule>
    <cfRule type="cellIs" dxfId="10" priority="11" operator="between">
      <formula>102</formula>
      <formula>192.48</formula>
    </cfRule>
    <cfRule type="cellIs" dxfId="9" priority="29" operator="greaterThanOrEqual">
      <formula>192.48</formula>
    </cfRule>
  </conditionalFormatting>
  <conditionalFormatting sqref="H260 H239">
    <cfRule type="colorScale" priority="4">
      <colorScale>
        <cfvo type="num" val="18.05"/>
        <cfvo type="num" val="60.22"/>
        <cfvo type="num" val="118.37"/>
        <color rgb="FF63BE7B"/>
        <color rgb="FFFFEB84"/>
        <color rgb="FFF8696B"/>
      </colorScale>
    </cfRule>
    <cfRule type="cellIs" dxfId="8" priority="5" operator="lessThanOrEqual">
      <formula>18.05</formula>
    </cfRule>
    <cfRule type="cellIs" dxfId="7" priority="6" operator="between">
      <formula>18.05</formula>
      <formula>60.22</formula>
    </cfRule>
    <cfRule type="cellIs" dxfId="6" priority="7" operator="between">
      <formula>60.22</formula>
      <formula>118.37</formula>
    </cfRule>
    <cfRule type="cellIs" dxfId="5" priority="28" operator="greaterThanOrEqual">
      <formula>118.37</formula>
    </cfRule>
  </conditionalFormatting>
  <conditionalFormatting sqref="R38:R401">
    <cfRule type="cellIs" dxfId="4" priority="1" operator="equal">
      <formula>"No"</formula>
    </cfRule>
    <cfRule type="cellIs" dxfId="3" priority="2" operator="equal">
      <formula>"Yes"</formula>
    </cfRule>
  </conditionalFormatting>
  <dataValidations count="3">
    <dataValidation type="whole" operator="greaterThan" allowBlank="1" showInputMessage="1" showErrorMessage="1" error="Must be a whole number greater than zero." sqref="M39:M53 M55:M69 M71:M85 M87:M101 M103:M122 M124:M143 M145:M164 M166:M185 M187:M201 M203:M222 M224:M238 M240:M259 M261:M275 M277:M296 M298:M317 M319:M338 M340:M359 M361:M380 M382:M401" xr:uid="{015EEA15-F81B-4034-94F3-32941837D4F2}">
      <formula1>0</formula1>
    </dataValidation>
    <dataValidation allowBlank="1" showInputMessage="1" showErrorMessage="1" prompt="This will show an error or data is missing in Columns E to N" sqref="AB86:AB101" xr:uid="{912F8FB6-4687-4F5D-868B-8B80708BD5D8}"/>
    <dataValidation type="whole" allowBlank="1" showInputMessage="1" showErrorMessage="1" errorTitle="Recycled content" error="Incorrect value entered. Input value should be between 20 and 100" promptTitle="Recycled content" prompt="Input value between 20 and 100" sqref="L37" xr:uid="{B8DAA0DA-7672-4CE2-BF1C-E9AE7D40EDB8}">
      <formula1>20</formula1>
      <formula2>100</formula2>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34" operator="containsText" id="{3D4A9D25-BAE9-43E4-9039-590F54C2AA8C}">
            <xm:f>NOT(ISERROR(SEARCH("Exceeds Policy",G429)))</xm:f>
            <xm:f>"Exceeds Policy"</xm:f>
            <x14:dxf>
              <fill>
                <patternFill>
                  <bgColor rgb="FFC7EFCE"/>
                </patternFill>
              </fill>
            </x14:dxf>
          </x14:cfRule>
          <x14:cfRule type="containsText" priority="35" operator="containsText" id="{A7318C32-E7CD-463B-9697-D0FF4633299F}">
            <xm:f>NOT(ISERROR(SEARCH("Yes",G429)))</xm:f>
            <xm:f>"Yes"</xm:f>
            <x14:dxf>
              <fill>
                <patternFill>
                  <bgColor rgb="FFFFEB9C"/>
                </patternFill>
              </fill>
            </x14:dxf>
          </x14:cfRule>
          <x14:cfRule type="containsText" priority="36" operator="containsText" id="{68259C7C-D728-4388-972B-416B476727FA}">
            <xm:f>NOT(ISERROR(SEARCH("No",G429)))</xm:f>
            <xm:f>"No"</xm:f>
            <x14:dxf>
              <fill>
                <patternFill>
                  <bgColor rgb="FFFFC7CE"/>
                </patternFill>
              </fill>
            </x14:dxf>
          </x14:cfRule>
          <xm:sqref>G429:G433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9B250-DD5E-4110-9E84-F955E9872141}">
  <dimension ref="A1:B20"/>
  <sheetViews>
    <sheetView zoomScaleNormal="100" workbookViewId="0">
      <selection activeCell="E13" sqref="E13"/>
    </sheetView>
  </sheetViews>
  <sheetFormatPr defaultRowHeight="12.75"/>
  <cols>
    <col min="1" max="1" width="28.5703125" customWidth="1"/>
    <col min="2" max="2" width="82" customWidth="1"/>
  </cols>
  <sheetData>
    <row r="1" spans="1:2" ht="23.25">
      <c r="A1" s="623" t="s">
        <v>0</v>
      </c>
      <c r="B1" s="623"/>
    </row>
    <row r="2" spans="1:2" ht="14.25">
      <c r="B2" s="2"/>
    </row>
    <row r="3" spans="1:2" ht="15.75">
      <c r="A3" s="624" t="s">
        <v>418</v>
      </c>
      <c r="B3" s="624"/>
    </row>
    <row r="4" spans="1:2" ht="15">
      <c r="A4" s="625" t="s">
        <v>419</v>
      </c>
      <c r="B4" s="626">
        <v>1.1000000000000001</v>
      </c>
    </row>
    <row r="5" spans="1:2" ht="15">
      <c r="A5" s="625" t="s">
        <v>420</v>
      </c>
      <c r="B5" s="627">
        <v>45078</v>
      </c>
    </row>
    <row r="6" spans="1:2" ht="15">
      <c r="A6" s="625" t="s">
        <v>421</v>
      </c>
      <c r="B6" s="628" t="s">
        <v>422</v>
      </c>
    </row>
    <row r="7" spans="1:2" ht="15">
      <c r="B7" s="5"/>
    </row>
    <row r="8" spans="1:2" ht="15.75">
      <c r="A8" s="629" t="s">
        <v>423</v>
      </c>
      <c r="B8" s="629">
        <v>1.1000000000000001</v>
      </c>
    </row>
    <row r="9" spans="1:2" ht="31.5">
      <c r="A9" s="630" t="s">
        <v>424</v>
      </c>
      <c r="B9" s="631" t="s">
        <v>425</v>
      </c>
    </row>
    <row r="10" spans="1:2" ht="45">
      <c r="A10" s="632" t="s">
        <v>426</v>
      </c>
      <c r="B10" s="633" t="s">
        <v>427</v>
      </c>
    </row>
    <row r="11" spans="1:2" ht="75">
      <c r="A11" s="634" t="s">
        <v>428</v>
      </c>
      <c r="B11" s="633" t="s">
        <v>429</v>
      </c>
    </row>
    <row r="12" spans="1:2" ht="75">
      <c r="A12" s="634" t="s">
        <v>430</v>
      </c>
      <c r="B12" s="635" t="s">
        <v>431</v>
      </c>
    </row>
    <row r="13" spans="1:2" ht="60">
      <c r="A13" s="634" t="s">
        <v>432</v>
      </c>
      <c r="B13" s="635" t="s">
        <v>433</v>
      </c>
    </row>
    <row r="14" spans="1:2" ht="75">
      <c r="A14" s="634" t="s">
        <v>434</v>
      </c>
      <c r="B14" s="635" t="s">
        <v>435</v>
      </c>
    </row>
    <row r="15" spans="1:2" ht="75">
      <c r="A15" s="634" t="s">
        <v>436</v>
      </c>
      <c r="B15" s="635" t="s">
        <v>437</v>
      </c>
    </row>
    <row r="16" spans="1:2" ht="75">
      <c r="A16" s="634" t="s">
        <v>438</v>
      </c>
      <c r="B16" s="635" t="s">
        <v>439</v>
      </c>
    </row>
    <row r="17" spans="1:2" ht="75">
      <c r="A17" s="634" t="s">
        <v>440</v>
      </c>
      <c r="B17" s="635" t="s">
        <v>441</v>
      </c>
    </row>
    <row r="18" spans="1:2" ht="75">
      <c r="A18" s="634" t="s">
        <v>442</v>
      </c>
      <c r="B18" s="635" t="s">
        <v>443</v>
      </c>
    </row>
    <row r="19" spans="1:2" ht="105">
      <c r="A19" s="634" t="s">
        <v>444</v>
      </c>
      <c r="B19" s="635" t="s">
        <v>445</v>
      </c>
    </row>
    <row r="20" spans="1:2" ht="60">
      <c r="A20" s="634" t="s">
        <v>446</v>
      </c>
      <c r="B20" s="635" t="s">
        <v>447</v>
      </c>
    </row>
  </sheetData>
  <mergeCells count="2">
    <mergeCell ref="A1:B1"/>
    <mergeCell ref="A3: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Pre-App Stage</vt:lpstr>
      <vt:lpstr>Outline Application Stage</vt:lpstr>
      <vt:lpstr>Detailed Application Stage</vt:lpstr>
      <vt:lpstr>Post-Construction Stage</vt:lpstr>
      <vt:lpstr>Version Control</vt:lpstr>
    </vt:vector>
  </TitlesOfParts>
  <Company>PRP LLP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Cote</dc:creator>
  <cp:lastModifiedBy>Johann Cote</cp:lastModifiedBy>
  <dcterms:created xsi:type="dcterms:W3CDTF">2025-11-24T12:23:02Z</dcterms:created>
  <dcterms:modified xsi:type="dcterms:W3CDTF">2025-11-24T12:29:38Z</dcterms:modified>
</cp:coreProperties>
</file>