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terry.mobbs\AppData\Roaming\OpenText\OTEdit\ecm_higgins-group_co_uk-otcs\c34653401\"/>
    </mc:Choice>
  </mc:AlternateContent>
  <xr:revisionPtr revIDLastSave="0" documentId="13_ncr:1_{2A20596D-C5B6-42E5-A18B-3A6E8B583D24}" xr6:coauthVersionLast="47" xr6:coauthVersionMax="47" xr10:uidLastSave="{00000000-0000-0000-0000-000000000000}"/>
  <bookViews>
    <workbookView xWindow="28680" yWindow="-120" windowWidth="29040" windowHeight="15840" firstSheet="5" activeTab="5" xr2:uid="{00000000-000D-0000-FFFF-FFFF00000000}"/>
  </bookViews>
  <sheets>
    <sheet name="Guidance For Completion" sheetId="10" r:id="rId1"/>
    <sheet name="Project Info" sheetId="1" r:id="rId2"/>
    <sheet name="BREEAM" sheetId="18" r:id="rId3"/>
    <sheet name="Dashboard info" sheetId="24" r:id="rId4"/>
    <sheet name="2. Carbon Tst Convs" sheetId="3" r:id="rId5"/>
    <sheet name="1. Usage Info" sheetId="2" r:id="rId6"/>
    <sheet name="4b. Reuse &amp; Initiatives" sheetId="21" r:id="rId7"/>
    <sheet name="3. Predicted Waste" sheetId="5" r:id="rId8"/>
    <sheet name="3a. Waste Planning" sheetId="23" r:id="rId9"/>
    <sheet name="4. Waste Mgmt Opts" sheetId="6" r:id="rId10"/>
    <sheet name="5. Waste Carriers" sheetId="9" r:id="rId11"/>
    <sheet name="6. Waste Info" sheetId="4" r:id="rId12"/>
    <sheet name="7. Actual Waste v Predicted" sheetId="8" r:id="rId13"/>
    <sheet name="Chart1" sheetId="12" r:id="rId14"/>
    <sheet name="Chart2" sheetId="13" r:id="rId15"/>
    <sheet name="Chart3" sheetId="14" r:id="rId16"/>
    <sheet name="Chart4" sheetId="17" r:id="rId17"/>
    <sheet name="Legal Info" sheetId="19" r:id="rId18"/>
  </sheets>
  <definedNames>
    <definedName name="codes">OFFSET(#REF!,0,0,COUNTA(#REF!),1)</definedName>
    <definedName name="MASTERCODES">#REF!</definedName>
    <definedName name="_xlnm.Print_Area" localSheetId="5">'1. Usage Info'!$A$1:$AQ$93</definedName>
    <definedName name="_xlnm.Print_Area" localSheetId="7">'3. Predicted Waste'!$A$1:$T$72</definedName>
    <definedName name="_xlnm.Print_Area" localSheetId="8">'3a. Waste Planning'!$A$1:$Y$38</definedName>
    <definedName name="_xlnm.Print_Area" localSheetId="9">'4. Waste Mgmt Opts'!$A$1:$W$25</definedName>
    <definedName name="_xlnm.Print_Area" localSheetId="6">'4b. Reuse &amp; Initiatives'!$A$1:$D$58</definedName>
    <definedName name="_xlnm.Print_Area" localSheetId="10">'5. Waste Carriers'!$A$1:$K$25</definedName>
    <definedName name="_xlnm.Print_Area" localSheetId="11">'6. Waste Info'!$B$1:$AR$58</definedName>
    <definedName name="_xlnm.Print_Area" localSheetId="12">'7. Actual Waste v Predicted'!$A$1:$Z$27</definedName>
    <definedName name="_xlnm.Print_Area" localSheetId="2">BREEAM!$A$1:$E$22</definedName>
    <definedName name="_xlnm.Print_Area" localSheetId="0">'Guidance For Completion'!$A$1:$B$13</definedName>
    <definedName name="_xlnm.Print_Area" localSheetId="1">'Project Info'!$A$1:$C$50</definedName>
    <definedName name="_xlnm.Print_Titles" localSheetId="7">'3. Predicted Waste'!$1:$4</definedName>
    <definedName name="_xlnm.Print_Titles" localSheetId="9">'4. Waste Mgmt Opts'!$A:$A</definedName>
    <definedName name="_xlnm.Print_Titles" localSheetId="11">'6. Waste Info'!$B:$C,'6. Waste Info'!$1:$1</definedName>
    <definedName name="_xlnm.Print_Titles" localSheetId="12">'7. Actual Waste v Predicted'!$A:$B,'7. Actual Waste v Predicted'!$1:$2</definedName>
    <definedName name="wastetype">OFFSET(#REF!,0,0,COUNTA(#REF!),1)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85" i="2" l="1"/>
  <c r="V6" i="4"/>
  <c r="E29" i="4"/>
  <c r="H29" i="4"/>
  <c r="I1" i="2"/>
  <c r="J1" i="2" l="1"/>
  <c r="K1" i="2" s="1"/>
  <c r="A11" i="24"/>
  <c r="A12" i="24"/>
  <c r="A13" i="24" s="1"/>
  <c r="A14" i="24" s="1"/>
  <c r="A15" i="24" s="1"/>
  <c r="A16" i="24" s="1"/>
  <c r="A17" i="24" s="1"/>
  <c r="A18" i="24" s="1"/>
  <c r="A19" i="24" s="1"/>
  <c r="A20" i="24" s="1"/>
  <c r="A21" i="24" s="1"/>
  <c r="A22" i="24" s="1"/>
  <c r="A23" i="24" s="1"/>
  <c r="A24" i="24" s="1"/>
  <c r="A25" i="24" s="1"/>
  <c r="A4" i="24"/>
  <c r="A5" i="24" s="1"/>
  <c r="A6" i="24" s="1"/>
  <c r="A7" i="24" s="1"/>
  <c r="A8" i="24" s="1"/>
  <c r="A9" i="24" s="1"/>
  <c r="A10" i="24" s="1"/>
  <c r="I3" i="24" a="1"/>
  <c r="I3" i="24" s="1"/>
  <c r="I4" i="24" l="1"/>
  <c r="I5" i="24"/>
  <c r="I6" i="24"/>
  <c r="I7" i="24"/>
  <c r="B4" i="4"/>
  <c r="B5" i="4"/>
  <c r="B6" i="4"/>
  <c r="B7" i="4"/>
  <c r="AC41" i="2"/>
  <c r="AD41" i="2"/>
  <c r="AH41" i="2"/>
  <c r="AI41" i="2"/>
  <c r="AJ41" i="2"/>
  <c r="AK41" i="2"/>
  <c r="AL41" i="2"/>
  <c r="AM41" i="2"/>
  <c r="AN41" i="2"/>
  <c r="AO41" i="2"/>
  <c r="AP41" i="2"/>
  <c r="AQ41" i="2"/>
  <c r="AR41" i="2"/>
  <c r="AS41" i="2"/>
  <c r="AT41" i="2"/>
  <c r="AU41" i="2"/>
  <c r="AV41" i="2"/>
  <c r="AW41" i="2"/>
  <c r="AX41" i="2"/>
  <c r="AY41" i="2"/>
  <c r="AZ41" i="2"/>
  <c r="J40" i="2" l="1"/>
  <c r="H41" i="2" l="1"/>
  <c r="G41" i="2"/>
  <c r="F41" i="2"/>
  <c r="E41" i="2"/>
  <c r="D41" i="2"/>
  <c r="H40" i="2"/>
  <c r="H43" i="2" s="1"/>
  <c r="G40" i="2"/>
  <c r="F40" i="2"/>
  <c r="F43" i="2" s="1"/>
  <c r="E40" i="2"/>
  <c r="D40" i="2"/>
  <c r="D43" i="2" s="1"/>
  <c r="G15" i="2"/>
  <c r="G64" i="2" s="1"/>
  <c r="G65" i="2" s="1"/>
  <c r="F15" i="2"/>
  <c r="F64" i="2" s="1"/>
  <c r="F65" i="2" s="1"/>
  <c r="E15" i="2"/>
  <c r="E64" i="2" s="1"/>
  <c r="E65" i="2" s="1"/>
  <c r="D15" i="2"/>
  <c r="D64" i="2" s="1"/>
  <c r="D65" i="2" s="1"/>
  <c r="H15" i="2"/>
  <c r="H16" i="2" s="1"/>
  <c r="H66" i="2" s="1"/>
  <c r="AK15" i="2"/>
  <c r="E92" i="2"/>
  <c r="F92" i="2" s="1"/>
  <c r="D92" i="2"/>
  <c r="E91" i="2"/>
  <c r="F91" i="2" s="1"/>
  <c r="D91" i="2"/>
  <c r="E90" i="2"/>
  <c r="F90" i="2" s="1"/>
  <c r="D90" i="2"/>
  <c r="F53" i="2"/>
  <c r="F54" i="2" s="1"/>
  <c r="F55" i="2" s="1"/>
  <c r="F57" i="2" s="1"/>
  <c r="F61" i="2" s="1"/>
  <c r="E53" i="2"/>
  <c r="E54" i="2" s="1"/>
  <c r="E55" i="2" s="1"/>
  <c r="E57" i="2" s="1"/>
  <c r="E61" i="2" s="1"/>
  <c r="D53" i="2"/>
  <c r="D54" i="2" s="1"/>
  <c r="D55" i="2" s="1"/>
  <c r="D57" i="2" s="1"/>
  <c r="D61" i="2" s="1"/>
  <c r="F50" i="2"/>
  <c r="F52" i="2" s="1"/>
  <c r="E50" i="2"/>
  <c r="E52" i="2" s="1"/>
  <c r="D50" i="2"/>
  <c r="D52" i="2" s="1"/>
  <c r="F31" i="2"/>
  <c r="F76" i="2" s="1"/>
  <c r="F30" i="2"/>
  <c r="F74" i="2" s="1"/>
  <c r="E30" i="2"/>
  <c r="E74" i="2" s="1"/>
  <c r="D30" i="2"/>
  <c r="D74" i="2" s="1"/>
  <c r="F16" i="2"/>
  <c r="F66" i="2" s="1"/>
  <c r="F5" i="2"/>
  <c r="E5" i="2"/>
  <c r="D5" i="2"/>
  <c r="G92" i="2"/>
  <c r="G91" i="2"/>
  <c r="G90" i="2"/>
  <c r="G53" i="2"/>
  <c r="G54" i="2" s="1"/>
  <c r="G55" i="2" s="1"/>
  <c r="G57" i="2" s="1"/>
  <c r="G61" i="2" s="1"/>
  <c r="G50" i="2"/>
  <c r="G52" i="2" s="1"/>
  <c r="G43" i="2"/>
  <c r="G30" i="2"/>
  <c r="G74" i="2" s="1"/>
  <c r="G5" i="2"/>
  <c r="H92" i="2"/>
  <c r="H91" i="2"/>
  <c r="H90" i="2"/>
  <c r="H53" i="2"/>
  <c r="H54" i="2" s="1"/>
  <c r="H55" i="2" s="1"/>
  <c r="H57" i="2" s="1"/>
  <c r="H61" i="2" s="1"/>
  <c r="H50" i="2"/>
  <c r="H52" i="2" s="1"/>
  <c r="H30" i="2"/>
  <c r="H74" i="2" s="1"/>
  <c r="H64" i="2"/>
  <c r="H65" i="2" s="1"/>
  <c r="H5" i="2"/>
  <c r="G16" i="2" l="1"/>
  <c r="G66" i="2" s="1"/>
  <c r="G67" i="2" s="1"/>
  <c r="G59" i="2"/>
  <c r="H59" i="2"/>
  <c r="H31" i="2"/>
  <c r="H76" i="2" s="1"/>
  <c r="H77" i="2" s="1"/>
  <c r="G31" i="2"/>
  <c r="G76" i="2" s="1"/>
  <c r="G44" i="2"/>
  <c r="F67" i="2"/>
  <c r="E31" i="2"/>
  <c r="E76" i="2" s="1"/>
  <c r="E77" i="2" s="1"/>
  <c r="E44" i="2"/>
  <c r="F44" i="2"/>
  <c r="D84" i="2"/>
  <c r="D85" i="2" s="1"/>
  <c r="D75" i="2"/>
  <c r="F84" i="2"/>
  <c r="F85" i="2" s="1"/>
  <c r="F75" i="2"/>
  <c r="E43" i="2"/>
  <c r="D60" i="2"/>
  <c r="D62" i="2" s="1"/>
  <c r="D59" i="2"/>
  <c r="F60" i="2"/>
  <c r="F62" i="2" s="1"/>
  <c r="F59" i="2"/>
  <c r="E60" i="2"/>
  <c r="E62" i="2" s="1"/>
  <c r="E59" i="2"/>
  <c r="E16" i="2"/>
  <c r="E66" i="2" s="1"/>
  <c r="E67" i="2" s="1"/>
  <c r="E84" i="2"/>
  <c r="E85" i="2" s="1"/>
  <c r="E75" i="2"/>
  <c r="F86" i="2"/>
  <c r="F87" i="2" s="1"/>
  <c r="F77" i="2"/>
  <c r="D16" i="2"/>
  <c r="D66" i="2" s="1"/>
  <c r="D67" i="2" s="1"/>
  <c r="D31" i="2"/>
  <c r="D76" i="2" s="1"/>
  <c r="D44" i="2"/>
  <c r="G77" i="2"/>
  <c r="G84" i="2"/>
  <c r="G85" i="2" s="1"/>
  <c r="G75" i="2"/>
  <c r="G60" i="2"/>
  <c r="G62" i="2" s="1"/>
  <c r="H67" i="2"/>
  <c r="H44" i="2"/>
  <c r="H86" i="2"/>
  <c r="H87" i="2" s="1"/>
  <c r="H84" i="2"/>
  <c r="H85" i="2" s="1"/>
  <c r="H75" i="2"/>
  <c r="H60" i="2"/>
  <c r="H62" i="2" s="1"/>
  <c r="D30" i="4"/>
  <c r="F30" i="4"/>
  <c r="G30" i="4"/>
  <c r="H30" i="4"/>
  <c r="I30" i="4"/>
  <c r="J30" i="4"/>
  <c r="K30" i="4"/>
  <c r="L30" i="4"/>
  <c r="M30" i="4"/>
  <c r="N30" i="4"/>
  <c r="O30" i="4"/>
  <c r="R30" i="4"/>
  <c r="S30" i="4"/>
  <c r="T30" i="4"/>
  <c r="U30" i="4"/>
  <c r="V30" i="4"/>
  <c r="W30" i="4"/>
  <c r="X30" i="4"/>
  <c r="Y30" i="4"/>
  <c r="Z30" i="4"/>
  <c r="AA30" i="4"/>
  <c r="AB30" i="4"/>
  <c r="AC30" i="4"/>
  <c r="AD30" i="4"/>
  <c r="AE30" i="4"/>
  <c r="AF30" i="4"/>
  <c r="AG30" i="4"/>
  <c r="AH30" i="4"/>
  <c r="AI30" i="4"/>
  <c r="AJ30" i="4"/>
  <c r="AK30" i="4"/>
  <c r="AL30" i="4"/>
  <c r="AM30" i="4"/>
  <c r="AN30" i="4"/>
  <c r="AO30" i="4"/>
  <c r="AP30" i="4"/>
  <c r="AQ30" i="4"/>
  <c r="AR30" i="4"/>
  <c r="AS30" i="4"/>
  <c r="E30" i="4"/>
  <c r="G86" i="2" l="1"/>
  <c r="G87" i="2" s="1"/>
  <c r="E86" i="2"/>
  <c r="E87" i="2" s="1"/>
  <c r="D86" i="2"/>
  <c r="D87" i="2" s="1"/>
  <c r="D77" i="2"/>
  <c r="B24" i="1"/>
  <c r="B26" i="1" s="1"/>
  <c r="B19" i="1"/>
  <c r="B20" i="1" s="1"/>
  <c r="B14" i="1"/>
  <c r="F37" i="4" l="1"/>
  <c r="G37" i="4"/>
  <c r="H37" i="4"/>
  <c r="I37" i="4"/>
  <c r="J37" i="4"/>
  <c r="K37" i="4"/>
  <c r="L37" i="4"/>
  <c r="M37" i="4"/>
  <c r="N37" i="4"/>
  <c r="O37" i="4"/>
  <c r="P37" i="4"/>
  <c r="Q37" i="4"/>
  <c r="R37" i="4"/>
  <c r="S37" i="4"/>
  <c r="T37" i="4"/>
  <c r="U37" i="4"/>
  <c r="V37" i="4"/>
  <c r="W37" i="4"/>
  <c r="X37" i="4"/>
  <c r="Y37" i="4"/>
  <c r="Z37" i="4"/>
  <c r="AB37" i="4"/>
  <c r="AC37" i="4"/>
  <c r="AD37" i="4"/>
  <c r="AE37" i="4"/>
  <c r="AF37" i="4"/>
  <c r="AG37" i="4"/>
  <c r="AH37" i="4"/>
  <c r="AI37" i="4"/>
  <c r="AJ37" i="4"/>
  <c r="AK37" i="4"/>
  <c r="AL37" i="4"/>
  <c r="AM37" i="4"/>
  <c r="AN37" i="4"/>
  <c r="AO37" i="4"/>
  <c r="AP37" i="4"/>
  <c r="AQ37" i="4"/>
  <c r="AR37" i="4"/>
  <c r="AS37" i="4"/>
  <c r="F38" i="4"/>
  <c r="G38" i="4"/>
  <c r="H38" i="4"/>
  <c r="I38" i="4"/>
  <c r="J38" i="4"/>
  <c r="K38" i="4"/>
  <c r="L38" i="4"/>
  <c r="M38" i="4"/>
  <c r="N38" i="4"/>
  <c r="O38" i="4"/>
  <c r="P38" i="4"/>
  <c r="Q38" i="4"/>
  <c r="R38" i="4"/>
  <c r="S38" i="4"/>
  <c r="T38" i="4"/>
  <c r="U38" i="4"/>
  <c r="V38" i="4"/>
  <c r="W38" i="4"/>
  <c r="X38" i="4"/>
  <c r="Y38" i="4"/>
  <c r="Z38" i="4"/>
  <c r="AA38" i="4"/>
  <c r="AB38" i="4"/>
  <c r="AC38" i="4"/>
  <c r="AD38" i="4"/>
  <c r="AE38" i="4"/>
  <c r="AF38" i="4"/>
  <c r="AG38" i="4"/>
  <c r="AH38" i="4"/>
  <c r="AI38" i="4"/>
  <c r="AJ38" i="4"/>
  <c r="AK38" i="4"/>
  <c r="AL38" i="4"/>
  <c r="AM38" i="4"/>
  <c r="AN38" i="4"/>
  <c r="AO38" i="4"/>
  <c r="AP38" i="4"/>
  <c r="AQ38" i="4"/>
  <c r="AR38" i="4"/>
  <c r="AS38" i="4"/>
  <c r="D38" i="4"/>
  <c r="D37" i="4"/>
  <c r="G29" i="4"/>
  <c r="I29" i="4"/>
  <c r="J29" i="4"/>
  <c r="K29" i="4"/>
  <c r="L29" i="4"/>
  <c r="M29" i="4"/>
  <c r="N29" i="4"/>
  <c r="O29" i="4"/>
  <c r="AD29" i="4"/>
  <c r="D29" i="4"/>
  <c r="C2" i="23" l="1"/>
  <c r="T38" i="23"/>
  <c r="N38" i="23"/>
  <c r="I38" i="23"/>
  <c r="W35" i="23"/>
  <c r="Y35" i="23" s="1"/>
  <c r="U35" i="23"/>
  <c r="V35" i="23" s="1"/>
  <c r="Q35" i="23"/>
  <c r="O35" i="23"/>
  <c r="P35" i="23" s="1"/>
  <c r="L35" i="23"/>
  <c r="K35" i="23"/>
  <c r="W34" i="23"/>
  <c r="Y34" i="23" s="1"/>
  <c r="U34" i="23"/>
  <c r="V34" i="23" s="1"/>
  <c r="Q34" i="23"/>
  <c r="O34" i="23"/>
  <c r="P34" i="23" s="1"/>
  <c r="L34" i="23"/>
  <c r="J34" i="23"/>
  <c r="K34" i="23" s="1"/>
  <c r="D34" i="23"/>
  <c r="W33" i="23"/>
  <c r="Y33" i="23" s="1"/>
  <c r="U33" i="23"/>
  <c r="V33" i="23" s="1"/>
  <c r="Q33" i="23"/>
  <c r="O33" i="23"/>
  <c r="P33" i="23" s="1"/>
  <c r="L33" i="23"/>
  <c r="J33" i="23"/>
  <c r="K33" i="23" s="1"/>
  <c r="D33" i="23"/>
  <c r="W32" i="23"/>
  <c r="Y32" i="23" s="1"/>
  <c r="U32" i="23"/>
  <c r="V32" i="23" s="1"/>
  <c r="Q32" i="23"/>
  <c r="O32" i="23"/>
  <c r="P32" i="23" s="1"/>
  <c r="L32" i="23"/>
  <c r="J32" i="23"/>
  <c r="K32" i="23" s="1"/>
  <c r="D32" i="23"/>
  <c r="U31" i="23"/>
  <c r="W31" i="23" s="1"/>
  <c r="Y31" i="23" s="1"/>
  <c r="O31" i="23"/>
  <c r="Q31" i="23" s="1"/>
  <c r="J31" i="23"/>
  <c r="K31" i="23" s="1"/>
  <c r="L31" i="23" s="1"/>
  <c r="D31" i="23"/>
  <c r="W30" i="23"/>
  <c r="Y30" i="23" s="1"/>
  <c r="U30" i="23"/>
  <c r="V30" i="23" s="1"/>
  <c r="Q30" i="23"/>
  <c r="O30" i="23"/>
  <c r="P30" i="23" s="1"/>
  <c r="L30" i="23"/>
  <c r="S30" i="23" s="1"/>
  <c r="J30" i="23"/>
  <c r="K30" i="23" s="1"/>
  <c r="D30" i="23"/>
  <c r="W29" i="23"/>
  <c r="Y29" i="23" s="1"/>
  <c r="U29" i="23"/>
  <c r="V29" i="23" s="1"/>
  <c r="Q29" i="23"/>
  <c r="O29" i="23"/>
  <c r="P29" i="23" s="1"/>
  <c r="L29" i="23"/>
  <c r="J29" i="23"/>
  <c r="K29" i="23" s="1"/>
  <c r="D29" i="23"/>
  <c r="W28" i="23"/>
  <c r="Y28" i="23" s="1"/>
  <c r="U28" i="23"/>
  <c r="V28" i="23" s="1"/>
  <c r="Q28" i="23"/>
  <c r="O28" i="23"/>
  <c r="P28" i="23" s="1"/>
  <c r="L28" i="23"/>
  <c r="J28" i="23"/>
  <c r="K28" i="23" s="1"/>
  <c r="D28" i="23"/>
  <c r="W27" i="23"/>
  <c r="Y27" i="23" s="1"/>
  <c r="U27" i="23"/>
  <c r="V27" i="23" s="1"/>
  <c r="Q27" i="23"/>
  <c r="O27" i="23"/>
  <c r="P27" i="23" s="1"/>
  <c r="L27" i="23"/>
  <c r="S27" i="23" s="1"/>
  <c r="J27" i="23"/>
  <c r="K27" i="23" s="1"/>
  <c r="D27" i="23"/>
  <c r="W26" i="23"/>
  <c r="Y26" i="23" s="1"/>
  <c r="U26" i="23"/>
  <c r="V26" i="23" s="1"/>
  <c r="Q26" i="23"/>
  <c r="O26" i="23"/>
  <c r="P26" i="23" s="1"/>
  <c r="L26" i="23"/>
  <c r="J26" i="23"/>
  <c r="K26" i="23" s="1"/>
  <c r="D26" i="23"/>
  <c r="W25" i="23"/>
  <c r="Y25" i="23" s="1"/>
  <c r="U25" i="23"/>
  <c r="V25" i="23" s="1"/>
  <c r="Q25" i="23"/>
  <c r="O25" i="23"/>
  <c r="P25" i="23" s="1"/>
  <c r="L25" i="23"/>
  <c r="J25" i="23"/>
  <c r="K25" i="23" s="1"/>
  <c r="D25" i="23"/>
  <c r="U24" i="23"/>
  <c r="V24" i="23" s="1"/>
  <c r="W24" i="23" s="1"/>
  <c r="Y24" i="23" s="1"/>
  <c r="O24" i="23"/>
  <c r="P24" i="23" s="1"/>
  <c r="Q24" i="23" s="1"/>
  <c r="J24" i="23"/>
  <c r="K24" i="23" s="1"/>
  <c r="U23" i="23"/>
  <c r="V23" i="23" s="1"/>
  <c r="W23" i="23" s="1"/>
  <c r="Y23" i="23" s="1"/>
  <c r="O23" i="23"/>
  <c r="P23" i="23" s="1"/>
  <c r="Q23" i="23" s="1"/>
  <c r="J23" i="23"/>
  <c r="K23" i="23" s="1"/>
  <c r="W22" i="23"/>
  <c r="Y22" i="23" s="1"/>
  <c r="U22" i="23"/>
  <c r="V22" i="23" s="1"/>
  <c r="Q22" i="23"/>
  <c r="O22" i="23"/>
  <c r="P22" i="23" s="1"/>
  <c r="L22" i="23"/>
  <c r="S22" i="23" s="1"/>
  <c r="J22" i="23"/>
  <c r="K22" i="23" s="1"/>
  <c r="D22" i="23"/>
  <c r="U21" i="23"/>
  <c r="V21" i="23" s="1"/>
  <c r="W21" i="23" s="1"/>
  <c r="Y21" i="23" s="1"/>
  <c r="Q21" i="23"/>
  <c r="O21" i="23"/>
  <c r="P21" i="23" s="1"/>
  <c r="J21" i="23"/>
  <c r="K21" i="23" s="1"/>
  <c r="D21" i="23"/>
  <c r="U20" i="23"/>
  <c r="V20" i="23" s="1"/>
  <c r="W20" i="23" s="1"/>
  <c r="Y20" i="23" s="1"/>
  <c r="L20" i="23"/>
  <c r="J20" i="23"/>
  <c r="K20" i="23" s="1"/>
  <c r="D20" i="23"/>
  <c r="U19" i="23"/>
  <c r="V19" i="23" s="1"/>
  <c r="W19" i="23" s="1"/>
  <c r="Y19" i="23" s="1"/>
  <c r="O19" i="23"/>
  <c r="P19" i="23" s="1"/>
  <c r="L19" i="23"/>
  <c r="J19" i="23"/>
  <c r="K19" i="23" s="1"/>
  <c r="D19" i="23"/>
  <c r="U18" i="23"/>
  <c r="V18" i="23" s="1"/>
  <c r="O18" i="23"/>
  <c r="L18" i="23"/>
  <c r="J18" i="23"/>
  <c r="K18" i="23" s="1"/>
  <c r="M18" i="23" s="1"/>
  <c r="U17" i="23"/>
  <c r="V17" i="23" s="1"/>
  <c r="O17" i="23"/>
  <c r="P17" i="23" s="1"/>
  <c r="R17" i="23" s="1"/>
  <c r="L17" i="23"/>
  <c r="J17" i="23"/>
  <c r="K17" i="23" s="1"/>
  <c r="M17" i="23" s="1"/>
  <c r="W16" i="23"/>
  <c r="Y16" i="23" s="1"/>
  <c r="U16" i="23"/>
  <c r="V16" i="23" s="1"/>
  <c r="Q16" i="23"/>
  <c r="O16" i="23"/>
  <c r="P16" i="23" s="1"/>
  <c r="L16" i="23"/>
  <c r="J16" i="23"/>
  <c r="K16" i="23" s="1"/>
  <c r="D16" i="23"/>
  <c r="W15" i="23"/>
  <c r="Y15" i="23" s="1"/>
  <c r="U15" i="23"/>
  <c r="V15" i="23" s="1"/>
  <c r="Q15" i="23"/>
  <c r="O15" i="23"/>
  <c r="P15" i="23" s="1"/>
  <c r="L15" i="23"/>
  <c r="J15" i="23"/>
  <c r="K15" i="23" s="1"/>
  <c r="D15" i="23"/>
  <c r="W14" i="23"/>
  <c r="Y14" i="23" s="1"/>
  <c r="U14" i="23"/>
  <c r="V14" i="23" s="1"/>
  <c r="Q14" i="23"/>
  <c r="O14" i="23"/>
  <c r="P14" i="23" s="1"/>
  <c r="L14" i="23"/>
  <c r="J14" i="23"/>
  <c r="K14" i="23" s="1"/>
  <c r="D14" i="23"/>
  <c r="W13" i="23"/>
  <c r="Y13" i="23" s="1"/>
  <c r="U13" i="23"/>
  <c r="V13" i="23" s="1"/>
  <c r="Q13" i="23"/>
  <c r="O13" i="23"/>
  <c r="P13" i="23" s="1"/>
  <c r="L13" i="23"/>
  <c r="J13" i="23"/>
  <c r="K13" i="23" s="1"/>
  <c r="D13" i="23"/>
  <c r="W12" i="23"/>
  <c r="Y12" i="23" s="1"/>
  <c r="U12" i="23"/>
  <c r="V12" i="23" s="1"/>
  <c r="Q12" i="23"/>
  <c r="O12" i="23"/>
  <c r="P12" i="23" s="1"/>
  <c r="L12" i="23"/>
  <c r="J12" i="23"/>
  <c r="K12" i="23" s="1"/>
  <c r="D12" i="23"/>
  <c r="W11" i="23"/>
  <c r="U11" i="23"/>
  <c r="V11" i="23" s="1"/>
  <c r="Q11" i="23"/>
  <c r="O11" i="23"/>
  <c r="P11" i="23" s="1"/>
  <c r="L11" i="23"/>
  <c r="J11" i="23"/>
  <c r="D11" i="23"/>
  <c r="S29" i="23" l="1"/>
  <c r="S28" i="23"/>
  <c r="S35" i="23"/>
  <c r="S12" i="23"/>
  <c r="S13" i="23"/>
  <c r="S32" i="23"/>
  <c r="S33" i="23"/>
  <c r="S34" i="23"/>
  <c r="S14" i="23"/>
  <c r="S15" i="23"/>
  <c r="O38" i="23"/>
  <c r="S16" i="23"/>
  <c r="S25" i="23"/>
  <c r="S26" i="23"/>
  <c r="S31" i="23"/>
  <c r="Q17" i="23"/>
  <c r="S17" i="23" s="1"/>
  <c r="J38" i="23"/>
  <c r="K11" i="23"/>
  <c r="K38" i="23" s="1"/>
  <c r="L23" i="23"/>
  <c r="S23" i="23" s="1"/>
  <c r="M23" i="23"/>
  <c r="X17" i="23"/>
  <c r="L21" i="23"/>
  <c r="S21" i="23" s="1"/>
  <c r="M21" i="23"/>
  <c r="L24" i="23"/>
  <c r="S24" i="23" s="1"/>
  <c r="M24" i="23"/>
  <c r="W18" i="23"/>
  <c r="X18" i="23"/>
  <c r="U38" i="23"/>
  <c r="S11" i="23"/>
  <c r="Y11" i="23"/>
  <c r="W17" i="23"/>
  <c r="P18" i="23"/>
  <c r="P31" i="23"/>
  <c r="V31" i="23"/>
  <c r="V38" i="23" s="1"/>
  <c r="W38" i="23" l="1"/>
  <c r="L38" i="23"/>
  <c r="R18" i="23"/>
  <c r="Y18" i="23" s="1"/>
  <c r="Q18" i="23"/>
  <c r="Y17" i="23"/>
  <c r="S18" i="23" l="1"/>
  <c r="Q38" i="23"/>
  <c r="S38" i="23" s="1"/>
  <c r="Y38" i="23"/>
  <c r="AO30" i="2"/>
  <c r="AP30" i="2"/>
  <c r="AP74" i="2" s="1"/>
  <c r="AQ30" i="2"/>
  <c r="AQ74" i="2" s="1"/>
  <c r="AR30" i="2"/>
  <c r="AR74" i="2" s="1"/>
  <c r="AS30" i="2"/>
  <c r="AS74" i="2" s="1"/>
  <c r="AT30" i="2"/>
  <c r="AT74" i="2" s="1"/>
  <c r="AU30" i="2"/>
  <c r="AU74" i="2" s="1"/>
  <c r="AV30" i="2"/>
  <c r="AV74" i="2" s="1"/>
  <c r="AW30" i="2"/>
  <c r="AW74" i="2" s="1"/>
  <c r="AX30" i="2"/>
  <c r="AX74" i="2" s="1"/>
  <c r="AY30" i="2"/>
  <c r="AY74" i="2" s="1"/>
  <c r="AZ30" i="2"/>
  <c r="AZ74" i="2" s="1"/>
  <c r="AO31" i="2"/>
  <c r="AO76" i="2" s="1"/>
  <c r="AP31" i="2"/>
  <c r="AP76" i="2" s="1"/>
  <c r="AQ31" i="2"/>
  <c r="AQ76" i="2" s="1"/>
  <c r="AR31" i="2"/>
  <c r="AR76" i="2" s="1"/>
  <c r="AS31" i="2"/>
  <c r="AS76" i="2" s="1"/>
  <c r="AT31" i="2"/>
  <c r="AT76" i="2" s="1"/>
  <c r="AU31" i="2"/>
  <c r="AU76" i="2" s="1"/>
  <c r="AV31" i="2"/>
  <c r="AV76" i="2" s="1"/>
  <c r="AW31" i="2"/>
  <c r="AW76" i="2" s="1"/>
  <c r="AX31" i="2"/>
  <c r="AX76" i="2" s="1"/>
  <c r="AY31" i="2"/>
  <c r="AY76" i="2" s="1"/>
  <c r="AZ31" i="2"/>
  <c r="AZ76" i="2" s="1"/>
  <c r="AO74" i="2"/>
  <c r="AS70" i="4"/>
  <c r="AR70" i="4"/>
  <c r="AQ70" i="4"/>
  <c r="AP70" i="4"/>
  <c r="AO70" i="4"/>
  <c r="AN70" i="4"/>
  <c r="AM70" i="4"/>
  <c r="AL70" i="4"/>
  <c r="AK70" i="4"/>
  <c r="AJ70" i="4"/>
  <c r="AI70" i="4"/>
  <c r="AH70" i="4"/>
  <c r="AS69" i="4"/>
  <c r="AR69" i="4"/>
  <c r="AQ69" i="4"/>
  <c r="AP69" i="4"/>
  <c r="AO69" i="4"/>
  <c r="AN69" i="4"/>
  <c r="AM69" i="4"/>
  <c r="AL69" i="4"/>
  <c r="AK69" i="4"/>
  <c r="AJ69" i="4"/>
  <c r="AI69" i="4"/>
  <c r="AH69" i="4"/>
  <c r="AS64" i="4"/>
  <c r="AR64" i="4"/>
  <c r="AQ64" i="4"/>
  <c r="AP64" i="4"/>
  <c r="AO64" i="4"/>
  <c r="AN64" i="4"/>
  <c r="AM64" i="4"/>
  <c r="AL64" i="4"/>
  <c r="AK64" i="4"/>
  <c r="AJ64" i="4"/>
  <c r="AI64" i="4"/>
  <c r="AH64" i="4"/>
  <c r="AS63" i="4"/>
  <c r="AR63" i="4"/>
  <c r="AQ63" i="4"/>
  <c r="AP63" i="4"/>
  <c r="AO63" i="4"/>
  <c r="AN63" i="4"/>
  <c r="AM63" i="4"/>
  <c r="AL63" i="4"/>
  <c r="AK63" i="4"/>
  <c r="AJ63" i="4"/>
  <c r="AI63" i="4"/>
  <c r="AH63" i="4"/>
  <c r="AS43" i="4"/>
  <c r="AR43" i="4"/>
  <c r="AQ43" i="4"/>
  <c r="AP43" i="4"/>
  <c r="AO43" i="4"/>
  <c r="AN43" i="4"/>
  <c r="AM43" i="4"/>
  <c r="AL43" i="4"/>
  <c r="AK43" i="4"/>
  <c r="AJ43" i="4"/>
  <c r="AI43" i="4"/>
  <c r="AH43" i="4"/>
  <c r="AS42" i="4"/>
  <c r="AR42" i="4"/>
  <c r="AQ42" i="4"/>
  <c r="AP42" i="4"/>
  <c r="AO42" i="4"/>
  <c r="AN42" i="4"/>
  <c r="AM42" i="4"/>
  <c r="AL42" i="4"/>
  <c r="AK42" i="4"/>
  <c r="AJ42" i="4"/>
  <c r="AI42" i="4"/>
  <c r="AH42" i="4"/>
  <c r="AS40" i="4"/>
  <c r="AR40" i="4"/>
  <c r="AQ40" i="4"/>
  <c r="AP40" i="4"/>
  <c r="AO40" i="4"/>
  <c r="AN40" i="4"/>
  <c r="AM40" i="4"/>
  <c r="AL40" i="4"/>
  <c r="AK40" i="4"/>
  <c r="AJ40" i="4"/>
  <c r="AI40" i="4"/>
  <c r="AH40" i="4"/>
  <c r="AS32" i="4"/>
  <c r="AR32" i="4"/>
  <c r="AQ32" i="4"/>
  <c r="AP32" i="4"/>
  <c r="AO32" i="4"/>
  <c r="AN32" i="4"/>
  <c r="AM32" i="4"/>
  <c r="AL32" i="4"/>
  <c r="AK32" i="4"/>
  <c r="AJ32" i="4"/>
  <c r="AI32" i="4"/>
  <c r="AH32" i="4"/>
  <c r="AS22" i="4"/>
  <c r="AS24" i="4" s="1"/>
  <c r="AR22" i="4"/>
  <c r="AR24" i="4" s="1"/>
  <c r="AQ22" i="4"/>
  <c r="AQ24" i="4" s="1"/>
  <c r="AP22" i="4"/>
  <c r="AP24" i="4" s="1"/>
  <c r="AO22" i="4"/>
  <c r="AO24" i="4" s="1"/>
  <c r="AN22" i="4"/>
  <c r="AN24" i="4" s="1"/>
  <c r="AM22" i="4"/>
  <c r="AM24" i="4" s="1"/>
  <c r="AL22" i="4"/>
  <c r="AL24" i="4" s="1"/>
  <c r="AK22" i="4"/>
  <c r="AK24" i="4" s="1"/>
  <c r="AJ22" i="4"/>
  <c r="AJ24" i="4" s="1"/>
  <c r="AI22" i="4"/>
  <c r="AI24" i="4" s="1"/>
  <c r="AH22" i="4"/>
  <c r="AH24" i="4" s="1"/>
  <c r="AS21" i="4"/>
  <c r="AR21" i="4"/>
  <c r="AQ21" i="4"/>
  <c r="AP21" i="4"/>
  <c r="AO21" i="4"/>
  <c r="AN21" i="4"/>
  <c r="AM21" i="4"/>
  <c r="AL21" i="4"/>
  <c r="AK21" i="4"/>
  <c r="AJ21" i="4"/>
  <c r="AI21" i="4"/>
  <c r="AH21" i="4"/>
  <c r="AS14" i="4"/>
  <c r="AS16" i="4" s="1"/>
  <c r="AR14" i="4"/>
  <c r="AR16" i="4" s="1"/>
  <c r="AQ14" i="4"/>
  <c r="AQ16" i="4" s="1"/>
  <c r="AP14" i="4"/>
  <c r="AP16" i="4" s="1"/>
  <c r="AO14" i="4"/>
  <c r="AO16" i="4" s="1"/>
  <c r="AN14" i="4"/>
  <c r="AN16" i="4" s="1"/>
  <c r="AM14" i="4"/>
  <c r="AM16" i="4" s="1"/>
  <c r="AL14" i="4"/>
  <c r="AL16" i="4" s="1"/>
  <c r="AK14" i="4"/>
  <c r="AK16" i="4" s="1"/>
  <c r="AJ14" i="4"/>
  <c r="AJ16" i="4" s="1"/>
  <c r="AI14" i="4"/>
  <c r="AI16" i="4" s="1"/>
  <c r="AH14" i="4"/>
  <c r="AH16" i="4" s="1"/>
  <c r="AS13" i="4"/>
  <c r="AR13" i="4"/>
  <c r="AQ13" i="4"/>
  <c r="AP13" i="4"/>
  <c r="AO13" i="4"/>
  <c r="AN13" i="4"/>
  <c r="AM13" i="4"/>
  <c r="AL13" i="4"/>
  <c r="AK13" i="4"/>
  <c r="AJ13" i="4"/>
  <c r="AI13" i="4"/>
  <c r="AH13" i="4"/>
  <c r="AS6" i="4"/>
  <c r="AR6" i="4"/>
  <c r="AQ6" i="4"/>
  <c r="AQ45" i="4" s="1"/>
  <c r="AQ48" i="4" s="1"/>
  <c r="AP6" i="4"/>
  <c r="AP8" i="4" s="1"/>
  <c r="AO6" i="4"/>
  <c r="AN6" i="4"/>
  <c r="AM6" i="4"/>
  <c r="AL6" i="4"/>
  <c r="AL8" i="4" s="1"/>
  <c r="AK6" i="4"/>
  <c r="AJ6" i="4"/>
  <c r="AI6" i="4"/>
  <c r="AH6" i="4"/>
  <c r="AS5" i="4"/>
  <c r="AR5" i="4"/>
  <c r="AQ5" i="4"/>
  <c r="AP5" i="4"/>
  <c r="AO5" i="4"/>
  <c r="AN5" i="4"/>
  <c r="AM5" i="4"/>
  <c r="AL5" i="4"/>
  <c r="AK5" i="4"/>
  <c r="AJ5" i="4"/>
  <c r="AI5" i="4"/>
  <c r="AH5" i="4"/>
  <c r="AN45" i="4" l="1"/>
  <c r="AN48" i="4" s="1"/>
  <c r="AS44" i="4"/>
  <c r="AR44" i="4"/>
  <c r="AQ44" i="4"/>
  <c r="AO45" i="4"/>
  <c r="AO48" i="4" s="1"/>
  <c r="AM45" i="4"/>
  <c r="AM48" i="4" s="1"/>
  <c r="AM44" i="4"/>
  <c r="AK44" i="4"/>
  <c r="AJ44" i="4"/>
  <c r="AI45" i="4"/>
  <c r="AI48" i="4" s="1"/>
  <c r="AI44" i="4"/>
  <c r="AN44" i="4"/>
  <c r="AJ45" i="4"/>
  <c r="AJ48" i="4" s="1"/>
  <c r="AR45" i="4"/>
  <c r="AR48" i="4" s="1"/>
  <c r="AO44" i="4"/>
  <c r="AK45" i="4"/>
  <c r="AK48" i="4" s="1"/>
  <c r="AS45" i="4"/>
  <c r="AS48" i="4" s="1"/>
  <c r="AL47" i="4"/>
  <c r="AP47" i="4"/>
  <c r="AH44" i="4"/>
  <c r="AL44" i="4"/>
  <c r="AP44" i="4"/>
  <c r="AH45" i="4"/>
  <c r="AL45" i="4"/>
  <c r="AL48" i="4" s="1"/>
  <c r="AP45" i="4"/>
  <c r="AP48" i="4" s="1"/>
  <c r="AH8" i="4"/>
  <c r="AH47" i="4" s="1"/>
  <c r="AI8" i="4"/>
  <c r="AI47" i="4" s="1"/>
  <c r="AM8" i="4"/>
  <c r="AM47" i="4" s="1"/>
  <c r="AQ8" i="4"/>
  <c r="AQ47" i="4" s="1"/>
  <c r="AQ46" i="4" s="1"/>
  <c r="AJ8" i="4"/>
  <c r="AJ47" i="4" s="1"/>
  <c r="AN8" i="4"/>
  <c r="AN47" i="4" s="1"/>
  <c r="AN46" i="4" s="1"/>
  <c r="AR8" i="4"/>
  <c r="AR47" i="4" s="1"/>
  <c r="AK8" i="4"/>
  <c r="AK47" i="4" s="1"/>
  <c r="AO8" i="4"/>
  <c r="AO47" i="4" s="1"/>
  <c r="AS8" i="4"/>
  <c r="AS47" i="4" s="1"/>
  <c r="AM46" i="4" l="1"/>
  <c r="AO46" i="4"/>
  <c r="AS46" i="4"/>
  <c r="AI46" i="4"/>
  <c r="AJ46" i="4"/>
  <c r="AR46" i="4"/>
  <c r="AK46" i="4"/>
  <c r="AH46" i="4"/>
  <c r="AH48" i="4"/>
  <c r="AP46" i="4"/>
  <c r="AL46" i="4"/>
  <c r="E63" i="4"/>
  <c r="F63" i="4"/>
  <c r="G63" i="4"/>
  <c r="H63" i="4"/>
  <c r="I63" i="4"/>
  <c r="J63" i="4"/>
  <c r="K63" i="4"/>
  <c r="L63" i="4"/>
  <c r="M63" i="4"/>
  <c r="N63" i="4"/>
  <c r="O63" i="4"/>
  <c r="P63" i="4"/>
  <c r="Q63" i="4"/>
  <c r="R63" i="4"/>
  <c r="S63" i="4"/>
  <c r="T63" i="4"/>
  <c r="U63" i="4"/>
  <c r="V63" i="4"/>
  <c r="W63" i="4"/>
  <c r="X63" i="4"/>
  <c r="E64" i="4"/>
  <c r="F64" i="4"/>
  <c r="G64" i="4"/>
  <c r="H64" i="4"/>
  <c r="I64" i="4"/>
  <c r="J64" i="4"/>
  <c r="K64" i="4"/>
  <c r="L64" i="4"/>
  <c r="M64" i="4"/>
  <c r="N64" i="4"/>
  <c r="O64" i="4"/>
  <c r="P64" i="4"/>
  <c r="Q64" i="4"/>
  <c r="R64" i="4"/>
  <c r="S64" i="4"/>
  <c r="T64" i="4"/>
  <c r="U64" i="4"/>
  <c r="V64" i="4"/>
  <c r="W64" i="4"/>
  <c r="X64" i="4"/>
  <c r="D64" i="4"/>
  <c r="D63" i="4"/>
  <c r="AC16" i="2"/>
  <c r="AD16" i="2"/>
  <c r="AH16" i="2"/>
  <c r="AI16" i="2"/>
  <c r="AJ16" i="2"/>
  <c r="AK16" i="2"/>
  <c r="AL16" i="2"/>
  <c r="AM16" i="2"/>
  <c r="AN16" i="2"/>
  <c r="AO16" i="2"/>
  <c r="AO66" i="2" s="1"/>
  <c r="AP16" i="2"/>
  <c r="AP66" i="2" s="1"/>
  <c r="AQ16" i="2"/>
  <c r="AQ66" i="2" s="1"/>
  <c r="AR16" i="2"/>
  <c r="AR66" i="2" s="1"/>
  <c r="AS16" i="2"/>
  <c r="AS66" i="2" s="1"/>
  <c r="AT16" i="2"/>
  <c r="AT66" i="2" s="1"/>
  <c r="AU16" i="2"/>
  <c r="AU66" i="2" s="1"/>
  <c r="AV16" i="2"/>
  <c r="AV66" i="2" s="1"/>
  <c r="AW16" i="2"/>
  <c r="AW66" i="2" s="1"/>
  <c r="AX16" i="2"/>
  <c r="AX66" i="2" s="1"/>
  <c r="AY16" i="2"/>
  <c r="AY66" i="2" s="1"/>
  <c r="AT86" i="2" l="1"/>
  <c r="AW86" i="2"/>
  <c r="AS86" i="2"/>
  <c r="AO86" i="2"/>
  <c r="AX86" i="2"/>
  <c r="AV86" i="2"/>
  <c r="AR86" i="2"/>
  <c r="AP86" i="2"/>
  <c r="AY86" i="2"/>
  <c r="AU86" i="2"/>
  <c r="AQ86" i="2"/>
  <c r="M40" i="2"/>
  <c r="Q41" i="2"/>
  <c r="R41" i="2"/>
  <c r="S41" i="2"/>
  <c r="T41" i="2"/>
  <c r="U41" i="2"/>
  <c r="V41" i="2" s="1"/>
  <c r="W41" i="2" s="1"/>
  <c r="X41" i="2"/>
  <c r="AE41" i="2"/>
  <c r="AF41" i="2"/>
  <c r="AG40" i="2"/>
  <c r="AG41" i="2" s="1"/>
  <c r="AH40" i="2"/>
  <c r="AI40" i="2"/>
  <c r="AJ40" i="2"/>
  <c r="AK40" i="2"/>
  <c r="AL40" i="2"/>
  <c r="AM40" i="2"/>
  <c r="AN40" i="2"/>
  <c r="AO40" i="2"/>
  <c r="AP40" i="2"/>
  <c r="AQ40" i="2"/>
  <c r="AR40" i="2"/>
  <c r="AS40" i="2"/>
  <c r="AT40" i="2"/>
  <c r="AU40" i="2"/>
  <c r="AV40" i="2"/>
  <c r="AW40" i="2"/>
  <c r="AX40" i="2"/>
  <c r="AY40" i="2"/>
  <c r="AZ40" i="2"/>
  <c r="L40" i="2"/>
  <c r="Y41" i="2" l="1"/>
  <c r="Z41" i="2" s="1"/>
  <c r="AA41" i="2" s="1"/>
  <c r="AB41" i="2" s="1"/>
  <c r="AR50" i="2"/>
  <c r="AR52" i="2" s="1"/>
  <c r="AR60" i="2" s="1"/>
  <c r="AS50" i="2"/>
  <c r="AS52" i="2" s="1"/>
  <c r="AS60" i="2" s="1"/>
  <c r="AT50" i="2"/>
  <c r="AT52" i="2" s="1"/>
  <c r="AU50" i="2"/>
  <c r="AU52" i="2" s="1"/>
  <c r="AV50" i="2"/>
  <c r="AW50" i="2"/>
  <c r="AW52" i="2" s="1"/>
  <c r="AW60" i="2" s="1"/>
  <c r="AX50" i="2"/>
  <c r="AX52" i="2" s="1"/>
  <c r="AX60" i="2" s="1"/>
  <c r="AY50" i="2"/>
  <c r="AY52" i="2" s="1"/>
  <c r="AZ50" i="2"/>
  <c r="AZ52" i="2" s="1"/>
  <c r="AZ60" i="2" s="1"/>
  <c r="AV52" i="2"/>
  <c r="AV60" i="2" s="1"/>
  <c r="AR53" i="2"/>
  <c r="AR54" i="2" s="1"/>
  <c r="AR55" i="2" s="1"/>
  <c r="AR57" i="2" s="1"/>
  <c r="AS53" i="2"/>
  <c r="AS54" i="2" s="1"/>
  <c r="AS55" i="2" s="1"/>
  <c r="AS57" i="2" s="1"/>
  <c r="AT53" i="2"/>
  <c r="AT54" i="2" s="1"/>
  <c r="AT55" i="2" s="1"/>
  <c r="AT57" i="2" s="1"/>
  <c r="AT61" i="2" s="1"/>
  <c r="AU53" i="2"/>
  <c r="AU54" i="2" s="1"/>
  <c r="AU55" i="2" s="1"/>
  <c r="AU57" i="2" s="1"/>
  <c r="AU61" i="2" s="1"/>
  <c r="AV53" i="2"/>
  <c r="AV54" i="2" s="1"/>
  <c r="AV55" i="2" s="1"/>
  <c r="AV57" i="2" s="1"/>
  <c r="AW53" i="2"/>
  <c r="AW54" i="2" s="1"/>
  <c r="AW55" i="2" s="1"/>
  <c r="AW57" i="2" s="1"/>
  <c r="AX53" i="2"/>
  <c r="AX54" i="2" s="1"/>
  <c r="AX55" i="2" s="1"/>
  <c r="AX57" i="2" s="1"/>
  <c r="AX61" i="2" s="1"/>
  <c r="AY53" i="2"/>
  <c r="AY54" i="2" s="1"/>
  <c r="AY55" i="2" s="1"/>
  <c r="AY57" i="2" s="1"/>
  <c r="AY61" i="2" s="1"/>
  <c r="AZ53" i="2"/>
  <c r="AZ54" i="2" s="1"/>
  <c r="AZ55" i="2" s="1"/>
  <c r="AZ57" i="2" s="1"/>
  <c r="AQ43" i="2"/>
  <c r="AR43" i="2"/>
  <c r="AU43" i="2"/>
  <c r="AV43" i="2"/>
  <c r="AY43" i="2"/>
  <c r="AZ43" i="2"/>
  <c r="AP43" i="2"/>
  <c r="AS43" i="2"/>
  <c r="AT43" i="2"/>
  <c r="AW43" i="2"/>
  <c r="AX43" i="2"/>
  <c r="AO15" i="2"/>
  <c r="AO64" i="2" s="1"/>
  <c r="AP15" i="2"/>
  <c r="AP64" i="2" s="1"/>
  <c r="AQ15" i="2"/>
  <c r="AQ64" i="2" s="1"/>
  <c r="AR15" i="2"/>
  <c r="AR64" i="2" s="1"/>
  <c r="AS15" i="2"/>
  <c r="AS64" i="2" s="1"/>
  <c r="AT15" i="2"/>
  <c r="AT64" i="2" s="1"/>
  <c r="AU15" i="2"/>
  <c r="AU64" i="2" s="1"/>
  <c r="AV15" i="2"/>
  <c r="AV64" i="2" s="1"/>
  <c r="AW15" i="2"/>
  <c r="AW64" i="2" s="1"/>
  <c r="AX15" i="2"/>
  <c r="AX64" i="2" s="1"/>
  <c r="AY15" i="2"/>
  <c r="AY64" i="2" s="1"/>
  <c r="AZ15" i="2"/>
  <c r="AZ64" i="2" s="1"/>
  <c r="AZ16" i="2"/>
  <c r="AZ66" i="2" s="1"/>
  <c r="AP5" i="2"/>
  <c r="AQ5" i="2"/>
  <c r="AR5" i="2"/>
  <c r="AS5" i="2"/>
  <c r="AT5" i="2"/>
  <c r="AU5" i="2"/>
  <c r="AV5" i="2"/>
  <c r="AW5" i="2"/>
  <c r="AX5" i="2"/>
  <c r="AY5" i="2"/>
  <c r="AZ5" i="2"/>
  <c r="AX65" i="2" l="1"/>
  <c r="AX84" i="2"/>
  <c r="AX85" i="2" s="1"/>
  <c r="AP65" i="2"/>
  <c r="AP84" i="2"/>
  <c r="AP85" i="2" s="1"/>
  <c r="AT44" i="2"/>
  <c r="AT77" i="2"/>
  <c r="AT75" i="2"/>
  <c r="AT67" i="2"/>
  <c r="AT87" i="2"/>
  <c r="AZ44" i="2"/>
  <c r="AY75" i="2"/>
  <c r="AY77" i="2"/>
  <c r="AY67" i="2"/>
  <c r="AY87" i="2"/>
  <c r="AQ75" i="2"/>
  <c r="AQ77" i="2"/>
  <c r="AQ67" i="2"/>
  <c r="AQ87" i="2"/>
  <c r="AU84" i="2"/>
  <c r="AU85" i="2" s="1"/>
  <c r="AU65" i="2"/>
  <c r="AY44" i="2"/>
  <c r="AQ44" i="2"/>
  <c r="AW65" i="2"/>
  <c r="AW84" i="2"/>
  <c r="AW85" i="2" s="1"/>
  <c r="AV65" i="2"/>
  <c r="AV84" i="2"/>
  <c r="AV85" i="2" s="1"/>
  <c r="AR44" i="2"/>
  <c r="AX75" i="2"/>
  <c r="AX77" i="2"/>
  <c r="AX67" i="2"/>
  <c r="AX87" i="2"/>
  <c r="AP75" i="2"/>
  <c r="AP77" i="2"/>
  <c r="AP67" i="2"/>
  <c r="AP87" i="2"/>
  <c r="AT65" i="2"/>
  <c r="AT84" i="2"/>
  <c r="AT85" i="2" s="1"/>
  <c r="AX44" i="2"/>
  <c r="AP44" i="2"/>
  <c r="AS75" i="2"/>
  <c r="AS77" i="2"/>
  <c r="AS67" i="2"/>
  <c r="AS87" i="2"/>
  <c r="AS44" i="2"/>
  <c r="AS65" i="2"/>
  <c r="AS84" i="2"/>
  <c r="AS85" i="2" s="1"/>
  <c r="AZ75" i="2"/>
  <c r="AZ77" i="2"/>
  <c r="AZ67" i="2"/>
  <c r="AZ86" i="2"/>
  <c r="AZ87" i="2" s="1"/>
  <c r="AV77" i="2"/>
  <c r="AV75" i="2"/>
  <c r="AV67" i="2"/>
  <c r="AV87" i="2"/>
  <c r="AZ65" i="2"/>
  <c r="AZ84" i="2"/>
  <c r="AZ85" i="2" s="1"/>
  <c r="AR65" i="2"/>
  <c r="AR84" i="2"/>
  <c r="AR85" i="2" s="1"/>
  <c r="AV44" i="2"/>
  <c r="AO65" i="2"/>
  <c r="AO84" i="2"/>
  <c r="AO85" i="2" s="1"/>
  <c r="AR77" i="2"/>
  <c r="AR75" i="2"/>
  <c r="AR67" i="2"/>
  <c r="AR87" i="2"/>
  <c r="AW75" i="2"/>
  <c r="AW77" i="2"/>
  <c r="AW67" i="2"/>
  <c r="AW87" i="2"/>
  <c r="AW44" i="2"/>
  <c r="AU75" i="2"/>
  <c r="AU77" i="2"/>
  <c r="AU67" i="2"/>
  <c r="AU87" i="2"/>
  <c r="AY65" i="2"/>
  <c r="AY84" i="2"/>
  <c r="AY85" i="2" s="1"/>
  <c r="AQ65" i="2"/>
  <c r="AQ84" i="2"/>
  <c r="AQ85" i="2" s="1"/>
  <c r="AU44" i="2"/>
  <c r="AT59" i="2"/>
  <c r="AX62" i="2"/>
  <c r="AT60" i="2"/>
  <c r="AT62" i="2" s="1"/>
  <c r="AX59" i="2"/>
  <c r="AZ61" i="2"/>
  <c r="AZ62" i="2" s="1"/>
  <c r="AZ59" i="2"/>
  <c r="AY60" i="2"/>
  <c r="AY62" i="2" s="1"/>
  <c r="AY59" i="2"/>
  <c r="AU60" i="2"/>
  <c r="AU62" i="2" s="1"/>
  <c r="AU59" i="2"/>
  <c r="AR61" i="2"/>
  <c r="AR62" i="2" s="1"/>
  <c r="AR59" i="2"/>
  <c r="AW59" i="2"/>
  <c r="AW61" i="2"/>
  <c r="AW62" i="2" s="1"/>
  <c r="AS61" i="2"/>
  <c r="AS62" i="2" s="1"/>
  <c r="AS59" i="2"/>
  <c r="AV61" i="2"/>
  <c r="AV62" i="2" s="1"/>
  <c r="AV59" i="2"/>
  <c r="J50" i="2" l="1"/>
  <c r="J52" i="2" s="1"/>
  <c r="J60" i="2" s="1"/>
  <c r="K50" i="2"/>
  <c r="K52" i="2" s="1"/>
  <c r="K60" i="2" s="1"/>
  <c r="L50" i="2"/>
  <c r="L52" i="2" s="1"/>
  <c r="L60" i="2" s="1"/>
  <c r="M50" i="2"/>
  <c r="M52" i="2" s="1"/>
  <c r="M60" i="2" s="1"/>
  <c r="N50" i="2"/>
  <c r="N52" i="2" s="1"/>
  <c r="N60" i="2" s="1"/>
  <c r="O50" i="2"/>
  <c r="O52" i="2" s="1"/>
  <c r="O60" i="2" s="1"/>
  <c r="P50" i="2"/>
  <c r="P52" i="2" s="1"/>
  <c r="P60" i="2" s="1"/>
  <c r="Q50" i="2"/>
  <c r="Q52" i="2" s="1"/>
  <c r="Q60" i="2" s="1"/>
  <c r="R50" i="2"/>
  <c r="R52" i="2" s="1"/>
  <c r="R60" i="2" s="1"/>
  <c r="S50" i="2"/>
  <c r="S52" i="2" s="1"/>
  <c r="S60" i="2" s="1"/>
  <c r="T50" i="2"/>
  <c r="T52" i="2" s="1"/>
  <c r="T60" i="2" s="1"/>
  <c r="U50" i="2"/>
  <c r="U52" i="2" s="1"/>
  <c r="U60" i="2" s="1"/>
  <c r="V50" i="2"/>
  <c r="V52" i="2" s="1"/>
  <c r="V60" i="2" s="1"/>
  <c r="W50" i="2"/>
  <c r="W52" i="2" s="1"/>
  <c r="W60" i="2" s="1"/>
  <c r="X50" i="2"/>
  <c r="X52" i="2" s="1"/>
  <c r="X60" i="2" s="1"/>
  <c r="Y50" i="2"/>
  <c r="Y52" i="2" s="1"/>
  <c r="Y60" i="2" s="1"/>
  <c r="Z50" i="2"/>
  <c r="Z52" i="2" s="1"/>
  <c r="Z60" i="2" s="1"/>
  <c r="AA50" i="2"/>
  <c r="AA52" i="2" s="1"/>
  <c r="AA60" i="2" s="1"/>
  <c r="AB50" i="2"/>
  <c r="AB52" i="2" s="1"/>
  <c r="AB60" i="2" s="1"/>
  <c r="AC50" i="2"/>
  <c r="AC52" i="2" s="1"/>
  <c r="AC60" i="2" s="1"/>
  <c r="AD50" i="2"/>
  <c r="AD52" i="2" s="1"/>
  <c r="AD60" i="2" s="1"/>
  <c r="AE50" i="2"/>
  <c r="AE52" i="2" s="1"/>
  <c r="AE60" i="2" s="1"/>
  <c r="AF50" i="2"/>
  <c r="AF52" i="2" s="1"/>
  <c r="AF60" i="2" s="1"/>
  <c r="AG50" i="2"/>
  <c r="AG52" i="2" s="1"/>
  <c r="AG60" i="2" s="1"/>
  <c r="AH50" i="2"/>
  <c r="AH52" i="2" s="1"/>
  <c r="AH60" i="2" s="1"/>
  <c r="AI50" i="2"/>
  <c r="AI52" i="2" s="1"/>
  <c r="AI60" i="2" s="1"/>
  <c r="AJ50" i="2"/>
  <c r="AJ52" i="2" s="1"/>
  <c r="AJ60" i="2" s="1"/>
  <c r="AK50" i="2"/>
  <c r="AK52" i="2" s="1"/>
  <c r="AK60" i="2" s="1"/>
  <c r="AL50" i="2"/>
  <c r="AL52" i="2" s="1"/>
  <c r="AL60" i="2" s="1"/>
  <c r="AM50" i="2"/>
  <c r="AM52" i="2" s="1"/>
  <c r="AM60" i="2" s="1"/>
  <c r="AN50" i="2"/>
  <c r="AN52" i="2" s="1"/>
  <c r="AN60" i="2" s="1"/>
  <c r="AO50" i="2"/>
  <c r="AO52" i="2" s="1"/>
  <c r="AO60" i="2" s="1"/>
  <c r="AP50" i="2"/>
  <c r="AP52" i="2" s="1"/>
  <c r="AP60" i="2" s="1"/>
  <c r="AQ50" i="2"/>
  <c r="AQ52" i="2" s="1"/>
  <c r="AQ60" i="2" s="1"/>
  <c r="I50" i="2"/>
  <c r="I52" i="2" s="1"/>
  <c r="AO53" i="2"/>
  <c r="AO54" i="2" s="1"/>
  <c r="AO55" i="2" s="1"/>
  <c r="AO57" i="2" s="1"/>
  <c r="AP53" i="2"/>
  <c r="AP54" i="2" s="1"/>
  <c r="AP55" i="2" s="1"/>
  <c r="AP57" i="2" s="1"/>
  <c r="AQ53" i="2"/>
  <c r="AQ54" i="2" s="1"/>
  <c r="AQ55" i="2" s="1"/>
  <c r="AQ57" i="2" s="1"/>
  <c r="J25" i="3"/>
  <c r="L24" i="3"/>
  <c r="M24" i="3" s="1"/>
  <c r="T16" i="3"/>
  <c r="T15" i="3"/>
  <c r="T14" i="3"/>
  <c r="T13" i="3"/>
  <c r="T12" i="3"/>
  <c r="T11" i="3"/>
  <c r="T10" i="3"/>
  <c r="T9" i="3"/>
  <c r="T8" i="3"/>
  <c r="T7" i="3"/>
  <c r="T6" i="3"/>
  <c r="L20" i="3"/>
  <c r="M20" i="3" s="1"/>
  <c r="L18" i="3"/>
  <c r="M18" i="3" s="1"/>
  <c r="L16" i="3"/>
  <c r="M16" i="3" s="1"/>
  <c r="L14" i="3"/>
  <c r="M14" i="3" s="1"/>
  <c r="L12" i="3"/>
  <c r="M12" i="3" s="1"/>
  <c r="L10" i="3"/>
  <c r="M10" i="3" s="1"/>
  <c r="L8" i="3"/>
  <c r="M8" i="3" s="1"/>
  <c r="L6" i="3"/>
  <c r="M6" i="3" s="1"/>
  <c r="E6" i="3"/>
  <c r="F6" i="3" s="1"/>
  <c r="E7" i="3"/>
  <c r="F7" i="3" s="1"/>
  <c r="E9" i="3"/>
  <c r="F9" i="3" s="1"/>
  <c r="E12" i="3"/>
  <c r="F12" i="3" s="1"/>
  <c r="E15" i="3"/>
  <c r="F15" i="3" s="1"/>
  <c r="E17" i="3"/>
  <c r="F17" i="3" s="1"/>
  <c r="E19" i="3"/>
  <c r="F19" i="3" s="1"/>
  <c r="E22" i="3"/>
  <c r="F22" i="3" s="1"/>
  <c r="E25" i="3"/>
  <c r="F25" i="3" s="1"/>
  <c r="E27" i="3"/>
  <c r="F27" i="3" s="1"/>
  <c r="AQ61" i="2" l="1"/>
  <c r="AQ62" i="2" s="1"/>
  <c r="AQ59" i="2"/>
  <c r="AP59" i="2"/>
  <c r="AP61" i="2"/>
  <c r="AP62" i="2" s="1"/>
  <c r="AO59" i="2"/>
  <c r="AO61" i="2"/>
  <c r="AO62" i="2" s="1"/>
  <c r="I60" i="2"/>
  <c r="E29" i="3"/>
  <c r="F29" i="3" s="1"/>
  <c r="L22" i="3"/>
  <c r="M22" i="3" s="1"/>
  <c r="K40" i="2" l="1"/>
  <c r="I40" i="2"/>
  <c r="J41" i="2" l="1"/>
  <c r="K41" i="2" s="1"/>
  <c r="L41" i="2" s="1"/>
  <c r="M41" i="2" s="1"/>
  <c r="N41" i="2" s="1"/>
  <c r="O41" i="2" s="1"/>
  <c r="P41" i="2" s="1"/>
  <c r="I41" i="2"/>
  <c r="E3" i="24" s="1" a="1"/>
  <c r="L13" i="4"/>
  <c r="M13" i="4"/>
  <c r="O13" i="4"/>
  <c r="P13" i="4"/>
  <c r="R13" i="4"/>
  <c r="S13" i="4"/>
  <c r="T13" i="4"/>
  <c r="U13" i="4"/>
  <c r="V13" i="4"/>
  <c r="Z13" i="4"/>
  <c r="AB13" i="4"/>
  <c r="AC13" i="4"/>
  <c r="AD13" i="4"/>
  <c r="AE13" i="4"/>
  <c r="AF13" i="4"/>
  <c r="AG13" i="4"/>
  <c r="L14" i="4"/>
  <c r="M14" i="4"/>
  <c r="N14" i="4"/>
  <c r="O14" i="4"/>
  <c r="P14" i="4"/>
  <c r="Q14" i="4"/>
  <c r="R14" i="4"/>
  <c r="S14" i="4"/>
  <c r="T14" i="4"/>
  <c r="U14" i="4"/>
  <c r="V14" i="4"/>
  <c r="W14" i="4"/>
  <c r="X14" i="4"/>
  <c r="Y14" i="4"/>
  <c r="Z14" i="4"/>
  <c r="AA14" i="4"/>
  <c r="AB14" i="4"/>
  <c r="AC14" i="4"/>
  <c r="AD14" i="4"/>
  <c r="AE14" i="4"/>
  <c r="AF14" i="4"/>
  <c r="AG14" i="4"/>
  <c r="D14" i="4"/>
  <c r="E3" i="24" l="1"/>
  <c r="E5" i="24"/>
  <c r="E6" i="24"/>
  <c r="E7" i="24"/>
  <c r="E4" i="24"/>
  <c r="I21" i="4"/>
  <c r="J21" i="4"/>
  <c r="K21" i="4"/>
  <c r="L21" i="4"/>
  <c r="M21" i="4"/>
  <c r="O21" i="4"/>
  <c r="P21" i="4"/>
  <c r="E22" i="4"/>
  <c r="F22" i="4"/>
  <c r="G22" i="4"/>
  <c r="H22" i="4"/>
  <c r="I22" i="4"/>
  <c r="J22" i="4"/>
  <c r="K22" i="4"/>
  <c r="L22" i="4"/>
  <c r="M22" i="4"/>
  <c r="N22" i="4"/>
  <c r="O22" i="4"/>
  <c r="P22" i="4"/>
  <c r="Q22" i="4"/>
  <c r="R22" i="4"/>
  <c r="S22" i="4"/>
  <c r="T22" i="4"/>
  <c r="U22" i="4"/>
  <c r="V22" i="4"/>
  <c r="W22" i="4"/>
  <c r="X22" i="4"/>
  <c r="D22" i="4"/>
  <c r="H6" i="4"/>
  <c r="I6" i="4"/>
  <c r="J6" i="4"/>
  <c r="K6" i="4"/>
  <c r="L6" i="4"/>
  <c r="M6" i="4"/>
  <c r="N6" i="4"/>
  <c r="O6" i="4"/>
  <c r="P6" i="4"/>
  <c r="Q6" i="4"/>
  <c r="R6" i="4"/>
  <c r="S6" i="4"/>
  <c r="U6" i="4"/>
  <c r="W6" i="4"/>
  <c r="X6" i="4"/>
  <c r="D6" i="4"/>
  <c r="E6" i="4"/>
  <c r="F6" i="4"/>
  <c r="G6" i="4"/>
  <c r="AC31" i="2" l="1"/>
  <c r="AD31" i="2"/>
  <c r="AH31" i="2"/>
  <c r="AI31" i="2"/>
  <c r="AJ31" i="2"/>
  <c r="AK31" i="2"/>
  <c r="AL31" i="2"/>
  <c r="AM31" i="2"/>
  <c r="AN31" i="2"/>
  <c r="D78" i="4" l="1"/>
  <c r="E78" i="4" s="1"/>
  <c r="F78" i="4" s="1"/>
  <c r="G78" i="4" s="1"/>
  <c r="H78" i="4" s="1"/>
  <c r="I78" i="4" s="1"/>
  <c r="J78" i="4" s="1"/>
  <c r="K78" i="4" s="1"/>
  <c r="L78" i="4" s="1"/>
  <c r="M78" i="4" s="1"/>
  <c r="N78" i="4" s="1"/>
  <c r="O78" i="4" s="1"/>
  <c r="P78" i="4" s="1"/>
  <c r="Q78" i="4" s="1"/>
  <c r="R78" i="4" s="1"/>
  <c r="S78" i="4" s="1"/>
  <c r="T78" i="4" s="1"/>
  <c r="U78" i="4" s="1"/>
  <c r="V78" i="4" s="1"/>
  <c r="W78" i="4" s="1"/>
  <c r="X78" i="4" s="1"/>
  <c r="Y78" i="4" s="1"/>
  <c r="Z78" i="4" s="1"/>
  <c r="AA78" i="4" s="1"/>
  <c r="AB78" i="4" s="1"/>
  <c r="AC78" i="4" s="1"/>
  <c r="AD78" i="4" s="1"/>
  <c r="AE78" i="4" s="1"/>
  <c r="AF78" i="4" s="1"/>
  <c r="AG78" i="4" s="1"/>
  <c r="AH78" i="4" s="1"/>
  <c r="AI78" i="4" s="1"/>
  <c r="AJ78" i="4" s="1"/>
  <c r="AK78" i="4" s="1"/>
  <c r="AL78" i="4" s="1"/>
  <c r="AM78" i="4" s="1"/>
  <c r="AN78" i="4" s="1"/>
  <c r="AO78" i="4" s="1"/>
  <c r="AP78" i="4" s="1"/>
  <c r="AQ78" i="4" s="1"/>
  <c r="AR78" i="4" s="1"/>
  <c r="AS78" i="4" s="1"/>
  <c r="B77" i="4"/>
  <c r="B76" i="4"/>
  <c r="D72" i="4"/>
  <c r="E72" i="4" s="1"/>
  <c r="F72" i="4" s="1"/>
  <c r="G72" i="4" s="1"/>
  <c r="H72" i="4" s="1"/>
  <c r="I72" i="4" s="1"/>
  <c r="J72" i="4" s="1"/>
  <c r="K72" i="4" s="1"/>
  <c r="L72" i="4" s="1"/>
  <c r="M72" i="4" s="1"/>
  <c r="N72" i="4" s="1"/>
  <c r="O72" i="4" s="1"/>
  <c r="P72" i="4" s="1"/>
  <c r="Q72" i="4" s="1"/>
  <c r="R72" i="4" s="1"/>
  <c r="S72" i="4" s="1"/>
  <c r="T72" i="4" s="1"/>
  <c r="U72" i="4" s="1"/>
  <c r="V72" i="4" s="1"/>
  <c r="W72" i="4" s="1"/>
  <c r="X72" i="4" s="1"/>
  <c r="B71" i="4"/>
  <c r="AG70" i="4"/>
  <c r="AF70" i="4"/>
  <c r="AE70" i="4"/>
  <c r="AD70" i="4"/>
  <c r="AC70" i="4"/>
  <c r="AB70" i="4"/>
  <c r="AA70" i="4"/>
  <c r="Z70" i="4"/>
  <c r="Y70" i="4"/>
  <c r="B70" i="4"/>
  <c r="AG69" i="4"/>
  <c r="AF69" i="4"/>
  <c r="AE69" i="4"/>
  <c r="AD69" i="4"/>
  <c r="AC69" i="4"/>
  <c r="AB69" i="4"/>
  <c r="AA69" i="4"/>
  <c r="Z69" i="4"/>
  <c r="Y69" i="4"/>
  <c r="B69" i="4"/>
  <c r="D66" i="4"/>
  <c r="E66" i="4" s="1"/>
  <c r="F66" i="4" s="1"/>
  <c r="G66" i="4" s="1"/>
  <c r="H66" i="4" s="1"/>
  <c r="I66" i="4" s="1"/>
  <c r="J66" i="4" s="1"/>
  <c r="K66" i="4" s="1"/>
  <c r="L66" i="4" s="1"/>
  <c r="M66" i="4" s="1"/>
  <c r="N66" i="4" s="1"/>
  <c r="O66" i="4" s="1"/>
  <c r="P66" i="4" s="1"/>
  <c r="Q66" i="4" s="1"/>
  <c r="R66" i="4" s="1"/>
  <c r="S66" i="4" s="1"/>
  <c r="T66" i="4" s="1"/>
  <c r="U66" i="4" s="1"/>
  <c r="V66" i="4" s="1"/>
  <c r="W66" i="4" s="1"/>
  <c r="X66" i="4" s="1"/>
  <c r="B65" i="4"/>
  <c r="AG64" i="4"/>
  <c r="AF64" i="4"/>
  <c r="AE64" i="4"/>
  <c r="AD64" i="4"/>
  <c r="AC64" i="4"/>
  <c r="AB64" i="4"/>
  <c r="AA64" i="4"/>
  <c r="Z64" i="4"/>
  <c r="Y64" i="4"/>
  <c r="B64" i="4"/>
  <c r="AG63" i="4"/>
  <c r="AF63" i="4"/>
  <c r="AE63" i="4"/>
  <c r="AD63" i="4"/>
  <c r="AC63" i="4"/>
  <c r="AB63" i="4"/>
  <c r="AA63" i="4"/>
  <c r="Z63" i="4"/>
  <c r="Y63" i="4"/>
  <c r="B63" i="4"/>
  <c r="Y72" i="4" l="1"/>
  <c r="Z72" i="4" s="1"/>
  <c r="AA72" i="4" s="1"/>
  <c r="AB72" i="4" s="1"/>
  <c r="AC72" i="4" s="1"/>
  <c r="AD72" i="4" s="1"/>
  <c r="AE72" i="4" s="1"/>
  <c r="AF72" i="4" s="1"/>
  <c r="AG72" i="4" s="1"/>
  <c r="AH72" i="4" s="1"/>
  <c r="AI72" i="4" s="1"/>
  <c r="AJ72" i="4" s="1"/>
  <c r="AK72" i="4" s="1"/>
  <c r="AL72" i="4" s="1"/>
  <c r="AM72" i="4" s="1"/>
  <c r="AN72" i="4" s="1"/>
  <c r="AO72" i="4" s="1"/>
  <c r="AP72" i="4" s="1"/>
  <c r="AQ72" i="4" s="1"/>
  <c r="AR72" i="4" s="1"/>
  <c r="AS72" i="4" s="1"/>
  <c r="Y66" i="4"/>
  <c r="Z66" i="4" s="1"/>
  <c r="AA66" i="4" s="1"/>
  <c r="AB66" i="4" s="1"/>
  <c r="AC66" i="4" s="1"/>
  <c r="AD66" i="4" s="1"/>
  <c r="AE66" i="4" s="1"/>
  <c r="AF66" i="4" s="1"/>
  <c r="AG66" i="4" s="1"/>
  <c r="AH66" i="4" s="1"/>
  <c r="AI66" i="4" s="1"/>
  <c r="AJ66" i="4" s="1"/>
  <c r="AK66" i="4" s="1"/>
  <c r="AL66" i="4" s="1"/>
  <c r="AM66" i="4" s="1"/>
  <c r="AN66" i="4" s="1"/>
  <c r="AO66" i="4" s="1"/>
  <c r="AP66" i="4" s="1"/>
  <c r="AQ66" i="4" s="1"/>
  <c r="AR66" i="4" s="1"/>
  <c r="AS66" i="4" s="1"/>
  <c r="Q64" i="2"/>
  <c r="Q65" i="2" s="1"/>
  <c r="E42" i="4" l="1"/>
  <c r="J53" i="2" s="1"/>
  <c r="J54" i="2" s="1"/>
  <c r="J55" i="2" s="1"/>
  <c r="J57" i="2" s="1"/>
  <c r="J61" i="2" l="1"/>
  <c r="J62" i="2" s="1"/>
  <c r="J59" i="2"/>
  <c r="W8" i="6"/>
  <c r="W9" i="6"/>
  <c r="W18" i="6"/>
  <c r="K78" i="5"/>
  <c r="L78" i="5"/>
  <c r="M78" i="5"/>
  <c r="N78" i="5"/>
  <c r="O78" i="5"/>
  <c r="P78" i="5"/>
  <c r="Q78" i="5"/>
  <c r="R78" i="5"/>
  <c r="H78" i="5"/>
  <c r="G6" i="6" s="1"/>
  <c r="J77" i="5"/>
  <c r="M77" i="5"/>
  <c r="N77" i="5"/>
  <c r="P77" i="5"/>
  <c r="R77" i="5"/>
  <c r="S77" i="5"/>
  <c r="C20" i="6"/>
  <c r="C19" i="6"/>
  <c r="C16" i="6"/>
  <c r="C13" i="6"/>
  <c r="W13" i="6" s="1"/>
  <c r="C10" i="6"/>
  <c r="O36" i="5" l="1"/>
  <c r="K36" i="5"/>
  <c r="M72" i="5"/>
  <c r="M79" i="5" s="1"/>
  <c r="I6" i="5"/>
  <c r="T6" i="5" s="1"/>
  <c r="P53" i="5"/>
  <c r="L53" i="5"/>
  <c r="O52" i="5"/>
  <c r="T52" i="5" s="1"/>
  <c r="N56" i="5"/>
  <c r="H56" i="5"/>
  <c r="N57" i="5"/>
  <c r="T57" i="5" s="1"/>
  <c r="O54" i="5"/>
  <c r="K54" i="5"/>
  <c r="Q50" i="5"/>
  <c r="N50" i="5"/>
  <c r="N49" i="5"/>
  <c r="P48" i="5"/>
  <c r="N48" i="5"/>
  <c r="P45" i="5"/>
  <c r="N45" i="5"/>
  <c r="H45" i="5"/>
  <c r="P44" i="5"/>
  <c r="L44" i="5"/>
  <c r="O43" i="5"/>
  <c r="T43" i="5" s="1"/>
  <c r="N40" i="5"/>
  <c r="N38" i="5"/>
  <c r="T38" i="5" s="1"/>
  <c r="Q35" i="5"/>
  <c r="O35" i="5"/>
  <c r="H35" i="5"/>
  <c r="N33" i="5"/>
  <c r="T33" i="5" s="1"/>
  <c r="Q31" i="5"/>
  <c r="O31" i="5"/>
  <c r="N31" i="5"/>
  <c r="K31" i="5"/>
  <c r="N27" i="5"/>
  <c r="L27" i="5"/>
  <c r="J27" i="5"/>
  <c r="H31" i="5"/>
  <c r="R25" i="5"/>
  <c r="R72" i="5" s="1"/>
  <c r="R79" i="5" s="1"/>
  <c r="K19" i="6" s="1"/>
  <c r="W19" i="6" s="1"/>
  <c r="P25" i="5"/>
  <c r="N25" i="5"/>
  <c r="K25" i="5"/>
  <c r="N28" i="5"/>
  <c r="L28" i="5"/>
  <c r="K28" i="5"/>
  <c r="Q17" i="5"/>
  <c r="T17" i="5" s="1"/>
  <c r="I23" i="5"/>
  <c r="N23" i="5"/>
  <c r="L23" i="5"/>
  <c r="N24" i="5"/>
  <c r="L24" i="5"/>
  <c r="K24" i="5"/>
  <c r="L16" i="5"/>
  <c r="T16" i="5" s="1"/>
  <c r="L15" i="5"/>
  <c r="I15" i="5"/>
  <c r="I13" i="5"/>
  <c r="T13" i="5" s="1"/>
  <c r="I12" i="5"/>
  <c r="T12" i="5" s="1"/>
  <c r="J11" i="5"/>
  <c r="T11" i="5" s="1"/>
  <c r="S10" i="5"/>
  <c r="J9" i="5"/>
  <c r="Q7" i="5"/>
  <c r="O7" i="5"/>
  <c r="L7" i="5"/>
  <c r="K7" i="5"/>
  <c r="I7" i="5"/>
  <c r="H7" i="5"/>
  <c r="C3" i="23" l="1"/>
  <c r="T23" i="5"/>
  <c r="T56" i="5"/>
  <c r="T54" i="5"/>
  <c r="T48" i="5"/>
  <c r="T15" i="5"/>
  <c r="K77" i="5"/>
  <c r="C11" i="6"/>
  <c r="T10" i="5"/>
  <c r="S78" i="5"/>
  <c r="T44" i="5"/>
  <c r="T53" i="5"/>
  <c r="O72" i="5"/>
  <c r="O77" i="5"/>
  <c r="C15" i="6"/>
  <c r="S72" i="5"/>
  <c r="I77" i="5"/>
  <c r="C7" i="6"/>
  <c r="C17" i="6"/>
  <c r="Q77" i="5"/>
  <c r="T25" i="5"/>
  <c r="T31" i="5"/>
  <c r="T45" i="5"/>
  <c r="T36" i="5"/>
  <c r="C12" i="6"/>
  <c r="L77" i="5"/>
  <c r="H77" i="5"/>
  <c r="C6" i="6"/>
  <c r="T28" i="5"/>
  <c r="T9" i="5"/>
  <c r="J78" i="5"/>
  <c r="G10" i="6" s="1"/>
  <c r="I78" i="5"/>
  <c r="T27" i="5"/>
  <c r="T35" i="5"/>
  <c r="T50" i="5"/>
  <c r="T24" i="5"/>
  <c r="K72" i="5"/>
  <c r="Q40" i="5"/>
  <c r="T40" i="5" s="1"/>
  <c r="P49" i="5"/>
  <c r="P72" i="5" s="1"/>
  <c r="P79" i="5" s="1"/>
  <c r="K16" i="6" s="1"/>
  <c r="W16" i="6" s="1"/>
  <c r="T7" i="5"/>
  <c r="J72" i="5"/>
  <c r="R5" i="2"/>
  <c r="S5" i="2"/>
  <c r="T5" i="2"/>
  <c r="U5" i="2"/>
  <c r="V5" i="2" s="1"/>
  <c r="W5" i="2" s="1"/>
  <c r="X5" i="2"/>
  <c r="Y5" i="2" s="1"/>
  <c r="Z5" i="2" s="1"/>
  <c r="AA5" i="2" s="1"/>
  <c r="AB5" i="2" s="1"/>
  <c r="AC5" i="2"/>
  <c r="AC66" i="2"/>
  <c r="AD66" i="2"/>
  <c r="AH66" i="2"/>
  <c r="AI66" i="2"/>
  <c r="AJ66" i="2"/>
  <c r="AK66" i="2"/>
  <c r="AL66" i="2"/>
  <c r="AM66" i="2"/>
  <c r="AN66" i="2"/>
  <c r="AF5" i="2"/>
  <c r="AG5" i="2"/>
  <c r="AH5" i="2"/>
  <c r="AI5" i="2"/>
  <c r="AJ5" i="2"/>
  <c r="AK5" i="2"/>
  <c r="AL5" i="2"/>
  <c r="AM5" i="2"/>
  <c r="AN5" i="2"/>
  <c r="AO5" i="2"/>
  <c r="J5" i="2"/>
  <c r="L43" i="2"/>
  <c r="M43" i="2"/>
  <c r="O43" i="2"/>
  <c r="P43" i="2"/>
  <c r="Q43" i="2"/>
  <c r="R43" i="2"/>
  <c r="S43" i="2"/>
  <c r="T43" i="2"/>
  <c r="U43" i="2"/>
  <c r="V43" i="2"/>
  <c r="W43" i="2"/>
  <c r="X43" i="2"/>
  <c r="Y43" i="2"/>
  <c r="Z43" i="2"/>
  <c r="AA43" i="2"/>
  <c r="AB43" i="2"/>
  <c r="AC43" i="2"/>
  <c r="AD43" i="2"/>
  <c r="AE43" i="2"/>
  <c r="AF43" i="2"/>
  <c r="AG43" i="2"/>
  <c r="AH43" i="2"/>
  <c r="AI43" i="2"/>
  <c r="AJ43" i="2"/>
  <c r="AK43" i="2"/>
  <c r="AL43" i="2"/>
  <c r="AM43" i="2"/>
  <c r="AN43" i="2"/>
  <c r="AO43" i="2"/>
  <c r="K15" i="2"/>
  <c r="K64" i="2" s="1"/>
  <c r="L15" i="2"/>
  <c r="L64" i="2" s="1"/>
  <c r="L65" i="2" s="1"/>
  <c r="M15" i="2"/>
  <c r="P64" i="2"/>
  <c r="P65" i="2" s="1"/>
  <c r="AC64" i="2"/>
  <c r="AC65" i="2" s="1"/>
  <c r="AD64" i="2"/>
  <c r="AD65" i="2" s="1"/>
  <c r="AG15" i="2"/>
  <c r="AH15" i="2"/>
  <c r="AH64" i="2" s="1"/>
  <c r="AH65" i="2" s="1"/>
  <c r="AI15" i="2"/>
  <c r="AI64" i="2" s="1"/>
  <c r="AI65" i="2" s="1"/>
  <c r="AJ15" i="2"/>
  <c r="AJ64" i="2" s="1"/>
  <c r="AJ65" i="2" s="1"/>
  <c r="AK64" i="2"/>
  <c r="AK65" i="2" s="1"/>
  <c r="AL15" i="2"/>
  <c r="AL64" i="2" s="1"/>
  <c r="AL65" i="2" s="1"/>
  <c r="AM15" i="2"/>
  <c r="AM64" i="2" s="1"/>
  <c r="AM65" i="2" s="1"/>
  <c r="AN15" i="2"/>
  <c r="AN64" i="2" s="1"/>
  <c r="AN65" i="2" s="1"/>
  <c r="J15" i="2"/>
  <c r="J64" i="2" s="1"/>
  <c r="J65" i="2" s="1"/>
  <c r="K43" i="2"/>
  <c r="AG64" i="2" l="1"/>
  <c r="AG65" i="2" s="1"/>
  <c r="AG16" i="2"/>
  <c r="AG66" i="2" s="1"/>
  <c r="AF64" i="2"/>
  <c r="AF65" i="2" s="1"/>
  <c r="AF16" i="2"/>
  <c r="AF66" i="2" s="1"/>
  <c r="AE64" i="2"/>
  <c r="AE65" i="2" s="1"/>
  <c r="AE16" i="2"/>
  <c r="AE66" i="2" s="1"/>
  <c r="AB64" i="2"/>
  <c r="AB65" i="2" s="1"/>
  <c r="AA64" i="2"/>
  <c r="AA65" i="2" s="1"/>
  <c r="Z64" i="2"/>
  <c r="Z65" i="2" s="1"/>
  <c r="Y64" i="2"/>
  <c r="Y65" i="2" s="1"/>
  <c r="X64" i="2"/>
  <c r="X65" i="2" s="1"/>
  <c r="W64" i="2"/>
  <c r="W65" i="2" s="1"/>
  <c r="V64" i="2"/>
  <c r="V65" i="2" s="1"/>
  <c r="U64" i="2"/>
  <c r="U65" i="2" s="1"/>
  <c r="T64" i="2"/>
  <c r="T65" i="2" s="1"/>
  <c r="S64" i="2"/>
  <c r="S65" i="2" s="1"/>
  <c r="R64" i="2"/>
  <c r="R65" i="2" s="1"/>
  <c r="K5" i="2"/>
  <c r="L5" i="2" s="1"/>
  <c r="AO44" i="2"/>
  <c r="AK44" i="2"/>
  <c r="AG44" i="2"/>
  <c r="K65" i="2"/>
  <c r="C6" i="23"/>
  <c r="C7" i="23" s="1"/>
  <c r="D6" i="23" s="1"/>
  <c r="D3" i="23"/>
  <c r="AO75" i="2"/>
  <c r="AO77" i="2"/>
  <c r="AO67" i="2"/>
  <c r="AO87" i="2"/>
  <c r="M64" i="2"/>
  <c r="M65" i="2" s="1"/>
  <c r="N64" i="2"/>
  <c r="N65" i="2" s="1"/>
  <c r="O64" i="2"/>
  <c r="O65" i="2" s="1"/>
  <c r="T77" i="5"/>
  <c r="AM44" i="2"/>
  <c r="AI44" i="2"/>
  <c r="AE44" i="2"/>
  <c r="AL44" i="2"/>
  <c r="AH44" i="2"/>
  <c r="AD44" i="2"/>
  <c r="J79" i="5"/>
  <c r="K10" i="6" s="1"/>
  <c r="W10" i="6" s="1"/>
  <c r="K79" i="5"/>
  <c r="K11" i="6" s="1"/>
  <c r="W11" i="6" s="1"/>
  <c r="O79" i="5"/>
  <c r="K15" i="6" s="1"/>
  <c r="W15" i="6" s="1"/>
  <c r="G7" i="6"/>
  <c r="T78" i="5"/>
  <c r="C21" i="6"/>
  <c r="S79" i="5"/>
  <c r="K20" i="6" s="1"/>
  <c r="G20" i="6"/>
  <c r="R44" i="2"/>
  <c r="W44" i="2"/>
  <c r="Z44" i="2"/>
  <c r="V44" i="2"/>
  <c r="AC44" i="2"/>
  <c r="Y44" i="2"/>
  <c r="U44" i="2"/>
  <c r="AA44" i="2"/>
  <c r="AN44" i="2"/>
  <c r="AJ44" i="2"/>
  <c r="AF44" i="2"/>
  <c r="AB44" i="2"/>
  <c r="X44" i="2"/>
  <c r="T44" i="2"/>
  <c r="N43" i="2"/>
  <c r="S44" i="2"/>
  <c r="T49" i="5"/>
  <c r="M5" i="2" l="1"/>
  <c r="L44" i="2"/>
  <c r="E6" i="23"/>
  <c r="D2" i="23"/>
  <c r="E2" i="23" s="1"/>
  <c r="D7" i="23"/>
  <c r="D4" i="23"/>
  <c r="G21" i="6"/>
  <c r="W20" i="6"/>
  <c r="D24" i="8"/>
  <c r="E24" i="8"/>
  <c r="F24" i="8"/>
  <c r="G24" i="8"/>
  <c r="H24" i="8"/>
  <c r="I24" i="8"/>
  <c r="J24" i="8"/>
  <c r="K24" i="8"/>
  <c r="L24" i="8"/>
  <c r="M24" i="8"/>
  <c r="N24" i="8"/>
  <c r="O24" i="8"/>
  <c r="P24" i="8"/>
  <c r="Q24" i="8"/>
  <c r="R24" i="8"/>
  <c r="S24" i="8"/>
  <c r="T24" i="8"/>
  <c r="U24" i="8"/>
  <c r="V24" i="8"/>
  <c r="X6" i="8"/>
  <c r="X7" i="8"/>
  <c r="X8" i="8"/>
  <c r="X9" i="8"/>
  <c r="X10" i="8"/>
  <c r="X11" i="8"/>
  <c r="X12" i="8"/>
  <c r="X13" i="8"/>
  <c r="X14" i="8"/>
  <c r="X15" i="8"/>
  <c r="X16" i="8"/>
  <c r="X17" i="8"/>
  <c r="X18" i="8"/>
  <c r="X19" i="8"/>
  <c r="X20" i="8"/>
  <c r="X21" i="8"/>
  <c r="X22" i="8"/>
  <c r="X23" i="8"/>
  <c r="X5" i="8"/>
  <c r="N5" i="2" l="1"/>
  <c r="M44" i="2"/>
  <c r="X24" i="8"/>
  <c r="N30" i="5"/>
  <c r="N72" i="5" s="1"/>
  <c r="N79" i="5" s="1"/>
  <c r="K14" i="6" s="1"/>
  <c r="W14" i="6" s="1"/>
  <c r="L30" i="5"/>
  <c r="H30" i="5"/>
  <c r="H72" i="5" s="1"/>
  <c r="H79" i="5" s="1"/>
  <c r="K6" i="6" s="1"/>
  <c r="Q29" i="5"/>
  <c r="O5" i="2" l="1"/>
  <c r="P5" i="2" s="1"/>
  <c r="N44" i="2"/>
  <c r="W6" i="6"/>
  <c r="Z13" i="8"/>
  <c r="Z10" i="8"/>
  <c r="Z17" i="8"/>
  <c r="T30" i="5"/>
  <c r="T29" i="5"/>
  <c r="O44" i="2" l="1"/>
  <c r="Z11" i="8"/>
  <c r="C24" i="8"/>
  <c r="C27" i="8" s="1"/>
  <c r="Q5" i="2" l="1"/>
  <c r="Q44" i="2" s="1"/>
  <c r="P44" i="2"/>
  <c r="C26" i="8"/>
  <c r="C2" i="8"/>
  <c r="D2" i="8" s="1"/>
  <c r="E2" i="8" s="1"/>
  <c r="F2" i="8" s="1"/>
  <c r="G2" i="8" s="1"/>
  <c r="H2" i="8" s="1"/>
  <c r="I2" i="8" s="1"/>
  <c r="J2" i="8" s="1"/>
  <c r="K2" i="8" s="1"/>
  <c r="L2" i="8" s="1"/>
  <c r="M2" i="8" s="1"/>
  <c r="N2" i="8" s="1"/>
  <c r="O2" i="8" s="1"/>
  <c r="P2" i="8" s="1"/>
  <c r="Q2" i="8" s="1"/>
  <c r="R2" i="8" s="1"/>
  <c r="S2" i="8" s="1"/>
  <c r="T2" i="8" s="1"/>
  <c r="U2" i="8" s="1"/>
  <c r="V2" i="8" s="1"/>
  <c r="Q21" i="5" l="1"/>
  <c r="L20" i="5"/>
  <c r="T20" i="5" s="1"/>
  <c r="L19" i="5"/>
  <c r="I19" i="5"/>
  <c r="I72" i="5" s="1"/>
  <c r="I79" i="5" s="1"/>
  <c r="Z12" i="8"/>
  <c r="Z8" i="8"/>
  <c r="K7" i="6" l="1"/>
  <c r="L72" i="5"/>
  <c r="L79" i="5" s="1"/>
  <c r="K12" i="6" s="1"/>
  <c r="W12" i="6" s="1"/>
  <c r="T21" i="5"/>
  <c r="Q72" i="5"/>
  <c r="Z6" i="8"/>
  <c r="Z7" i="8"/>
  <c r="Z18" i="8"/>
  <c r="T19" i="5"/>
  <c r="I92" i="2"/>
  <c r="I91" i="2"/>
  <c r="J91" i="2" s="1"/>
  <c r="K91" i="2" s="1"/>
  <c r="L91" i="2" s="1"/>
  <c r="M91" i="2" s="1"/>
  <c r="N91" i="2" s="1"/>
  <c r="O91" i="2" s="1"/>
  <c r="P91" i="2" s="1"/>
  <c r="Q91" i="2" s="1"/>
  <c r="R91" i="2" s="1"/>
  <c r="S91" i="2" s="1"/>
  <c r="T91" i="2" s="1"/>
  <c r="U91" i="2" s="1"/>
  <c r="V91" i="2" s="1"/>
  <c r="W91" i="2" s="1"/>
  <c r="X91" i="2" s="1"/>
  <c r="Y91" i="2" s="1"/>
  <c r="Z91" i="2" s="1"/>
  <c r="AA91" i="2" s="1"/>
  <c r="AB91" i="2" s="1"/>
  <c r="AC91" i="2" s="1"/>
  <c r="I90" i="2"/>
  <c r="J90" i="2" s="1"/>
  <c r="K90" i="2" s="1"/>
  <c r="L90" i="2" s="1"/>
  <c r="M90" i="2" s="1"/>
  <c r="N90" i="2" s="1"/>
  <c r="O90" i="2" s="1"/>
  <c r="P90" i="2" s="1"/>
  <c r="Q90" i="2" s="1"/>
  <c r="R90" i="2" s="1"/>
  <c r="S90" i="2" s="1"/>
  <c r="T90" i="2" s="1"/>
  <c r="U90" i="2" s="1"/>
  <c r="V90" i="2" s="1"/>
  <c r="W90" i="2" s="1"/>
  <c r="X90" i="2" s="1"/>
  <c r="Y90" i="2" s="1"/>
  <c r="Z90" i="2" s="1"/>
  <c r="AA90" i="2" s="1"/>
  <c r="AB90" i="2" s="1"/>
  <c r="AC90" i="2" s="1"/>
  <c r="F42" i="4"/>
  <c r="K53" i="2" s="1"/>
  <c r="K54" i="2" s="1"/>
  <c r="K55" i="2" s="1"/>
  <c r="K57" i="2" s="1"/>
  <c r="G42" i="4"/>
  <c r="L53" i="2" s="1"/>
  <c r="L54" i="2" s="1"/>
  <c r="L55" i="2" s="1"/>
  <c r="L57" i="2" s="1"/>
  <c r="H42" i="4"/>
  <c r="M53" i="2" s="1"/>
  <c r="M54" i="2" s="1"/>
  <c r="M55" i="2" s="1"/>
  <c r="M57" i="2" s="1"/>
  <c r="I42" i="4"/>
  <c r="N53" i="2" s="1"/>
  <c r="N54" i="2" s="1"/>
  <c r="N55" i="2" s="1"/>
  <c r="N57" i="2" s="1"/>
  <c r="J42" i="4"/>
  <c r="O53" i="2" s="1"/>
  <c r="O54" i="2" s="1"/>
  <c r="O55" i="2" s="1"/>
  <c r="O57" i="2" s="1"/>
  <c r="K42" i="4"/>
  <c r="P53" i="2" s="1"/>
  <c r="P54" i="2" s="1"/>
  <c r="P55" i="2" s="1"/>
  <c r="P57" i="2" s="1"/>
  <c r="L42" i="4"/>
  <c r="Q53" i="2" s="1"/>
  <c r="Q54" i="2" s="1"/>
  <c r="Q55" i="2" s="1"/>
  <c r="Q57" i="2" s="1"/>
  <c r="M42" i="4"/>
  <c r="R53" i="2" s="1"/>
  <c r="R54" i="2" s="1"/>
  <c r="R55" i="2" s="1"/>
  <c r="R57" i="2" s="1"/>
  <c r="N42" i="4"/>
  <c r="S53" i="2" s="1"/>
  <c r="S54" i="2" s="1"/>
  <c r="S55" i="2" s="1"/>
  <c r="S57" i="2" s="1"/>
  <c r="O42" i="4"/>
  <c r="T53" i="2" s="1"/>
  <c r="T54" i="2" s="1"/>
  <c r="T55" i="2" s="1"/>
  <c r="T57" i="2" s="1"/>
  <c r="U53" i="2"/>
  <c r="U54" i="2" s="1"/>
  <c r="U55" i="2" s="1"/>
  <c r="U57" i="2" s="1"/>
  <c r="Q42" i="4"/>
  <c r="V53" i="2" s="1"/>
  <c r="V54" i="2" s="1"/>
  <c r="V55" i="2" s="1"/>
  <c r="V57" i="2" s="1"/>
  <c r="R42" i="4"/>
  <c r="W53" i="2" s="1"/>
  <c r="W54" i="2" s="1"/>
  <c r="W55" i="2" s="1"/>
  <c r="W57" i="2" s="1"/>
  <c r="S42" i="4"/>
  <c r="X53" i="2" s="1"/>
  <c r="X54" i="2" s="1"/>
  <c r="X55" i="2" s="1"/>
  <c r="X57" i="2" s="1"/>
  <c r="T42" i="4"/>
  <c r="Y53" i="2" s="1"/>
  <c r="Y54" i="2" s="1"/>
  <c r="Y55" i="2" s="1"/>
  <c r="Y57" i="2" s="1"/>
  <c r="U42" i="4"/>
  <c r="Z53" i="2" s="1"/>
  <c r="Z54" i="2" s="1"/>
  <c r="Z55" i="2" s="1"/>
  <c r="Z57" i="2" s="1"/>
  <c r="V42" i="4"/>
  <c r="AA53" i="2" s="1"/>
  <c r="AA54" i="2" s="1"/>
  <c r="AA55" i="2" s="1"/>
  <c r="AA57" i="2" s="1"/>
  <c r="W42" i="4"/>
  <c r="AB53" i="2" s="1"/>
  <c r="AB54" i="2" s="1"/>
  <c r="AB55" i="2" s="1"/>
  <c r="AB57" i="2" s="1"/>
  <c r="X42" i="4"/>
  <c r="AC53" i="2" s="1"/>
  <c r="AC54" i="2" s="1"/>
  <c r="AC55" i="2" s="1"/>
  <c r="AC57" i="2" s="1"/>
  <c r="Y42" i="4"/>
  <c r="AD53" i="2" s="1"/>
  <c r="AD54" i="2" s="1"/>
  <c r="AD55" i="2" s="1"/>
  <c r="AD57" i="2" s="1"/>
  <c r="Z42" i="4"/>
  <c r="AE53" i="2" s="1"/>
  <c r="AE54" i="2" s="1"/>
  <c r="AE55" i="2" s="1"/>
  <c r="AE57" i="2" s="1"/>
  <c r="AA42" i="4"/>
  <c r="AF53" i="2" s="1"/>
  <c r="AF54" i="2" s="1"/>
  <c r="AF55" i="2" s="1"/>
  <c r="AF57" i="2" s="1"/>
  <c r="AB42" i="4"/>
  <c r="AG53" i="2" s="1"/>
  <c r="AG54" i="2" s="1"/>
  <c r="AG55" i="2" s="1"/>
  <c r="AG57" i="2" s="1"/>
  <c r="AC42" i="4"/>
  <c r="AH53" i="2" s="1"/>
  <c r="AH54" i="2" s="1"/>
  <c r="AH55" i="2" s="1"/>
  <c r="AH57" i="2" s="1"/>
  <c r="AD42" i="4"/>
  <c r="AI53" i="2" s="1"/>
  <c r="AI54" i="2" s="1"/>
  <c r="AI55" i="2" s="1"/>
  <c r="AI57" i="2" s="1"/>
  <c r="AE42" i="4"/>
  <c r="AJ53" i="2" s="1"/>
  <c r="AJ54" i="2" s="1"/>
  <c r="AJ55" i="2" s="1"/>
  <c r="AJ57" i="2" s="1"/>
  <c r="AF42" i="4"/>
  <c r="AK53" i="2" s="1"/>
  <c r="AK54" i="2" s="1"/>
  <c r="AK55" i="2" s="1"/>
  <c r="AK57" i="2" s="1"/>
  <c r="AG42" i="4"/>
  <c r="AL53" i="2" s="1"/>
  <c r="AL54" i="2" s="1"/>
  <c r="AL55" i="2" s="1"/>
  <c r="AL57" i="2" s="1"/>
  <c r="AM53" i="2"/>
  <c r="AM54" i="2" s="1"/>
  <c r="AM55" i="2" s="1"/>
  <c r="AM57" i="2" s="1"/>
  <c r="AN53" i="2"/>
  <c r="AN54" i="2" s="1"/>
  <c r="AN55" i="2" s="1"/>
  <c r="AN57" i="2" s="1"/>
  <c r="L43" i="4"/>
  <c r="M43" i="4"/>
  <c r="N43" i="4"/>
  <c r="O43" i="4"/>
  <c r="Q43" i="4"/>
  <c r="R43" i="4"/>
  <c r="S43" i="4"/>
  <c r="T43" i="4"/>
  <c r="U43" i="4"/>
  <c r="V43" i="4"/>
  <c r="W43" i="4"/>
  <c r="X43" i="4"/>
  <c r="Y43" i="4"/>
  <c r="Z43" i="4"/>
  <c r="AA43" i="4"/>
  <c r="AB43" i="4"/>
  <c r="AC43" i="4"/>
  <c r="AD43" i="4"/>
  <c r="AE43" i="4"/>
  <c r="AF43" i="4"/>
  <c r="AG43" i="4"/>
  <c r="AB5" i="4"/>
  <c r="AC5" i="4"/>
  <c r="AD5" i="4"/>
  <c r="AE5" i="4"/>
  <c r="AF5" i="4"/>
  <c r="AG5" i="4"/>
  <c r="R44" i="4"/>
  <c r="N44" i="4"/>
  <c r="V44" i="4"/>
  <c r="Z21" i="4"/>
  <c r="AB21" i="4"/>
  <c r="AC21" i="4"/>
  <c r="AD21" i="4"/>
  <c r="AE21" i="4"/>
  <c r="AF21" i="4"/>
  <c r="AG21" i="4"/>
  <c r="D42" i="4"/>
  <c r="B24" i="4"/>
  <c r="B16" i="4"/>
  <c r="S16" i="4"/>
  <c r="AE16" i="4"/>
  <c r="AG16" i="4"/>
  <c r="G8" i="4"/>
  <c r="E40" i="4"/>
  <c r="F40" i="4"/>
  <c r="G40" i="4"/>
  <c r="H40" i="4"/>
  <c r="I40" i="4"/>
  <c r="J40" i="4"/>
  <c r="K40" i="4"/>
  <c r="L40" i="4"/>
  <c r="M40" i="4"/>
  <c r="N40" i="4"/>
  <c r="O40" i="4"/>
  <c r="P40" i="4"/>
  <c r="Q40" i="4"/>
  <c r="R40" i="4"/>
  <c r="S40" i="4"/>
  <c r="T40" i="4"/>
  <c r="U40" i="4"/>
  <c r="V40" i="4"/>
  <c r="W40" i="4"/>
  <c r="X40" i="4"/>
  <c r="Y40" i="4"/>
  <c r="Z40" i="4"/>
  <c r="AA40" i="4"/>
  <c r="AB40" i="4"/>
  <c r="AC40" i="4"/>
  <c r="AD40" i="4"/>
  <c r="AE40" i="4"/>
  <c r="AF40" i="4"/>
  <c r="AG40" i="4"/>
  <c r="D40" i="4"/>
  <c r="E32" i="4"/>
  <c r="F32" i="4"/>
  <c r="G32" i="4"/>
  <c r="H32" i="4"/>
  <c r="I32" i="4"/>
  <c r="J32" i="4"/>
  <c r="K32" i="4"/>
  <c r="L32" i="4"/>
  <c r="M32" i="4"/>
  <c r="N32" i="4"/>
  <c r="O32" i="4"/>
  <c r="R32" i="4"/>
  <c r="S32" i="4"/>
  <c r="T32" i="4"/>
  <c r="U32" i="4"/>
  <c r="V32" i="4"/>
  <c r="W32" i="4"/>
  <c r="X32" i="4"/>
  <c r="Y32" i="4"/>
  <c r="Z32" i="4"/>
  <c r="AA32" i="4"/>
  <c r="AB32" i="4"/>
  <c r="AC32" i="4"/>
  <c r="AD32" i="4"/>
  <c r="AE32" i="4"/>
  <c r="AF32" i="4"/>
  <c r="AG32" i="4"/>
  <c r="D32" i="4"/>
  <c r="E24" i="4"/>
  <c r="F24" i="4"/>
  <c r="G24" i="4"/>
  <c r="H24" i="4"/>
  <c r="I24" i="4"/>
  <c r="J24" i="4"/>
  <c r="K24" i="4"/>
  <c r="L24" i="4"/>
  <c r="O24" i="4"/>
  <c r="P24" i="4"/>
  <c r="R24" i="4"/>
  <c r="S24" i="4"/>
  <c r="T24" i="4"/>
  <c r="W24" i="4"/>
  <c r="X24" i="4"/>
  <c r="Y24" i="4"/>
  <c r="Z22" i="4"/>
  <c r="Z24" i="4" s="1"/>
  <c r="AA22" i="4"/>
  <c r="AA24" i="4" s="1"/>
  <c r="AB22" i="4"/>
  <c r="AB24" i="4" s="1"/>
  <c r="AC22" i="4"/>
  <c r="AD22" i="4"/>
  <c r="AE22" i="4"/>
  <c r="AE24" i="4" s="1"/>
  <c r="AF22" i="4"/>
  <c r="AF24" i="4" s="1"/>
  <c r="AG22" i="4"/>
  <c r="D24" i="4"/>
  <c r="L16" i="4"/>
  <c r="M16" i="4"/>
  <c r="N16" i="4"/>
  <c r="O16" i="4"/>
  <c r="P16" i="4"/>
  <c r="Q16" i="4"/>
  <c r="R16" i="4"/>
  <c r="T16" i="4"/>
  <c r="U16" i="4"/>
  <c r="V16" i="4"/>
  <c r="W16" i="4"/>
  <c r="X16" i="4"/>
  <c r="Y16" i="4"/>
  <c r="Z16" i="4"/>
  <c r="AA16" i="4"/>
  <c r="AB16" i="4"/>
  <c r="AC16" i="4"/>
  <c r="AD16" i="4"/>
  <c r="AF16" i="4"/>
  <c r="E8" i="4"/>
  <c r="F8" i="4"/>
  <c r="H8" i="4"/>
  <c r="I8" i="4"/>
  <c r="J8" i="4"/>
  <c r="K8" i="4"/>
  <c r="L8" i="4"/>
  <c r="M8" i="4"/>
  <c r="N8" i="4"/>
  <c r="O8" i="4"/>
  <c r="P8" i="4"/>
  <c r="Q8" i="4"/>
  <c r="R8" i="4"/>
  <c r="S8" i="4"/>
  <c r="T8" i="4"/>
  <c r="U8" i="4"/>
  <c r="V8" i="4"/>
  <c r="W8" i="4"/>
  <c r="X8" i="4"/>
  <c r="Y8" i="4"/>
  <c r="Z8" i="4"/>
  <c r="AA8" i="4"/>
  <c r="AB6" i="4"/>
  <c r="AB8" i="4" s="1"/>
  <c r="AC6" i="4"/>
  <c r="AC8" i="4" s="1"/>
  <c r="AD6" i="4"/>
  <c r="AD8" i="4" s="1"/>
  <c r="AE6" i="4"/>
  <c r="AE8" i="4" s="1"/>
  <c r="AF6" i="4"/>
  <c r="AF8" i="4" s="1"/>
  <c r="AG6" i="4"/>
  <c r="AG8" i="4" s="1"/>
  <c r="B23" i="4"/>
  <c r="B22" i="4"/>
  <c r="B21" i="4"/>
  <c r="B20" i="4"/>
  <c r="B15" i="4"/>
  <c r="B14" i="4"/>
  <c r="B13" i="4"/>
  <c r="B12" i="4"/>
  <c r="D1" i="4"/>
  <c r="E1" i="4" s="1"/>
  <c r="F1" i="4" s="1"/>
  <c r="G1" i="4" s="1"/>
  <c r="H1" i="4" s="1"/>
  <c r="I1" i="4" s="1"/>
  <c r="J1" i="4" s="1"/>
  <c r="K1" i="4" s="1"/>
  <c r="L1" i="4" s="1"/>
  <c r="M1" i="4" s="1"/>
  <c r="N1" i="4" s="1"/>
  <c r="O1" i="4" s="1"/>
  <c r="P1" i="4" s="1"/>
  <c r="Q1" i="4" s="1"/>
  <c r="R1" i="4" s="1"/>
  <c r="S1" i="4" s="1"/>
  <c r="T1" i="4" s="1"/>
  <c r="U1" i="4" s="1"/>
  <c r="V1" i="4" s="1"/>
  <c r="W1" i="4" s="1"/>
  <c r="X1" i="4" s="1"/>
  <c r="Y1" i="4" s="1"/>
  <c r="Z1" i="4" s="1"/>
  <c r="AA1" i="4" s="1"/>
  <c r="AB1" i="4" s="1"/>
  <c r="AC1" i="4" s="1"/>
  <c r="AD1" i="4" s="1"/>
  <c r="AE1" i="4" s="1"/>
  <c r="AF1" i="4" s="1"/>
  <c r="AG1" i="4" s="1"/>
  <c r="AH1" i="4" s="1"/>
  <c r="AI1" i="4" s="1"/>
  <c r="AJ1" i="4" s="1"/>
  <c r="AK1" i="4" s="1"/>
  <c r="AL1" i="4" s="1"/>
  <c r="AM1" i="4" s="1"/>
  <c r="AN1" i="4" s="1"/>
  <c r="AO1" i="4" s="1"/>
  <c r="AP1" i="4" s="1"/>
  <c r="AQ1" i="4" s="1"/>
  <c r="AR1" i="4" s="1"/>
  <c r="AS1" i="4" s="1"/>
  <c r="AD44" i="4" l="1"/>
  <c r="Z44" i="4"/>
  <c r="AL61" i="2"/>
  <c r="AL62" i="2" s="1"/>
  <c r="AL59" i="2"/>
  <c r="AH59" i="2"/>
  <c r="AH61" i="2"/>
  <c r="AH62" i="2" s="1"/>
  <c r="AD59" i="2"/>
  <c r="AD61" i="2"/>
  <c r="AD62" i="2" s="1"/>
  <c r="Z59" i="2"/>
  <c r="Z61" i="2"/>
  <c r="Z62" i="2" s="1"/>
  <c r="V61" i="2"/>
  <c r="V62" i="2" s="1"/>
  <c r="V59" i="2"/>
  <c r="R59" i="2"/>
  <c r="R61" i="2"/>
  <c r="R62" i="2" s="1"/>
  <c r="AM61" i="2"/>
  <c r="AM62" i="2" s="1"/>
  <c r="AM59" i="2"/>
  <c r="AI59" i="2"/>
  <c r="AI61" i="2"/>
  <c r="AI62" i="2" s="1"/>
  <c r="AE61" i="2"/>
  <c r="AE62" i="2" s="1"/>
  <c r="AE59" i="2"/>
  <c r="AA59" i="2"/>
  <c r="AA61" i="2"/>
  <c r="AA62" i="2" s="1"/>
  <c r="W61" i="2"/>
  <c r="W62" i="2" s="1"/>
  <c r="W59" i="2"/>
  <c r="S59" i="2"/>
  <c r="S61" i="2"/>
  <c r="S62" i="2" s="1"/>
  <c r="AK59" i="2"/>
  <c r="AK61" i="2"/>
  <c r="AK62" i="2" s="1"/>
  <c r="AG61" i="2"/>
  <c r="AG62" i="2" s="1"/>
  <c r="AG59" i="2"/>
  <c r="AC59" i="2"/>
  <c r="AC61" i="2"/>
  <c r="AC62" i="2" s="1"/>
  <c r="Y61" i="2"/>
  <c r="Y62" i="2" s="1"/>
  <c r="Y59" i="2"/>
  <c r="U59" i="2"/>
  <c r="U61" i="2"/>
  <c r="U62" i="2" s="1"/>
  <c r="AN61" i="2"/>
  <c r="AN62" i="2" s="1"/>
  <c r="AN59" i="2"/>
  <c r="AJ61" i="2"/>
  <c r="AJ62" i="2" s="1"/>
  <c r="AJ59" i="2"/>
  <c r="AF59" i="2"/>
  <c r="AF61" i="2"/>
  <c r="AF62" i="2" s="1"/>
  <c r="AB59" i="2"/>
  <c r="AB61" i="2"/>
  <c r="AB62" i="2" s="1"/>
  <c r="X61" i="2"/>
  <c r="X62" i="2" s="1"/>
  <c r="X59" i="2"/>
  <c r="T59" i="2"/>
  <c r="T61" i="2"/>
  <c r="T62" i="2" s="1"/>
  <c r="Q59" i="2"/>
  <c r="Q61" i="2"/>
  <c r="Q62" i="2" s="1"/>
  <c r="M61" i="2"/>
  <c r="M62" i="2" s="1"/>
  <c r="M59" i="2"/>
  <c r="P59" i="2"/>
  <c r="P61" i="2"/>
  <c r="P62" i="2" s="1"/>
  <c r="O61" i="2"/>
  <c r="O62" i="2" s="1"/>
  <c r="O59" i="2"/>
  <c r="K61" i="2"/>
  <c r="K62" i="2" s="1"/>
  <c r="K59" i="2"/>
  <c r="N59" i="2"/>
  <c r="N61" i="2"/>
  <c r="N62" i="2" s="1"/>
  <c r="L59" i="2"/>
  <c r="L61" i="2"/>
  <c r="L62" i="2" s="1"/>
  <c r="D50" i="4"/>
  <c r="I53" i="2"/>
  <c r="I54" i="2" s="1"/>
  <c r="I55" i="2" s="1"/>
  <c r="I57" i="2" s="1"/>
  <c r="Z9" i="8"/>
  <c r="W7" i="6"/>
  <c r="T72" i="5"/>
  <c r="Q79" i="5"/>
  <c r="AD45" i="4"/>
  <c r="Z47" i="4"/>
  <c r="V45" i="4"/>
  <c r="R47" i="4"/>
  <c r="N45" i="4"/>
  <c r="J92" i="2"/>
  <c r="K92" i="2" s="1"/>
  <c r="L92" i="2" s="1"/>
  <c r="M92" i="2" s="1"/>
  <c r="N92" i="2" s="1"/>
  <c r="O92" i="2" s="1"/>
  <c r="P92" i="2" s="1"/>
  <c r="Q92" i="2" s="1"/>
  <c r="R92" i="2" s="1"/>
  <c r="S92" i="2" s="1"/>
  <c r="T92" i="2" s="1"/>
  <c r="U92" i="2" s="1"/>
  <c r="V92" i="2" s="1"/>
  <c r="W92" i="2" s="1"/>
  <c r="X92" i="2" s="1"/>
  <c r="Y92" i="2" s="1"/>
  <c r="Z92" i="2" s="1"/>
  <c r="AA92" i="2" s="1"/>
  <c r="AB92" i="2" s="1"/>
  <c r="AC92" i="2" s="1"/>
  <c r="D59" i="4"/>
  <c r="AC45" i="4"/>
  <c r="U45" i="4"/>
  <c r="M45" i="4"/>
  <c r="AG44" i="4"/>
  <c r="Y44" i="4"/>
  <c r="Q44" i="4"/>
  <c r="AF47" i="4"/>
  <c r="AB47" i="4"/>
  <c r="X47" i="4"/>
  <c r="T47" i="4"/>
  <c r="P47" i="4"/>
  <c r="L47" i="4"/>
  <c r="AF44" i="4"/>
  <c r="AB44" i="4"/>
  <c r="X44" i="4"/>
  <c r="T44" i="4"/>
  <c r="P44" i="4"/>
  <c r="L44" i="4"/>
  <c r="AG45" i="4"/>
  <c r="Y45" i="4"/>
  <c r="Q45" i="4"/>
  <c r="N24" i="4"/>
  <c r="N47" i="4" s="1"/>
  <c r="AC44" i="4"/>
  <c r="U44" i="4"/>
  <c r="M44" i="4"/>
  <c r="AE47" i="4"/>
  <c r="AA47" i="4"/>
  <c r="W47" i="4"/>
  <c r="S47" i="4"/>
  <c r="O47" i="4"/>
  <c r="AD24" i="4"/>
  <c r="AD47" i="4" s="1"/>
  <c r="AE44" i="4"/>
  <c r="AA44" i="4"/>
  <c r="W44" i="4"/>
  <c r="S44" i="4"/>
  <c r="O44" i="4"/>
  <c r="Z14" i="8"/>
  <c r="Z5" i="8"/>
  <c r="Y47" i="4"/>
  <c r="V24" i="4"/>
  <c r="V47" i="4" s="1"/>
  <c r="AG24" i="4"/>
  <c r="AG47" i="4" s="1"/>
  <c r="Q24" i="4"/>
  <c r="Q47" i="4" s="1"/>
  <c r="AF45" i="4"/>
  <c r="X45" i="4"/>
  <c r="T45" i="4"/>
  <c r="L45" i="4"/>
  <c r="AA45" i="4"/>
  <c r="S45" i="4"/>
  <c r="AC24" i="4"/>
  <c r="AC47" i="4" s="1"/>
  <c r="U24" i="4"/>
  <c r="U47" i="4" s="1"/>
  <c r="M24" i="4"/>
  <c r="M47" i="4" s="1"/>
  <c r="Z45" i="4"/>
  <c r="R45" i="4"/>
  <c r="AB45" i="4"/>
  <c r="P45" i="4"/>
  <c r="AE45" i="4"/>
  <c r="W45" i="4"/>
  <c r="O45" i="4"/>
  <c r="D8" i="4"/>
  <c r="Y46" i="4" l="1"/>
  <c r="AB46" i="4"/>
  <c r="AC46" i="4"/>
  <c r="AE48" i="4"/>
  <c r="L48" i="4"/>
  <c r="AG48" i="4"/>
  <c r="M48" i="4"/>
  <c r="P48" i="4"/>
  <c r="S48" i="4"/>
  <c r="T48" i="4"/>
  <c r="U48" i="4"/>
  <c r="N48" i="4"/>
  <c r="AD48" i="4"/>
  <c r="O48" i="4"/>
  <c r="AB48" i="4"/>
  <c r="AA48" i="4"/>
  <c r="X48" i="4"/>
  <c r="Q48" i="4"/>
  <c r="AC48" i="4"/>
  <c r="W48" i="4"/>
  <c r="R48" i="4"/>
  <c r="U46" i="4"/>
  <c r="AF48" i="4"/>
  <c r="AD46" i="4"/>
  <c r="Y48" i="4"/>
  <c r="V48" i="4"/>
  <c r="Z48" i="4"/>
  <c r="I61" i="2"/>
  <c r="I62" i="2" s="1"/>
  <c r="I59" i="2"/>
  <c r="M46" i="4"/>
  <c r="Z24" i="8"/>
  <c r="K17" i="6"/>
  <c r="T79" i="5"/>
  <c r="N46" i="4"/>
  <c r="Q46" i="4"/>
  <c r="V46" i="4"/>
  <c r="AG46" i="4"/>
  <c r="Z46" i="4"/>
  <c r="L46" i="4"/>
  <c r="AE46" i="4"/>
  <c r="X46" i="4"/>
  <c r="O46" i="4"/>
  <c r="S46" i="4"/>
  <c r="W46" i="4"/>
  <c r="P46" i="4"/>
  <c r="AF46" i="4"/>
  <c r="AA46" i="4"/>
  <c r="R46" i="4"/>
  <c r="T46" i="4"/>
  <c r="W17" i="6" l="1"/>
  <c r="K21" i="6"/>
  <c r="W21" i="6" s="1"/>
  <c r="K30" i="2"/>
  <c r="L30" i="2"/>
  <c r="M30" i="2"/>
  <c r="N30" i="2"/>
  <c r="O30" i="2"/>
  <c r="P30" i="2"/>
  <c r="Q30" i="2"/>
  <c r="R30" i="2"/>
  <c r="R74" i="2" s="1"/>
  <c r="R84" i="2" s="1"/>
  <c r="R85" i="2" s="1"/>
  <c r="S30" i="2"/>
  <c r="S74" i="2" s="1"/>
  <c r="S84" i="2" s="1"/>
  <c r="S85" i="2" s="1"/>
  <c r="T30" i="2"/>
  <c r="U30" i="2"/>
  <c r="U74" i="2" s="1"/>
  <c r="U84" i="2" s="1"/>
  <c r="U85" i="2" s="1"/>
  <c r="V30" i="2"/>
  <c r="V74" i="2" s="1"/>
  <c r="V84" i="2" s="1"/>
  <c r="V85" i="2" s="1"/>
  <c r="W30" i="2"/>
  <c r="X30" i="2"/>
  <c r="X74" i="2" s="1"/>
  <c r="X84" i="2" s="1"/>
  <c r="X85" i="2" s="1"/>
  <c r="Y30" i="2"/>
  <c r="Z30" i="2"/>
  <c r="Z74" i="2" s="1"/>
  <c r="Z84" i="2" s="1"/>
  <c r="Z85" i="2" s="1"/>
  <c r="AA30" i="2"/>
  <c r="AA74" i="2" s="1"/>
  <c r="AA84" i="2" s="1"/>
  <c r="AA85" i="2" s="1"/>
  <c r="AB30" i="2"/>
  <c r="AB74" i="2" s="1"/>
  <c r="AB84" i="2" s="1"/>
  <c r="AB85" i="2" s="1"/>
  <c r="AC30" i="2"/>
  <c r="AC74" i="2" s="1"/>
  <c r="AC84" i="2" s="1"/>
  <c r="AC85" i="2" s="1"/>
  <c r="AD30" i="2"/>
  <c r="AD74" i="2" s="1"/>
  <c r="AD84" i="2" s="1"/>
  <c r="AD85" i="2" s="1"/>
  <c r="AE30" i="2"/>
  <c r="AF30" i="2"/>
  <c r="AG30" i="2"/>
  <c r="AH30" i="2"/>
  <c r="AH74" i="2" s="1"/>
  <c r="AH84" i="2" s="1"/>
  <c r="AH85" i="2" s="1"/>
  <c r="AI30" i="2"/>
  <c r="AI74" i="2" s="1"/>
  <c r="AI84" i="2" s="1"/>
  <c r="AI85" i="2" s="1"/>
  <c r="AJ30" i="2"/>
  <c r="AJ74" i="2" s="1"/>
  <c r="AJ84" i="2" s="1"/>
  <c r="AJ85" i="2" s="1"/>
  <c r="AK30" i="2"/>
  <c r="AK74" i="2" s="1"/>
  <c r="AK84" i="2" s="1"/>
  <c r="AK85" i="2" s="1"/>
  <c r="AL30" i="2"/>
  <c r="AL74" i="2" s="1"/>
  <c r="AL84" i="2" s="1"/>
  <c r="AL85" i="2" s="1"/>
  <c r="AM30" i="2"/>
  <c r="AM74" i="2" s="1"/>
  <c r="AM84" i="2" s="1"/>
  <c r="AM85" i="2" s="1"/>
  <c r="AN30" i="2"/>
  <c r="AN74" i="2" s="1"/>
  <c r="AN84" i="2" s="1"/>
  <c r="AN85" i="2" s="1"/>
  <c r="J30" i="2"/>
  <c r="I30" i="2"/>
  <c r="J43" i="2"/>
  <c r="I15" i="2"/>
  <c r="I5" i="2"/>
  <c r="AG74" i="2" l="1"/>
  <c r="AG84" i="2" s="1"/>
  <c r="AG85" i="2" s="1"/>
  <c r="AG31" i="2"/>
  <c r="AF74" i="2"/>
  <c r="AF84" i="2" s="1"/>
  <c r="AF85" i="2" s="1"/>
  <c r="AF31" i="2"/>
  <c r="AE74" i="2"/>
  <c r="AE84" i="2" s="1"/>
  <c r="AE31" i="2"/>
  <c r="Y74" i="2"/>
  <c r="Y84" i="2" s="1"/>
  <c r="Y85" i="2" s="1"/>
  <c r="W74" i="2"/>
  <c r="W84" i="2" s="1"/>
  <c r="W85" i="2" s="1"/>
  <c r="T74" i="2"/>
  <c r="T84" i="2" s="1"/>
  <c r="T85" i="2" s="1"/>
  <c r="L1" i="2"/>
  <c r="M1" i="2" s="1"/>
  <c r="N1" i="2" s="1"/>
  <c r="O1" i="2" s="1"/>
  <c r="P1" i="2" s="1"/>
  <c r="Q1" i="2" s="1"/>
  <c r="R1" i="2" s="1"/>
  <c r="S1" i="2" s="1"/>
  <c r="T1" i="2" s="1"/>
  <c r="U1" i="2" s="1"/>
  <c r="V1" i="2" s="1"/>
  <c r="W1" i="2" s="1"/>
  <c r="X1" i="2" s="1"/>
  <c r="Y1" i="2" s="1"/>
  <c r="Z1" i="2" s="1"/>
  <c r="AA1" i="2" s="1"/>
  <c r="AB1" i="2" s="1"/>
  <c r="AC1" i="2" s="1"/>
  <c r="AD1" i="2" s="1"/>
  <c r="AE1" i="2" s="1"/>
  <c r="AF1" i="2" s="1"/>
  <c r="AG1" i="2" s="1"/>
  <c r="AH1" i="2" s="1"/>
  <c r="AI1" i="2" s="1"/>
  <c r="AJ1" i="2" s="1"/>
  <c r="AK1" i="2" s="1"/>
  <c r="AL1" i="2" s="1"/>
  <c r="AM1" i="2" s="1"/>
  <c r="AN1" i="2" s="1"/>
  <c r="AO1" i="2" s="1"/>
  <c r="AP1" i="2" s="1"/>
  <c r="AQ1" i="2" s="1"/>
  <c r="AR1" i="2" s="1"/>
  <c r="AS1" i="2" s="1"/>
  <c r="AT1" i="2" s="1"/>
  <c r="AU1" i="2" s="1"/>
  <c r="AV1" i="2" s="1"/>
  <c r="AW1" i="2" s="1"/>
  <c r="AX1" i="2" s="1"/>
  <c r="AY1" i="2" s="1"/>
  <c r="AZ1" i="2" s="1"/>
  <c r="J16" i="2"/>
  <c r="I64" i="2"/>
  <c r="P74" i="2"/>
  <c r="P84" i="2" s="1"/>
  <c r="P85" i="2" s="1"/>
  <c r="Q74" i="2"/>
  <c r="Q84" i="2" s="1"/>
  <c r="Q85" i="2" s="1"/>
  <c r="N74" i="2"/>
  <c r="N84" i="2" s="1"/>
  <c r="N85" i="2" s="1"/>
  <c r="J74" i="2"/>
  <c r="L74" i="2"/>
  <c r="L84" i="2" s="1"/>
  <c r="L85" i="2" s="1"/>
  <c r="O74" i="2"/>
  <c r="O84" i="2" s="1"/>
  <c r="O85" i="2" s="1"/>
  <c r="K74" i="2"/>
  <c r="K84" i="2" s="1"/>
  <c r="K85" i="2" s="1"/>
  <c r="M74" i="2"/>
  <c r="M84" i="2" s="1"/>
  <c r="M85" i="2" s="1"/>
  <c r="I44" i="2"/>
  <c r="I31" i="2"/>
  <c r="I74" i="2"/>
  <c r="I75" i="2" s="1"/>
  <c r="I16" i="2"/>
  <c r="I43" i="2"/>
  <c r="I66" i="2" l="1"/>
  <c r="I65" i="2"/>
  <c r="G3" i="24" s="1" a="1"/>
  <c r="J75" i="2"/>
  <c r="J66" i="2"/>
  <c r="K16" i="2"/>
  <c r="J84" i="2"/>
  <c r="K75" i="2"/>
  <c r="I76" i="2"/>
  <c r="I77" i="2" s="1"/>
  <c r="J31" i="2"/>
  <c r="K31" i="2" s="1"/>
  <c r="L31" i="2" s="1"/>
  <c r="M31" i="2" s="1"/>
  <c r="N31" i="2" s="1"/>
  <c r="O31" i="2" s="1"/>
  <c r="P31" i="2" s="1"/>
  <c r="Q31" i="2" s="1"/>
  <c r="R31" i="2" s="1"/>
  <c r="S31" i="2" s="1"/>
  <c r="T31" i="2" s="1"/>
  <c r="U31" i="2" s="1"/>
  <c r="V31" i="2" s="1"/>
  <c r="W31" i="2" s="1"/>
  <c r="X31" i="2" s="1"/>
  <c r="Y31" i="2" s="1"/>
  <c r="Z31" i="2" s="1"/>
  <c r="AA31" i="2" s="1"/>
  <c r="AB31" i="2" s="1"/>
  <c r="I67" i="2"/>
  <c r="I84" i="2"/>
  <c r="I85" i="2" s="1"/>
  <c r="L75" i="2"/>
  <c r="J44" i="2"/>
  <c r="G7" i="24" l="1"/>
  <c r="G6" i="24"/>
  <c r="G3" i="24"/>
  <c r="G5" i="24"/>
  <c r="G4" i="24"/>
  <c r="J85" i="2"/>
  <c r="H3" i="24" s="1" a="1"/>
  <c r="L16" i="2"/>
  <c r="K66" i="2"/>
  <c r="J76" i="2"/>
  <c r="J77" i="2" s="1"/>
  <c r="I86" i="2"/>
  <c r="M75" i="2"/>
  <c r="F3" i="24" s="1" a="1"/>
  <c r="H7" i="24" l="1"/>
  <c r="H3" i="24"/>
  <c r="H6" i="24"/>
  <c r="H4" i="24"/>
  <c r="H5" i="24"/>
  <c r="F5" i="24"/>
  <c r="F6" i="24"/>
  <c r="F7" i="24"/>
  <c r="F3" i="24"/>
  <c r="F4" i="24"/>
  <c r="I87" i="2"/>
  <c r="M16" i="2"/>
  <c r="L66" i="2"/>
  <c r="J86" i="2"/>
  <c r="J87" i="2" s="1"/>
  <c r="J67" i="2"/>
  <c r="K76" i="2"/>
  <c r="K67" i="2"/>
  <c r="N75" i="2"/>
  <c r="M66" i="2" l="1"/>
  <c r="N16" i="2"/>
  <c r="K86" i="2"/>
  <c r="K87" i="2" s="1"/>
  <c r="K77" i="2"/>
  <c r="L76" i="2"/>
  <c r="L67" i="2"/>
  <c r="O75" i="2"/>
  <c r="N66" i="2" l="1"/>
  <c r="O16" i="2"/>
  <c r="L77" i="2"/>
  <c r="L86" i="2"/>
  <c r="M76" i="2"/>
  <c r="M67" i="2"/>
  <c r="P75" i="2"/>
  <c r="L87" i="2" l="1"/>
  <c r="O66" i="2"/>
  <c r="P16" i="2"/>
  <c r="M77" i="2"/>
  <c r="M86" i="2"/>
  <c r="M87" i="2" s="1"/>
  <c r="N76" i="2"/>
  <c r="N67" i="2"/>
  <c r="Q75" i="2"/>
  <c r="J3" i="24" l="1" a="1"/>
  <c r="Q16" i="2"/>
  <c r="P66" i="2"/>
  <c r="N86" i="2"/>
  <c r="N87" i="2" s="1"/>
  <c r="N77" i="2"/>
  <c r="O76" i="2"/>
  <c r="O67" i="2"/>
  <c r="R75" i="2"/>
  <c r="J5" i="24" l="1"/>
  <c r="J7" i="24"/>
  <c r="J3" i="24"/>
  <c r="J6" i="24"/>
  <c r="J4" i="24"/>
  <c r="Q66" i="2"/>
  <c r="R16" i="2"/>
  <c r="O86" i="2"/>
  <c r="O87" i="2" s="1"/>
  <c r="O77" i="2"/>
  <c r="P76" i="2"/>
  <c r="P67" i="2"/>
  <c r="S75" i="2"/>
  <c r="R66" i="2" l="1"/>
  <c r="S16" i="2"/>
  <c r="P77" i="2"/>
  <c r="P86" i="2"/>
  <c r="P87" i="2" s="1"/>
  <c r="Q76" i="2"/>
  <c r="Q67" i="2"/>
  <c r="T75" i="2"/>
  <c r="S66" i="2" l="1"/>
  <c r="T16" i="2"/>
  <c r="Q77" i="2"/>
  <c r="Q86" i="2"/>
  <c r="Q87" i="2" s="1"/>
  <c r="R76" i="2"/>
  <c r="R67" i="2"/>
  <c r="U75" i="2"/>
  <c r="T66" i="2" l="1"/>
  <c r="U16" i="2"/>
  <c r="R86" i="2"/>
  <c r="R87" i="2" s="1"/>
  <c r="R77" i="2"/>
  <c r="S76" i="2"/>
  <c r="S67" i="2"/>
  <c r="V75" i="2"/>
  <c r="U66" i="2" l="1"/>
  <c r="V16" i="2"/>
  <c r="S86" i="2"/>
  <c r="S87" i="2" s="1"/>
  <c r="S77" i="2"/>
  <c r="T76" i="2"/>
  <c r="T67" i="2"/>
  <c r="W75" i="2"/>
  <c r="V66" i="2" l="1"/>
  <c r="W16" i="2"/>
  <c r="T77" i="2"/>
  <c r="T86" i="2"/>
  <c r="T87" i="2" s="1"/>
  <c r="U76" i="2"/>
  <c r="U67" i="2"/>
  <c r="X75" i="2"/>
  <c r="W66" i="2" l="1"/>
  <c r="X16" i="2"/>
  <c r="U77" i="2"/>
  <c r="U86" i="2"/>
  <c r="U87" i="2" s="1"/>
  <c r="V76" i="2"/>
  <c r="V67" i="2"/>
  <c r="Y75" i="2"/>
  <c r="X66" i="2" l="1"/>
  <c r="Y16" i="2"/>
  <c r="V86" i="2"/>
  <c r="V87" i="2" s="1"/>
  <c r="V77" i="2"/>
  <c r="W76" i="2"/>
  <c r="W67" i="2"/>
  <c r="Z75" i="2"/>
  <c r="Y66" i="2" l="1"/>
  <c r="Z16" i="2"/>
  <c r="W86" i="2"/>
  <c r="W87" i="2" s="1"/>
  <c r="W77" i="2"/>
  <c r="X76" i="2"/>
  <c r="X67" i="2"/>
  <c r="AA75" i="2"/>
  <c r="AA16" i="2" l="1"/>
  <c r="Z66" i="2"/>
  <c r="X77" i="2"/>
  <c r="X86" i="2"/>
  <c r="X87" i="2" s="1"/>
  <c r="Y76" i="2"/>
  <c r="Y67" i="2"/>
  <c r="AB75" i="2"/>
  <c r="AA66" i="2" l="1"/>
  <c r="AB16" i="2"/>
  <c r="Y77" i="2"/>
  <c r="Y86" i="2"/>
  <c r="Y87" i="2" s="1"/>
  <c r="Z76" i="2"/>
  <c r="Z67" i="2"/>
  <c r="AC75" i="2"/>
  <c r="AB66" i="2" l="1"/>
  <c r="M3" i="24" a="1"/>
  <c r="Z86" i="2"/>
  <c r="Z87" i="2" s="1"/>
  <c r="Z77" i="2"/>
  <c r="AA76" i="2"/>
  <c r="AA67" i="2"/>
  <c r="AD75" i="2"/>
  <c r="M9" i="24" l="1"/>
  <c r="M3" i="24"/>
  <c r="Q3" i="24" s="1"/>
  <c r="M5" i="24"/>
  <c r="Q5" i="24" s="1"/>
  <c r="M8" i="24"/>
  <c r="Q8" i="24" s="1"/>
  <c r="M10" i="24"/>
  <c r="M6" i="24"/>
  <c r="Q6" i="24" s="1"/>
  <c r="M4" i="24"/>
  <c r="Q4" i="24" s="1"/>
  <c r="M7" i="24"/>
  <c r="AA86" i="2"/>
  <c r="AA87" i="2" s="1"/>
  <c r="AA77" i="2"/>
  <c r="AB76" i="2"/>
  <c r="AB67" i="2"/>
  <c r="AE75" i="2"/>
  <c r="AB77" i="2" l="1"/>
  <c r="AB86" i="2"/>
  <c r="AB87" i="2" s="1"/>
  <c r="AC76" i="2"/>
  <c r="AC67" i="2"/>
  <c r="AF75" i="2"/>
  <c r="AC77" i="2" l="1"/>
  <c r="AC86" i="2"/>
  <c r="AC87" i="2" s="1"/>
  <c r="AD76" i="2"/>
  <c r="AD67" i="2"/>
  <c r="AG75" i="2"/>
  <c r="AD86" i="2" l="1"/>
  <c r="AD87" i="2" s="1"/>
  <c r="AD77" i="2"/>
  <c r="AE76" i="2"/>
  <c r="AH75" i="2"/>
  <c r="AE67" i="2"/>
  <c r="AE86" i="2" l="1"/>
  <c r="AE87" i="2" s="1"/>
  <c r="AE77" i="2"/>
  <c r="AF76" i="2"/>
  <c r="AF67" i="2"/>
  <c r="AI75" i="2"/>
  <c r="AF77" i="2" l="1"/>
  <c r="AF86" i="2"/>
  <c r="AF87" i="2" s="1"/>
  <c r="AG76" i="2"/>
  <c r="AJ75" i="2"/>
  <c r="AG67" i="2"/>
  <c r="AG77" i="2" l="1"/>
  <c r="AG86" i="2"/>
  <c r="AG87" i="2" s="1"/>
  <c r="AH76" i="2"/>
  <c r="AH67" i="2"/>
  <c r="AK75" i="2"/>
  <c r="AH86" i="2" l="1"/>
  <c r="AH87" i="2" s="1"/>
  <c r="AH77" i="2"/>
  <c r="AI76" i="2"/>
  <c r="AL75" i="2"/>
  <c r="AI67" i="2"/>
  <c r="AI86" i="2" l="1"/>
  <c r="AI87" i="2" s="1"/>
  <c r="AI77" i="2"/>
  <c r="AJ76" i="2"/>
  <c r="AJ67" i="2"/>
  <c r="AM75" i="2"/>
  <c r="AJ77" i="2" l="1"/>
  <c r="AJ86" i="2"/>
  <c r="AJ87" i="2" s="1"/>
  <c r="AK76" i="2"/>
  <c r="AK67" i="2"/>
  <c r="AN75" i="2" l="1"/>
  <c r="AK77" i="2"/>
  <c r="AK86" i="2"/>
  <c r="AK87" i="2" s="1"/>
  <c r="AL76" i="2"/>
  <c r="AL67" i="2"/>
  <c r="AL86" i="2" l="1"/>
  <c r="AL87" i="2" s="1"/>
  <c r="AL77" i="2"/>
  <c r="AN76" i="2"/>
  <c r="AM76" i="2"/>
  <c r="AN67" i="2"/>
  <c r="AM67" i="2"/>
  <c r="AM86" i="2" l="1"/>
  <c r="AM87" i="2" s="1"/>
  <c r="AM77" i="2"/>
  <c r="AN77" i="2"/>
  <c r="AN86" i="2"/>
  <c r="AN87" i="2" s="1"/>
  <c r="R50" i="4"/>
  <c r="S50" i="4" s="1"/>
  <c r="W50" i="4" s="1"/>
  <c r="X50" i="4" s="1"/>
  <c r="Y50" i="4" s="1"/>
  <c r="Z50" i="4" s="1"/>
  <c r="AA50" i="4" s="1"/>
  <c r="AB50" i="4" s="1"/>
  <c r="AC50" i="4" s="1"/>
  <c r="AD50" i="4" s="1"/>
  <c r="AE50" i="4" s="1"/>
  <c r="AF50" i="4" s="1"/>
  <c r="AG50" i="4" s="1"/>
  <c r="AH50" i="4" s="1"/>
  <c r="AI50" i="4" s="1"/>
  <c r="AJ50" i="4" s="1"/>
  <c r="AK50" i="4" s="1"/>
  <c r="AL50" i="4" s="1"/>
  <c r="AM50" i="4" s="1"/>
  <c r="AN50" i="4" s="1"/>
  <c r="AO50" i="4" s="1"/>
  <c r="AP50" i="4" s="1"/>
  <c r="AQ50" i="4" s="1"/>
  <c r="AR50" i="4" s="1"/>
  <c r="AS50" i="4" s="1"/>
  <c r="D44" i="4" l="1"/>
  <c r="D45" i="4"/>
  <c r="D43" i="4"/>
  <c r="D51" i="4" s="1"/>
  <c r="D52" i="4" l="1"/>
  <c r="D48" i="4"/>
  <c r="D56" i="4" s="1"/>
  <c r="D83" i="4"/>
  <c r="D53" i="4"/>
  <c r="D16" i="4"/>
  <c r="D47" i="4" s="1"/>
  <c r="D46" i="4" l="1"/>
  <c r="D55" i="4"/>
  <c r="D81" i="4"/>
  <c r="F43" i="4"/>
  <c r="F44" i="4"/>
  <c r="F14" i="4"/>
  <c r="F45" i="4" s="1"/>
  <c r="D54" i="4" l="1"/>
  <c r="F48" i="4"/>
  <c r="F16" i="4"/>
  <c r="F47" i="4" s="1"/>
  <c r="F46" i="4" l="1"/>
  <c r="E44" i="4"/>
  <c r="E14" i="4"/>
  <c r="E45" i="4" s="1"/>
  <c r="E43" i="4"/>
  <c r="E56" i="4" l="1"/>
  <c r="E16" i="4"/>
  <c r="E47" i="4" s="1"/>
  <c r="E83" i="4"/>
  <c r="E48" i="4"/>
  <c r="F56" i="4" l="1"/>
  <c r="E81" i="4"/>
  <c r="E46" i="4"/>
  <c r="F83" i="4"/>
  <c r="F81" i="4" l="1"/>
  <c r="G13" i="4"/>
  <c r="G44" i="4" s="1"/>
  <c r="G14" i="4"/>
  <c r="G43" i="4"/>
  <c r="G83" i="4" l="1"/>
  <c r="G16" i="4"/>
  <c r="G47" i="4" s="1"/>
  <c r="G45" i="4"/>
  <c r="G48" i="4" l="1"/>
  <c r="G46" i="4"/>
  <c r="G56" i="4" l="1"/>
  <c r="G81" i="4"/>
  <c r="H43" i="4"/>
  <c r="H14" i="4"/>
  <c r="H13" i="4"/>
  <c r="H44" i="4" s="1"/>
  <c r="H83" i="4" l="1"/>
  <c r="H16" i="4"/>
  <c r="H47" i="4" s="1"/>
  <c r="D3" i="24" s="1" a="1"/>
  <c r="H45" i="4"/>
  <c r="D6" i="24" l="1"/>
  <c r="D5" i="24"/>
  <c r="D7" i="24"/>
  <c r="D3" i="24"/>
  <c r="D4" i="24"/>
  <c r="H46" i="4"/>
  <c r="H48" i="4"/>
  <c r="H81" i="4" l="1"/>
  <c r="H56" i="4"/>
  <c r="I13" i="4"/>
  <c r="I44" i="4" s="1"/>
  <c r="I14" i="4"/>
  <c r="I45" i="4" s="1"/>
  <c r="I43" i="4"/>
  <c r="I16" i="4" l="1"/>
  <c r="I47" i="4" s="1"/>
  <c r="I83" i="4"/>
  <c r="I48" i="4"/>
  <c r="I46" i="4" l="1"/>
  <c r="I56" i="4"/>
  <c r="I81" i="4"/>
  <c r="J43" i="4"/>
  <c r="J14" i="4"/>
  <c r="J45" i="4" s="1"/>
  <c r="J13" i="4"/>
  <c r="J44" i="4" s="1"/>
  <c r="J83" i="4" s="1"/>
  <c r="J48" i="4" l="1"/>
  <c r="J16" i="4"/>
  <c r="J47" i="4" s="1"/>
  <c r="J81" i="4" l="1"/>
  <c r="J56" i="4"/>
  <c r="J46" i="4"/>
  <c r="K43" i="4" l="1"/>
  <c r="Q51" i="4" s="1"/>
  <c r="R51" i="4" s="1"/>
  <c r="S51" i="4" s="1"/>
  <c r="W51" i="4" s="1"/>
  <c r="X51" i="4" s="1"/>
  <c r="Y51" i="4" s="1"/>
  <c r="Z51" i="4" s="1"/>
  <c r="AA51" i="4" s="1"/>
  <c r="AB51" i="4" s="1"/>
  <c r="AC51" i="4" s="1"/>
  <c r="AD51" i="4" s="1"/>
  <c r="AE51" i="4" s="1"/>
  <c r="AF51" i="4" s="1"/>
  <c r="AG51" i="4" s="1"/>
  <c r="AH51" i="4" s="1"/>
  <c r="AI51" i="4" s="1"/>
  <c r="AJ51" i="4" s="1"/>
  <c r="AK51" i="4" s="1"/>
  <c r="AL51" i="4" s="1"/>
  <c r="AM51" i="4" s="1"/>
  <c r="AN51" i="4" s="1"/>
  <c r="AO51" i="4" s="1"/>
  <c r="AP51" i="4" s="1"/>
  <c r="AQ51" i="4" s="1"/>
  <c r="AR51" i="4" s="1"/>
  <c r="AS51" i="4" s="1"/>
  <c r="K14" i="4"/>
  <c r="K45" i="4" s="1"/>
  <c r="N3" i="24" s="1" a="1"/>
  <c r="K13" i="4"/>
  <c r="K44" i="4" s="1"/>
  <c r="N5" i="24" l="1"/>
  <c r="N3" i="24"/>
  <c r="N9" i="24"/>
  <c r="N7" i="24"/>
  <c r="N10" i="24"/>
  <c r="N6" i="24"/>
  <c r="N4" i="24"/>
  <c r="N8" i="24"/>
  <c r="K48" i="4"/>
  <c r="L83" i="4"/>
  <c r="K16" i="4"/>
  <c r="K47" i="4" s="1"/>
  <c r="K83" i="4"/>
  <c r="R5" i="24" l="1"/>
  <c r="S5" i="24"/>
  <c r="S8" i="24"/>
  <c r="R8" i="24"/>
  <c r="S4" i="24"/>
  <c r="R4" i="24"/>
  <c r="R6" i="24"/>
  <c r="S6" i="24"/>
  <c r="R3" i="24"/>
  <c r="S3" i="24"/>
  <c r="M83" i="4"/>
  <c r="K56" i="4"/>
  <c r="K81" i="4"/>
  <c r="K46" i="4"/>
  <c r="N83" i="4" l="1"/>
  <c r="L81" i="4"/>
  <c r="L56" i="4"/>
  <c r="M56" i="4" l="1"/>
  <c r="M81" i="4"/>
  <c r="O83" i="4"/>
  <c r="P83" i="4" l="1"/>
  <c r="Q52" i="4"/>
  <c r="N81" i="4"/>
  <c r="N56" i="4"/>
  <c r="O81" i="4" l="1"/>
  <c r="O56" i="4"/>
  <c r="R52" i="4"/>
  <c r="Q83" i="4"/>
  <c r="S52" i="4" l="1"/>
  <c r="R83" i="4"/>
  <c r="Q53" i="4"/>
  <c r="P56" i="4"/>
  <c r="P81" i="4"/>
  <c r="Q81" i="4" l="1"/>
  <c r="Q56" i="4"/>
  <c r="R53" i="4"/>
  <c r="S83" i="4"/>
  <c r="Q55" i="4"/>
  <c r="R55" i="4" s="1"/>
  <c r="R56" i="4" l="1"/>
  <c r="R81" i="4"/>
  <c r="S53" i="4"/>
  <c r="T83" i="4"/>
  <c r="U83" i="4" l="1"/>
  <c r="V52" i="4"/>
  <c r="S81" i="4"/>
  <c r="S56" i="4"/>
  <c r="S55" i="4"/>
  <c r="T55" i="4" l="1"/>
  <c r="W52" i="4"/>
  <c r="V83" i="4"/>
  <c r="T81" i="4"/>
  <c r="T56" i="4"/>
  <c r="W83" i="4" l="1"/>
  <c r="X52" i="4"/>
  <c r="U81" i="4"/>
  <c r="U56" i="4"/>
  <c r="V53" i="4"/>
  <c r="V56" i="4" l="1"/>
  <c r="W53" i="4"/>
  <c r="V81" i="4"/>
  <c r="X83" i="4"/>
  <c r="Y52" i="4"/>
  <c r="Z52" i="4" s="1"/>
  <c r="AA52" i="4" s="1"/>
  <c r="AB52" i="4" s="1"/>
  <c r="AC52" i="4" s="1"/>
  <c r="AD52" i="4" s="1"/>
  <c r="AE52" i="4" s="1"/>
  <c r="AF52" i="4" s="1"/>
  <c r="AG52" i="4" s="1"/>
  <c r="AH52" i="4" s="1"/>
  <c r="AI52" i="4" s="1"/>
  <c r="AJ52" i="4" s="1"/>
  <c r="AK52" i="4" s="1"/>
  <c r="AL52" i="4" s="1"/>
  <c r="AM52" i="4" s="1"/>
  <c r="AN52" i="4" s="1"/>
  <c r="AO52" i="4" s="1"/>
  <c r="AP52" i="4" s="1"/>
  <c r="AQ52" i="4" s="1"/>
  <c r="AR52" i="4" s="1"/>
  <c r="AS52" i="4" s="1"/>
  <c r="V55" i="4"/>
  <c r="W55" i="4" l="1"/>
  <c r="W56" i="4"/>
  <c r="X53" i="4"/>
  <c r="W81" i="4"/>
  <c r="X55" i="4" l="1"/>
  <c r="X56" i="4"/>
  <c r="Y53" i="4"/>
  <c r="X81" i="4"/>
  <c r="Y55" i="4" l="1"/>
  <c r="Y56" i="4"/>
  <c r="Z53" i="4"/>
  <c r="Z55" i="4" l="1"/>
  <c r="Z56" i="4"/>
  <c r="AA53" i="4"/>
  <c r="AA55" i="4" l="1"/>
  <c r="AB53" i="4"/>
  <c r="AA56" i="4"/>
  <c r="AB56" i="4" l="1"/>
  <c r="AC53" i="4"/>
  <c r="AB55" i="4"/>
  <c r="AC56" i="4" l="1"/>
  <c r="AD53" i="4"/>
  <c r="AC55" i="4"/>
  <c r="AD55" i="4" l="1"/>
  <c r="AD56" i="4"/>
  <c r="AE53" i="4"/>
  <c r="AE55" i="4" l="1"/>
  <c r="AF53" i="4"/>
  <c r="AE56" i="4"/>
  <c r="AF56" i="4" l="1"/>
  <c r="AG53" i="4"/>
  <c r="AH53" i="4" s="1"/>
  <c r="AF55" i="4"/>
  <c r="AH56" i="4" l="1"/>
  <c r="AI53" i="4"/>
  <c r="AG56" i="4"/>
  <c r="AG55" i="4"/>
  <c r="AH55" i="4" s="1"/>
  <c r="AI55" i="4" l="1"/>
  <c r="AJ53" i="4"/>
  <c r="AI56" i="4"/>
  <c r="AK53" i="4" l="1"/>
  <c r="AJ56" i="4"/>
  <c r="AJ55" i="4"/>
  <c r="AK55" i="4" l="1"/>
  <c r="AK56" i="4"/>
  <c r="AL53" i="4"/>
  <c r="AL56" i="4" l="1"/>
  <c r="AM53" i="4"/>
  <c r="AL55" i="4"/>
  <c r="AM55" i="4" l="1"/>
  <c r="AM56" i="4"/>
  <c r="AN53" i="4"/>
  <c r="AO53" i="4" l="1"/>
  <c r="AN56" i="4"/>
  <c r="AN55" i="4"/>
  <c r="AO55" i="4" l="1"/>
  <c r="AO56" i="4"/>
  <c r="AP53" i="4"/>
  <c r="AQ53" i="4" l="1"/>
  <c r="AP56" i="4"/>
  <c r="AP55" i="4"/>
  <c r="AQ55" i="4" l="1"/>
  <c r="AR53" i="4"/>
  <c r="AQ56" i="4"/>
  <c r="AS53" i="4" l="1"/>
  <c r="AS56" i="4" s="1"/>
  <c r="AR56" i="4"/>
  <c r="AR55" i="4"/>
  <c r="AS55" i="4" l="1"/>
  <c r="K44" i="2" l="1"/>
  <c r="K3" i="24" s="1" a="1"/>
  <c r="K7" i="24" l="1"/>
  <c r="K6" i="24"/>
  <c r="K5" i="24"/>
  <c r="K3" i="24"/>
  <c r="K4"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Willmott Dixon Holdings</author>
  </authors>
  <commentList>
    <comment ref="A8" authorId="0" shapeId="0" xr:uid="{00000000-0006-0000-0400-000001000000}">
      <text>
        <r>
          <rPr>
            <sz val="8"/>
            <color indexed="81"/>
            <rFont val="Tahoma"/>
            <family val="2"/>
          </rPr>
          <t>Meters can be renamed. 
Unhide rows below for additional electricity options.</t>
        </r>
      </text>
    </comment>
    <comment ref="A19" authorId="0" shapeId="0" xr:uid="{00000000-0006-0000-0400-000002000000}">
      <text>
        <r>
          <rPr>
            <sz val="8"/>
            <color indexed="81"/>
            <rFont val="Tahoma"/>
            <family val="2"/>
          </rPr>
          <t>Meters can be renamed. 
Unhide rows below for additional gas options.</t>
        </r>
      </text>
    </comment>
    <comment ref="A22" authorId="0" shapeId="0" xr:uid="{00000000-0006-0000-0400-000003000000}">
      <text>
        <r>
          <rPr>
            <sz val="8"/>
            <color indexed="81"/>
            <rFont val="Tahoma"/>
            <family val="2"/>
          </rPr>
          <t>Can be renamed. 
Unhide row below for additional diesel options.</t>
        </r>
      </text>
    </comment>
    <comment ref="A25" authorId="0" shapeId="0" xr:uid="{00000000-0006-0000-0400-000004000000}">
      <text>
        <r>
          <rPr>
            <sz val="8"/>
            <color indexed="81"/>
            <rFont val="Tahoma"/>
            <family val="2"/>
          </rPr>
          <t>Can be renamed. 
Unhide row below for additional diesel options.</t>
        </r>
      </text>
    </comment>
    <comment ref="A34" authorId="0" shapeId="0" xr:uid="{00000000-0006-0000-0400-000005000000}">
      <text>
        <r>
          <rPr>
            <sz val="8"/>
            <color indexed="81"/>
            <rFont val="Tahoma"/>
            <family val="2"/>
          </rPr>
          <t>Meters can be renamed. 
Unhide rows below for additional water options.</t>
        </r>
      </text>
    </comment>
  </commentList>
</comments>
</file>

<file path=xl/sharedStrings.xml><?xml version="1.0" encoding="utf-8"?>
<sst xmlns="http://schemas.openxmlformats.org/spreadsheetml/2006/main" count="1169" uniqueCount="661">
  <si>
    <t>Unit</t>
  </si>
  <si>
    <t>ENERGY USE</t>
  </si>
  <si>
    <t>Initial Reading</t>
  </si>
  <si>
    <t>kWh</t>
  </si>
  <si>
    <t>Electricity Meter 3</t>
  </si>
  <si>
    <t>Electricity Meter 4</t>
  </si>
  <si>
    <t>Electricity Meter 5</t>
  </si>
  <si>
    <t>Other Electricity Use</t>
  </si>
  <si>
    <t>Gas Meter 1</t>
  </si>
  <si>
    <t>Gas Meter 2</t>
  </si>
  <si>
    <t>Gas Meter 3</t>
  </si>
  <si>
    <t>Gas (LPG)</t>
  </si>
  <si>
    <t>47 kg
cylinders</t>
  </si>
  <si>
    <t>Diesel</t>
  </si>
  <si>
    <t>Litres</t>
  </si>
  <si>
    <t>WATER USE</t>
  </si>
  <si>
    <t>Water Meter 3</t>
  </si>
  <si>
    <t>Other Water Use</t>
  </si>
  <si>
    <t>VALUE</t>
  </si>
  <si>
    <t>£</t>
  </si>
  <si>
    <t>Cumulative Certified Value</t>
  </si>
  <si>
    <t>Site Name:</t>
  </si>
  <si>
    <t>Site Code:</t>
  </si>
  <si>
    <t>Start Date:</t>
  </si>
  <si>
    <t>Projected End Date:</t>
  </si>
  <si>
    <t>Gross Internal Floor Area (GIFA) m2:</t>
  </si>
  <si>
    <t>Contract Value (£):</t>
  </si>
  <si>
    <t>Monthly Valuation</t>
  </si>
  <si>
    <t>Higgins or S/C Name</t>
  </si>
  <si>
    <t>Monthly Total Electricity Used</t>
  </si>
  <si>
    <t>Cumulative Electricty Used</t>
  </si>
  <si>
    <t>Total Cumulative Water Usage</t>
  </si>
  <si>
    <t>Total Monthly Water Usage</t>
  </si>
  <si>
    <t>Total Monthly Diesel</t>
  </si>
  <si>
    <t>Total Diesel - Cumulative</t>
  </si>
  <si>
    <t>LPG</t>
  </si>
  <si>
    <t>Energy conversion factors</t>
  </si>
  <si>
    <t>Fuel</t>
  </si>
  <si>
    <t>Number of units</t>
  </si>
  <si>
    <t>Conversion factor</t>
  </si>
  <si>
    <t>Units</t>
  </si>
  <si>
    <t>KgCO2e</t>
  </si>
  <si>
    <r>
      <t>KgCO</t>
    </r>
    <r>
      <rPr>
        <vertAlign val="subscript"/>
        <sz val="10"/>
        <color indexed="45"/>
        <rFont val="Verdana Bold"/>
      </rPr>
      <t>2</t>
    </r>
    <r>
      <rPr>
        <sz val="10"/>
        <color indexed="45"/>
        <rFont val="Verdana Bold"/>
      </rPr>
      <t>e</t>
    </r>
  </si>
  <si>
    <t>Grid electricity</t>
  </si>
  <si>
    <t>Natural gas</t>
  </si>
  <si>
    <t>therms</t>
  </si>
  <si>
    <t>litres</t>
  </si>
  <si>
    <t>Gas oil</t>
  </si>
  <si>
    <t>tonnes</t>
  </si>
  <si>
    <t>Fuel oil</t>
  </si>
  <si>
    <t>Burning oil</t>
  </si>
  <si>
    <t>Petrol</t>
  </si>
  <si>
    <t>Industrial coal</t>
  </si>
  <si>
    <t>Wood pellets</t>
  </si>
  <si>
    <r>
      <t>Total kgCO</t>
    </r>
    <r>
      <rPr>
        <b/>
        <vertAlign val="subscript"/>
        <sz val="10"/>
        <color indexed="45"/>
        <rFont val="Verdana"/>
        <family val="2"/>
      </rPr>
      <t>2</t>
    </r>
    <r>
      <rPr>
        <b/>
        <sz val="10"/>
        <color indexed="45"/>
        <rFont val="Verdana"/>
        <family val="2"/>
      </rPr>
      <t>e</t>
    </r>
  </si>
  <si>
    <t>Monthly Electricity Emissions/£100k</t>
  </si>
  <si>
    <t>Monthly Electricity Emissions</t>
  </si>
  <si>
    <t>Cumulative Electricity Emissions</t>
  </si>
  <si>
    <t>Cumulative Electricity Emissions/£100k</t>
  </si>
  <si>
    <t>Monthly Gas Emissions</t>
  </si>
  <si>
    <t>Monthly Gas Emissions/£100k</t>
  </si>
  <si>
    <t>Cumulative Gas Emissions</t>
  </si>
  <si>
    <t>Cumulative Gas Emissions/£100k</t>
  </si>
  <si>
    <t>Monthly Diesel Emissions</t>
  </si>
  <si>
    <t>Monthly Diesel Emissions/£100k</t>
  </si>
  <si>
    <t>Cumulative Diesel Emissions</t>
  </si>
  <si>
    <t>Cumulative Diesel Emissions/£100k</t>
  </si>
  <si>
    <t>Monthly LPG Emissions</t>
  </si>
  <si>
    <t>Monthly LPG Emissions/£100k</t>
  </si>
  <si>
    <t>Cumulative LPG Emissions</t>
  </si>
  <si>
    <t>Cumulative LPG Emissions/£100k</t>
  </si>
  <si>
    <t>Total Monthly Emissions</t>
  </si>
  <si>
    <t>kg CO2</t>
  </si>
  <si>
    <t>kg CO2/£100k</t>
  </si>
  <si>
    <t>Total Cumulative Emissions</t>
  </si>
  <si>
    <t>Higgins</t>
  </si>
  <si>
    <t>GBN</t>
  </si>
  <si>
    <t>Number of Skips</t>
  </si>
  <si>
    <t>Total Yds</t>
  </si>
  <si>
    <t>Diversion from Landfill</t>
  </si>
  <si>
    <t>Plastering Contractor</t>
  </si>
  <si>
    <t>Total Tonnes</t>
  </si>
  <si>
    <t>Convert to M3</t>
  </si>
  <si>
    <t>Conversion yd to m3</t>
  </si>
  <si>
    <t>M3 Diverted from Landfill</t>
  </si>
  <si>
    <t>Monthly Totals</t>
  </si>
  <si>
    <t>yds to tonnes</t>
  </si>
  <si>
    <t>Cumulative Totals</t>
  </si>
  <si>
    <t>% Diversion from Landfill</t>
  </si>
  <si>
    <t>Prelims Info:</t>
  </si>
  <si>
    <t>Cost per kWh of elec avg:</t>
  </si>
  <si>
    <t>Approx kWh purchased:</t>
  </si>
  <si>
    <t>Amount for water:</t>
  </si>
  <si>
    <t>Cost per m3 of water (approx):</t>
  </si>
  <si>
    <t>Amount for waste:</t>
  </si>
  <si>
    <t>Approx cost per 8yd mixed waste skip:</t>
  </si>
  <si>
    <t>Approx no of skips:</t>
  </si>
  <si>
    <t>Approx m3 of waste</t>
  </si>
  <si>
    <t>EKPI Target for Waste - m3 per £100k:</t>
  </si>
  <si>
    <t>EKPI Target for Water - m3 per £100k:</t>
  </si>
  <si>
    <t>EKPI Target for Elec - KG CO2 per £100k:</t>
  </si>
  <si>
    <t>WASTE MANAGEMENT OPTIONS</t>
  </si>
  <si>
    <t>Demolition Waste</t>
  </si>
  <si>
    <t>Excavation/Enabling Waste</t>
  </si>
  <si>
    <t>Construction Waste</t>
  </si>
  <si>
    <t>All Waste</t>
  </si>
  <si>
    <t>Waste Type</t>
  </si>
  <si>
    <t>Waste Management</t>
  </si>
  <si>
    <t>Reduce</t>
  </si>
  <si>
    <t>Reuse</t>
  </si>
  <si>
    <t>Recycle</t>
  </si>
  <si>
    <t>Recover</t>
  </si>
  <si>
    <t>Dispose</t>
  </si>
  <si>
    <t>CERAMICS / BRICKS</t>
  </si>
  <si>
    <t>Investigate opportunities to re-use material on-site.  Alternatively segregate at source for re-cycling</t>
  </si>
  <si>
    <t>P</t>
  </si>
  <si>
    <t xml:space="preserve">Just in time delivery if applicable to project and suitable storage. </t>
  </si>
  <si>
    <t>Crushed on-site and beneficially reuse as hardcore or as feedstock for new concrete.  Reuse offcuts and part-damaged bricks and tiles where possible.</t>
  </si>
  <si>
    <t>Crushed off-site and recycled as hardcore or feedstock for new concrete.</t>
  </si>
  <si>
    <t>Dispose in an inert landfill site, or exempt site for ground cover.</t>
  </si>
  <si>
    <t>O</t>
  </si>
  <si>
    <t>CONCRETE</t>
  </si>
  <si>
    <t>Just in time delivery if applicable to project, suitable storage and design sizes to be pre-cut.</t>
  </si>
  <si>
    <t>Crushed off-site and recycled as feedstock for new concrete.</t>
  </si>
  <si>
    <t>ELECTRICAL EQUIPMENT</t>
  </si>
  <si>
    <t>Demolition contractor to segregate at source for recycling</t>
  </si>
  <si>
    <t>Segregate at source for collection by companies for remanufacturing or recycling.</t>
  </si>
  <si>
    <t>FURNITURE</t>
  </si>
  <si>
    <t>Demolition contractor to  segregate for recycling at waste transfer station</t>
  </si>
  <si>
    <t>INERT</t>
  </si>
  <si>
    <t>Segregate soils from stones using screener. Crush stones on-site and beneficially reuse as hardcore or as feedstock for new concrete.</t>
  </si>
  <si>
    <t xml:space="preserve">Segregate soils from stones using screener. Crush stones off-site and recycled </t>
  </si>
  <si>
    <t>INSULATION</t>
  </si>
  <si>
    <t>Insulation boards or rolls can be recovered for reuse, where they are of suitable quality and where there is a market demand.</t>
  </si>
  <si>
    <t>Source company for stripping and recycling of insulation. Be alert to loose fibres.</t>
  </si>
  <si>
    <t>Dispose in a non-hazardous landfill.</t>
  </si>
  <si>
    <t>METALS</t>
  </si>
  <si>
    <t>Segregate reusable items for cellection by companies for reuse.</t>
  </si>
  <si>
    <t>OFFICE / CANTEEN</t>
  </si>
  <si>
    <t xml:space="preserve">Source companies for recycling or composting.  </t>
  </si>
  <si>
    <t>Dispose in a non-hazardous landfill site.</t>
  </si>
  <si>
    <t>PACKAGING</t>
  </si>
  <si>
    <t>Liaise with supply chain to reduce packaging on-site and agree take back scheme where possible.</t>
  </si>
  <si>
    <t>Return or reuse on-site  where possible.</t>
  </si>
  <si>
    <t>Source companies for recycling or composting.  Be alert to any preservatives or treatments that contain dangerous substances.</t>
  </si>
  <si>
    <t>Segregate cardboard for energy recovery through an incinerator or CH Power. Be alert to any preservatives or treatments that contain dangerous substances.</t>
  </si>
  <si>
    <t>PLASTER / CEMENT</t>
  </si>
  <si>
    <t>Just in time delivery if applicable to project, suitable storage and design sizes to be pre-cut.
Repair rather than replace if possible - see www.gpda.com ('technical tips' setcion) for guidance on when it is safe to repair/reuse plasterboard.</t>
  </si>
  <si>
    <t>Segregate and reuse unused boards and offcuts off-site. 
Use a segregated skip (often provided by management companies) or employ a bag based take-back scheme managed by the plasterboard manufacturers. These reduce contamination and so increase the amount that can be reused/recylced.</t>
  </si>
  <si>
    <t>Segretate plasterboard sheets for pre-treatment and recycling off-site.</t>
  </si>
  <si>
    <t>Ensure that the concentration of sulphate bearing waste is below than 10%.  If greater, dispose in a hazardous landfill or a single cell in non-hazardous landfill. Investigate opportunities for size reduction before disposal.</t>
  </si>
  <si>
    <t>PLASTICS</t>
  </si>
  <si>
    <t>Segregate at source where there is a demand for collection and reuse off-site.</t>
  </si>
  <si>
    <t>Segregate at source where there is a demand for collection and recycling off-site.</t>
  </si>
  <si>
    <t>TIMBER</t>
  </si>
  <si>
    <t>Segregate for reuse on-site where dimensional timbers are of suitable quality. Consider wood-chiping on-site for landscaping or compost. Otherwise source companies for reuse. Be alert to treatments and preservatives that contain dangerous substances.</t>
  </si>
  <si>
    <t>Segregate timber at source for collection by companies for remanufacturing, recycling or composting.  Be alert to treatments and preservatives that contain dangerous substances.</t>
  </si>
  <si>
    <t>Segregate for energy recovery through an incinerator or CHP plant. Be alert to any preservatives or treatments that contain dangerous substances.</t>
  </si>
  <si>
    <t>VEGETATION</t>
  </si>
  <si>
    <t>LIQUIDS &amp; OILS</t>
  </si>
  <si>
    <t>Demolition contractor to investigate methods for treatment</t>
  </si>
  <si>
    <t>OTHER HAZARDOUS</t>
  </si>
  <si>
    <t>Demolition contractor to investigate possible methods for remediation, and safe method for disposal</t>
  </si>
  <si>
    <t>Reuse only after being pre-treated and where the dangerous substances have been eliminated or are in low concentration.</t>
  </si>
  <si>
    <t>Recycle only after being pre-treated and where the dangerous substances have been eliminated or are in low concentration.</t>
  </si>
  <si>
    <t>Dispose in a hazardous landfill, single cell in non-hazardous. Investigate opportunities for size reduction before disposal.</t>
  </si>
  <si>
    <t>Total Quantity</t>
  </si>
  <si>
    <t>NOTES:</t>
  </si>
  <si>
    <t>As a minimum, mixed waste skips will be transferred to a permitted waste management company for pre-treatment (including physical segregation), and onward recycling.</t>
  </si>
  <si>
    <t>Space permitting, Higgins endeavour to segregate on site whenever possible, and when generated waste volumes make this a feasible option.</t>
  </si>
  <si>
    <t>PREDICTED WASTE STREAMS</t>
  </si>
  <si>
    <t>AREA / VOLUME</t>
  </si>
  <si>
    <t>WASTE ALLOWANCE</t>
  </si>
  <si>
    <t>COMPLETED BY :</t>
  </si>
  <si>
    <t>Element</t>
  </si>
  <si>
    <t>Material</t>
  </si>
  <si>
    <t>Description/
Assumption</t>
  </si>
  <si>
    <t>Guidance</t>
  </si>
  <si>
    <t>UNIT</t>
  </si>
  <si>
    <t>(%)</t>
  </si>
  <si>
    <t>Prelims</t>
  </si>
  <si>
    <t>Calculate Manually</t>
  </si>
  <si>
    <t>Enabling Works</t>
  </si>
  <si>
    <t>e.g. Vegetation</t>
  </si>
  <si>
    <t>Demolition</t>
  </si>
  <si>
    <t>Volume of Building</t>
  </si>
  <si>
    <t>m3</t>
  </si>
  <si>
    <t>Other (e.g. from Pre-Demolition Audit)</t>
  </si>
  <si>
    <t>Substructure (Cart away)</t>
  </si>
  <si>
    <t>Inert</t>
  </si>
  <si>
    <t>From BOQ</t>
  </si>
  <si>
    <t/>
  </si>
  <si>
    <t>Hazardous</t>
  </si>
  <si>
    <t>Substructure</t>
  </si>
  <si>
    <t>Piling Spoil</t>
  </si>
  <si>
    <t>Piling Waste</t>
  </si>
  <si>
    <t>Volume of Piles</t>
  </si>
  <si>
    <t>Foundations</t>
  </si>
  <si>
    <t>Other Substructure (e.g. Drainage)</t>
  </si>
  <si>
    <t>Frame &amp; Upper Floors</t>
  </si>
  <si>
    <t>Concrete</t>
  </si>
  <si>
    <t>T</t>
  </si>
  <si>
    <t>Timber</t>
  </si>
  <si>
    <t>Other (e.g. Formwork)</t>
  </si>
  <si>
    <t>Roof Structure</t>
  </si>
  <si>
    <t>Other</t>
  </si>
  <si>
    <t>Roof Covering</t>
  </si>
  <si>
    <t>Tiled</t>
  </si>
  <si>
    <t>m2</t>
  </si>
  <si>
    <t>Cladding</t>
  </si>
  <si>
    <t>External Walls</t>
  </si>
  <si>
    <t xml:space="preserve">Curtain Walling </t>
  </si>
  <si>
    <t>Metal Cladding</t>
  </si>
  <si>
    <t>Rainscreen</t>
  </si>
  <si>
    <t>Traditional Masonry</t>
  </si>
  <si>
    <t>Windows &amp; External Doors</t>
  </si>
  <si>
    <t>Packaging</t>
  </si>
  <si>
    <t>Total Area</t>
  </si>
  <si>
    <t>Internal Walls</t>
  </si>
  <si>
    <t>Brick/Block</t>
  </si>
  <si>
    <t>Drywall</t>
  </si>
  <si>
    <t>Internal Doors</t>
  </si>
  <si>
    <t>(Packaging)</t>
  </si>
  <si>
    <t>No.</t>
  </si>
  <si>
    <t>Joinery</t>
  </si>
  <si>
    <t>(Skirting etc)</t>
  </si>
  <si>
    <t>m</t>
  </si>
  <si>
    <t>Fixtures &amp; Fittings</t>
  </si>
  <si>
    <t>Fixed</t>
  </si>
  <si>
    <t>Loose</t>
  </si>
  <si>
    <t>Wall Finishes</t>
  </si>
  <si>
    <t>Plaster</t>
  </si>
  <si>
    <t>Paint (Waste Containers)</t>
  </si>
  <si>
    <t>Ceramic Tile</t>
  </si>
  <si>
    <t>Other (e.g. Coverings)</t>
  </si>
  <si>
    <t>Floor Finishes</t>
  </si>
  <si>
    <t>Carpet</t>
  </si>
  <si>
    <t>Wood</t>
  </si>
  <si>
    <t>Ceiling Finishes</t>
  </si>
  <si>
    <t>Suspended</t>
  </si>
  <si>
    <t>External Works</t>
  </si>
  <si>
    <t>Hard Landscaping</t>
  </si>
  <si>
    <t>Area of Surface</t>
  </si>
  <si>
    <t>Soft Landscaping</t>
  </si>
  <si>
    <t>Mechanical Installation</t>
  </si>
  <si>
    <t>Electrical Installation</t>
  </si>
  <si>
    <t>Lift Installation</t>
  </si>
  <si>
    <t>Builders work in connection</t>
  </si>
  <si>
    <t>Site Works</t>
  </si>
  <si>
    <t>Miscellaneous 1</t>
  </si>
  <si>
    <t>Miscellaneous 2</t>
  </si>
  <si>
    <t>Miscellaneous 3</t>
  </si>
  <si>
    <t>Miscellaneous 4</t>
  </si>
  <si>
    <t>Miscellaneous 5</t>
  </si>
  <si>
    <t>Construction Waste Misc</t>
  </si>
  <si>
    <t>Demolition Waste Misc</t>
  </si>
  <si>
    <t>Excavation Waste Misc</t>
  </si>
  <si>
    <t>TOTALS</t>
  </si>
  <si>
    <t>GLASS</t>
  </si>
  <si>
    <t>Waste Carrier</t>
  </si>
  <si>
    <t>Month</t>
  </si>
  <si>
    <t>Up to three credits are available where non-hazardous construction waste generated by the building's construction phase (excluding demolition and excavation waste) meets or exceeds resource efficiency benchmarks.</t>
  </si>
  <si>
    <t xml:space="preserve">Amount of waste generated per 100m2 </t>
  </si>
  <si>
    <t>(gross internal floor area)</t>
  </si>
  <si>
    <t>Tonnes per 100m2</t>
  </si>
  <si>
    <t>One Credit</t>
  </si>
  <si>
    <t>&lt;11.1</t>
  </si>
  <si>
    <t>Two Credits</t>
  </si>
  <si>
    <t>&lt;6.5</t>
  </si>
  <si>
    <t>Three Credits</t>
  </si>
  <si>
    <t>&lt;3.2</t>
  </si>
  <si>
    <t>Exemplar Level</t>
  </si>
  <si>
    <t>&lt;1.9</t>
  </si>
  <si>
    <t>HAZARDOUS ITEMS</t>
  </si>
  <si>
    <t>MASTIC TUBES*</t>
  </si>
  <si>
    <t>PAINT TINS*</t>
  </si>
  <si>
    <t>TOTAL</t>
  </si>
  <si>
    <t>CONTAMINATED SOIL*</t>
  </si>
  <si>
    <t>PROJECTED</t>
  </si>
  <si>
    <t>LANDFILL</t>
  </si>
  <si>
    <t>REFUSE DERIVED FUEL (RDF)</t>
  </si>
  <si>
    <t>Landfill %</t>
  </si>
  <si>
    <t>Diverted from Landfill %</t>
  </si>
  <si>
    <t>Guidance for completion</t>
  </si>
  <si>
    <t>In the Project Info page insert the info required in the cells that are white (Project name, start date, end date, value etc.</t>
  </si>
  <si>
    <t>In the Project Info page you can update the values in the light grey cells if you have accurate date for the cost of a kwh of electricty or the m3 of water.</t>
  </si>
  <si>
    <t>When there is a bill of quants in place 3. Predicted Waste should be updated with the values.  Values should only be added in Column e and this will then project the waste streams.</t>
  </si>
  <si>
    <t>Any time a new waste carrier is brough on site then 5. Waste Carriers must be updated to reflect this.</t>
  </si>
  <si>
    <t>From the waste reports from the skip company update 7. Actual Waste v Predicted with the waste generated in each of the waste streams.</t>
  </si>
  <si>
    <t>Once project is completed review 7. Actual Waste v Predicted and 1. Usage Info to see how the project performed against projected and against targets so that lessons learned and best practice can be fed back into the business.</t>
  </si>
  <si>
    <t>Once the waste reports are in from the Waste Carrier (which are filed on ECM under the relevant month) 6. Waste Info should be completed with the number of skips, weight and volume of waste should be updated and the % diversion from landfill.  Where subcontractors are responsible for their own skips this information should be populated for any skips they have had removed too.  Only input into the white areas, anything shaded grey does not need manual figures inputting as this will automatically calculate.</t>
  </si>
  <si>
    <t>Expiry Date</t>
  </si>
  <si>
    <t>Higgins/Sub Contractor</t>
  </si>
  <si>
    <t>Waste Carrier Name</t>
  </si>
  <si>
    <t>Waste Carrier Reg No.</t>
  </si>
  <si>
    <t>Comments</t>
  </si>
  <si>
    <t>Destination Sites</t>
  </si>
  <si>
    <t>Waste Management Licence/Permit/Exemptions</t>
  </si>
  <si>
    <t>Still on site</t>
  </si>
  <si>
    <t>Reviewed by whom:</t>
  </si>
  <si>
    <t>This document will be reviewed at regular intervals by the Environment Manager with the site team.</t>
  </si>
  <si>
    <t>Target Emissions/£100k</t>
  </si>
  <si>
    <t>Target Water/£100k</t>
  </si>
  <si>
    <t>Target Waste/£100k</t>
  </si>
  <si>
    <t>Amount for energy:</t>
  </si>
  <si>
    <t>Monthly Water Use m3 per £100k</t>
  </si>
  <si>
    <t>Cumulative Water Use m3 per £100k</t>
  </si>
  <si>
    <t>Total Monthly Emissions Kg CO2/£100k</t>
  </si>
  <si>
    <t>Total Cumulative Emissions Kg CO2/£100k</t>
  </si>
  <si>
    <t>Number of Units</t>
  </si>
  <si>
    <t>Date:</t>
  </si>
  <si>
    <t>Frame Contractor</t>
  </si>
  <si>
    <t>Monthly M3 per £100k</t>
  </si>
  <si>
    <t>Cumulative M3 per £100k</t>
  </si>
  <si>
    <t>Number of Skips in Month</t>
  </si>
  <si>
    <t>Number of Skips Cumulative</t>
  </si>
  <si>
    <t>Brickwork / concrete</t>
  </si>
  <si>
    <t>Steel (reinforcement)</t>
  </si>
  <si>
    <t>Concrete (incl above)</t>
  </si>
  <si>
    <t>Steel (reinforcement incl above)</t>
  </si>
  <si>
    <t>Timber (incl above)</t>
  </si>
  <si>
    <t>Felt/Single Membrane (roof,podium, balconies)</t>
  </si>
  <si>
    <t>Demo</t>
  </si>
  <si>
    <t>Muckaway</t>
  </si>
  <si>
    <t>Construction</t>
  </si>
  <si>
    <t>Waste Target m3/£100k</t>
  </si>
  <si>
    <t>Excavtion</t>
  </si>
  <si>
    <t>Number of Muckaway Lorris in the Month</t>
  </si>
  <si>
    <t>M3 (assume 8 wheeler = 13)</t>
  </si>
  <si>
    <t>Tonnes (8 wheeler = approx 18)</t>
  </si>
  <si>
    <t>Cumulative Muckaway Volume M3</t>
  </si>
  <si>
    <t>Number of Lorries in the Month</t>
  </si>
  <si>
    <t>Hazardous Waste Movements in the Month</t>
  </si>
  <si>
    <t>Weight kg</t>
  </si>
  <si>
    <t>Cumulative Haz Waste - KG</t>
  </si>
  <si>
    <t>BREEAM</t>
  </si>
  <si>
    <t>Conversions</t>
  </si>
  <si>
    <t>M3</t>
  </si>
  <si>
    <t>Lower</t>
  </si>
  <si>
    <t>Upper</t>
  </si>
  <si>
    <t>1 Credit</t>
  </si>
  <si>
    <t>2 Credits</t>
  </si>
  <si>
    <t>3 Credits</t>
  </si>
  <si>
    <t>Exemplary</t>
  </si>
  <si>
    <t>Tonnes</t>
  </si>
  <si>
    <t>Cumulative Waste Tonnes Per 100m2 GIFA</t>
  </si>
  <si>
    <t>Cumulative Waste M3 Per 100m2 GIFA</t>
  </si>
  <si>
    <t>MAN03 - Construction Site Impacts</t>
  </si>
  <si>
    <t>Monitor and record energy consumption from the usage of plant, equipment and site accomodation.  Report energy consumption (kWh per £100k and CO2 emissions in kg per £100k)</t>
  </si>
  <si>
    <t>Yes/No</t>
  </si>
  <si>
    <t>Monitor and record potable water consumption from the use of construction plant, equipment and site accomodation.</t>
  </si>
  <si>
    <t>Credits Available</t>
  </si>
  <si>
    <t>Details</t>
  </si>
  <si>
    <t>Monitor and record data on transport resulting from the delivery of the major construction materials to site and construction waste from site.  Use this data to report total fuel consumption and total CO2 emissions, plus total distance travelled for materials and waste.</t>
  </si>
  <si>
    <t>Confirmation that all site and project timber is procured in accordance with the UK Government's Timber Procurement Policy</t>
  </si>
  <si>
    <t>The Principal Contractor must operate and Environmental Management System and implements best practice pollution prevention policies.</t>
  </si>
  <si>
    <t xml:space="preserve">Yes </t>
  </si>
  <si>
    <t>Yes</t>
  </si>
  <si>
    <t>WST01 - Construction Waste Management</t>
  </si>
  <si>
    <t>Waste Transfer Documents show carriers who handle our waste what they are dealing with so that they can manage it safely and legally. No waste should ever leave our sites without either document in place.</t>
  </si>
  <si>
    <t>NOTE: Copies of all Waste Transfer Notes must be kept for at least two years and Hazardous Waste Consignment Notes for three years.  They should be readily available upon demand for inspection by the Environment Agency or Local Authority.</t>
  </si>
  <si>
    <t>Person in Charge of Project &amp; For Ensuring Implementation of This Document:</t>
  </si>
  <si>
    <t>Pre-Demolition Audits</t>
  </si>
  <si>
    <t>Material Exchange/Reuse Networks</t>
  </si>
  <si>
    <t>Demolition and Excavation Materials Reuse</t>
  </si>
  <si>
    <t>Many unwanted items and materials commonly discarded can be re-used for their original purpose, without undergoing re-processing or recycling, thus saving the energy and resources of manufacture as well as the costs of disposal. There are numerous materials exchange initiatives and reuse organisations providing national coverage.  Speak to the Environmental Manager for more information on these.</t>
  </si>
  <si>
    <t>Pre-Demolition Audits present a quantification of a range of materials and products expected to be generated in the course of demolition works. It aims to identify the key waste products, their potential for reuse, reclamation or recycling, their economic potential and environmental rewards.  Higgins requires its demolition contractors to provide information on the various material types and quantities.</t>
  </si>
  <si>
    <t>Procedure</t>
  </si>
  <si>
    <t>EXCAVATED MATERIAL</t>
  </si>
  <si>
    <t>Greenfield Sites</t>
  </si>
  <si>
    <t>Summary statement confirming compliance</t>
  </si>
  <si>
    <t>Brownfield Sites</t>
  </si>
  <si>
    <t>Less than 1000 tonnes</t>
  </si>
  <si>
    <t xml:space="preserve">DICoP (CL:AIRE) or </t>
  </si>
  <si>
    <t>Waste Exemption</t>
  </si>
  <si>
    <t>More than 1000 tonnes</t>
  </si>
  <si>
    <t xml:space="preserve">DICoP </t>
  </si>
  <si>
    <t>Transfer of material between sites</t>
  </si>
  <si>
    <t>DICoP</t>
  </si>
  <si>
    <t>Crushed Demolition Material</t>
  </si>
  <si>
    <t>Less than 5000 tonnes</t>
  </si>
  <si>
    <t>WRAP Quality Protocol or Waste Exemption</t>
  </si>
  <si>
    <t>More than 5000 tonnes</t>
  </si>
  <si>
    <t>WRAP Quality Protocol</t>
  </si>
  <si>
    <t>Take Back Schemes</t>
  </si>
  <si>
    <t>NOTE: Records of material treatment, stockpiling and final destination must be kept throughout DICoP and WRAP Quality Protocol.  All corresponding document to be filed in the Appendices of the Environmental Plan.</t>
  </si>
  <si>
    <t>Many material suppliers will provide take back schemes on their products (off cuts and uncontaminated used material).  The materials taken back are generally returned to the manufacturing process, therefore reducing the quantities of new raw materials required. Speak to your Environmental Manager to discuss the use of takeback schemes.</t>
  </si>
  <si>
    <t>List any proposed actions, initatives and technologies that will be used to reduce the quantities of waste produced on site:</t>
  </si>
  <si>
    <t>Action/Initiative/Technology</t>
  </si>
  <si>
    <t>Required Resources</t>
  </si>
  <si>
    <t>Benefit to project</t>
  </si>
  <si>
    <t>Complete</t>
  </si>
  <si>
    <t>(Y)</t>
  </si>
  <si>
    <t>Material Off Cut Area</t>
  </si>
  <si>
    <t>Community Wood Recycling Scheme</t>
  </si>
  <si>
    <t>Material Take Back Scheme</t>
  </si>
  <si>
    <t xml:space="preserve">List any proposed actions, initatives and technologies that will be used to reduce carbon emissions (electricity, gas, diesel) on site: </t>
  </si>
  <si>
    <t>Eco cabins</t>
  </si>
  <si>
    <t>Connection to grid within 6 weeks</t>
  </si>
  <si>
    <t>Use of Bio fuel for generators</t>
  </si>
  <si>
    <t>Energy Initiatives</t>
  </si>
  <si>
    <t>Waste Initiatives</t>
  </si>
  <si>
    <t>List any proposed actions, initatives and technologies that will be used to reduce water usage on site:</t>
  </si>
  <si>
    <t>Dry ramp instead of water wheel wash</t>
  </si>
  <si>
    <t>Rainwater harvesting</t>
  </si>
  <si>
    <t>Fan mist system for demo dust suppression</t>
  </si>
  <si>
    <t>Water Initiatives</t>
  </si>
  <si>
    <t>In order to have more control over schedule and cost, Higgins encourage the use of a self-regulatory approach for the reuse of demolition and excavated material.  In this approach evidence is required to prove that materials reused on site are actually products that meet construction specifications and so can be reused on site.</t>
  </si>
  <si>
    <t>&lt;13.3</t>
  </si>
  <si>
    <t>&lt;7.5</t>
  </si>
  <si>
    <t>&lt;3.4</t>
  </si>
  <si>
    <t>&lt;1.6</t>
  </si>
  <si>
    <t>Volume - m3</t>
  </si>
  <si>
    <t>Weight - Tonnes</t>
  </si>
  <si>
    <t>70% Non Demo
80% Demo</t>
  </si>
  <si>
    <t>80% Non Demo
90% Demo</t>
  </si>
  <si>
    <t>85% Non Demo
85% Demo</t>
  </si>
  <si>
    <t>90% Non Demo
95% Demo</t>
  </si>
  <si>
    <t>Evidence</t>
  </si>
  <si>
    <t>1. Usage Info</t>
  </si>
  <si>
    <t>Responsible Sourcing Policy</t>
  </si>
  <si>
    <t>6. Waste Info</t>
  </si>
  <si>
    <t>6. Waste Info and Waste Reports</t>
  </si>
  <si>
    <t>Recycled Water</t>
  </si>
  <si>
    <t>Vehicle Movements</t>
  </si>
  <si>
    <t xml:space="preserve">Deliveries </t>
  </si>
  <si>
    <t>Miles</t>
  </si>
  <si>
    <t>Km</t>
  </si>
  <si>
    <t>Litres of Fuel</t>
  </si>
  <si>
    <t>KgCO2</t>
  </si>
  <si>
    <t>Skips</t>
  </si>
  <si>
    <t>Number of Deliveries</t>
  </si>
  <si>
    <t>2014 Figures</t>
  </si>
  <si>
    <t>Passenger transport conversion factors</t>
  </si>
  <si>
    <t>Car size</t>
  </si>
  <si>
    <t>Distance</t>
  </si>
  <si>
    <t>Small up to 1.4 litre petrol</t>
  </si>
  <si>
    <t>km</t>
  </si>
  <si>
    <t>miles</t>
  </si>
  <si>
    <t>Medium 1.4-2 litre petrol</t>
  </si>
  <si>
    <t>Large, over 2.0 litre petrol</t>
  </si>
  <si>
    <t>Average petrol car</t>
  </si>
  <si>
    <t>Small, up to 1.7 litre diesel</t>
  </si>
  <si>
    <t>Medium, 1.7-2.0 litre diesel</t>
  </si>
  <si>
    <t>Large, over 2 litre diesel</t>
  </si>
  <si>
    <t>Average diesel car</t>
  </si>
  <si>
    <t>Mode of transport</t>
  </si>
  <si>
    <t>Regular taxi</t>
  </si>
  <si>
    <t>vkm</t>
  </si>
  <si>
    <t>Average bus</t>
  </si>
  <si>
    <t>pkm</t>
  </si>
  <si>
    <t>Coach</t>
  </si>
  <si>
    <t>International rail (Eurostar)</t>
  </si>
  <si>
    <t>National rail</t>
  </si>
  <si>
    <t>Light rail and tram</t>
  </si>
  <si>
    <t>Underground</t>
  </si>
  <si>
    <t>Long haul international flight</t>
  </si>
  <si>
    <t>Short haul international flight</t>
  </si>
  <si>
    <t>Domestic flight</t>
  </si>
  <si>
    <t>Vehicle type</t>
  </si>
  <si>
    <t>Kg CO2 per litre</t>
  </si>
  <si>
    <t>Small petrol car 1.4 litre engine</t>
  </si>
  <si>
    <t>0.17/km</t>
  </si>
  <si>
    <t>Medium car (1.4 – 2.1 litres)</t>
  </si>
  <si>
    <t>0.22/km</t>
  </si>
  <si>
    <t>Large car</t>
  </si>
  <si>
    <t>0.27/km</t>
  </si>
  <si>
    <t>0.20/km</t>
  </si>
  <si>
    <t>Small diesel car (&gt;2 litres)</t>
  </si>
  <si>
    <t>0.12/km</t>
  </si>
  <si>
    <t>0.14/km</t>
  </si>
  <si>
    <t>Articulated lorry, diesel engine</t>
  </si>
  <si>
    <t>2.68/km (0.35litres fuel per km)</t>
  </si>
  <si>
    <t>Rail</t>
  </si>
  <si>
    <t>0.06 per person per km</t>
  </si>
  <si>
    <t>Air, short haul ( 500km)</t>
  </si>
  <si>
    <t>0.18 per person per km</t>
  </si>
  <si>
    <t>Air, long haul</t>
  </si>
  <si>
    <t>Shipping</t>
  </si>
  <si>
    <t>0.01 per tonne per km</t>
  </si>
  <si>
    <t>Articulated Lorry</t>
  </si>
  <si>
    <t>Distance from Site to Waste Transfer Station (miles)</t>
  </si>
  <si>
    <t>Miles to KM</t>
  </si>
  <si>
    <t>Where the Project has BREEAM or Code for Sustainable Homes, please complete this tab with the credits being targeted.</t>
  </si>
  <si>
    <t>On a monthly basis 1. Usage Info should be updated with any meter readings for water/electricty/diesel/delivery information and the financial value of the project for the month.</t>
  </si>
  <si>
    <t>With the Environment Manager go through 4. Waste Management Options and 4b. Reuse and select what will be undertaken on the site.</t>
  </si>
  <si>
    <t>Exemplar</t>
  </si>
  <si>
    <t>Support</t>
  </si>
  <si>
    <t>Speak to the Environmental Manager</t>
  </si>
  <si>
    <t>Score 25 - 34 (Minimum of 5 in each category)</t>
  </si>
  <si>
    <t>Score 35 to 39 (Minimum of 7 in each category)</t>
  </si>
  <si>
    <t>40 or above (7 or above to be achieved in each category)</t>
  </si>
  <si>
    <t>No</t>
  </si>
  <si>
    <t>MAN02 - Responsible Construction Practices</t>
  </si>
  <si>
    <t>Tab Number/Name</t>
  </si>
  <si>
    <t>Guidance for Completion</t>
  </si>
  <si>
    <t>Project Info</t>
  </si>
  <si>
    <t>2. Carbon Tst Conversions</t>
  </si>
  <si>
    <t>3. Predicted Waste</t>
  </si>
  <si>
    <t>4. Waste Mgmt Opts</t>
  </si>
  <si>
    <t>4b. Reuse &amp; Initiatives</t>
  </si>
  <si>
    <t>5. Waste Carriers</t>
  </si>
  <si>
    <t>7. Actual Waste v Predicted</t>
  </si>
  <si>
    <t>Emissions Chart</t>
  </si>
  <si>
    <t>Water Usage Chart</t>
  </si>
  <si>
    <t>Waste Chart</t>
  </si>
  <si>
    <t>Legal</t>
  </si>
  <si>
    <t>Completed When/Frequency</t>
  </si>
  <si>
    <t>At start</t>
  </si>
  <si>
    <t>Not required - for info</t>
  </si>
  <si>
    <t>Monthly</t>
  </si>
  <si>
    <t>At start and if targets are being missed then look at other things that can be done to meet targets.</t>
  </si>
  <si>
    <t>At start and as new waste carriers come to site.</t>
  </si>
  <si>
    <t>For info - printed monthly</t>
  </si>
  <si>
    <t>Total Monthly Vehicle kg CO2</t>
  </si>
  <si>
    <t>Cumulative Delivery kg CO2</t>
  </si>
  <si>
    <t>Cumulative Skip kg CO2</t>
  </si>
  <si>
    <t>Cumulative Vehicle kg CO2</t>
  </si>
  <si>
    <t>Timber(block C Roof)</t>
  </si>
  <si>
    <t>Rubber flooring</t>
  </si>
  <si>
    <t>Paint  Incl in walls</t>
  </si>
  <si>
    <t>Plaster incl in walls</t>
  </si>
  <si>
    <t>skip  waste m3</t>
  </si>
  <si>
    <t>Cart away waste m3</t>
  </si>
  <si>
    <t>% Waste recycled (skips)</t>
  </si>
  <si>
    <t>Water m3</t>
  </si>
  <si>
    <t>Emissions from Diesel kgCO2</t>
  </si>
  <si>
    <t>Emissions from Electricty kgCO2</t>
  </si>
  <si>
    <t>Total Emissions kgCO2</t>
  </si>
  <si>
    <t>Waste per £100k m3</t>
  </si>
  <si>
    <t>Emissions from Energy kgCO2 per £100k</t>
  </si>
  <si>
    <t>Water m3 per £100k</t>
  </si>
  <si>
    <t>Copy On File</t>
  </si>
  <si>
    <t>Copy on File</t>
  </si>
  <si>
    <t>Tower Crane 1</t>
  </si>
  <si>
    <t>Tower Crane 2</t>
  </si>
  <si>
    <t>Tower Crane 3</t>
  </si>
  <si>
    <t>From</t>
  </si>
  <si>
    <t>To</t>
  </si>
  <si>
    <t>Tower Crane 4</t>
  </si>
  <si>
    <t>The Dashbaord info tab gives you all the info you need for the Project Dashboards as collated by Natalie Page.  This sheet is locked as you do not need to add any info to this as it will all populate from the rest of the spreadsheet being completed.</t>
  </si>
  <si>
    <t>The info on the tower cranes should be completed if you have any dates or information as this will help us when looking at the energy usage to see where the energy usage has increased etc.</t>
  </si>
  <si>
    <t>Dashboard Date</t>
  </si>
  <si>
    <t>No input required, this populates once the monthly usage info is completed.</t>
  </si>
  <si>
    <t>Water Meter 2</t>
  </si>
  <si>
    <t>Projected on Project</t>
  </si>
  <si>
    <t>Comparison on 8yd Skips</t>
  </si>
  <si>
    <t>Saving</t>
  </si>
  <si>
    <t>Prelims for Waste</t>
  </si>
  <si>
    <t>Number of Skips Per Unit</t>
  </si>
  <si>
    <t>Size of Skip Planned</t>
  </si>
  <si>
    <t>8yd</t>
  </si>
  <si>
    <t>Projected No Skips</t>
  </si>
  <si>
    <t>Project Number of Yds</t>
  </si>
  <si>
    <t>Projected Skip Usage</t>
  </si>
  <si>
    <t>Actual Skips Used</t>
  </si>
  <si>
    <t>Projected Costs if all 12yd Mised Used</t>
  </si>
  <si>
    <t>Number Projected</t>
  </si>
  <si>
    <t xml:space="preserve">Yds Anticipated </t>
  </si>
  <si>
    <t>Projected Tonnage</t>
  </si>
  <si>
    <t>Projected Cost</t>
  </si>
  <si>
    <t>Tonnage Cost</t>
  </si>
  <si>
    <t>Actually Used</t>
  </si>
  <si>
    <t>Actual Yd</t>
  </si>
  <si>
    <t>Actual Tonnage</t>
  </si>
  <si>
    <t>Actual Cost</t>
  </si>
  <si>
    <t>Difference</t>
  </si>
  <si>
    <t>12yds Used</t>
  </si>
  <si>
    <t>Tonnage</t>
  </si>
  <si>
    <t>Cost</t>
  </si>
  <si>
    <t>Skip Size</t>
  </si>
  <si>
    <t>Yds</t>
  </si>
  <si>
    <t>Type of Waste</t>
  </si>
  <si>
    <t>Cost Per Yd</t>
  </si>
  <si>
    <t>Transport</t>
  </si>
  <si>
    <t>Notes</t>
  </si>
  <si>
    <t>6 Yard</t>
  </si>
  <si>
    <t>Mixed Waste</t>
  </si>
  <si>
    <t>8 Yard</t>
  </si>
  <si>
    <t>8 Yard Enclosed</t>
  </si>
  <si>
    <t>8 Yard Crane Test</t>
  </si>
  <si>
    <t>12 Yard</t>
  </si>
  <si>
    <t>12 Yard Enclosed</t>
  </si>
  <si>
    <t>20 Yard RORO</t>
  </si>
  <si>
    <t>40 Yard RORO</t>
  </si>
  <si>
    <t>Mixed Plastic</t>
  </si>
  <si>
    <t>Plasterboard</t>
  </si>
  <si>
    <t>Hardcore/Concrete</t>
  </si>
  <si>
    <t>Metal</t>
  </si>
  <si>
    <t>Soil</t>
  </si>
  <si>
    <t>Wood (Clean wood only)</t>
  </si>
  <si>
    <t>Pallet Lorry</t>
  </si>
  <si>
    <t>Timber Up to 400 Pallets</t>
  </si>
  <si>
    <t>No of Skips</t>
  </si>
  <si>
    <t>Variance</t>
  </si>
  <si>
    <t>Total</t>
  </si>
  <si>
    <r>
      <t>m</t>
    </r>
    <r>
      <rPr>
        <vertAlign val="superscript"/>
        <sz val="10"/>
        <rFont val="Gill Sans MT"/>
        <family val="2"/>
      </rPr>
      <t>3</t>
    </r>
  </si>
  <si>
    <r>
      <t>(m</t>
    </r>
    <r>
      <rPr>
        <vertAlign val="superscript"/>
        <sz val="12"/>
        <rFont val="Gill Sans MT"/>
        <family val="2"/>
      </rPr>
      <t>3</t>
    </r>
    <r>
      <rPr>
        <sz val="12"/>
        <rFont val="Gill Sans MT"/>
        <family val="2"/>
      </rPr>
      <t>)</t>
    </r>
  </si>
  <si>
    <r>
      <t>Volume</t>
    </r>
    <r>
      <rPr>
        <sz val="12"/>
        <rFont val="Gill Sans MT"/>
        <family val="2"/>
      </rPr>
      <t xml:space="preserve"> (m</t>
    </r>
    <r>
      <rPr>
        <vertAlign val="superscript"/>
        <sz val="12"/>
        <rFont val="Gill Sans MT"/>
        <family val="2"/>
      </rPr>
      <t>3</t>
    </r>
    <r>
      <rPr>
        <sz val="12"/>
        <rFont val="Gill Sans MT"/>
        <family val="2"/>
      </rPr>
      <t>)</t>
    </r>
  </si>
  <si>
    <r>
      <t>Total Waste Volume</t>
    </r>
    <r>
      <rPr>
        <sz val="12"/>
        <rFont val="Gill Sans MT"/>
        <family val="2"/>
      </rPr>
      <t xml:space="preserve"> (m</t>
    </r>
    <r>
      <rPr>
        <vertAlign val="superscript"/>
        <sz val="12"/>
        <rFont val="Gill Sans MT"/>
        <family val="2"/>
      </rPr>
      <t>3</t>
    </r>
    <r>
      <rPr>
        <sz val="12"/>
        <rFont val="Gill Sans MT"/>
        <family val="2"/>
      </rPr>
      <t>)</t>
    </r>
  </si>
  <si>
    <r>
      <t>Actual Waste Generated per 100m</t>
    </r>
    <r>
      <rPr>
        <b/>
        <vertAlign val="superscript"/>
        <sz val="12"/>
        <rFont val="Gill Sans MT"/>
        <family val="2"/>
      </rPr>
      <t>2</t>
    </r>
    <r>
      <rPr>
        <b/>
        <sz val="12"/>
        <rFont val="Gill Sans MT"/>
        <family val="2"/>
      </rPr>
      <t xml:space="preserve"> =</t>
    </r>
  </si>
  <si>
    <r>
      <t xml:space="preserve">There are two types of documentation controlling the transfer of wastes from our sites. They are </t>
    </r>
    <r>
      <rPr>
        <b/>
        <sz val="11"/>
        <color theme="1"/>
        <rFont val="Gill Sans MT"/>
        <family val="2"/>
      </rPr>
      <t>Waste Transfer Notes</t>
    </r>
    <r>
      <rPr>
        <sz val="11"/>
        <color theme="1"/>
        <rFont val="Gill Sans MT"/>
        <family val="2"/>
      </rPr>
      <t xml:space="preserve"> (for non-hazardous wastes) and </t>
    </r>
    <r>
      <rPr>
        <b/>
        <sz val="11"/>
        <color theme="1"/>
        <rFont val="Gill Sans MT"/>
        <family val="2"/>
      </rPr>
      <t>Hazardous Waste Consignment Notes</t>
    </r>
    <r>
      <rPr>
        <sz val="11"/>
        <color theme="1"/>
        <rFont val="Gill Sans MT"/>
        <family val="2"/>
      </rPr>
      <t xml:space="preserve"> (for hazardous wastes). </t>
    </r>
  </si>
  <si>
    <r>
      <rPr>
        <b/>
        <sz val="20"/>
        <color indexed="57"/>
        <rFont val="Wingdings 2"/>
        <family val="1"/>
        <charset val="2"/>
      </rPr>
      <t>P</t>
    </r>
    <r>
      <rPr>
        <b/>
        <sz val="12"/>
        <rFont val="Gill Sans MT"/>
        <family val="2"/>
      </rPr>
      <t xml:space="preserve"> = P
</t>
    </r>
    <r>
      <rPr>
        <b/>
        <sz val="22"/>
        <color indexed="10"/>
        <rFont val="Wingdings 2"/>
        <family val="1"/>
        <charset val="2"/>
      </rPr>
      <t>O</t>
    </r>
    <r>
      <rPr>
        <b/>
        <sz val="12"/>
        <rFont val="Gill Sans MT"/>
        <family val="2"/>
      </rPr>
      <t xml:space="preserve"> = O</t>
    </r>
  </si>
  <si>
    <t>For cranes</t>
  </si>
  <si>
    <t>For site</t>
  </si>
  <si>
    <t>Additional  amount for s/c skips</t>
  </si>
  <si>
    <t>Julie Brooks</t>
  </si>
  <si>
    <t>Initial Set Up</t>
  </si>
  <si>
    <t>CBDU 90075</t>
  </si>
  <si>
    <t>Uxbridge</t>
  </si>
  <si>
    <t>GBN Services Ltd</t>
  </si>
  <si>
    <t>EPR/CB3709XH</t>
  </si>
  <si>
    <t>Dafcon Haulage Ltd</t>
  </si>
  <si>
    <t>Carey London Ltd</t>
  </si>
  <si>
    <t>CBDU 137488</t>
  </si>
  <si>
    <t>Brett Hithermoor</t>
  </si>
  <si>
    <t>I V Denham</t>
  </si>
  <si>
    <t>WIF/67605</t>
  </si>
  <si>
    <t>WIF/1668D</t>
  </si>
  <si>
    <t>J Ffrench</t>
  </si>
  <si>
    <t>Quattro (UK) Ltd</t>
  </si>
  <si>
    <t>CBDU 145950</t>
  </si>
  <si>
    <t xml:space="preserve">AABC </t>
  </si>
  <si>
    <t>Glynn's (X-Bert Haulage T/A Glynn's Skips)</t>
  </si>
  <si>
    <t>CBDU140814</t>
  </si>
  <si>
    <t>IN Neasden Transfer Stn</t>
  </si>
  <si>
    <t>EPR/ZP3497NS/V002</t>
  </si>
  <si>
    <t>JRL Environmental</t>
  </si>
  <si>
    <t>CBDU86520</t>
  </si>
  <si>
    <t xml:space="preserve">Acton Aggregates Industries </t>
  </si>
  <si>
    <t>PB Donohue (Construction Ltd)</t>
  </si>
  <si>
    <t>T Lott</t>
  </si>
  <si>
    <t>CBDU194183</t>
  </si>
  <si>
    <t>21.09.2023</t>
  </si>
  <si>
    <t>Waste Management Facilities Ltd</t>
  </si>
  <si>
    <t>SFS</t>
  </si>
  <si>
    <t>GS Doyle</t>
  </si>
  <si>
    <t>CBDU365677</t>
  </si>
  <si>
    <t>Total KWH Per Month</t>
  </si>
  <si>
    <t>Total Tonnes of Waste Per Month</t>
  </si>
  <si>
    <t>Avg Number of People per Day</t>
  </si>
  <si>
    <t>KWH Per Person</t>
  </si>
  <si>
    <t>M3 Water Per Person</t>
  </si>
  <si>
    <t>Tonnes of Waste Per Person</t>
  </si>
  <si>
    <t>Callaghan Demolition</t>
  </si>
  <si>
    <t>Ph2 Demolition</t>
  </si>
  <si>
    <t>Callaghan (Oakmere)</t>
  </si>
  <si>
    <t xml:space="preserve">Mark Collier </t>
  </si>
  <si>
    <t xml:space="preserve">Avondale Drive </t>
  </si>
  <si>
    <t>C2423</t>
  </si>
  <si>
    <t xml:space="preserve">MC / GH </t>
  </si>
  <si>
    <t>Initial input of data</t>
  </si>
  <si>
    <t xml:space="preserve">Phase 1A  </t>
  </si>
  <si>
    <t xml:space="preserve">Phase 1B </t>
  </si>
  <si>
    <t>TBC</t>
  </si>
  <si>
    <t>Water Meter 1 - SITE TBS</t>
  </si>
  <si>
    <t>Electricity Meter 1 - SITE TBS</t>
  </si>
  <si>
    <t>Electricity Meter 2</t>
  </si>
  <si>
    <t xml:space="preserve">#  </t>
  </si>
  <si>
    <t>Modebest</t>
  </si>
  <si>
    <t xml:space="preserve">T Lott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</si>
</sst>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quot;£&quot;#,##0"/>
    <numFmt numFmtId="6" formatCode="&quot;£&quot;#,##0;[Red]\-&quot;£&quot;#,##0"/>
    <numFmt numFmtId="7" formatCode="&quot;£&quot;#,##0.00;\-&quot;£&quot;#,##0.00"/>
    <numFmt numFmtId="8" formatCode="&quot;£&quot;#,##0.00;[Red]\-&quot;£&quot;#,##0.00"/>
    <numFmt numFmtId="43" formatCode="_-* #,##0.00_-;\-* #,##0.00_-;_-* &quot;-&quot;??_-;_-@_-"/>
    <numFmt numFmtId="164" formatCode="mmm\ yy"/>
    <numFmt numFmtId="165" formatCode="&quot;£&quot;#,##0.00"/>
    <numFmt numFmtId="166" formatCode="&quot;£&quot;#,##0.00000"/>
    <numFmt numFmtId="167" formatCode="&quot;£&quot;#,##0.0000"/>
    <numFmt numFmtId="168" formatCode="0.0"/>
    <numFmt numFmtId="169" formatCode="dd/mm/yy;@"/>
    <numFmt numFmtId="170" formatCode="0.0%"/>
    <numFmt numFmtId="171" formatCode="0.0000"/>
    <numFmt numFmtId="172" formatCode="0.000"/>
    <numFmt numFmtId="173" formatCode="0.000000"/>
    <numFmt numFmtId="174" formatCode="0.00000"/>
    <numFmt numFmtId="175" formatCode="mmm\ yyyy"/>
    <numFmt numFmtId="176" formatCode="_-* #,##0_-;\-* #,##0_-;_-* &quot;-&quot;??_-;_-@_-"/>
  </numFmts>
  <fonts count="39" x14ac:knownFonts="1">
    <font>
      <sz val="11"/>
      <color theme="1"/>
      <name val="Calibri"/>
      <family val="2"/>
      <scheme val="minor"/>
    </font>
    <font>
      <sz val="10"/>
      <name val="Arial"/>
      <family val="2"/>
    </font>
    <font>
      <sz val="10"/>
      <name val="Verdana"/>
      <family val="2"/>
    </font>
    <font>
      <sz val="8"/>
      <color indexed="81"/>
      <name val="Tahoma"/>
      <family val="2"/>
    </font>
    <font>
      <b/>
      <sz val="16"/>
      <color indexed="45"/>
      <name val="Verdana"/>
      <family val="2"/>
    </font>
    <font>
      <sz val="10"/>
      <color indexed="45"/>
      <name val="Verdana Bold"/>
    </font>
    <font>
      <vertAlign val="subscript"/>
      <sz val="10"/>
      <color indexed="45"/>
      <name val="Verdana Bold"/>
    </font>
    <font>
      <sz val="10"/>
      <color indexed="45"/>
      <name val="Verdana"/>
      <family val="2"/>
    </font>
    <font>
      <b/>
      <sz val="10"/>
      <color indexed="45"/>
      <name val="Verdana"/>
      <family val="2"/>
    </font>
    <font>
      <b/>
      <vertAlign val="subscript"/>
      <sz val="10"/>
      <color indexed="45"/>
      <name val="Verdana"/>
      <family val="2"/>
    </font>
    <font>
      <b/>
      <sz val="20"/>
      <color indexed="57"/>
      <name val="Wingdings 2"/>
      <family val="1"/>
      <charset val="2"/>
    </font>
    <font>
      <b/>
      <sz val="22"/>
      <color indexed="10"/>
      <name val="Wingdings 2"/>
      <family val="1"/>
      <charset val="2"/>
    </font>
    <font>
      <sz val="48"/>
      <color indexed="57"/>
      <name val="Wingdings 2"/>
      <family val="1"/>
      <charset val="2"/>
    </font>
    <font>
      <b/>
      <sz val="11"/>
      <color theme="1"/>
      <name val="Calibri"/>
      <family val="2"/>
      <scheme val="minor"/>
    </font>
    <font>
      <sz val="10"/>
      <color theme="1"/>
      <name val="Verdana"/>
      <family val="2"/>
    </font>
    <font>
      <sz val="12"/>
      <color theme="1"/>
      <name val="Times New Roman"/>
      <family val="1"/>
    </font>
    <font>
      <b/>
      <sz val="11"/>
      <color theme="1"/>
      <name val="Gill Sans MT"/>
      <family val="2"/>
    </font>
    <font>
      <sz val="11"/>
      <color theme="1"/>
      <name val="Gill Sans MT"/>
      <family val="2"/>
    </font>
    <font>
      <b/>
      <sz val="10"/>
      <name val="Gill Sans MT"/>
      <family val="2"/>
    </font>
    <font>
      <sz val="10"/>
      <color theme="1"/>
      <name val="Gill Sans MT"/>
      <family val="2"/>
    </font>
    <font>
      <b/>
      <u/>
      <sz val="10"/>
      <name val="Gill Sans MT"/>
      <family val="2"/>
    </font>
    <font>
      <sz val="10"/>
      <name val="Gill Sans MT"/>
      <family val="2"/>
    </font>
    <font>
      <vertAlign val="superscript"/>
      <sz val="10"/>
      <name val="Gill Sans MT"/>
      <family val="2"/>
    </font>
    <font>
      <sz val="64"/>
      <name val="Gill Sans MT"/>
      <family val="2"/>
    </font>
    <font>
      <b/>
      <sz val="18"/>
      <name val="Gill Sans MT"/>
      <family val="2"/>
    </font>
    <font>
      <b/>
      <sz val="12"/>
      <name val="Gill Sans MT"/>
      <family val="2"/>
    </font>
    <font>
      <sz val="12"/>
      <name val="Gill Sans MT"/>
      <family val="2"/>
    </font>
    <font>
      <vertAlign val="superscript"/>
      <sz val="12"/>
      <name val="Gill Sans MT"/>
      <family val="2"/>
    </font>
    <font>
      <sz val="11"/>
      <name val="Gill Sans MT"/>
      <family val="2"/>
    </font>
    <font>
      <b/>
      <sz val="11"/>
      <name val="Gill Sans MT"/>
      <family val="2"/>
    </font>
    <font>
      <sz val="10"/>
      <color indexed="8"/>
      <name val="Gill Sans MT"/>
      <family val="2"/>
    </font>
    <font>
      <b/>
      <sz val="20"/>
      <color indexed="57"/>
      <name val="Gill Sans MT"/>
      <family val="2"/>
    </font>
    <font>
      <sz val="48"/>
      <color indexed="57"/>
      <name val="Gill Sans MT"/>
      <family val="2"/>
    </font>
    <font>
      <sz val="11"/>
      <color rgb="FFFF0000"/>
      <name val="Gill Sans MT"/>
      <family val="2"/>
    </font>
    <font>
      <b/>
      <u/>
      <sz val="11"/>
      <color theme="1"/>
      <name val="Gill Sans MT"/>
      <family val="2"/>
    </font>
    <font>
      <b/>
      <vertAlign val="superscript"/>
      <sz val="12"/>
      <name val="Gill Sans MT"/>
      <family val="2"/>
    </font>
    <font>
      <sz val="11"/>
      <color theme="1"/>
      <name val="Calibri"/>
      <family val="2"/>
      <scheme val="minor"/>
    </font>
    <font>
      <b/>
      <sz val="10"/>
      <color theme="1"/>
      <name val="Gill Sans MT"/>
      <family val="2"/>
    </font>
    <font>
      <sz val="10"/>
      <color rgb="FFFF0000"/>
      <name val="Gill Sans MT"/>
      <family val="2"/>
    </font>
  </fonts>
  <fills count="2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indexed="47"/>
        <bgColor indexed="64"/>
      </patternFill>
    </fill>
    <fill>
      <patternFill patternType="solid">
        <fgColor theme="0" tint="-0.14999847407452621"/>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theme="0" tint="-0.24994659260841701"/>
        <bgColor indexed="64"/>
      </patternFill>
    </fill>
    <fill>
      <patternFill patternType="solid">
        <fgColor rgb="FF92D050"/>
        <bgColor indexed="64"/>
      </patternFill>
    </fill>
    <fill>
      <patternFill patternType="solid">
        <fgColor rgb="FFFF9900"/>
        <bgColor indexed="64"/>
      </patternFill>
    </fill>
    <fill>
      <patternFill patternType="solid">
        <fgColor rgb="FFFFC000"/>
        <bgColor indexed="64"/>
      </patternFill>
    </fill>
    <fill>
      <patternFill patternType="solid">
        <fgColor rgb="FF00B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s>
  <borders count="125">
    <border>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top style="thick">
        <color indexed="45"/>
      </top>
      <bottom style="medium">
        <color indexed="23"/>
      </bottom>
      <diagonal/>
    </border>
    <border>
      <left/>
      <right/>
      <top/>
      <bottom style="thin">
        <color indexed="23"/>
      </bottom>
      <diagonal/>
    </border>
    <border>
      <left/>
      <right/>
      <top style="medium">
        <color indexed="23"/>
      </top>
      <bottom style="thin">
        <color indexed="45"/>
      </bottom>
      <diagonal/>
    </border>
    <border>
      <left/>
      <right/>
      <top style="thin">
        <color indexed="45"/>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medium">
        <color auto="1"/>
      </right>
      <top style="medium">
        <color auto="1"/>
      </top>
      <bottom/>
      <diagonal/>
    </border>
    <border>
      <left/>
      <right/>
      <top style="medium">
        <color auto="1"/>
      </top>
      <bottom/>
      <diagonal/>
    </border>
    <border>
      <left/>
      <right/>
      <top style="thin">
        <color indexed="23"/>
      </top>
      <bottom/>
      <diagonal/>
    </border>
    <border>
      <left/>
      <right/>
      <top/>
      <bottom style="medium">
        <color indexed="23"/>
      </bottom>
      <diagonal/>
    </border>
    <border>
      <left/>
      <right/>
      <top style="medium">
        <color indexed="23"/>
      </top>
      <bottom style="thin">
        <color indexed="23"/>
      </bottom>
      <diagonal/>
    </border>
    <border>
      <left/>
      <right/>
      <top style="thin">
        <color indexed="23"/>
      </top>
      <bottom style="thin">
        <color indexed="23"/>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thin">
        <color auto="1"/>
      </top>
      <bottom style="thin">
        <color indexed="23"/>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1">
    <xf numFmtId="0" fontId="0" fillId="0" borderId="0"/>
    <xf numFmtId="0" fontId="1" fillId="0" borderId="0"/>
    <xf numFmtId="0" fontId="4" fillId="0" borderId="0">
      <alignment horizontal="left" vertical="center"/>
    </xf>
    <xf numFmtId="0" fontId="5" fillId="2" borderId="27">
      <alignment vertical="center" wrapText="1"/>
    </xf>
    <xf numFmtId="0" fontId="7" fillId="0" borderId="28" applyNumberFormat="0" applyFill="0" applyProtection="0">
      <alignment horizontal="left" vertical="center"/>
    </xf>
    <xf numFmtId="0" fontId="2" fillId="7" borderId="28">
      <alignment horizontal="left" vertical="center"/>
    </xf>
    <xf numFmtId="0" fontId="2" fillId="0" borderId="28" applyNumberFormat="0" applyProtection="0">
      <alignment horizontal="left" vertical="center" wrapText="1"/>
    </xf>
    <xf numFmtId="0" fontId="8" fillId="0" borderId="29" applyNumberFormat="0" applyProtection="0">
      <alignment horizontal="left" vertical="center"/>
    </xf>
    <xf numFmtId="0" fontId="1" fillId="0" borderId="0"/>
    <xf numFmtId="43" fontId="36" fillId="0" borderId="0" applyFont="0" applyFill="0" applyBorder="0" applyAlignment="0" applyProtection="0"/>
    <xf numFmtId="9" fontId="36" fillId="0" borderId="0" applyFont="0" applyFill="0" applyBorder="0" applyAlignment="0" applyProtection="0"/>
  </cellStyleXfs>
  <cellXfs count="684">
    <xf numFmtId="0" fontId="0" fillId="0" borderId="0" xfId="0"/>
    <xf numFmtId="0" fontId="0" fillId="2" borderId="0" xfId="0" applyFill="1"/>
    <xf numFmtId="0" fontId="0" fillId="2" borderId="0" xfId="0" applyFill="1" applyAlignment="1">
      <alignment horizontal="left"/>
    </xf>
    <xf numFmtId="0" fontId="4" fillId="2" borderId="0" xfId="2" applyFill="1">
      <alignment horizontal="left" vertical="center"/>
    </xf>
    <xf numFmtId="0" fontId="5" fillId="2" borderId="27" xfId="3">
      <alignment vertical="center" wrapText="1"/>
    </xf>
    <xf numFmtId="0" fontId="7" fillId="0" borderId="28" xfId="4">
      <alignment horizontal="left" vertical="center"/>
    </xf>
    <xf numFmtId="0" fontId="2" fillId="7" borderId="28" xfId="5">
      <alignment horizontal="left" vertical="center"/>
    </xf>
    <xf numFmtId="0" fontId="2" fillId="0" borderId="28" xfId="6" applyAlignment="1">
      <alignment horizontal="left" vertical="center"/>
    </xf>
    <xf numFmtId="0" fontId="2" fillId="0" borderId="28" xfId="6">
      <alignment horizontal="left" vertical="center" wrapText="1"/>
    </xf>
    <xf numFmtId="0" fontId="2" fillId="7" borderId="0" xfId="5" applyBorder="1">
      <alignment horizontal="left" vertical="center"/>
    </xf>
    <xf numFmtId="0" fontId="8" fillId="0" borderId="29" xfId="7" applyAlignment="1">
      <alignment vertical="center"/>
    </xf>
    <xf numFmtId="0" fontId="8" fillId="0" borderId="29" xfId="7" applyAlignment="1">
      <alignment horizontal="center" vertical="center"/>
    </xf>
    <xf numFmtId="0" fontId="8" fillId="2" borderId="30" xfId="7" applyFill="1" applyBorder="1">
      <alignment horizontal="left" vertical="center"/>
    </xf>
    <xf numFmtId="0" fontId="8" fillId="2" borderId="30" xfId="7" applyFill="1" applyBorder="1" applyAlignment="1">
      <alignment vertical="center"/>
    </xf>
    <xf numFmtId="0" fontId="8" fillId="2" borderId="30" xfId="7" applyFill="1" applyBorder="1" applyAlignment="1">
      <alignment horizontal="center" vertical="center"/>
    </xf>
    <xf numFmtId="168" fontId="12" fillId="0" borderId="15" xfId="0" applyNumberFormat="1" applyFont="1" applyBorder="1" applyAlignment="1" applyProtection="1">
      <alignment horizontal="left" vertical="center" wrapText="1"/>
      <protection locked="0"/>
    </xf>
    <xf numFmtId="168" fontId="12" fillId="0" borderId="50" xfId="0" applyNumberFormat="1" applyFont="1" applyBorder="1" applyAlignment="1" applyProtection="1">
      <alignment horizontal="left" vertical="center" wrapText="1"/>
      <protection locked="0"/>
    </xf>
    <xf numFmtId="0" fontId="2" fillId="7" borderId="28" xfId="5" applyAlignment="1">
      <alignment horizontal="center" vertical="center"/>
    </xf>
    <xf numFmtId="173" fontId="2" fillId="0" borderId="28" xfId="6" applyNumberFormat="1" applyAlignment="1">
      <alignment horizontal="left" vertical="center"/>
    </xf>
    <xf numFmtId="174" fontId="2" fillId="7" borderId="28" xfId="5" applyNumberFormat="1">
      <alignment horizontal="left" vertical="center"/>
    </xf>
    <xf numFmtId="171" fontId="2" fillId="0" borderId="28" xfId="6" applyNumberFormat="1" applyAlignment="1">
      <alignment horizontal="left" vertical="center"/>
    </xf>
    <xf numFmtId="173" fontId="2" fillId="7" borderId="28" xfId="5" applyNumberFormat="1">
      <alignment horizontal="left" vertical="center"/>
    </xf>
    <xf numFmtId="174" fontId="2" fillId="0" borderId="28" xfId="6" applyNumberFormat="1" applyAlignment="1">
      <alignment horizontal="left" vertical="center"/>
    </xf>
    <xf numFmtId="2" fontId="2" fillId="0" borderId="28" xfId="6" applyNumberFormat="1" applyAlignment="1">
      <alignment horizontal="left" vertical="center"/>
    </xf>
    <xf numFmtId="2" fontId="2" fillId="7" borderId="28" xfId="5" applyNumberFormat="1">
      <alignment horizontal="left" vertical="center"/>
    </xf>
    <xf numFmtId="168" fontId="2" fillId="7" borderId="28" xfId="5" applyNumberFormat="1">
      <alignment horizontal="left" vertical="center"/>
    </xf>
    <xf numFmtId="171" fontId="2" fillId="7" borderId="28" xfId="5" applyNumberFormat="1">
      <alignment horizontal="left" vertical="center"/>
    </xf>
    <xf numFmtId="168" fontId="2" fillId="0" borderId="28" xfId="6" applyNumberFormat="1" applyAlignment="1">
      <alignment horizontal="left" vertical="center"/>
    </xf>
    <xf numFmtId="0" fontId="4" fillId="0" borderId="0" xfId="2">
      <alignment horizontal="left" vertical="center"/>
    </xf>
    <xf numFmtId="0" fontId="0" fillId="2" borderId="0" xfId="0" applyFill="1" applyAlignment="1">
      <alignment vertical="center"/>
    </xf>
    <xf numFmtId="0" fontId="2" fillId="0" borderId="28" xfId="6" applyAlignment="1">
      <alignment vertical="center"/>
    </xf>
    <xf numFmtId="0" fontId="2" fillId="7" borderId="0" xfId="5" applyBorder="1" applyAlignment="1">
      <alignment vertical="center"/>
    </xf>
    <xf numFmtId="0" fontId="2" fillId="0" borderId="95" xfId="6" applyBorder="1" applyAlignment="1">
      <alignment vertical="center"/>
    </xf>
    <xf numFmtId="0" fontId="2" fillId="7" borderId="28" xfId="5" applyAlignment="1">
      <alignment vertical="center"/>
    </xf>
    <xf numFmtId="0" fontId="8" fillId="0" borderId="29" xfId="7">
      <alignment horizontal="left" vertical="center"/>
    </xf>
    <xf numFmtId="0" fontId="7" fillId="7" borderId="28" xfId="4" applyFill="1">
      <alignment horizontal="left" vertical="center"/>
    </xf>
    <xf numFmtId="0" fontId="14" fillId="7" borderId="28" xfId="5" applyFont="1">
      <alignment horizontal="left" vertical="center"/>
    </xf>
    <xf numFmtId="0" fontId="7" fillId="0" borderId="28" xfId="4" applyFill="1">
      <alignment horizontal="left" vertical="center"/>
    </xf>
    <xf numFmtId="0" fontId="14" fillId="0" borderId="28" xfId="4" applyFont="1" applyFill="1">
      <alignment horizontal="left" vertical="center"/>
    </xf>
    <xf numFmtId="0" fontId="15" fillId="0" borderId="0" xfId="0" applyFont="1" applyAlignment="1">
      <alignment vertical="center" wrapText="1"/>
    </xf>
    <xf numFmtId="0" fontId="13" fillId="0" borderId="99" xfId="0" applyFont="1" applyBorder="1" applyAlignment="1">
      <alignment vertical="center" wrapText="1"/>
    </xf>
    <xf numFmtId="0" fontId="13" fillId="0" borderId="96" xfId="0" applyFont="1" applyBorder="1" applyAlignment="1">
      <alignment vertical="center" wrapText="1"/>
    </xf>
    <xf numFmtId="0" fontId="0" fillId="0" borderId="97" xfId="0" applyBorder="1" applyAlignment="1">
      <alignment vertical="center" wrapText="1"/>
    </xf>
    <xf numFmtId="0" fontId="0" fillId="0" borderId="98" xfId="0" applyBorder="1" applyAlignment="1">
      <alignment vertical="center" wrapText="1"/>
    </xf>
    <xf numFmtId="0" fontId="15" fillId="0" borderId="103" xfId="0" applyFont="1" applyBorder="1" applyAlignment="1">
      <alignment vertical="center" wrapText="1"/>
    </xf>
    <xf numFmtId="0" fontId="0" fillId="0" borderId="104" xfId="0" applyBorder="1"/>
    <xf numFmtId="0" fontId="15" fillId="0" borderId="106" xfId="0" applyFont="1" applyBorder="1" applyAlignment="1">
      <alignment vertical="center" wrapText="1"/>
    </xf>
    <xf numFmtId="0" fontId="0" fillId="0" borderId="107" xfId="0" applyBorder="1"/>
    <xf numFmtId="0" fontId="17" fillId="0" borderId="0" xfId="0" applyFont="1"/>
    <xf numFmtId="0" fontId="16" fillId="6" borderId="17" xfId="0" applyFont="1" applyFill="1" applyBorder="1" applyAlignment="1">
      <alignment vertical="top"/>
    </xf>
    <xf numFmtId="0" fontId="17" fillId="0" borderId="17" xfId="0" applyFont="1" applyBorder="1" applyAlignment="1">
      <alignment horizontal="center" vertical="top" wrapText="1"/>
    </xf>
    <xf numFmtId="0" fontId="17" fillId="0" borderId="17" xfId="0" applyFont="1" applyBorder="1" applyAlignment="1">
      <alignment vertical="top" wrapText="1"/>
    </xf>
    <xf numFmtId="0" fontId="17" fillId="0" borderId="17" xfId="0" applyFont="1" applyBorder="1" applyAlignment="1">
      <alignment vertical="top"/>
    </xf>
    <xf numFmtId="0" fontId="17" fillId="0" borderId="56" xfId="0" applyFont="1" applyBorder="1" applyAlignment="1">
      <alignment vertical="top" wrapText="1"/>
    </xf>
    <xf numFmtId="0" fontId="17" fillId="0" borderId="0" xfId="0" applyFont="1" applyAlignment="1">
      <alignment horizontal="center" vertical="top" wrapText="1"/>
    </xf>
    <xf numFmtId="0" fontId="17" fillId="0" borderId="0" xfId="0" applyFont="1" applyAlignment="1">
      <alignment vertical="top" wrapText="1"/>
    </xf>
    <xf numFmtId="0" fontId="17" fillId="6" borderId="17" xfId="0" applyFont="1" applyFill="1" applyBorder="1"/>
    <xf numFmtId="0" fontId="17" fillId="0" borderId="17" xfId="0" applyFont="1" applyBorder="1"/>
    <xf numFmtId="0" fontId="17" fillId="6" borderId="17" xfId="0" applyFont="1" applyFill="1" applyBorder="1" applyAlignment="1">
      <alignment wrapText="1"/>
    </xf>
    <xf numFmtId="165" fontId="17" fillId="0" borderId="17" xfId="0" applyNumberFormat="1" applyFont="1" applyBorder="1"/>
    <xf numFmtId="166" fontId="17" fillId="8" borderId="17" xfId="0" applyNumberFormat="1" applyFont="1" applyFill="1" applyBorder="1"/>
    <xf numFmtId="4" fontId="17" fillId="6" borderId="17" xfId="0" applyNumberFormat="1" applyFont="1" applyFill="1" applyBorder="1"/>
    <xf numFmtId="167" fontId="17" fillId="8" borderId="17" xfId="0" applyNumberFormat="1" applyFont="1" applyFill="1" applyBorder="1"/>
    <xf numFmtId="4" fontId="17" fillId="8" borderId="17" xfId="0" applyNumberFormat="1" applyFont="1" applyFill="1" applyBorder="1"/>
    <xf numFmtId="0" fontId="17" fillId="6" borderId="0" xfId="0" applyFont="1" applyFill="1"/>
    <xf numFmtId="4" fontId="17" fillId="6" borderId="0" xfId="0" applyNumberFormat="1" applyFont="1" applyFill="1"/>
    <xf numFmtId="4" fontId="17" fillId="0" borderId="17" xfId="0" applyNumberFormat="1" applyFont="1" applyBorder="1"/>
    <xf numFmtId="14" fontId="17" fillId="0" borderId="17" xfId="0" applyNumberFormat="1" applyFont="1" applyBorder="1" applyAlignment="1">
      <alignment horizontal="right"/>
    </xf>
    <xf numFmtId="0" fontId="16" fillId="6" borderId="17" xfId="0" applyFont="1" applyFill="1" applyBorder="1"/>
    <xf numFmtId="17" fontId="17" fillId="0" borderId="17" xfId="0" applyNumberFormat="1" applyFont="1" applyBorder="1"/>
    <xf numFmtId="0" fontId="16" fillId="6" borderId="0" xfId="0" applyFont="1" applyFill="1"/>
    <xf numFmtId="0" fontId="16" fillId="6" borderId="17" xfId="0" applyFont="1" applyFill="1" applyBorder="1" applyAlignment="1">
      <alignment vertical="center" wrapText="1"/>
    </xf>
    <xf numFmtId="0" fontId="16" fillId="6" borderId="17" xfId="0" applyFont="1" applyFill="1" applyBorder="1" applyAlignment="1">
      <alignment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wrapText="1"/>
    </xf>
    <xf numFmtId="0" fontId="17" fillId="0" borderId="0" xfId="0" applyFont="1" applyAlignment="1">
      <alignment vertical="center"/>
    </xf>
    <xf numFmtId="0" fontId="17" fillId="16" borderId="17" xfId="0" applyFont="1" applyFill="1" applyBorder="1" applyAlignment="1">
      <alignment horizontal="center" vertical="center"/>
    </xf>
    <xf numFmtId="0" fontId="17" fillId="6" borderId="17" xfId="0" applyFont="1" applyFill="1" applyBorder="1" applyAlignment="1">
      <alignment horizontal="center" vertical="center"/>
    </xf>
    <xf numFmtId="0" fontId="16" fillId="6" borderId="17" xfId="0" applyFont="1" applyFill="1" applyBorder="1" applyAlignment="1">
      <alignment horizontal="center" vertical="center" wrapText="1"/>
    </xf>
    <xf numFmtId="0" fontId="16" fillId="6" borderId="17" xfId="0" applyFont="1" applyFill="1" applyBorder="1" applyAlignment="1">
      <alignment horizontal="center" vertical="center"/>
    </xf>
    <xf numFmtId="0" fontId="17" fillId="0" borderId="17" xfId="0" applyFont="1" applyBorder="1" applyAlignment="1">
      <alignment horizontal="center" vertical="top"/>
    </xf>
    <xf numFmtId="0" fontId="17" fillId="0" borderId="19" xfId="0" applyFont="1" applyBorder="1" applyAlignment="1">
      <alignment horizontal="center" vertical="center"/>
    </xf>
    <xf numFmtId="0" fontId="17" fillId="0" borderId="17" xfId="0" applyFont="1" applyBorder="1" applyAlignment="1">
      <alignment horizontal="center" vertical="center" wrapText="1"/>
    </xf>
    <xf numFmtId="9" fontId="17" fillId="0" borderId="17" xfId="0" applyNumberFormat="1" applyFont="1" applyBorder="1" applyAlignment="1">
      <alignment horizontal="center" vertical="center" wrapText="1"/>
    </xf>
    <xf numFmtId="0" fontId="19" fillId="6" borderId="0" xfId="0" applyFont="1" applyFill="1"/>
    <xf numFmtId="164" fontId="18" fillId="6" borderId="3" xfId="0" applyNumberFormat="1" applyFont="1" applyFill="1" applyBorder="1" applyAlignment="1" applyProtection="1">
      <alignment horizontal="center" vertical="center"/>
      <protection hidden="1"/>
    </xf>
    <xf numFmtId="164" fontId="18" fillId="6" borderId="4" xfId="0" applyNumberFormat="1" applyFont="1" applyFill="1" applyBorder="1" applyAlignment="1" applyProtection="1">
      <alignment horizontal="center" vertical="center"/>
      <protection hidden="1"/>
    </xf>
    <xf numFmtId="0" fontId="19" fillId="0" borderId="0" xfId="0" applyFont="1"/>
    <xf numFmtId="0" fontId="20" fillId="3" borderId="6" xfId="1" applyFont="1" applyFill="1" applyBorder="1" applyAlignment="1" applyProtection="1">
      <alignment wrapText="1"/>
      <protection hidden="1"/>
    </xf>
    <xf numFmtId="0" fontId="21" fillId="3" borderId="7" xfId="1" applyFont="1" applyFill="1" applyBorder="1" applyAlignment="1" applyProtection="1">
      <alignment horizontal="center" wrapText="1"/>
      <protection hidden="1"/>
    </xf>
    <xf numFmtId="0" fontId="18" fillId="3" borderId="7" xfId="1" applyFont="1" applyFill="1" applyBorder="1" applyAlignment="1" applyProtection="1">
      <alignment vertical="center" wrapText="1"/>
      <protection hidden="1"/>
    </xf>
    <xf numFmtId="0" fontId="21" fillId="2" borderId="13" xfId="1" applyFont="1" applyFill="1" applyBorder="1" applyAlignment="1" applyProtection="1">
      <alignment horizontal="left" vertical="center" wrapText="1"/>
      <protection hidden="1"/>
    </xf>
    <xf numFmtId="0" fontId="20" fillId="2" borderId="14" xfId="1" applyFont="1" applyFill="1" applyBorder="1" applyAlignment="1" applyProtection="1">
      <alignment horizontal="left" vertical="center" wrapText="1"/>
      <protection hidden="1"/>
    </xf>
    <xf numFmtId="0" fontId="21" fillId="0" borderId="22" xfId="1" applyFont="1" applyBorder="1" applyAlignment="1" applyProtection="1">
      <alignment horizontal="center" vertical="center"/>
      <protection hidden="1"/>
    </xf>
    <xf numFmtId="3" fontId="19" fillId="0" borderId="0" xfId="0" applyNumberFormat="1" applyFont="1" applyProtection="1">
      <protection locked="0"/>
    </xf>
    <xf numFmtId="3" fontId="19" fillId="0" borderId="0" xfId="0" applyNumberFormat="1" applyFont="1"/>
    <xf numFmtId="0" fontId="21" fillId="2" borderId="13" xfId="1" applyFont="1" applyFill="1" applyBorder="1" applyAlignment="1" applyProtection="1">
      <alignment horizontal="left" vertical="center"/>
      <protection hidden="1"/>
    </xf>
    <xf numFmtId="3" fontId="19" fillId="6" borderId="0" xfId="0" applyNumberFormat="1" applyFont="1" applyFill="1"/>
    <xf numFmtId="0" fontId="20" fillId="2" borderId="5" xfId="1" applyFont="1" applyFill="1" applyBorder="1" applyAlignment="1" applyProtection="1">
      <alignment horizontal="left" vertical="center" wrapText="1"/>
      <protection hidden="1"/>
    </xf>
    <xf numFmtId="0" fontId="20" fillId="2" borderId="0" xfId="1" applyFont="1" applyFill="1" applyAlignment="1" applyProtection="1">
      <alignment horizontal="left" vertical="center" wrapText="1"/>
      <protection hidden="1"/>
    </xf>
    <xf numFmtId="0" fontId="21" fillId="0" borderId="0" xfId="1" applyFont="1" applyAlignment="1" applyProtection="1">
      <alignment horizontal="center" vertical="center"/>
      <protection hidden="1"/>
    </xf>
    <xf numFmtId="0" fontId="18" fillId="3" borderId="7" xfId="1" applyFont="1" applyFill="1" applyBorder="1" applyAlignment="1" applyProtection="1">
      <alignment horizontal="center" wrapText="1"/>
      <protection hidden="1"/>
    </xf>
    <xf numFmtId="0" fontId="18" fillId="3" borderId="8" xfId="1" applyFont="1" applyFill="1" applyBorder="1" applyAlignment="1" applyProtection="1">
      <alignment horizontal="center" wrapText="1"/>
      <protection hidden="1"/>
    </xf>
    <xf numFmtId="0" fontId="21" fillId="2" borderId="10" xfId="1" applyFont="1" applyFill="1" applyBorder="1" applyAlignment="1" applyProtection="1">
      <alignment vertical="center" wrapText="1"/>
      <protection locked="0" hidden="1"/>
    </xf>
    <xf numFmtId="0" fontId="21" fillId="3" borderId="11" xfId="1" applyFont="1" applyFill="1" applyBorder="1" applyAlignment="1" applyProtection="1">
      <alignment horizontal="center" vertical="center"/>
      <protection hidden="1"/>
    </xf>
    <xf numFmtId="0" fontId="21" fillId="2" borderId="16" xfId="1" applyFont="1" applyFill="1" applyBorder="1" applyAlignment="1" applyProtection="1">
      <alignment vertical="center" wrapText="1"/>
      <protection locked="0" hidden="1"/>
    </xf>
    <xf numFmtId="0" fontId="21" fillId="3" borderId="17" xfId="1" applyFont="1" applyFill="1" applyBorder="1" applyAlignment="1" applyProtection="1">
      <alignment horizontal="center" vertical="center"/>
      <protection hidden="1"/>
    </xf>
    <xf numFmtId="3" fontId="21" fillId="2" borderId="15" xfId="1" applyNumberFormat="1" applyFont="1" applyFill="1" applyBorder="1" applyProtection="1">
      <protection locked="0"/>
    </xf>
    <xf numFmtId="3" fontId="19" fillId="2" borderId="12" xfId="0" applyNumberFormat="1" applyFont="1" applyFill="1" applyBorder="1" applyProtection="1">
      <protection locked="0" hidden="1"/>
    </xf>
    <xf numFmtId="0" fontId="21" fillId="2" borderId="18" xfId="1" applyFont="1" applyFill="1" applyBorder="1" applyAlignment="1" applyProtection="1">
      <alignment vertical="center" wrapText="1"/>
      <protection locked="0" hidden="1"/>
    </xf>
    <xf numFmtId="0" fontId="21" fillId="3" borderId="19" xfId="1" applyFont="1" applyFill="1" applyBorder="1" applyAlignment="1" applyProtection="1">
      <alignment horizontal="center" vertical="center"/>
      <protection hidden="1"/>
    </xf>
    <xf numFmtId="0" fontId="21" fillId="3" borderId="15" xfId="1" applyFont="1" applyFill="1" applyBorder="1" applyProtection="1">
      <protection hidden="1"/>
    </xf>
    <xf numFmtId="0" fontId="21" fillId="2" borderId="23" xfId="1" applyFont="1" applyFill="1" applyBorder="1" applyAlignment="1" applyProtection="1">
      <alignment vertical="center" wrapText="1"/>
      <protection locked="0" hidden="1"/>
    </xf>
    <xf numFmtId="0" fontId="21" fillId="3" borderId="24" xfId="1" applyFont="1" applyFill="1" applyBorder="1" applyAlignment="1" applyProtection="1">
      <alignment horizontal="center" vertical="center"/>
      <protection hidden="1"/>
    </xf>
    <xf numFmtId="0" fontId="21" fillId="3" borderId="21" xfId="1" applyFont="1" applyFill="1" applyBorder="1" applyProtection="1">
      <protection hidden="1"/>
    </xf>
    <xf numFmtId="0" fontId="21" fillId="4" borderId="23" xfId="1" applyFont="1" applyFill="1" applyBorder="1" applyAlignment="1" applyProtection="1">
      <alignment vertical="center"/>
      <protection locked="0" hidden="1"/>
    </xf>
    <xf numFmtId="0" fontId="21" fillId="4" borderId="24" xfId="1" applyFont="1" applyFill="1" applyBorder="1" applyAlignment="1" applyProtection="1">
      <alignment horizontal="center" vertical="center"/>
      <protection hidden="1"/>
    </xf>
    <xf numFmtId="0" fontId="21" fillId="5" borderId="21" xfId="1" applyFont="1" applyFill="1" applyBorder="1" applyProtection="1">
      <protection hidden="1"/>
    </xf>
    <xf numFmtId="3" fontId="19" fillId="5" borderId="0" xfId="0" applyNumberFormat="1" applyFont="1" applyFill="1"/>
    <xf numFmtId="0" fontId="21" fillId="4" borderId="9" xfId="1" applyFont="1" applyFill="1" applyBorder="1" applyAlignment="1" applyProtection="1">
      <alignment vertical="center"/>
      <protection hidden="1"/>
    </xf>
    <xf numFmtId="0" fontId="21" fillId="4" borderId="20" xfId="1" applyFont="1" applyFill="1" applyBorder="1" applyAlignment="1" applyProtection="1">
      <alignment vertical="center"/>
      <protection hidden="1"/>
    </xf>
    <xf numFmtId="0" fontId="21" fillId="4" borderId="25" xfId="1" applyFont="1" applyFill="1" applyBorder="1" applyAlignment="1" applyProtection="1">
      <alignment vertical="center"/>
      <protection hidden="1"/>
    </xf>
    <xf numFmtId="0" fontId="21" fillId="3" borderId="25" xfId="1" applyFont="1" applyFill="1" applyBorder="1" applyAlignment="1" applyProtection="1">
      <alignment vertical="center" wrapText="1"/>
      <protection hidden="1"/>
    </xf>
    <xf numFmtId="0" fontId="21" fillId="5" borderId="20" xfId="1" applyFont="1" applyFill="1" applyBorder="1" applyAlignment="1" applyProtection="1">
      <alignment vertical="center"/>
      <protection hidden="1"/>
    </xf>
    <xf numFmtId="0" fontId="19" fillId="5" borderId="0" xfId="0" applyFont="1" applyFill="1"/>
    <xf numFmtId="0" fontId="19" fillId="2" borderId="12" xfId="0" applyFont="1" applyFill="1" applyBorder="1" applyProtection="1">
      <protection locked="0" hidden="1"/>
    </xf>
    <xf numFmtId="0" fontId="21" fillId="2" borderId="16" xfId="0" applyFont="1" applyFill="1" applyBorder="1" applyAlignment="1" applyProtection="1">
      <alignment vertical="center" wrapText="1"/>
      <protection locked="0" hidden="1"/>
    </xf>
    <xf numFmtId="0" fontId="21" fillId="3" borderId="17" xfId="0" applyFont="1" applyFill="1" applyBorder="1" applyAlignment="1" applyProtection="1">
      <alignment horizontal="center" vertical="center" wrapText="1"/>
      <protection hidden="1"/>
    </xf>
    <xf numFmtId="0" fontId="21" fillId="3" borderId="15" xfId="0" applyFont="1" applyFill="1" applyBorder="1" applyAlignment="1" applyProtection="1">
      <alignment horizontal="center" vertical="center"/>
      <protection hidden="1"/>
    </xf>
    <xf numFmtId="0" fontId="21" fillId="2" borderId="18" xfId="0" applyFont="1" applyFill="1" applyBorder="1" applyAlignment="1" applyProtection="1">
      <alignment vertical="center" wrapText="1"/>
      <protection locked="0" hidden="1"/>
    </xf>
    <xf numFmtId="0" fontId="21" fillId="3" borderId="9" xfId="0" applyFont="1" applyFill="1" applyBorder="1" applyAlignment="1" applyProtection="1">
      <alignment vertical="center" wrapText="1"/>
      <protection hidden="1"/>
    </xf>
    <xf numFmtId="0" fontId="21" fillId="3" borderId="20" xfId="0" applyFont="1" applyFill="1" applyBorder="1" applyAlignment="1" applyProtection="1">
      <alignment vertical="center"/>
      <protection hidden="1"/>
    </xf>
    <xf numFmtId="0" fontId="18" fillId="3" borderId="21" xfId="0" applyFont="1" applyFill="1" applyBorder="1" applyAlignment="1" applyProtection="1">
      <alignment horizontal="center"/>
      <protection hidden="1"/>
    </xf>
    <xf numFmtId="0" fontId="21" fillId="4" borderId="17" xfId="1" applyFont="1" applyFill="1" applyBorder="1" applyProtection="1">
      <protection hidden="1"/>
    </xf>
    <xf numFmtId="0" fontId="21" fillId="2" borderId="0" xfId="1" applyFont="1" applyFill="1" applyAlignment="1" applyProtection="1">
      <alignment vertical="center" wrapText="1"/>
      <protection locked="0" hidden="1"/>
    </xf>
    <xf numFmtId="0" fontId="21" fillId="3" borderId="0" xfId="1" applyFont="1" applyFill="1" applyAlignment="1" applyProtection="1">
      <alignment horizontal="center" vertical="center"/>
      <protection hidden="1"/>
    </xf>
    <xf numFmtId="0" fontId="21" fillId="4" borderId="0" xfId="1" applyFont="1" applyFill="1" applyProtection="1">
      <protection hidden="1"/>
    </xf>
    <xf numFmtId="0" fontId="21" fillId="5" borderId="0" xfId="1" applyFont="1" applyFill="1" applyAlignment="1" applyProtection="1">
      <alignment vertical="center" wrapText="1"/>
      <protection locked="0" hidden="1"/>
    </xf>
    <xf numFmtId="0" fontId="21" fillId="5" borderId="0" xfId="1" applyFont="1" applyFill="1" applyAlignment="1" applyProtection="1">
      <alignment horizontal="center" vertical="center"/>
      <protection hidden="1"/>
    </xf>
    <xf numFmtId="0" fontId="21" fillId="5" borderId="0" xfId="1" applyFont="1" applyFill="1" applyProtection="1">
      <protection hidden="1"/>
    </xf>
    <xf numFmtId="0" fontId="21" fillId="2" borderId="5" xfId="1" applyFont="1" applyFill="1" applyBorder="1" applyAlignment="1" applyProtection="1">
      <alignment vertical="center" wrapText="1"/>
      <protection locked="0" hidden="1"/>
    </xf>
    <xf numFmtId="0" fontId="21" fillId="3" borderId="1" xfId="1" applyFont="1" applyFill="1" applyBorder="1" applyProtection="1">
      <protection hidden="1"/>
    </xf>
    <xf numFmtId="0" fontId="19" fillId="2" borderId="15" xfId="0" applyFont="1" applyFill="1" applyBorder="1" applyProtection="1">
      <protection locked="0"/>
    </xf>
    <xf numFmtId="0" fontId="19" fillId="0" borderId="0" xfId="0" applyFont="1" applyProtection="1">
      <protection locked="0"/>
    </xf>
    <xf numFmtId="0" fontId="19" fillId="2" borderId="15" xfId="0" applyFont="1" applyFill="1" applyBorder="1" applyProtection="1">
      <protection locked="0" hidden="1"/>
    </xf>
    <xf numFmtId="0" fontId="21" fillId="5" borderId="16" xfId="1" applyFont="1" applyFill="1" applyBorder="1" applyAlignment="1" applyProtection="1">
      <alignment vertical="center"/>
      <protection locked="0" hidden="1"/>
    </xf>
    <xf numFmtId="0" fontId="21" fillId="5" borderId="17" xfId="1" applyFont="1" applyFill="1" applyBorder="1" applyAlignment="1" applyProtection="1">
      <alignment horizontal="center" vertical="center"/>
      <protection hidden="1"/>
    </xf>
    <xf numFmtId="2" fontId="19" fillId="5" borderId="0" xfId="0" applyNumberFormat="1" applyFont="1" applyFill="1"/>
    <xf numFmtId="2" fontId="19" fillId="0" borderId="0" xfId="0" applyNumberFormat="1" applyFont="1"/>
    <xf numFmtId="4" fontId="19" fillId="5" borderId="0" xfId="0" applyNumberFormat="1" applyFont="1" applyFill="1"/>
    <xf numFmtId="0" fontId="21" fillId="3" borderId="0" xfId="1" applyFont="1" applyFill="1" applyProtection="1">
      <protection hidden="1"/>
    </xf>
    <xf numFmtId="0" fontId="21" fillId="5" borderId="0" xfId="0" applyFont="1" applyFill="1" applyProtection="1">
      <protection hidden="1"/>
    </xf>
    <xf numFmtId="0" fontId="21" fillId="5" borderId="1" xfId="8" applyFont="1" applyFill="1" applyBorder="1" applyAlignment="1" applyProtection="1">
      <alignment horizontal="left" vertical="center"/>
      <protection hidden="1"/>
    </xf>
    <xf numFmtId="4" fontId="19" fillId="0" borderId="0" xfId="0" applyNumberFormat="1" applyFont="1"/>
    <xf numFmtId="0" fontId="18" fillId="5" borderId="0" xfId="0" applyFont="1" applyFill="1" applyProtection="1">
      <protection hidden="1"/>
    </xf>
    <xf numFmtId="0" fontId="18" fillId="5" borderId="1" xfId="8" applyFont="1" applyFill="1" applyBorder="1" applyAlignment="1" applyProtection="1">
      <alignment horizontal="left" vertical="center"/>
      <protection hidden="1"/>
    </xf>
    <xf numFmtId="0" fontId="18" fillId="5" borderId="26" xfId="8" applyFont="1" applyFill="1" applyBorder="1" applyAlignment="1" applyProtection="1">
      <alignment horizontal="left" vertical="center"/>
      <protection hidden="1"/>
    </xf>
    <xf numFmtId="0" fontId="18" fillId="5" borderId="2" xfId="0" applyFont="1" applyFill="1" applyBorder="1" applyProtection="1">
      <protection hidden="1"/>
    </xf>
    <xf numFmtId="0" fontId="18" fillId="0" borderId="0" xfId="0" applyFont="1" applyProtection="1">
      <protection hidden="1"/>
    </xf>
    <xf numFmtId="0" fontId="21" fillId="0" borderId="0" xfId="0" applyFont="1" applyProtection="1">
      <protection hidden="1"/>
    </xf>
    <xf numFmtId="0" fontId="23" fillId="0" borderId="0" xfId="0" applyFont="1" applyAlignment="1">
      <alignment horizontal="center" vertical="center"/>
    </xf>
    <xf numFmtId="0" fontId="24" fillId="0" borderId="0" xfId="0" applyFont="1" applyAlignment="1">
      <alignment horizontal="center" vertical="center" wrapText="1"/>
    </xf>
    <xf numFmtId="0" fontId="24" fillId="0" borderId="0" xfId="0" applyFont="1" applyAlignment="1">
      <alignment vertical="center" wrapText="1"/>
    </xf>
    <xf numFmtId="0" fontId="24" fillId="0" borderId="1" xfId="0" applyFont="1" applyBorder="1" applyAlignment="1">
      <alignment horizontal="left" vertical="center" wrapText="1"/>
    </xf>
    <xf numFmtId="0" fontId="21" fillId="9" borderId="41" xfId="0" applyFont="1" applyFill="1" applyBorder="1" applyAlignment="1">
      <alignment horizontal="center" textRotation="90" wrapText="1"/>
    </xf>
    <xf numFmtId="0" fontId="21" fillId="0" borderId="0" xfId="0" applyFont="1"/>
    <xf numFmtId="0" fontId="25" fillId="0" borderId="0" xfId="0" applyFont="1" applyAlignment="1">
      <alignment horizontal="right" vertical="center"/>
    </xf>
    <xf numFmtId="0" fontId="26" fillId="0" borderId="55" xfId="0" applyFont="1" applyBorder="1" applyAlignment="1" applyProtection="1">
      <alignment horizontal="center" vertical="center" wrapText="1"/>
      <protection locked="0"/>
    </xf>
    <xf numFmtId="0" fontId="25" fillId="0" borderId="0" xfId="0" applyFont="1" applyAlignment="1">
      <alignment horizontal="right" vertical="center" wrapText="1"/>
    </xf>
    <xf numFmtId="169" fontId="26" fillId="0" borderId="1" xfId="0" applyNumberFormat="1" applyFont="1" applyBorder="1" applyAlignment="1">
      <alignment horizontal="center" vertical="center"/>
    </xf>
    <xf numFmtId="0" fontId="21" fillId="9" borderId="45" xfId="0" applyFont="1" applyFill="1" applyBorder="1" applyAlignment="1">
      <alignment horizontal="center" textRotation="90" wrapText="1"/>
    </xf>
    <xf numFmtId="0" fontId="25" fillId="0" borderId="55" xfId="0" applyFont="1" applyBorder="1" applyAlignment="1">
      <alignment horizontal="right" vertical="center"/>
    </xf>
    <xf numFmtId="0" fontId="24" fillId="0" borderId="55" xfId="0" applyFont="1" applyBorder="1" applyAlignment="1">
      <alignment horizontal="left" vertical="center" wrapText="1"/>
    </xf>
    <xf numFmtId="0" fontId="25" fillId="0" borderId="55" xfId="0" applyFont="1" applyBorder="1" applyAlignment="1">
      <alignment horizontal="right" vertical="center" wrapText="1"/>
    </xf>
    <xf numFmtId="0" fontId="24" fillId="0" borderId="21" xfId="0" applyFont="1" applyBorder="1" applyAlignment="1">
      <alignment horizontal="left" vertical="center" wrapText="1"/>
    </xf>
    <xf numFmtId="0" fontId="21" fillId="9" borderId="56" xfId="0" applyFont="1" applyFill="1" applyBorder="1" applyAlignment="1">
      <alignment textRotation="90" wrapText="1"/>
    </xf>
    <xf numFmtId="0" fontId="21" fillId="9" borderId="56" xfId="0" applyFont="1" applyFill="1" applyBorder="1" applyAlignment="1">
      <alignment horizontal="center" textRotation="90" wrapText="1"/>
    </xf>
    <xf numFmtId="0" fontId="21" fillId="9" borderId="57" xfId="0" applyFont="1" applyFill="1" applyBorder="1" applyAlignment="1">
      <alignment horizontal="center" textRotation="90" wrapText="1"/>
    </xf>
    <xf numFmtId="0" fontId="21" fillId="9" borderId="42" xfId="0" applyFont="1" applyFill="1" applyBorder="1" applyAlignment="1">
      <alignment horizontal="center" textRotation="90" wrapText="1"/>
    </xf>
    <xf numFmtId="0" fontId="25" fillId="9" borderId="58" xfId="0" applyFont="1" applyFill="1" applyBorder="1" applyAlignment="1">
      <alignment vertical="center"/>
    </xf>
    <xf numFmtId="0" fontId="25" fillId="9" borderId="58" xfId="0" applyFont="1" applyFill="1" applyBorder="1" applyAlignment="1">
      <alignment horizontal="left" vertical="center" wrapText="1"/>
    </xf>
    <xf numFmtId="0" fontId="25" fillId="9" borderId="60" xfId="0" applyFont="1" applyFill="1" applyBorder="1" applyAlignment="1">
      <alignment horizontal="center" vertical="center" wrapText="1"/>
    </xf>
    <xf numFmtId="0" fontId="21" fillId="9" borderId="22" xfId="0" applyFont="1" applyFill="1" applyBorder="1" applyAlignment="1">
      <alignment horizontal="center" textRotation="90" wrapText="1"/>
    </xf>
    <xf numFmtId="0" fontId="26" fillId="9" borderId="22" xfId="0" applyFont="1" applyFill="1" applyBorder="1" applyAlignment="1">
      <alignment horizontal="center" vertical="center" wrapText="1"/>
    </xf>
    <xf numFmtId="0" fontId="26" fillId="9" borderId="62" xfId="0" applyFont="1" applyFill="1" applyBorder="1" applyAlignment="1">
      <alignment horizontal="center" vertical="center" wrapText="1"/>
    </xf>
    <xf numFmtId="0" fontId="26" fillId="9" borderId="36" xfId="0" applyFont="1" applyFill="1" applyBorder="1" applyAlignment="1">
      <alignment horizontal="center" vertical="center" wrapText="1"/>
    </xf>
    <xf numFmtId="0" fontId="18" fillId="0" borderId="4" xfId="0" applyFont="1" applyBorder="1" applyAlignment="1">
      <alignment horizontal="left" vertical="center"/>
    </xf>
    <xf numFmtId="0" fontId="21" fillId="0" borderId="4" xfId="0" applyFont="1" applyBorder="1" applyAlignment="1" applyProtection="1">
      <alignment horizontal="left" vertical="center" wrapText="1"/>
      <protection locked="0"/>
    </xf>
    <xf numFmtId="0" fontId="21" fillId="10" borderId="63" xfId="0" applyFont="1" applyFill="1" applyBorder="1" applyAlignment="1">
      <alignment horizontal="center" vertical="center" wrapText="1"/>
    </xf>
    <xf numFmtId="2" fontId="21" fillId="10" borderId="3" xfId="0" applyNumberFormat="1" applyFont="1" applyFill="1" applyBorder="1" applyAlignment="1" applyProtection="1">
      <alignment horizontal="right" vertical="center" wrapText="1"/>
      <protection locked="0"/>
    </xf>
    <xf numFmtId="2" fontId="21" fillId="10" borderId="4" xfId="0" applyNumberFormat="1" applyFont="1" applyFill="1" applyBorder="1" applyAlignment="1" applyProtection="1">
      <alignment horizontal="center" vertical="center"/>
      <protection locked="0"/>
    </xf>
    <xf numFmtId="170" fontId="21" fillId="10" borderId="4" xfId="0" applyNumberFormat="1" applyFont="1" applyFill="1" applyBorder="1" applyAlignment="1" applyProtection="1">
      <alignment horizontal="right" vertical="center" wrapText="1"/>
      <protection locked="0"/>
    </xf>
    <xf numFmtId="2" fontId="21" fillId="10" borderId="52" xfId="0" applyNumberFormat="1" applyFont="1" applyFill="1" applyBorder="1" applyAlignment="1" applyProtection="1">
      <alignment horizontal="right" vertical="center" wrapText="1"/>
      <protection locked="0"/>
    </xf>
    <xf numFmtId="2" fontId="21" fillId="10" borderId="4" xfId="0" applyNumberFormat="1" applyFont="1" applyFill="1" applyBorder="1" applyAlignment="1" applyProtection="1">
      <alignment horizontal="right" vertical="center" wrapText="1"/>
      <protection locked="0"/>
    </xf>
    <xf numFmtId="168" fontId="26" fillId="3" borderId="34" xfId="0" applyNumberFormat="1" applyFont="1" applyFill="1" applyBorder="1" applyAlignment="1" applyProtection="1">
      <alignment horizontal="right" vertical="center" wrapText="1"/>
      <protection hidden="1"/>
    </xf>
    <xf numFmtId="168" fontId="26" fillId="3" borderId="37" xfId="0" applyNumberFormat="1" applyFont="1" applyFill="1" applyBorder="1" applyAlignment="1" applyProtection="1">
      <alignment horizontal="right" vertical="center" wrapText="1"/>
      <protection hidden="1"/>
    </xf>
    <xf numFmtId="0" fontId="18" fillId="0" borderId="64" xfId="0" applyFont="1" applyBorder="1" applyAlignment="1">
      <alignment horizontal="left" vertical="center"/>
    </xf>
    <xf numFmtId="0" fontId="21" fillId="0" borderId="64" xfId="0" applyFont="1" applyBorder="1" applyAlignment="1" applyProtection="1">
      <alignment horizontal="left" vertical="center" wrapText="1"/>
      <protection locked="0"/>
    </xf>
    <xf numFmtId="0" fontId="21" fillId="0" borderId="66" xfId="0" applyFont="1" applyBorder="1" applyAlignment="1">
      <alignment horizontal="center" vertical="center" wrapText="1"/>
    </xf>
    <xf numFmtId="2" fontId="21" fillId="0" borderId="67" xfId="0" applyNumberFormat="1" applyFont="1" applyBorder="1" applyAlignment="1" applyProtection="1">
      <alignment horizontal="right" vertical="center" wrapText="1"/>
      <protection locked="0"/>
    </xf>
    <xf numFmtId="0" fontId="21" fillId="3" borderId="64" xfId="0" applyFont="1" applyFill="1" applyBorder="1" applyAlignment="1" applyProtection="1">
      <alignment horizontal="center" vertical="center"/>
      <protection locked="0"/>
    </xf>
    <xf numFmtId="170" fontId="21" fillId="8" borderId="64" xfId="0" applyNumberFormat="1" applyFont="1" applyFill="1" applyBorder="1" applyAlignment="1" applyProtection="1">
      <alignment horizontal="right" vertical="center" wrapText="1"/>
      <protection locked="0"/>
    </xf>
    <xf numFmtId="2" fontId="21" fillId="3" borderId="65" xfId="0" applyNumberFormat="1" applyFont="1" applyFill="1" applyBorder="1" applyAlignment="1" applyProtection="1">
      <alignment horizontal="right" vertical="center" wrapText="1"/>
      <protection locked="0" hidden="1"/>
    </xf>
    <xf numFmtId="2" fontId="21" fillId="3" borderId="64" xfId="0" applyNumberFormat="1" applyFont="1" applyFill="1" applyBorder="1" applyAlignment="1" applyProtection="1">
      <alignment horizontal="right" vertical="center" wrapText="1"/>
      <protection locked="0" hidden="1"/>
    </xf>
    <xf numFmtId="2" fontId="21" fillId="3" borderId="64" xfId="0" applyNumberFormat="1" applyFont="1" applyFill="1" applyBorder="1" applyAlignment="1" applyProtection="1">
      <alignment horizontal="right" vertical="center" wrapText="1"/>
      <protection locked="0"/>
    </xf>
    <xf numFmtId="2" fontId="21" fillId="3" borderId="66" xfId="0" applyNumberFormat="1" applyFont="1" applyFill="1" applyBorder="1" applyAlignment="1" applyProtection="1">
      <alignment horizontal="right" vertical="center" wrapText="1"/>
      <protection locked="0"/>
    </xf>
    <xf numFmtId="0" fontId="18" fillId="0" borderId="22" xfId="0" applyFont="1" applyBorder="1" applyAlignment="1">
      <alignment horizontal="left" vertical="center"/>
    </xf>
    <xf numFmtId="0" fontId="21" fillId="0" borderId="22" xfId="0" applyFont="1" applyBorder="1" applyAlignment="1">
      <alignment horizontal="left" vertical="center" wrapText="1"/>
    </xf>
    <xf numFmtId="169" fontId="21" fillId="0" borderId="22" xfId="0" applyNumberFormat="1" applyFont="1" applyBorder="1" applyAlignment="1" applyProtection="1">
      <alignment horizontal="left" vertical="center" wrapText="1"/>
      <protection locked="0"/>
    </xf>
    <xf numFmtId="169" fontId="21" fillId="10" borderId="60" xfId="0" applyNumberFormat="1" applyFont="1" applyFill="1" applyBorder="1" applyAlignment="1">
      <alignment horizontal="center" vertical="center" wrapText="1"/>
    </xf>
    <xf numFmtId="2" fontId="21" fillId="10" borderId="61" xfId="0" applyNumberFormat="1" applyFont="1" applyFill="1" applyBorder="1" applyAlignment="1" applyProtection="1">
      <alignment horizontal="right" vertical="center"/>
      <protection locked="0"/>
    </xf>
    <xf numFmtId="2" fontId="21" fillId="10" borderId="22" xfId="0" applyNumberFormat="1" applyFont="1" applyFill="1" applyBorder="1" applyAlignment="1" applyProtection="1">
      <alignment horizontal="center" vertical="center"/>
      <protection locked="0"/>
    </xf>
    <xf numFmtId="170" fontId="21" fillId="10" borderId="22" xfId="0" applyNumberFormat="1" applyFont="1" applyFill="1" applyBorder="1" applyAlignment="1" applyProtection="1">
      <alignment horizontal="right" vertical="center"/>
      <protection locked="0"/>
    </xf>
    <xf numFmtId="2" fontId="21" fillId="10" borderId="62" xfId="0" applyNumberFormat="1" applyFont="1" applyFill="1" applyBorder="1" applyAlignment="1" applyProtection="1">
      <alignment horizontal="right" vertical="center"/>
      <protection locked="0"/>
    </xf>
    <xf numFmtId="2" fontId="21" fillId="10" borderId="22" xfId="0" applyNumberFormat="1" applyFont="1" applyFill="1" applyBorder="1" applyAlignment="1" applyProtection="1">
      <alignment horizontal="right" vertical="center"/>
      <protection locked="0"/>
    </xf>
    <xf numFmtId="168" fontId="26" fillId="3" borderId="36" xfId="0" applyNumberFormat="1" applyFont="1" applyFill="1" applyBorder="1" applyAlignment="1" applyProtection="1">
      <alignment horizontal="right" vertical="center" wrapText="1"/>
      <protection hidden="1"/>
    </xf>
    <xf numFmtId="0" fontId="18" fillId="0" borderId="11" xfId="0" applyFont="1" applyBorder="1" applyAlignment="1">
      <alignment horizontal="left" vertical="center" wrapText="1"/>
    </xf>
    <xf numFmtId="0" fontId="21" fillId="0" borderId="11" xfId="0" applyFont="1" applyBorder="1" applyAlignment="1">
      <alignment horizontal="left" vertical="center" wrapText="1"/>
    </xf>
    <xf numFmtId="169" fontId="21" fillId="0" borderId="11" xfId="0" applyNumberFormat="1" applyFont="1" applyBorder="1" applyAlignment="1" applyProtection="1">
      <alignment horizontal="left" vertical="center" wrapText="1"/>
      <protection locked="0"/>
    </xf>
    <xf numFmtId="169" fontId="21" fillId="0" borderId="12" xfId="0" applyNumberFormat="1" applyFont="1" applyBorder="1" applyAlignment="1">
      <alignment horizontal="center" vertical="center" wrapText="1"/>
    </xf>
    <xf numFmtId="2" fontId="21" fillId="0" borderId="10" xfId="0" applyNumberFormat="1" applyFont="1" applyBorder="1" applyAlignment="1" applyProtection="1">
      <alignment horizontal="right" vertical="center"/>
      <protection locked="0"/>
    </xf>
    <xf numFmtId="0" fontId="21" fillId="3" borderId="11" xfId="0" applyFont="1" applyFill="1" applyBorder="1" applyAlignment="1" applyProtection="1">
      <alignment horizontal="center" vertical="center"/>
      <protection locked="0"/>
    </xf>
    <xf numFmtId="170" fontId="21" fillId="8" borderId="11" xfId="0" applyNumberFormat="1" applyFont="1" applyFill="1" applyBorder="1" applyAlignment="1" applyProtection="1">
      <alignment horizontal="right" vertical="center"/>
      <protection locked="0"/>
    </xf>
    <xf numFmtId="2" fontId="21" fillId="3" borderId="68" xfId="0" applyNumberFormat="1" applyFont="1" applyFill="1" applyBorder="1" applyAlignment="1" applyProtection="1">
      <alignment horizontal="right" vertical="center"/>
      <protection locked="0"/>
    </xf>
    <xf numFmtId="2" fontId="21" fillId="3" borderId="11" xfId="0" applyNumberFormat="1" applyFont="1" applyFill="1" applyBorder="1" applyAlignment="1" applyProtection="1">
      <alignment horizontal="right" vertical="center"/>
      <protection locked="0"/>
    </xf>
    <xf numFmtId="2" fontId="21" fillId="3" borderId="11" xfId="0" applyNumberFormat="1" applyFont="1" applyFill="1" applyBorder="1" applyAlignment="1" applyProtection="1">
      <alignment horizontal="right" vertical="center"/>
      <protection locked="0" hidden="1"/>
    </xf>
    <xf numFmtId="168" fontId="26" fillId="3" borderId="42" xfId="0" applyNumberFormat="1" applyFont="1" applyFill="1" applyBorder="1" applyAlignment="1" applyProtection="1">
      <alignment horizontal="right" vertical="center" wrapText="1"/>
      <protection hidden="1"/>
    </xf>
    <xf numFmtId="0" fontId="18" fillId="0" borderId="58" xfId="0" applyFont="1" applyBorder="1" applyAlignment="1">
      <alignment horizontal="left" vertical="center" wrapText="1"/>
    </xf>
    <xf numFmtId="0" fontId="21" fillId="0" borderId="58" xfId="0" applyFont="1" applyBorder="1" applyAlignment="1">
      <alignment horizontal="left" vertical="center" wrapText="1"/>
    </xf>
    <xf numFmtId="169" fontId="21" fillId="0" borderId="58" xfId="0" applyNumberFormat="1" applyFont="1" applyBorder="1" applyAlignment="1" applyProtection="1">
      <alignment horizontal="left" vertical="center" wrapText="1"/>
      <protection locked="0"/>
    </xf>
    <xf numFmtId="169" fontId="21" fillId="0" borderId="69" xfId="0" applyNumberFormat="1" applyFont="1" applyBorder="1" applyAlignment="1">
      <alignment horizontal="center" vertical="center" wrapText="1"/>
    </xf>
    <xf numFmtId="2" fontId="21" fillId="0" borderId="70" xfId="0" applyNumberFormat="1" applyFont="1" applyBorder="1" applyAlignment="1" applyProtection="1">
      <alignment horizontal="right" vertical="center"/>
      <protection locked="0"/>
    </xf>
    <xf numFmtId="0" fontId="21" fillId="3" borderId="22" xfId="0" applyFont="1" applyFill="1" applyBorder="1" applyAlignment="1" applyProtection="1">
      <alignment horizontal="center" vertical="center"/>
      <protection locked="0"/>
    </xf>
    <xf numFmtId="170" fontId="21" fillId="8" borderId="22" xfId="0" applyNumberFormat="1" applyFont="1" applyFill="1" applyBorder="1" applyAlignment="1" applyProtection="1">
      <alignment horizontal="right" vertical="center"/>
      <protection locked="0"/>
    </xf>
    <xf numFmtId="2" fontId="21" fillId="3" borderId="59" xfId="0" applyNumberFormat="1" applyFont="1" applyFill="1" applyBorder="1" applyAlignment="1" applyProtection="1">
      <alignment horizontal="right" vertical="center"/>
      <protection locked="0"/>
    </xf>
    <xf numFmtId="2" fontId="21" fillId="3" borderId="58" xfId="0" applyNumberFormat="1" applyFont="1" applyFill="1" applyBorder="1" applyAlignment="1" applyProtection="1">
      <alignment horizontal="right" vertical="center"/>
      <protection locked="0"/>
    </xf>
    <xf numFmtId="2" fontId="21" fillId="3" borderId="22" xfId="0" applyNumberFormat="1" applyFont="1" applyFill="1" applyBorder="1" applyAlignment="1" applyProtection="1">
      <alignment horizontal="right" vertical="center"/>
      <protection locked="0"/>
    </xf>
    <xf numFmtId="2" fontId="21" fillId="3" borderId="59" xfId="0" applyNumberFormat="1" applyFont="1" applyFill="1" applyBorder="1" applyAlignment="1" applyProtection="1">
      <alignment horizontal="right" vertical="center"/>
      <protection locked="0" hidden="1"/>
    </xf>
    <xf numFmtId="0" fontId="18" fillId="0" borderId="64" xfId="0" applyFont="1" applyBorder="1" applyAlignment="1">
      <alignment horizontal="left" vertical="center" wrapText="1"/>
    </xf>
    <xf numFmtId="0" fontId="21" fillId="0" borderId="64" xfId="0" applyFont="1" applyBorder="1" applyAlignment="1">
      <alignment horizontal="left" vertical="center" wrapText="1"/>
    </xf>
    <xf numFmtId="169" fontId="21" fillId="0" borderId="64" xfId="0" applyNumberFormat="1" applyFont="1" applyBorder="1" applyAlignment="1" applyProtection="1">
      <alignment horizontal="left" vertical="center" wrapText="1"/>
      <protection locked="0"/>
    </xf>
    <xf numFmtId="169" fontId="21" fillId="0" borderId="66" xfId="0" applyNumberFormat="1" applyFont="1" applyBorder="1" applyAlignment="1">
      <alignment horizontal="center" vertical="center" wrapText="1"/>
    </xf>
    <xf numFmtId="2" fontId="21" fillId="0" borderId="67" xfId="0" applyNumberFormat="1" applyFont="1" applyBorder="1" applyAlignment="1" applyProtection="1">
      <alignment horizontal="right" vertical="center"/>
      <protection locked="0"/>
    </xf>
    <xf numFmtId="170" fontId="21" fillId="8" borderId="64" xfId="0" applyNumberFormat="1" applyFont="1" applyFill="1" applyBorder="1" applyAlignment="1" applyProtection="1">
      <alignment horizontal="right" vertical="center"/>
      <protection locked="0"/>
    </xf>
    <xf numFmtId="2" fontId="21" fillId="3" borderId="65" xfId="0" applyNumberFormat="1" applyFont="1" applyFill="1" applyBorder="1" applyAlignment="1" applyProtection="1">
      <alignment horizontal="right" vertical="center"/>
      <protection locked="0"/>
    </xf>
    <xf numFmtId="2" fontId="21" fillId="3" borderId="64" xfId="0" applyNumberFormat="1" applyFont="1" applyFill="1" applyBorder="1" applyAlignment="1" applyProtection="1">
      <alignment horizontal="right" vertical="center"/>
      <protection locked="0"/>
    </xf>
    <xf numFmtId="2" fontId="21" fillId="3" borderId="64" xfId="0" applyNumberFormat="1" applyFont="1" applyFill="1" applyBorder="1" applyAlignment="1" applyProtection="1">
      <alignment horizontal="right" vertical="center"/>
      <protection locked="0" hidden="1"/>
    </xf>
    <xf numFmtId="0" fontId="18" fillId="0" borderId="17" xfId="0" applyFont="1" applyBorder="1" applyAlignment="1">
      <alignment horizontal="left" vertical="center" wrapText="1"/>
    </xf>
    <xf numFmtId="0" fontId="21" fillId="0" borderId="17" xfId="0" applyFont="1" applyBorder="1" applyAlignment="1">
      <alignment horizontal="left" vertical="center" wrapText="1"/>
    </xf>
    <xf numFmtId="169" fontId="21" fillId="0" borderId="17" xfId="0" applyNumberFormat="1" applyFont="1" applyBorder="1" applyAlignment="1" applyProtection="1">
      <alignment horizontal="left" vertical="center" wrapText="1"/>
      <protection locked="0"/>
    </xf>
    <xf numFmtId="169" fontId="21" fillId="0" borderId="15" xfId="0" applyNumberFormat="1" applyFont="1" applyBorder="1" applyAlignment="1">
      <alignment horizontal="center" vertical="center" wrapText="1"/>
    </xf>
    <xf numFmtId="2" fontId="21" fillId="0" borderId="16" xfId="0" applyNumberFormat="1" applyFont="1" applyBorder="1" applyAlignment="1" applyProtection="1">
      <alignment horizontal="right" vertical="center"/>
      <protection locked="0"/>
    </xf>
    <xf numFmtId="2" fontId="21" fillId="3" borderId="17" xfId="0" applyNumberFormat="1" applyFont="1" applyFill="1" applyBorder="1" applyAlignment="1" applyProtection="1">
      <alignment horizontal="right" vertical="center"/>
      <protection locked="0" hidden="1"/>
    </xf>
    <xf numFmtId="2" fontId="21" fillId="3" borderId="17" xfId="0" applyNumberFormat="1" applyFont="1" applyFill="1" applyBorder="1" applyAlignment="1" applyProtection="1">
      <alignment horizontal="right" vertical="center"/>
      <protection locked="0"/>
    </xf>
    <xf numFmtId="2" fontId="21" fillId="3" borderId="71" xfId="0" applyNumberFormat="1" applyFont="1" applyFill="1" applyBorder="1" applyAlignment="1" applyProtection="1">
      <alignment horizontal="right" vertical="center"/>
      <protection locked="0"/>
    </xf>
    <xf numFmtId="0" fontId="18" fillId="0" borderId="58" xfId="0" applyFont="1" applyBorder="1" applyAlignment="1">
      <alignment horizontal="left" vertical="center"/>
    </xf>
    <xf numFmtId="169" fontId="21" fillId="10" borderId="69" xfId="0" applyNumberFormat="1" applyFont="1" applyFill="1" applyBorder="1" applyAlignment="1">
      <alignment horizontal="center" vertical="center" wrapText="1"/>
    </xf>
    <xf numFmtId="2" fontId="21" fillId="10" borderId="70" xfId="0" applyNumberFormat="1" applyFont="1" applyFill="1" applyBorder="1" applyAlignment="1" applyProtection="1">
      <alignment horizontal="right" vertical="center"/>
      <protection locked="0"/>
    </xf>
    <xf numFmtId="2" fontId="21" fillId="10" borderId="59" xfId="0" applyNumberFormat="1" applyFont="1" applyFill="1" applyBorder="1" applyAlignment="1" applyProtection="1">
      <alignment horizontal="right" vertical="center"/>
      <protection locked="0"/>
    </xf>
    <xf numFmtId="2" fontId="21" fillId="10" borderId="58" xfId="0" applyNumberFormat="1" applyFont="1" applyFill="1" applyBorder="1" applyAlignment="1" applyProtection="1">
      <alignment horizontal="right" vertical="center"/>
      <protection locked="0"/>
    </xf>
    <xf numFmtId="171" fontId="21" fillId="3" borderId="17" xfId="0" applyNumberFormat="1" applyFont="1" applyFill="1" applyBorder="1" applyAlignment="1" applyProtection="1">
      <alignment horizontal="right" vertical="center"/>
      <protection locked="0" hidden="1"/>
    </xf>
    <xf numFmtId="2" fontId="21" fillId="3" borderId="15" xfId="0" applyNumberFormat="1" applyFont="1" applyFill="1" applyBorder="1" applyAlignment="1" applyProtection="1">
      <alignment horizontal="right" vertical="center"/>
      <protection locked="0"/>
    </xf>
    <xf numFmtId="0" fontId="18" fillId="0" borderId="22" xfId="0" applyFont="1" applyBorder="1" applyAlignment="1">
      <alignment horizontal="left" vertical="center" wrapText="1"/>
    </xf>
    <xf numFmtId="0" fontId="21" fillId="0" borderId="17" xfId="0" applyFont="1" applyBorder="1" applyAlignment="1" applyProtection="1">
      <alignment horizontal="left" vertical="center" wrapText="1"/>
      <protection locked="0"/>
    </xf>
    <xf numFmtId="0" fontId="21" fillId="3" borderId="17" xfId="0" applyFont="1" applyFill="1" applyBorder="1" applyAlignment="1" applyProtection="1">
      <alignment horizontal="center" vertical="center"/>
      <protection locked="0"/>
    </xf>
    <xf numFmtId="170" fontId="21" fillId="8" borderId="17" xfId="0" applyNumberFormat="1" applyFont="1" applyFill="1" applyBorder="1" applyAlignment="1" applyProtection="1">
      <alignment horizontal="right" vertical="center"/>
      <protection locked="0"/>
    </xf>
    <xf numFmtId="2" fontId="21" fillId="10" borderId="58" xfId="0" applyNumberFormat="1" applyFont="1" applyFill="1" applyBorder="1" applyAlignment="1" applyProtection="1">
      <alignment horizontal="center" vertical="center"/>
      <protection locked="0"/>
    </xf>
    <xf numFmtId="170" fontId="21" fillId="10" borderId="58" xfId="0" applyNumberFormat="1" applyFont="1" applyFill="1" applyBorder="1" applyAlignment="1" applyProtection="1">
      <alignment horizontal="right" vertical="center"/>
      <protection locked="0"/>
    </xf>
    <xf numFmtId="0" fontId="21" fillId="0" borderId="68" xfId="0" applyFont="1" applyBorder="1" applyAlignment="1">
      <alignment horizontal="left" vertical="center"/>
    </xf>
    <xf numFmtId="0" fontId="21" fillId="0" borderId="71" xfId="0" applyFont="1" applyBorder="1" applyAlignment="1">
      <alignment horizontal="left" vertical="center"/>
    </xf>
    <xf numFmtId="0" fontId="18" fillId="0" borderId="17" xfId="0" applyFont="1" applyBorder="1" applyAlignment="1">
      <alignment horizontal="left" vertical="center"/>
    </xf>
    <xf numFmtId="2" fontId="21" fillId="3" borderId="71" xfId="0" applyNumberFormat="1" applyFont="1" applyFill="1" applyBorder="1" applyAlignment="1" applyProtection="1">
      <alignment horizontal="right" vertical="center"/>
      <protection locked="0" hidden="1"/>
    </xf>
    <xf numFmtId="2" fontId="21" fillId="3" borderId="66" xfId="0" applyNumberFormat="1" applyFont="1" applyFill="1" applyBorder="1" applyAlignment="1" applyProtection="1">
      <alignment horizontal="right" vertical="center"/>
      <protection locked="0"/>
    </xf>
    <xf numFmtId="2" fontId="21" fillId="3" borderId="68" xfId="0" applyNumberFormat="1" applyFont="1" applyFill="1" applyBorder="1" applyAlignment="1" applyProtection="1">
      <alignment horizontal="right" vertical="center"/>
      <protection locked="0" hidden="1"/>
    </xf>
    <xf numFmtId="2" fontId="21" fillId="3" borderId="12" xfId="0" applyNumberFormat="1" applyFont="1" applyFill="1" applyBorder="1" applyAlignment="1" applyProtection="1">
      <alignment horizontal="right" vertical="center"/>
      <protection locked="0"/>
    </xf>
    <xf numFmtId="169" fontId="21" fillId="0" borderId="60" xfId="0" applyNumberFormat="1" applyFont="1" applyBorder="1" applyAlignment="1">
      <alignment horizontal="center" vertical="center" wrapText="1"/>
    </xf>
    <xf numFmtId="2" fontId="21" fillId="0" borderId="61" xfId="0" applyNumberFormat="1" applyFont="1" applyBorder="1" applyAlignment="1" applyProtection="1">
      <alignment horizontal="right" vertical="center"/>
      <protection locked="0"/>
    </xf>
    <xf numFmtId="2" fontId="21" fillId="3" borderId="62" xfId="0" applyNumberFormat="1" applyFont="1" applyFill="1" applyBorder="1" applyAlignment="1" applyProtection="1">
      <alignment horizontal="right" vertical="center"/>
      <protection locked="0"/>
    </xf>
    <xf numFmtId="2" fontId="21" fillId="3" borderId="22" xfId="0" applyNumberFormat="1" applyFont="1" applyFill="1" applyBorder="1" applyAlignment="1" applyProtection="1">
      <alignment horizontal="right" vertical="center"/>
      <protection locked="0" hidden="1"/>
    </xf>
    <xf numFmtId="169" fontId="21" fillId="10" borderId="15" xfId="0" applyNumberFormat="1" applyFont="1" applyFill="1" applyBorder="1" applyAlignment="1">
      <alignment horizontal="center" vertical="center" wrapText="1"/>
    </xf>
    <xf numFmtId="2" fontId="21" fillId="10" borderId="16" xfId="0" applyNumberFormat="1" applyFont="1" applyFill="1" applyBorder="1" applyAlignment="1" applyProtection="1">
      <alignment horizontal="right" vertical="center"/>
      <protection locked="0"/>
    </xf>
    <xf numFmtId="2" fontId="21" fillId="10" borderId="11" xfId="0" applyNumberFormat="1" applyFont="1" applyFill="1" applyBorder="1" applyAlignment="1" applyProtection="1">
      <alignment horizontal="center" vertical="center"/>
      <protection locked="0"/>
    </xf>
    <xf numFmtId="170" fontId="21" fillId="10" borderId="11" xfId="0" applyNumberFormat="1" applyFont="1" applyFill="1" applyBorder="1" applyAlignment="1" applyProtection="1">
      <alignment horizontal="right" vertical="center"/>
      <protection locked="0"/>
    </xf>
    <xf numFmtId="2" fontId="21" fillId="10" borderId="71" xfId="0" applyNumberFormat="1" applyFont="1" applyFill="1" applyBorder="1" applyAlignment="1" applyProtection="1">
      <alignment horizontal="right" vertical="center"/>
      <protection locked="0"/>
    </xf>
    <xf numFmtId="2" fontId="21" fillId="10" borderId="17" xfId="0" applyNumberFormat="1" applyFont="1" applyFill="1" applyBorder="1" applyAlignment="1" applyProtection="1">
      <alignment horizontal="right" vertical="center"/>
      <protection locked="0"/>
    </xf>
    <xf numFmtId="2" fontId="21" fillId="10" borderId="15" xfId="0" applyNumberFormat="1" applyFont="1" applyFill="1" applyBorder="1" applyAlignment="1" applyProtection="1">
      <alignment horizontal="right" vertical="center"/>
      <protection locked="0"/>
    </xf>
    <xf numFmtId="2" fontId="21" fillId="3" borderId="55" xfId="0" applyNumberFormat="1" applyFont="1" applyFill="1" applyBorder="1" applyAlignment="1" applyProtection="1">
      <alignment horizontal="right" vertical="center"/>
      <protection locked="0" hidden="1"/>
    </xf>
    <xf numFmtId="2" fontId="21" fillId="10" borderId="60" xfId="0" applyNumberFormat="1" applyFont="1" applyFill="1" applyBorder="1" applyAlignment="1" applyProtection="1">
      <alignment horizontal="right" vertical="center"/>
      <protection locked="0"/>
    </xf>
    <xf numFmtId="0" fontId="18" fillId="0" borderId="19" xfId="0" applyFont="1" applyBorder="1" applyAlignment="1">
      <alignment horizontal="left" vertical="center" wrapText="1"/>
    </xf>
    <xf numFmtId="0" fontId="21" fillId="0" borderId="19" xfId="0" applyFont="1" applyBorder="1" applyAlignment="1">
      <alignment horizontal="left" vertical="center" wrapText="1"/>
    </xf>
    <xf numFmtId="169" fontId="21" fillId="0" borderId="19" xfId="0" applyNumberFormat="1" applyFont="1" applyBorder="1" applyAlignment="1" applyProtection="1">
      <alignment horizontal="left" vertical="center" wrapText="1"/>
      <protection locked="0"/>
    </xf>
    <xf numFmtId="169" fontId="21" fillId="0" borderId="50" xfId="0" applyNumberFormat="1" applyFont="1" applyBorder="1" applyAlignment="1">
      <alignment horizontal="center" vertical="center" wrapText="1"/>
    </xf>
    <xf numFmtId="2" fontId="21" fillId="0" borderId="109" xfId="0" applyNumberFormat="1" applyFont="1" applyBorder="1" applyAlignment="1" applyProtection="1">
      <alignment horizontal="right" vertical="center"/>
      <protection locked="0"/>
    </xf>
    <xf numFmtId="0" fontId="21" fillId="3" borderId="56" xfId="0" applyFont="1" applyFill="1" applyBorder="1" applyAlignment="1" applyProtection="1">
      <alignment horizontal="center" vertical="center"/>
      <protection locked="0"/>
    </xf>
    <xf numFmtId="170" fontId="21" fillId="8" borderId="56" xfId="0" applyNumberFormat="1" applyFont="1" applyFill="1" applyBorder="1" applyAlignment="1" applyProtection="1">
      <alignment horizontal="right" vertical="center"/>
      <protection locked="0"/>
    </xf>
    <xf numFmtId="2" fontId="21" fillId="3" borderId="72" xfId="0" applyNumberFormat="1" applyFont="1" applyFill="1" applyBorder="1" applyAlignment="1" applyProtection="1">
      <alignment horizontal="right" vertical="center"/>
      <protection locked="0"/>
    </xf>
    <xf numFmtId="2" fontId="21" fillId="3" borderId="19" xfId="0" applyNumberFormat="1" applyFont="1" applyFill="1" applyBorder="1" applyAlignment="1" applyProtection="1">
      <alignment horizontal="right" vertical="center"/>
      <protection locked="0"/>
    </xf>
    <xf numFmtId="2" fontId="21" fillId="3" borderId="19" xfId="0" applyNumberFormat="1" applyFont="1" applyFill="1" applyBorder="1" applyAlignment="1" applyProtection="1">
      <alignment horizontal="right" vertical="center"/>
      <protection locked="0" hidden="1"/>
    </xf>
    <xf numFmtId="2" fontId="21" fillId="10" borderId="69" xfId="0" applyNumberFormat="1" applyFont="1" applyFill="1" applyBorder="1" applyAlignment="1" applyProtection="1">
      <alignment horizontal="right" vertical="center"/>
      <protection locked="0"/>
    </xf>
    <xf numFmtId="0" fontId="18" fillId="0" borderId="11" xfId="0" applyFont="1" applyBorder="1" applyAlignment="1">
      <alignment horizontal="left" vertical="center"/>
    </xf>
    <xf numFmtId="0" fontId="21" fillId="0" borderId="11" xfId="0" applyFont="1" applyBorder="1" applyAlignment="1" applyProtection="1">
      <alignment horizontal="left" vertical="center" wrapText="1"/>
      <protection locked="0"/>
    </xf>
    <xf numFmtId="169" fontId="21" fillId="10" borderId="12" xfId="0" applyNumberFormat="1" applyFont="1" applyFill="1" applyBorder="1" applyAlignment="1">
      <alignment horizontal="center" vertical="center" wrapText="1"/>
    </xf>
    <xf numFmtId="2" fontId="21" fillId="10" borderId="10" xfId="0" applyNumberFormat="1" applyFont="1" applyFill="1" applyBorder="1" applyAlignment="1" applyProtection="1">
      <alignment horizontal="right" vertical="center"/>
      <protection locked="0"/>
    </xf>
    <xf numFmtId="2" fontId="21" fillId="10" borderId="68" xfId="0" applyNumberFormat="1" applyFont="1" applyFill="1" applyBorder="1" applyAlignment="1" applyProtection="1">
      <alignment horizontal="right" vertical="center"/>
      <protection locked="0"/>
    </xf>
    <xf numFmtId="2" fontId="21" fillId="10" borderId="11" xfId="0" applyNumberFormat="1" applyFont="1" applyFill="1" applyBorder="1" applyAlignment="1" applyProtection="1">
      <alignment horizontal="right" vertical="center"/>
      <protection locked="0"/>
    </xf>
    <xf numFmtId="0" fontId="21" fillId="0" borderId="58" xfId="0" applyFont="1" applyBorder="1" applyAlignment="1" applyProtection="1">
      <alignment horizontal="left" vertical="center" wrapText="1"/>
      <protection locked="0"/>
    </xf>
    <xf numFmtId="0" fontId="18" fillId="0" borderId="67" xfId="0" applyFont="1" applyBorder="1" applyAlignment="1">
      <alignment horizontal="left" vertical="center" wrapText="1"/>
    </xf>
    <xf numFmtId="169" fontId="21" fillId="10" borderId="66" xfId="0" applyNumberFormat="1" applyFont="1" applyFill="1" applyBorder="1" applyAlignment="1">
      <alignment horizontal="center" vertical="center" wrapText="1"/>
    </xf>
    <xf numFmtId="2" fontId="21" fillId="10" borderId="67" xfId="0" applyNumberFormat="1" applyFont="1" applyFill="1" applyBorder="1" applyAlignment="1" applyProtection="1">
      <alignment horizontal="right" vertical="center"/>
      <protection locked="0"/>
    </xf>
    <xf numFmtId="2" fontId="21" fillId="10" borderId="7" xfId="0" applyNumberFormat="1" applyFont="1" applyFill="1" applyBorder="1" applyAlignment="1" applyProtection="1">
      <alignment horizontal="center" vertical="center"/>
      <protection locked="0"/>
    </xf>
    <xf numFmtId="170" fontId="21" fillId="10" borderId="64" xfId="0" applyNumberFormat="1" applyFont="1" applyFill="1" applyBorder="1" applyAlignment="1" applyProtection="1">
      <alignment horizontal="right" vertical="center"/>
      <protection locked="0"/>
    </xf>
    <xf numFmtId="2" fontId="21" fillId="10" borderId="64" xfId="0" applyNumberFormat="1" applyFont="1" applyFill="1" applyBorder="1" applyAlignment="1" applyProtection="1">
      <alignment horizontal="right" vertical="center"/>
      <protection locked="0"/>
    </xf>
    <xf numFmtId="2" fontId="21" fillId="10" borderId="66" xfId="0" applyNumberFormat="1" applyFont="1" applyFill="1" applyBorder="1" applyAlignment="1" applyProtection="1">
      <alignment horizontal="right" vertical="center"/>
      <protection locked="0"/>
    </xf>
    <xf numFmtId="0" fontId="18" fillId="0" borderId="16" xfId="0" applyFont="1" applyBorder="1" applyAlignment="1">
      <alignment horizontal="left" vertical="center" wrapText="1"/>
    </xf>
    <xf numFmtId="2" fontId="21" fillId="10" borderId="20" xfId="0" applyNumberFormat="1" applyFont="1" applyFill="1" applyBorder="1" applyAlignment="1" applyProtection="1">
      <alignment horizontal="center" vertical="center"/>
      <protection locked="0"/>
    </xf>
    <xf numFmtId="170" fontId="21" fillId="10" borderId="17" xfId="0" applyNumberFormat="1" applyFont="1" applyFill="1" applyBorder="1" applyAlignment="1" applyProtection="1">
      <alignment horizontal="right" vertical="center"/>
      <protection locked="0"/>
    </xf>
    <xf numFmtId="0" fontId="18" fillId="0" borderId="70" xfId="0" applyFont="1" applyBorder="1" applyAlignment="1">
      <alignment horizontal="left" vertical="center" wrapText="1"/>
    </xf>
    <xf numFmtId="2" fontId="21" fillId="10" borderId="73" xfId="0" applyNumberFormat="1" applyFont="1" applyFill="1" applyBorder="1" applyAlignment="1" applyProtection="1">
      <alignment horizontal="center" vertical="center"/>
      <protection locked="0"/>
    </xf>
    <xf numFmtId="0" fontId="21" fillId="11" borderId="61" xfId="0" applyFont="1" applyFill="1" applyBorder="1" applyAlignment="1">
      <alignment vertical="center"/>
    </xf>
    <xf numFmtId="0" fontId="18" fillId="11" borderId="22" xfId="0" applyFont="1" applyFill="1" applyBorder="1" applyAlignment="1">
      <alignment vertical="center"/>
    </xf>
    <xf numFmtId="0" fontId="21" fillId="11" borderId="22" xfId="0" applyFont="1" applyFill="1" applyBorder="1" applyAlignment="1">
      <alignment horizontal="center" vertical="center"/>
    </xf>
    <xf numFmtId="0" fontId="21" fillId="11" borderId="60" xfId="0" applyFont="1" applyFill="1" applyBorder="1" applyAlignment="1">
      <alignment horizontal="center" vertical="center" wrapText="1"/>
    </xf>
    <xf numFmtId="168" fontId="21" fillId="3" borderId="22" xfId="0" applyNumberFormat="1" applyFont="1" applyFill="1" applyBorder="1" applyAlignment="1" applyProtection="1">
      <alignment horizontal="right" vertical="center"/>
      <protection hidden="1"/>
    </xf>
    <xf numFmtId="168" fontId="26" fillId="3" borderId="36" xfId="0" applyNumberFormat="1" applyFont="1" applyFill="1" applyBorder="1" applyAlignment="1" applyProtection="1">
      <alignment horizontal="right" vertical="center"/>
      <protection hidden="1"/>
    </xf>
    <xf numFmtId="0" fontId="18" fillId="0" borderId="0" xfId="0" applyFont="1"/>
    <xf numFmtId="0" fontId="21" fillId="0" borderId="0" xfId="0" applyFont="1" applyAlignment="1">
      <alignment wrapText="1"/>
    </xf>
    <xf numFmtId="168" fontId="21" fillId="0" borderId="0" xfId="0" applyNumberFormat="1" applyFont="1"/>
    <xf numFmtId="2" fontId="21" fillId="0" borderId="0" xfId="0" applyNumberFormat="1" applyFont="1"/>
    <xf numFmtId="172" fontId="21" fillId="0" borderId="0" xfId="0" applyNumberFormat="1" applyFont="1"/>
    <xf numFmtId="0" fontId="17" fillId="5" borderId="0" xfId="0" applyFont="1" applyFill="1"/>
    <xf numFmtId="0" fontId="16" fillId="5" borderId="0" xfId="0" applyFont="1" applyFill="1" applyAlignment="1">
      <alignment horizontal="center" vertical="center" wrapText="1"/>
    </xf>
    <xf numFmtId="3" fontId="17" fillId="0" borderId="17" xfId="0" applyNumberFormat="1" applyFont="1" applyBorder="1"/>
    <xf numFmtId="0" fontId="17" fillId="0" borderId="17" xfId="0" applyFont="1" applyBorder="1" applyAlignment="1">
      <alignment horizontal="right"/>
    </xf>
    <xf numFmtId="0" fontId="28" fillId="6" borderId="113" xfId="0" applyFont="1" applyFill="1" applyBorder="1"/>
    <xf numFmtId="0" fontId="28" fillId="6" borderId="114" xfId="0" applyFont="1" applyFill="1" applyBorder="1"/>
    <xf numFmtId="0" fontId="29" fillId="6" borderId="118" xfId="0" applyFont="1" applyFill="1" applyBorder="1"/>
    <xf numFmtId="0" fontId="29" fillId="6" borderId="17" xfId="0" applyFont="1" applyFill="1" applyBorder="1"/>
    <xf numFmtId="0" fontId="29" fillId="6" borderId="17" xfId="0" applyFont="1" applyFill="1" applyBorder="1" applyAlignment="1">
      <alignment horizontal="center"/>
    </xf>
    <xf numFmtId="0" fontId="29" fillId="6" borderId="71" xfId="0" applyFont="1" applyFill="1" applyBorder="1" applyAlignment="1">
      <alignment horizontal="center"/>
    </xf>
    <xf numFmtId="165" fontId="28" fillId="0" borderId="118" xfId="0" applyNumberFormat="1" applyFont="1" applyBorder="1" applyAlignment="1">
      <alignment horizontal="left"/>
    </xf>
    <xf numFmtId="3" fontId="28" fillId="0" borderId="17" xfId="0" applyNumberFormat="1" applyFont="1" applyBorder="1" applyAlignment="1">
      <alignment horizontal="left"/>
    </xf>
    <xf numFmtId="0" fontId="28" fillId="0" borderId="17" xfId="0" applyFont="1" applyBorder="1"/>
    <xf numFmtId="8" fontId="28" fillId="0" borderId="17" xfId="0" applyNumberFormat="1" applyFont="1" applyBorder="1" applyAlignment="1">
      <alignment horizontal="center"/>
    </xf>
    <xf numFmtId="6" fontId="28" fillId="0" borderId="17" xfId="0" applyNumberFormat="1" applyFont="1" applyBorder="1"/>
    <xf numFmtId="0" fontId="28" fillId="0" borderId="71" xfId="0" applyFont="1" applyBorder="1"/>
    <xf numFmtId="0" fontId="28" fillId="0" borderId="118" xfId="0" applyFont="1" applyBorder="1"/>
    <xf numFmtId="6" fontId="28" fillId="0" borderId="119" xfId="0" applyNumberFormat="1" applyFont="1" applyBorder="1"/>
    <xf numFmtId="8" fontId="17" fillId="0" borderId="0" xfId="0" applyNumberFormat="1" applyFont="1"/>
    <xf numFmtId="165" fontId="28" fillId="18" borderId="118" xfId="0" applyNumberFormat="1" applyFont="1" applyFill="1" applyBorder="1" applyAlignment="1">
      <alignment horizontal="left"/>
    </xf>
    <xf numFmtId="3" fontId="28" fillId="18" borderId="17" xfId="0" applyNumberFormat="1" applyFont="1" applyFill="1" applyBorder="1" applyAlignment="1">
      <alignment horizontal="left"/>
    </xf>
    <xf numFmtId="0" fontId="28" fillId="18" borderId="17" xfId="0" applyFont="1" applyFill="1" applyBorder="1"/>
    <xf numFmtId="8" fontId="28" fillId="18" borderId="17" xfId="0" applyNumberFormat="1" applyFont="1" applyFill="1" applyBorder="1" applyAlignment="1">
      <alignment horizontal="center"/>
    </xf>
    <xf numFmtId="6" fontId="28" fillId="18" borderId="17" xfId="0" applyNumberFormat="1" applyFont="1" applyFill="1" applyBorder="1"/>
    <xf numFmtId="165" fontId="28" fillId="19" borderId="118" xfId="0" applyNumberFormat="1" applyFont="1" applyFill="1" applyBorder="1" applyAlignment="1">
      <alignment horizontal="left"/>
    </xf>
    <xf numFmtId="3" fontId="28" fillId="19" borderId="17" xfId="0" applyNumberFormat="1" applyFont="1" applyFill="1" applyBorder="1" applyAlignment="1">
      <alignment horizontal="left"/>
    </xf>
    <xf numFmtId="0" fontId="28" fillId="19" borderId="17" xfId="0" applyFont="1" applyFill="1" applyBorder="1"/>
    <xf numFmtId="8" fontId="28" fillId="19" borderId="17" xfId="0" applyNumberFormat="1" applyFont="1" applyFill="1" applyBorder="1" applyAlignment="1">
      <alignment horizontal="center"/>
    </xf>
    <xf numFmtId="6" fontId="28" fillId="19" borderId="17" xfId="0" applyNumberFormat="1" applyFont="1" applyFill="1" applyBorder="1"/>
    <xf numFmtId="8" fontId="28" fillId="0" borderId="17" xfId="0" applyNumberFormat="1" applyFont="1" applyBorder="1"/>
    <xf numFmtId="0" fontId="28" fillId="18" borderId="118" xfId="0" applyFont="1" applyFill="1" applyBorder="1"/>
    <xf numFmtId="0" fontId="28" fillId="0" borderId="120" xfId="0" applyFont="1" applyBorder="1"/>
    <xf numFmtId="3" fontId="28" fillId="0" borderId="19" xfId="0" applyNumberFormat="1" applyFont="1" applyBorder="1" applyAlignment="1">
      <alignment horizontal="left"/>
    </xf>
    <xf numFmtId="0" fontId="28" fillId="0" borderId="19" xfId="0" applyFont="1" applyBorder="1"/>
    <xf numFmtId="6" fontId="28" fillId="0" borderId="19" xfId="0" applyNumberFormat="1" applyFont="1" applyBorder="1"/>
    <xf numFmtId="0" fontId="28" fillId="0" borderId="72" xfId="0" applyFont="1" applyBorder="1"/>
    <xf numFmtId="0" fontId="28" fillId="18" borderId="121" xfId="0" applyFont="1" applyFill="1" applyBorder="1"/>
    <xf numFmtId="3" fontId="28" fillId="18" borderId="122" xfId="0" applyNumberFormat="1" applyFont="1" applyFill="1" applyBorder="1" applyAlignment="1">
      <alignment horizontal="left"/>
    </xf>
    <xf numFmtId="0" fontId="28" fillId="18" borderId="122" xfId="0" applyFont="1" applyFill="1" applyBorder="1"/>
    <xf numFmtId="8" fontId="28" fillId="18" borderId="122" xfId="0" applyNumberFormat="1" applyFont="1" applyFill="1" applyBorder="1" applyAlignment="1">
      <alignment horizontal="center"/>
    </xf>
    <xf numFmtId="6" fontId="28" fillId="18" borderId="122" xfId="0" applyNumberFormat="1" applyFont="1" applyFill="1" applyBorder="1"/>
    <xf numFmtId="0" fontId="28" fillId="0" borderId="122" xfId="0" applyFont="1" applyBorder="1"/>
    <xf numFmtId="0" fontId="28" fillId="0" borderId="123" xfId="0" applyFont="1" applyBorder="1"/>
    <xf numFmtId="0" fontId="28" fillId="0" borderId="121" xfId="0" applyFont="1" applyBorder="1"/>
    <xf numFmtId="6" fontId="28" fillId="0" borderId="122" xfId="0" applyNumberFormat="1" applyFont="1" applyBorder="1"/>
    <xf numFmtId="6" fontId="28" fillId="0" borderId="124" xfId="0" applyNumberFormat="1" applyFont="1" applyBorder="1"/>
    <xf numFmtId="0" fontId="28" fillId="0" borderId="85" xfId="0" applyFont="1" applyBorder="1"/>
    <xf numFmtId="0" fontId="28" fillId="0" borderId="0" xfId="0" applyFont="1"/>
    <xf numFmtId="6" fontId="28" fillId="0" borderId="86" xfId="0" applyNumberFormat="1" applyFont="1" applyBorder="1"/>
    <xf numFmtId="0" fontId="29" fillId="6" borderId="0" xfId="0" applyFont="1" applyFill="1" applyAlignment="1">
      <alignment horizontal="center"/>
    </xf>
    <xf numFmtId="0" fontId="28" fillId="0" borderId="87" xfId="0" applyFont="1" applyBorder="1"/>
    <xf numFmtId="0" fontId="28" fillId="0" borderId="88" xfId="0" applyFont="1" applyBorder="1"/>
    <xf numFmtId="0" fontId="29" fillId="6" borderId="88" xfId="0" applyFont="1" applyFill="1" applyBorder="1"/>
    <xf numFmtId="0" fontId="29" fillId="6" borderId="88" xfId="0" applyFont="1" applyFill="1" applyBorder="1" applyAlignment="1">
      <alignment horizontal="center"/>
    </xf>
    <xf numFmtId="6" fontId="29" fillId="6" borderId="88" xfId="0" applyNumberFormat="1" applyFont="1" applyFill="1" applyBorder="1" applyAlignment="1">
      <alignment horizontal="center"/>
    </xf>
    <xf numFmtId="6" fontId="29" fillId="6" borderId="88" xfId="0" applyNumberFormat="1" applyFont="1" applyFill="1" applyBorder="1"/>
    <xf numFmtId="5" fontId="29" fillId="6" borderId="89" xfId="0" applyNumberFormat="1" applyFont="1" applyFill="1" applyBorder="1"/>
    <xf numFmtId="1" fontId="29" fillId="6" borderId="88" xfId="0" applyNumberFormat="1" applyFont="1" applyFill="1" applyBorder="1" applyAlignment="1">
      <alignment horizontal="center"/>
    </xf>
    <xf numFmtId="7" fontId="17" fillId="0" borderId="0" xfId="0" applyNumberFormat="1" applyFont="1"/>
    <xf numFmtId="0" fontId="30" fillId="0" borderId="0" xfId="0" applyFont="1"/>
    <xf numFmtId="3" fontId="30" fillId="0" borderId="0" xfId="0" applyNumberFormat="1" applyFont="1"/>
    <xf numFmtId="0" fontId="17" fillId="0" borderId="0" xfId="0" applyFont="1" applyAlignment="1">
      <alignment horizontal="right"/>
    </xf>
    <xf numFmtId="0" fontId="23" fillId="0" borderId="0" xfId="0" applyFont="1" applyAlignment="1" applyProtection="1">
      <alignment horizontal="center" vertical="center"/>
      <protection hidden="1"/>
    </xf>
    <xf numFmtId="0" fontId="24" fillId="0" borderId="0" xfId="0" applyFont="1" applyAlignment="1" applyProtection="1">
      <alignment vertical="center" wrapText="1"/>
      <protection hidden="1"/>
    </xf>
    <xf numFmtId="0" fontId="24" fillId="0" borderId="0" xfId="0" applyFont="1" applyAlignment="1" applyProtection="1">
      <alignment horizontal="left" vertical="center" wrapText="1"/>
      <protection hidden="1"/>
    </xf>
    <xf numFmtId="0" fontId="24" fillId="0" borderId="31" xfId="0" applyFont="1" applyBorder="1" applyAlignment="1" applyProtection="1">
      <alignment vertical="center" wrapText="1"/>
      <protection hidden="1"/>
    </xf>
    <xf numFmtId="0" fontId="24" fillId="0" borderId="32" xfId="0" applyFont="1" applyBorder="1" applyAlignment="1" applyProtection="1">
      <alignment vertical="center" wrapText="1"/>
      <protection hidden="1"/>
    </xf>
    <xf numFmtId="0" fontId="24" fillId="0" borderId="32" xfId="0" applyFont="1" applyBorder="1" applyAlignment="1" applyProtection="1">
      <alignment horizontal="left" vertical="center" wrapText="1"/>
      <protection hidden="1"/>
    </xf>
    <xf numFmtId="0" fontId="24" fillId="0" borderId="33" xfId="0" applyFont="1" applyBorder="1" applyAlignment="1" applyProtection="1">
      <alignment horizontal="left" vertical="center" wrapText="1"/>
      <protection hidden="1"/>
    </xf>
    <xf numFmtId="0" fontId="24" fillId="0" borderId="34" xfId="0" applyFont="1" applyBorder="1" applyAlignment="1" applyProtection="1">
      <alignment vertical="center" wrapText="1"/>
      <protection hidden="1"/>
    </xf>
    <xf numFmtId="0" fontId="25" fillId="9" borderId="34" xfId="0" applyFont="1" applyFill="1" applyBorder="1" applyAlignment="1" applyProtection="1">
      <alignment horizontal="center" vertical="center"/>
      <protection hidden="1"/>
    </xf>
    <xf numFmtId="0" fontId="31" fillId="0" borderId="0" xfId="0" applyFont="1" applyAlignment="1" applyProtection="1">
      <alignment vertical="center" wrapText="1"/>
      <protection hidden="1"/>
    </xf>
    <xf numFmtId="0" fontId="25" fillId="9" borderId="31" xfId="0" applyFont="1" applyFill="1" applyBorder="1" applyAlignment="1" applyProtection="1">
      <alignment horizontal="center" vertical="center" wrapText="1"/>
      <protection hidden="1"/>
    </xf>
    <xf numFmtId="0" fontId="31" fillId="9" borderId="33" xfId="0" applyFont="1" applyFill="1" applyBorder="1" applyAlignment="1" applyProtection="1">
      <alignment vertical="center" wrapText="1"/>
      <protection hidden="1"/>
    </xf>
    <xf numFmtId="0" fontId="25" fillId="9" borderId="35" xfId="0" applyFont="1" applyFill="1" applyBorder="1" applyAlignment="1" applyProtection="1">
      <alignment horizontal="center" vertical="center" wrapText="1"/>
      <protection hidden="1"/>
    </xf>
    <xf numFmtId="0" fontId="25" fillId="9" borderId="2" xfId="0" applyFont="1" applyFill="1" applyBorder="1" applyAlignment="1" applyProtection="1">
      <alignment horizontal="center" vertical="center" wrapText="1"/>
      <protection hidden="1"/>
    </xf>
    <xf numFmtId="0" fontId="26" fillId="0" borderId="0" xfId="0" applyFont="1" applyProtection="1">
      <protection hidden="1"/>
    </xf>
    <xf numFmtId="0" fontId="25" fillId="9" borderId="36" xfId="0" applyFont="1" applyFill="1" applyBorder="1" applyAlignment="1" applyProtection="1">
      <alignment horizontal="center" vertical="center" wrapText="1"/>
      <protection hidden="1"/>
    </xf>
    <xf numFmtId="0" fontId="25" fillId="0" borderId="37" xfId="0" applyFont="1" applyBorder="1" applyAlignment="1" applyProtection="1">
      <alignment vertical="center"/>
      <protection hidden="1"/>
    </xf>
    <xf numFmtId="0" fontId="25" fillId="0" borderId="0" xfId="0" applyFont="1" applyAlignment="1" applyProtection="1">
      <alignment horizontal="center" vertical="center" wrapText="1"/>
      <protection hidden="1"/>
    </xf>
    <xf numFmtId="0" fontId="25" fillId="0" borderId="38" xfId="0" applyFont="1" applyBorder="1" applyAlignment="1" applyProtection="1">
      <alignment horizontal="center" vertical="center" wrapText="1"/>
      <protection hidden="1"/>
    </xf>
    <xf numFmtId="0" fontId="25" fillId="0" borderId="39" xfId="0" applyFont="1" applyBorder="1" applyAlignment="1" applyProtection="1">
      <alignment horizontal="center" vertical="center" wrapText="1"/>
      <protection hidden="1"/>
    </xf>
    <xf numFmtId="0" fontId="25" fillId="0" borderId="40" xfId="0" applyFont="1" applyBorder="1" applyAlignment="1" applyProtection="1">
      <alignment horizontal="center" vertical="center" wrapText="1"/>
      <protection hidden="1"/>
    </xf>
    <xf numFmtId="0" fontId="25" fillId="0" borderId="41" xfId="0" applyFont="1" applyBorder="1" applyAlignment="1" applyProtection="1">
      <alignment horizontal="center" vertical="center" wrapText="1"/>
      <protection hidden="1"/>
    </xf>
    <xf numFmtId="0" fontId="25" fillId="0" borderId="37" xfId="0" applyFont="1" applyBorder="1" applyAlignment="1" applyProtection="1">
      <alignment horizontal="center" vertical="center" wrapText="1"/>
      <protection hidden="1"/>
    </xf>
    <xf numFmtId="0" fontId="25" fillId="0" borderId="42" xfId="0" applyFont="1" applyBorder="1" applyAlignment="1" applyProtection="1">
      <alignment vertical="center"/>
      <protection hidden="1"/>
    </xf>
    <xf numFmtId="0" fontId="25" fillId="0" borderId="35" xfId="0" applyFont="1" applyBorder="1" applyAlignment="1" applyProtection="1">
      <alignment horizontal="center" vertical="center" wrapText="1"/>
      <protection hidden="1"/>
    </xf>
    <xf numFmtId="0" fontId="25" fillId="0" borderId="43" xfId="0" applyFont="1" applyBorder="1" applyAlignment="1" applyProtection="1">
      <alignment horizontal="center" vertical="center" wrapText="1"/>
      <protection hidden="1"/>
    </xf>
    <xf numFmtId="0" fontId="25" fillId="0" borderId="44" xfId="0" applyFont="1" applyBorder="1" applyAlignment="1" applyProtection="1">
      <alignment horizontal="center" vertical="center" wrapText="1"/>
      <protection hidden="1"/>
    </xf>
    <xf numFmtId="0" fontId="25" fillId="0" borderId="45" xfId="0" applyFont="1" applyBorder="1" applyAlignment="1" applyProtection="1">
      <alignment horizontal="center" vertical="center" wrapText="1"/>
      <protection hidden="1"/>
    </xf>
    <xf numFmtId="0" fontId="25" fillId="0" borderId="36" xfId="0" applyFont="1" applyBorder="1" applyAlignment="1" applyProtection="1">
      <alignment horizontal="center" vertical="center" wrapText="1"/>
      <protection hidden="1"/>
    </xf>
    <xf numFmtId="0" fontId="21" fillId="9" borderId="46" xfId="0" applyFont="1" applyFill="1" applyBorder="1" applyAlignment="1" applyProtection="1">
      <alignment horizontal="center" vertical="center" wrapText="1"/>
      <protection hidden="1"/>
    </xf>
    <xf numFmtId="168" fontId="32" fillId="0" borderId="0" xfId="0" applyNumberFormat="1" applyFont="1" applyAlignment="1" applyProtection="1">
      <alignment horizontal="left" vertical="center" wrapText="1"/>
      <protection locked="0"/>
    </xf>
    <xf numFmtId="168" fontId="21" fillId="9" borderId="25" xfId="0" applyNumberFormat="1" applyFont="1" applyFill="1" applyBorder="1" applyAlignment="1" applyProtection="1">
      <alignment horizontal="right" vertical="center" wrapText="1" indent="1"/>
      <protection hidden="1"/>
    </xf>
    <xf numFmtId="168" fontId="21" fillId="0" borderId="16" xfId="0" applyNumberFormat="1" applyFont="1" applyBorder="1" applyAlignment="1" applyProtection="1">
      <alignment horizontal="left" vertical="center" wrapText="1"/>
      <protection locked="0"/>
    </xf>
    <xf numFmtId="168" fontId="21" fillId="0" borderId="47" xfId="0" applyNumberFormat="1" applyFont="1" applyBorder="1" applyAlignment="1" applyProtection="1">
      <alignment horizontal="left" vertical="center" wrapText="1"/>
      <protection locked="0"/>
    </xf>
    <xf numFmtId="168" fontId="25" fillId="9" borderId="48" xfId="0" applyNumberFormat="1" applyFont="1" applyFill="1" applyBorder="1" applyAlignment="1" applyProtection="1">
      <alignment horizontal="right" vertical="center" wrapText="1" indent="1"/>
      <protection hidden="1"/>
    </xf>
    <xf numFmtId="168" fontId="21" fillId="9" borderId="9" xfId="0" applyNumberFormat="1" applyFont="1" applyFill="1" applyBorder="1" applyAlignment="1" applyProtection="1">
      <alignment horizontal="right" vertical="center" wrapText="1" indent="1"/>
      <protection hidden="1"/>
    </xf>
    <xf numFmtId="0" fontId="21" fillId="9" borderId="49" xfId="0" applyFont="1" applyFill="1" applyBorder="1" applyAlignment="1" applyProtection="1">
      <alignment horizontal="center" vertical="center" wrapText="1"/>
      <protection hidden="1"/>
    </xf>
    <xf numFmtId="168" fontId="21" fillId="9" borderId="23" xfId="0" applyNumberFormat="1" applyFont="1" applyFill="1" applyBorder="1" applyAlignment="1" applyProtection="1">
      <alignment horizontal="right" vertical="center" wrapText="1" indent="1"/>
      <protection hidden="1"/>
    </xf>
    <xf numFmtId="168" fontId="21" fillId="0" borderId="18" xfId="0" applyNumberFormat="1" applyFont="1" applyBorder="1" applyAlignment="1" applyProtection="1">
      <alignment horizontal="left" vertical="center" wrapText="1"/>
      <protection locked="0"/>
    </xf>
    <xf numFmtId="168" fontId="21" fillId="0" borderId="51" xfId="0" applyNumberFormat="1" applyFont="1" applyBorder="1" applyAlignment="1" applyProtection="1">
      <alignment horizontal="left" vertical="center" wrapText="1"/>
      <protection locked="0"/>
    </xf>
    <xf numFmtId="0" fontId="21" fillId="3" borderId="34" xfId="0" applyFont="1" applyFill="1" applyBorder="1" applyAlignment="1" applyProtection="1">
      <alignment horizontal="center" vertical="center" wrapText="1"/>
      <protection hidden="1"/>
    </xf>
    <xf numFmtId="168" fontId="21" fillId="0" borderId="0" xfId="0" applyNumberFormat="1" applyFont="1" applyAlignment="1" applyProtection="1">
      <alignment horizontal="right" vertical="center" indent="1"/>
      <protection hidden="1"/>
    </xf>
    <xf numFmtId="168" fontId="21" fillId="3" borderId="3" xfId="0" applyNumberFormat="1" applyFont="1" applyFill="1" applyBorder="1" applyAlignment="1" applyProtection="1">
      <alignment horizontal="right" vertical="center" indent="1"/>
      <protection hidden="1"/>
    </xf>
    <xf numFmtId="168" fontId="21" fillId="3" borderId="52" xfId="0" applyNumberFormat="1" applyFont="1" applyFill="1" applyBorder="1" applyAlignment="1" applyProtection="1">
      <alignment horizontal="right" vertical="center" indent="1"/>
      <protection hidden="1"/>
    </xf>
    <xf numFmtId="168" fontId="21" fillId="3" borderId="33" xfId="0" applyNumberFormat="1" applyFont="1" applyFill="1" applyBorder="1" applyAlignment="1" applyProtection="1">
      <alignment horizontal="right" vertical="center" indent="1"/>
      <protection hidden="1"/>
    </xf>
    <xf numFmtId="168" fontId="21" fillId="3" borderId="32" xfId="0" applyNumberFormat="1" applyFont="1" applyFill="1" applyBorder="1" applyAlignment="1" applyProtection="1">
      <alignment horizontal="right" vertical="center" indent="1"/>
      <protection hidden="1"/>
    </xf>
    <xf numFmtId="0" fontId="19" fillId="0" borderId="0" xfId="0" applyFont="1" applyProtection="1">
      <protection hidden="1"/>
    </xf>
    <xf numFmtId="0" fontId="17" fillId="0" borderId="0" xfId="0" applyFont="1" applyAlignment="1">
      <alignment horizontal="left" vertical="center"/>
    </xf>
    <xf numFmtId="0" fontId="16" fillId="6" borderId="90" xfId="0" applyFont="1" applyFill="1" applyBorder="1" applyAlignment="1">
      <alignment horizontal="center" vertical="center" wrapText="1"/>
    </xf>
    <xf numFmtId="0" fontId="16" fillId="6" borderId="26" xfId="0" applyFont="1" applyFill="1" applyBorder="1" applyAlignment="1">
      <alignment horizontal="center" vertical="center" wrapText="1"/>
    </xf>
    <xf numFmtId="0" fontId="33" fillId="0" borderId="36" xfId="0" applyFont="1" applyBorder="1" applyAlignment="1">
      <alignment horizontal="left" vertical="center" wrapText="1"/>
    </xf>
    <xf numFmtId="0" fontId="17" fillId="0" borderId="26" xfId="0" applyFont="1" applyBorder="1" applyAlignment="1">
      <alignment horizontal="left" vertical="center" wrapText="1"/>
    </xf>
    <xf numFmtId="0" fontId="17" fillId="0" borderId="36" xfId="0" applyFont="1" applyBorder="1" applyAlignment="1">
      <alignment horizontal="left" vertical="center" wrapText="1"/>
    </xf>
    <xf numFmtId="0" fontId="17" fillId="0" borderId="0" xfId="0" applyFont="1" applyAlignment="1">
      <alignment horizontal="justify" vertical="center"/>
    </xf>
    <xf numFmtId="0" fontId="16" fillId="0" borderId="0" xfId="0" applyFont="1" applyAlignment="1">
      <alignment horizontal="left" vertical="center"/>
    </xf>
    <xf numFmtId="0" fontId="33" fillId="0" borderId="26" xfId="0" applyFont="1" applyBorder="1" applyAlignment="1">
      <alignment horizontal="left" vertical="center" wrapText="1"/>
    </xf>
    <xf numFmtId="0" fontId="17" fillId="0" borderId="5" xfId="0" applyFont="1" applyBorder="1" applyAlignment="1">
      <alignment horizontal="justify" vertical="center"/>
    </xf>
    <xf numFmtId="0" fontId="17" fillId="0" borderId="1" xfId="0" applyFont="1" applyBorder="1"/>
    <xf numFmtId="0" fontId="17" fillId="0" borderId="35" xfId="0" applyFont="1" applyBorder="1"/>
    <xf numFmtId="0" fontId="17" fillId="0" borderId="2" xfId="0" applyFont="1" applyBorder="1"/>
    <xf numFmtId="0" fontId="17" fillId="0" borderId="26" xfId="0" applyFont="1" applyBorder="1"/>
    <xf numFmtId="0" fontId="16" fillId="0" borderId="31" xfId="0" applyFont="1" applyBorder="1" applyAlignment="1">
      <alignment horizontal="left" vertical="center" wrapText="1"/>
    </xf>
    <xf numFmtId="0" fontId="16" fillId="0" borderId="33" xfId="0" applyFont="1" applyBorder="1" applyAlignment="1">
      <alignment horizontal="left" vertical="center" wrapText="1"/>
    </xf>
    <xf numFmtId="0" fontId="16" fillId="0" borderId="38" xfId="0" applyFont="1" applyBorder="1" applyAlignment="1">
      <alignment horizontal="left" vertical="center" wrapText="1"/>
    </xf>
    <xf numFmtId="0" fontId="17" fillId="0" borderId="90" xfId="0" applyFont="1" applyBorder="1"/>
    <xf numFmtId="0" fontId="16" fillId="6" borderId="35" xfId="0" applyFont="1" applyFill="1" applyBorder="1" applyAlignment="1">
      <alignment horizontal="left" vertical="center" wrapText="1"/>
    </xf>
    <xf numFmtId="0" fontId="17" fillId="6" borderId="26" xfId="0" applyFont="1" applyFill="1" applyBorder="1" applyAlignment="1">
      <alignment horizontal="left" vertical="center" wrapText="1"/>
    </xf>
    <xf numFmtId="0" fontId="17" fillId="6" borderId="31" xfId="0" applyFont="1" applyFill="1" applyBorder="1" applyAlignment="1">
      <alignment horizontal="left" vertical="center" wrapText="1"/>
    </xf>
    <xf numFmtId="0" fontId="17" fillId="6" borderId="33" xfId="0" applyFont="1" applyFill="1" applyBorder="1" applyAlignment="1">
      <alignment horizontal="left" vertical="center" wrapText="1"/>
    </xf>
    <xf numFmtId="0" fontId="17" fillId="0" borderId="33" xfId="0" applyFont="1" applyBorder="1" applyAlignment="1">
      <alignment horizontal="left" vertical="center" wrapText="1"/>
    </xf>
    <xf numFmtId="0" fontId="17" fillId="0" borderId="5" xfId="0" applyFont="1" applyBorder="1" applyAlignment="1">
      <alignment horizontal="left" vertical="center" wrapText="1"/>
    </xf>
    <xf numFmtId="0" fontId="17" fillId="0" borderId="31" xfId="0" applyFont="1" applyBorder="1" applyAlignment="1">
      <alignment horizontal="left" vertical="center" wrapText="1"/>
    </xf>
    <xf numFmtId="0" fontId="17" fillId="0" borderId="33" xfId="0" applyFont="1" applyBorder="1"/>
    <xf numFmtId="0" fontId="17" fillId="0" borderId="90" xfId="0" applyFont="1" applyBorder="1" applyAlignment="1">
      <alignment horizontal="left" vertical="center" wrapText="1"/>
    </xf>
    <xf numFmtId="0" fontId="17" fillId="0" borderId="35" xfId="0" applyFont="1" applyBorder="1" applyAlignment="1">
      <alignment horizontal="left" vertical="center" wrapText="1"/>
    </xf>
    <xf numFmtId="0" fontId="16" fillId="6" borderId="31" xfId="0" applyFont="1" applyFill="1" applyBorder="1" applyAlignment="1">
      <alignment horizontal="left" vertical="center" wrapText="1"/>
    </xf>
    <xf numFmtId="0" fontId="17" fillId="0" borderId="5" xfId="0" applyFont="1" applyBorder="1"/>
    <xf numFmtId="0" fontId="16" fillId="5" borderId="80" xfId="0" applyFont="1" applyFill="1" applyBorder="1" applyAlignment="1">
      <alignment vertical="top" wrapText="1"/>
    </xf>
    <xf numFmtId="0" fontId="16" fillId="5" borderId="81" xfId="0" applyFont="1" applyFill="1" applyBorder="1" applyAlignment="1">
      <alignment vertical="top" wrapText="1"/>
    </xf>
    <xf numFmtId="0" fontId="16" fillId="5" borderId="100" xfId="0" applyFont="1" applyFill="1" applyBorder="1" applyAlignment="1">
      <alignment vertical="top" wrapText="1"/>
    </xf>
    <xf numFmtId="0" fontId="16" fillId="5" borderId="82" xfId="0" applyFont="1" applyFill="1" applyBorder="1" applyAlignment="1">
      <alignment vertical="top" wrapText="1"/>
    </xf>
    <xf numFmtId="0" fontId="17" fillId="0" borderId="0" xfId="0" applyFont="1" applyAlignment="1">
      <alignment vertical="top"/>
    </xf>
    <xf numFmtId="0" fontId="17" fillId="0" borderId="78" xfId="0" applyFont="1" applyBorder="1"/>
    <xf numFmtId="0" fontId="17" fillId="0" borderId="101" xfId="0" applyFont="1" applyBorder="1"/>
    <xf numFmtId="0" fontId="17" fillId="0" borderId="78" xfId="0" applyFont="1" applyBorder="1" applyAlignment="1">
      <alignment wrapText="1"/>
    </xf>
    <xf numFmtId="0" fontId="17" fillId="0" borderId="101" xfId="0" applyFont="1" applyBorder="1" applyAlignment="1">
      <alignment wrapText="1"/>
    </xf>
    <xf numFmtId="0" fontId="17" fillId="0" borderId="79" xfId="0" applyFont="1" applyBorder="1"/>
    <xf numFmtId="0" fontId="17" fillId="0" borderId="17" xfId="0" applyFont="1" applyBorder="1" applyAlignment="1">
      <alignment wrapText="1"/>
    </xf>
    <xf numFmtId="0" fontId="17" fillId="0" borderId="15" xfId="0" applyFont="1" applyBorder="1"/>
    <xf numFmtId="0" fontId="17" fillId="0" borderId="58" xfId="0" applyFont="1" applyBorder="1"/>
    <xf numFmtId="0" fontId="17" fillId="0" borderId="58" xfId="0" applyFont="1" applyBorder="1" applyAlignment="1">
      <alignment wrapText="1"/>
    </xf>
    <xf numFmtId="0" fontId="17" fillId="0" borderId="69" xfId="0" applyFont="1" applyBorder="1"/>
    <xf numFmtId="0" fontId="17" fillId="0" borderId="0" xfId="0" applyFont="1" applyAlignment="1">
      <alignment wrapText="1"/>
    </xf>
    <xf numFmtId="164" fontId="18" fillId="6" borderId="80" xfId="0" applyNumberFormat="1" applyFont="1" applyFill="1" applyBorder="1" applyAlignment="1" applyProtection="1">
      <alignment horizontal="center" vertical="center"/>
      <protection hidden="1"/>
    </xf>
    <xf numFmtId="164" fontId="18" fillId="6" borderId="81" xfId="0" applyNumberFormat="1" applyFont="1" applyFill="1" applyBorder="1" applyAlignment="1" applyProtection="1">
      <alignment horizontal="center" vertical="center"/>
      <protection hidden="1"/>
    </xf>
    <xf numFmtId="0" fontId="17" fillId="6" borderId="83" xfId="0" applyFont="1" applyFill="1" applyBorder="1"/>
    <xf numFmtId="0" fontId="17" fillId="6" borderId="84" xfId="0" applyFont="1" applyFill="1" applyBorder="1"/>
    <xf numFmtId="0" fontId="17" fillId="6" borderId="91" xfId="0" applyFont="1" applyFill="1" applyBorder="1"/>
    <xf numFmtId="0" fontId="17" fillId="0" borderId="85" xfId="0" applyFont="1" applyBorder="1"/>
    <xf numFmtId="0" fontId="17" fillId="6" borderId="85" xfId="0" applyFont="1" applyFill="1" applyBorder="1"/>
    <xf numFmtId="10" fontId="17" fillId="0" borderId="0" xfId="0" applyNumberFormat="1" applyFont="1"/>
    <xf numFmtId="0" fontId="17" fillId="6" borderId="87" xfId="0" applyFont="1" applyFill="1" applyBorder="1"/>
    <xf numFmtId="0" fontId="17" fillId="6" borderId="88" xfId="0" applyFont="1" applyFill="1" applyBorder="1"/>
    <xf numFmtId="4" fontId="17" fillId="6" borderId="88" xfId="0" applyNumberFormat="1" applyFont="1" applyFill="1" applyBorder="1"/>
    <xf numFmtId="0" fontId="17" fillId="0" borderId="84" xfId="0" applyFont="1" applyBorder="1"/>
    <xf numFmtId="1" fontId="17" fillId="0" borderId="0" xfId="0" applyNumberFormat="1" applyFont="1"/>
    <xf numFmtId="2" fontId="17" fillId="0" borderId="0" xfId="0" applyNumberFormat="1" applyFont="1"/>
    <xf numFmtId="10" fontId="17" fillId="6" borderId="0" xfId="0" applyNumberFormat="1" applyFont="1" applyFill="1"/>
    <xf numFmtId="0" fontId="17" fillId="6" borderId="87" xfId="0" applyFont="1" applyFill="1" applyBorder="1" applyAlignment="1">
      <alignment horizontal="center" vertical="center"/>
    </xf>
    <xf numFmtId="2" fontId="17" fillId="6" borderId="0" xfId="0" applyNumberFormat="1" applyFont="1" applyFill="1"/>
    <xf numFmtId="3" fontId="17" fillId="0" borderId="0" xfId="0" applyNumberFormat="1" applyFont="1"/>
    <xf numFmtId="0" fontId="17" fillId="4" borderId="0" xfId="0" applyFont="1" applyFill="1"/>
    <xf numFmtId="2" fontId="17" fillId="0" borderId="84" xfId="0" applyNumberFormat="1" applyFont="1" applyBorder="1"/>
    <xf numFmtId="2" fontId="17" fillId="0" borderId="88" xfId="0" applyNumberFormat="1" applyFont="1" applyBorder="1"/>
    <xf numFmtId="0" fontId="16" fillId="0" borderId="0" xfId="0" applyFont="1"/>
    <xf numFmtId="0" fontId="17" fillId="14" borderId="0" xfId="0" applyFont="1" applyFill="1"/>
    <xf numFmtId="0" fontId="16" fillId="14" borderId="0" xfId="0" applyFont="1" applyFill="1"/>
    <xf numFmtId="0" fontId="17" fillId="15" borderId="0" xfId="0" applyFont="1" applyFill="1"/>
    <xf numFmtId="0" fontId="16" fillId="15" borderId="0" xfId="0" applyFont="1" applyFill="1"/>
    <xf numFmtId="0" fontId="17" fillId="13" borderId="0" xfId="0" applyFont="1" applyFill="1"/>
    <xf numFmtId="0" fontId="16" fillId="13" borderId="0" xfId="0" applyFont="1" applyFill="1"/>
    <xf numFmtId="0" fontId="17" fillId="16" borderId="0" xfId="0" applyFont="1" applyFill="1"/>
    <xf numFmtId="0" fontId="16" fillId="16" borderId="0" xfId="0" applyFont="1" applyFill="1"/>
    <xf numFmtId="0" fontId="17" fillId="12" borderId="76" xfId="0" applyFont="1" applyFill="1" applyBorder="1"/>
    <xf numFmtId="0" fontId="17" fillId="12" borderId="49" xfId="0" applyFont="1" applyFill="1" applyBorder="1"/>
    <xf numFmtId="0" fontId="17" fillId="12" borderId="46" xfId="0" applyFont="1" applyFill="1" applyBorder="1"/>
    <xf numFmtId="0" fontId="21" fillId="0" borderId="9" xfId="0" applyFont="1" applyBorder="1" applyAlignment="1" applyProtection="1">
      <alignment horizontal="center"/>
      <protection hidden="1"/>
    </xf>
    <xf numFmtId="0" fontId="21" fillId="0" borderId="17" xfId="0" applyFont="1" applyBorder="1" applyAlignment="1" applyProtection="1">
      <alignment horizontal="center"/>
      <protection hidden="1"/>
    </xf>
    <xf numFmtId="0" fontId="21" fillId="0" borderId="17" xfId="0" applyFont="1" applyBorder="1" applyAlignment="1" applyProtection="1">
      <alignment horizontal="left"/>
      <protection hidden="1"/>
    </xf>
    <xf numFmtId="4" fontId="17" fillId="12" borderId="17" xfId="0" applyNumberFormat="1" applyFont="1" applyFill="1" applyBorder="1"/>
    <xf numFmtId="4" fontId="17" fillId="12" borderId="46" xfId="0" applyNumberFormat="1" applyFont="1" applyFill="1" applyBorder="1"/>
    <xf numFmtId="0" fontId="17" fillId="0" borderId="16" xfId="0" applyFont="1" applyBorder="1"/>
    <xf numFmtId="4" fontId="17" fillId="12" borderId="77" xfId="0" applyNumberFormat="1" applyFont="1" applyFill="1" applyBorder="1"/>
    <xf numFmtId="0" fontId="21" fillId="0" borderId="0" xfId="0" applyFont="1" applyAlignment="1" applyProtection="1">
      <alignment horizontal="center"/>
      <protection hidden="1"/>
    </xf>
    <xf numFmtId="0" fontId="21" fillId="0" borderId="0" xfId="0" applyFont="1" applyAlignment="1" applyProtection="1">
      <alignment horizontal="left"/>
      <protection hidden="1"/>
    </xf>
    <xf numFmtId="0" fontId="21" fillId="9" borderId="0" xfId="0" applyFont="1" applyFill="1" applyAlignment="1" applyProtection="1">
      <alignment horizontal="center" vertical="center" wrapText="1"/>
      <protection hidden="1"/>
    </xf>
    <xf numFmtId="0" fontId="26" fillId="0" borderId="5" xfId="0" applyFont="1" applyBorder="1" applyAlignment="1">
      <alignment vertical="top" wrapText="1"/>
    </xf>
    <xf numFmtId="0" fontId="26" fillId="0" borderId="0" xfId="0" applyFont="1" applyAlignment="1">
      <alignment vertical="top"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xf numFmtId="0" fontId="25" fillId="0" borderId="15" xfId="0" applyFont="1" applyBorder="1" applyAlignment="1">
      <alignment horizontal="center"/>
    </xf>
    <xf numFmtId="0" fontId="25" fillId="0" borderId="16" xfId="0" applyFont="1" applyBorder="1"/>
    <xf numFmtId="168" fontId="26" fillId="10" borderId="15" xfId="0" applyNumberFormat="1" applyFont="1" applyFill="1" applyBorder="1" applyAlignment="1" applyProtection="1">
      <alignment horizontal="center"/>
      <protection locked="0"/>
    </xf>
    <xf numFmtId="0" fontId="26" fillId="0" borderId="5" xfId="0" applyFont="1" applyBorder="1"/>
    <xf numFmtId="0" fontId="26" fillId="0" borderId="1" xfId="0" applyFont="1" applyBorder="1"/>
    <xf numFmtId="0" fontId="25" fillId="0" borderId="34" xfId="0" applyFont="1" applyBorder="1" applyAlignment="1">
      <alignment horizontal="center" wrapText="1"/>
    </xf>
    <xf numFmtId="2" fontId="26" fillId="0" borderId="34" xfId="0" applyNumberFormat="1" applyFont="1" applyBorder="1" applyAlignment="1">
      <alignment horizontal="center" vertical="center"/>
    </xf>
    <xf numFmtId="0" fontId="21" fillId="0" borderId="35" xfId="0" applyFont="1" applyBorder="1" applyProtection="1">
      <protection hidden="1"/>
    </xf>
    <xf numFmtId="0" fontId="21" fillId="0" borderId="26" xfId="0" applyFont="1" applyBorder="1" applyProtection="1">
      <protection hidden="1"/>
    </xf>
    <xf numFmtId="0" fontId="17" fillId="0" borderId="0" xfId="0" applyFont="1" applyAlignment="1">
      <alignment horizontal="left" vertical="center" wrapText="1"/>
    </xf>
    <xf numFmtId="0" fontId="17" fillId="0" borderId="17" xfId="0" applyFont="1" applyBorder="1" applyAlignment="1">
      <alignment vertical="center"/>
    </xf>
    <xf numFmtId="6" fontId="17" fillId="0" borderId="0" xfId="0" applyNumberFormat="1" applyFont="1"/>
    <xf numFmtId="165" fontId="17" fillId="0" borderId="0" xfId="0" applyNumberFormat="1" applyFont="1"/>
    <xf numFmtId="176" fontId="19" fillId="0" borderId="0" xfId="9" applyNumberFormat="1" applyFont="1"/>
    <xf numFmtId="176" fontId="19" fillId="0" borderId="0" xfId="9" applyNumberFormat="1" applyFont="1" applyProtection="1">
      <protection locked="0"/>
    </xf>
    <xf numFmtId="0" fontId="17" fillId="0" borderId="78" xfId="0" applyFont="1" applyBorder="1" applyAlignment="1">
      <alignment vertical="top" wrapText="1"/>
    </xf>
    <xf numFmtId="0" fontId="19" fillId="0" borderId="0" xfId="10" quotePrefix="1" applyNumberFormat="1" applyFont="1" applyProtection="1">
      <protection locked="0"/>
    </xf>
    <xf numFmtId="176" fontId="19" fillId="0" borderId="0" xfId="9" applyNumberFormat="1" applyFont="1" applyFill="1"/>
    <xf numFmtId="0" fontId="17" fillId="0" borderId="78" xfId="0" applyFont="1" applyBorder="1" applyAlignment="1">
      <alignment horizontal="left" wrapText="1"/>
    </xf>
    <xf numFmtId="0" fontId="16" fillId="17" borderId="108" xfId="0" applyFont="1" applyFill="1" applyBorder="1" applyAlignment="1">
      <alignment horizontal="center"/>
    </xf>
    <xf numFmtId="0" fontId="16" fillId="17" borderId="108" xfId="0" applyFont="1" applyFill="1" applyBorder="1" applyAlignment="1">
      <alignment horizontal="center" wrapText="1"/>
    </xf>
    <xf numFmtId="175" fontId="17" fillId="0" borderId="0" xfId="0" applyNumberFormat="1" applyFont="1"/>
    <xf numFmtId="4" fontId="17" fillId="0" borderId="0" xfId="0" applyNumberFormat="1" applyFont="1"/>
    <xf numFmtId="0" fontId="37" fillId="17" borderId="57" xfId="0" applyFont="1" applyFill="1" applyBorder="1" applyAlignment="1">
      <alignment horizontal="center" wrapText="1"/>
    </xf>
    <xf numFmtId="0" fontId="37" fillId="17" borderId="0" xfId="0" applyFont="1" applyFill="1" applyAlignment="1">
      <alignment horizontal="center" wrapText="1"/>
    </xf>
    <xf numFmtId="0" fontId="33" fillId="0" borderId="85" xfId="0" applyFont="1" applyBorder="1"/>
    <xf numFmtId="0" fontId="33" fillId="6" borderId="85" xfId="0" applyFont="1" applyFill="1" applyBorder="1"/>
    <xf numFmtId="0" fontId="33" fillId="6" borderId="87" xfId="0" applyFont="1" applyFill="1" applyBorder="1"/>
    <xf numFmtId="3" fontId="38" fillId="0" borderId="0" xfId="0" applyNumberFormat="1" applyFont="1"/>
    <xf numFmtId="0" fontId="38" fillId="4" borderId="17" xfId="1" applyFont="1" applyFill="1" applyBorder="1" applyProtection="1">
      <protection hidden="1"/>
    </xf>
    <xf numFmtId="0" fontId="38" fillId="2" borderId="17" xfId="1" applyFont="1" applyFill="1" applyBorder="1" applyAlignment="1" applyProtection="1">
      <alignment vertical="center" wrapText="1"/>
      <protection locked="0" hidden="1"/>
    </xf>
    <xf numFmtId="0" fontId="13" fillId="0" borderId="0" xfId="0" applyFont="1"/>
    <xf numFmtId="3" fontId="17" fillId="18" borderId="17" xfId="0" applyNumberFormat="1" applyFont="1" applyFill="1" applyBorder="1"/>
    <xf numFmtId="3" fontId="17" fillId="4" borderId="17" xfId="0" applyNumberFormat="1" applyFont="1" applyFill="1" applyBorder="1"/>
    <xf numFmtId="0" fontId="17" fillId="4" borderId="17" xfId="0" applyFont="1" applyFill="1" applyBorder="1"/>
    <xf numFmtId="164" fontId="18" fillId="18" borderId="3" xfId="0" applyNumberFormat="1" applyFont="1" applyFill="1" applyBorder="1" applyAlignment="1" applyProtection="1">
      <alignment horizontal="center" vertical="center"/>
      <protection hidden="1"/>
    </xf>
    <xf numFmtId="3" fontId="19" fillId="15" borderId="15" xfId="0" applyNumberFormat="1" applyFont="1" applyFill="1" applyBorder="1" applyProtection="1">
      <protection locked="0"/>
    </xf>
    <xf numFmtId="14" fontId="17" fillId="13" borderId="17" xfId="0" applyNumberFormat="1" applyFont="1" applyFill="1" applyBorder="1"/>
    <xf numFmtId="6" fontId="17" fillId="13" borderId="0" xfId="0" applyNumberFormat="1" applyFont="1" applyFill="1"/>
    <xf numFmtId="6" fontId="17" fillId="0" borderId="0" xfId="0" applyNumberFormat="1" applyFont="1" applyAlignment="1">
      <alignment horizontal="right"/>
    </xf>
    <xf numFmtId="0" fontId="33" fillId="6" borderId="84" xfId="0" applyFont="1" applyFill="1" applyBorder="1"/>
    <xf numFmtId="3" fontId="21" fillId="0" borderId="0" xfId="0" applyNumberFormat="1" applyFont="1"/>
    <xf numFmtId="0" fontId="16" fillId="6" borderId="17" xfId="0" applyFont="1" applyFill="1" applyBorder="1"/>
    <xf numFmtId="0" fontId="17" fillId="6" borderId="71" xfId="0" applyFont="1" applyFill="1" applyBorder="1"/>
    <xf numFmtId="0" fontId="17" fillId="0" borderId="47" xfId="0" applyFont="1" applyBorder="1"/>
    <xf numFmtId="0" fontId="17" fillId="0" borderId="71" xfId="0" applyFont="1" applyBorder="1" applyAlignment="1">
      <alignment vertical="center" wrapText="1"/>
    </xf>
    <xf numFmtId="0" fontId="17" fillId="0" borderId="47" xfId="0" applyFont="1" applyBorder="1" applyAlignment="1">
      <alignment vertical="center" wrapText="1"/>
    </xf>
    <xf numFmtId="0" fontId="16" fillId="6" borderId="71" xfId="0" applyFont="1" applyFill="1" applyBorder="1" applyAlignment="1">
      <alignment vertical="center" wrapText="1"/>
    </xf>
    <xf numFmtId="0" fontId="16" fillId="6" borderId="47" xfId="0" applyFont="1" applyFill="1" applyBorder="1" applyAlignment="1">
      <alignment vertical="center" wrapText="1"/>
    </xf>
    <xf numFmtId="0" fontId="7" fillId="0" borderId="92" xfId="4" applyBorder="1">
      <alignment horizontal="left" vertical="center"/>
    </xf>
    <xf numFmtId="0" fontId="7" fillId="0" borderId="93" xfId="4" applyBorder="1">
      <alignment horizontal="left" vertical="center"/>
    </xf>
    <xf numFmtId="0" fontId="2" fillId="0" borderId="92" xfId="6" applyBorder="1" applyAlignment="1">
      <alignment horizontal="center" vertical="center"/>
    </xf>
    <xf numFmtId="0" fontId="2" fillId="0" borderId="93" xfId="6" applyBorder="1" applyAlignment="1">
      <alignment horizontal="center" vertical="center"/>
    </xf>
    <xf numFmtId="0" fontId="8" fillId="0" borderId="29" xfId="7">
      <alignment horizontal="left" vertical="center"/>
    </xf>
    <xf numFmtId="0" fontId="0" fillId="2" borderId="0" xfId="0" applyFill="1"/>
    <xf numFmtId="0" fontId="7" fillId="0" borderId="0" xfId="4" applyBorder="1">
      <alignment horizontal="left" vertical="center"/>
    </xf>
    <xf numFmtId="0" fontId="7" fillId="0" borderId="28" xfId="4">
      <alignment horizontal="left" vertical="center"/>
    </xf>
    <xf numFmtId="0" fontId="2" fillId="0" borderId="0" xfId="6" applyBorder="1" applyAlignment="1">
      <alignment horizontal="center" vertical="center"/>
    </xf>
    <xf numFmtId="0" fontId="2" fillId="0" borderId="28" xfId="6" applyAlignment="1">
      <alignment horizontal="center" vertical="center"/>
    </xf>
    <xf numFmtId="0" fontId="2" fillId="7" borderId="92" xfId="5" applyBorder="1" applyAlignment="1">
      <alignment horizontal="center" vertical="center"/>
    </xf>
    <xf numFmtId="0" fontId="2" fillId="7" borderId="28" xfId="5" applyAlignment="1">
      <alignment horizontal="center" vertical="center"/>
    </xf>
    <xf numFmtId="0" fontId="2" fillId="7" borderId="0" xfId="5" applyBorder="1" applyAlignment="1">
      <alignment horizontal="center" vertical="center"/>
    </xf>
    <xf numFmtId="0" fontId="2" fillId="0" borderId="24" xfId="6" applyBorder="1" applyAlignment="1">
      <alignment horizontal="center" vertical="center"/>
    </xf>
    <xf numFmtId="0" fontId="2" fillId="7" borderId="94" xfId="5" applyBorder="1" applyAlignment="1">
      <alignment horizontal="center" vertical="center"/>
    </xf>
    <xf numFmtId="0" fontId="2" fillId="7" borderId="95" xfId="5" applyBorder="1" applyAlignment="1">
      <alignment horizontal="center" vertical="center"/>
    </xf>
    <xf numFmtId="0" fontId="7" fillId="0" borderId="102" xfId="4" applyBorder="1">
      <alignment horizontal="left" vertical="center"/>
    </xf>
    <xf numFmtId="0" fontId="7" fillId="0" borderId="105" xfId="4" applyBorder="1">
      <alignment horizontal="left" vertical="center"/>
    </xf>
    <xf numFmtId="0" fontId="2" fillId="0" borderId="2" xfId="6" applyBorder="1" applyAlignment="1">
      <alignment horizontal="center" vertical="center"/>
    </xf>
    <xf numFmtId="0" fontId="7" fillId="0" borderId="95" xfId="4" applyBorder="1">
      <alignment horizontal="left" vertical="center"/>
    </xf>
    <xf numFmtId="0" fontId="16" fillId="6" borderId="31" xfId="0" applyFont="1" applyFill="1" applyBorder="1" applyAlignment="1">
      <alignment horizontal="justify" vertical="center"/>
    </xf>
    <xf numFmtId="0" fontId="17" fillId="0" borderId="32" xfId="0" applyFont="1" applyBorder="1"/>
    <xf numFmtId="0" fontId="17" fillId="0" borderId="33" xfId="0" applyFont="1" applyBorder="1"/>
    <xf numFmtId="0" fontId="16" fillId="6" borderId="37" xfId="0" applyFont="1" applyFill="1" applyBorder="1" applyAlignment="1">
      <alignment horizontal="left" vertical="center" wrapText="1"/>
    </xf>
    <xf numFmtId="0" fontId="16" fillId="6" borderId="36" xfId="0" applyFont="1" applyFill="1" applyBorder="1" applyAlignment="1">
      <alignment horizontal="left" vertical="center" wrapText="1"/>
    </xf>
    <xf numFmtId="0" fontId="16" fillId="6" borderId="37" xfId="0" applyFont="1" applyFill="1" applyBorder="1" applyAlignment="1">
      <alignment horizontal="center" vertical="center" wrapText="1"/>
    </xf>
    <xf numFmtId="0" fontId="16" fillId="6" borderId="36" xfId="0" applyFont="1" applyFill="1" applyBorder="1" applyAlignment="1">
      <alignment horizontal="center" vertical="center" wrapText="1"/>
    </xf>
    <xf numFmtId="0" fontId="17" fillId="0" borderId="0" xfId="0" applyFont="1" applyAlignment="1">
      <alignment horizontal="left" vertical="center" wrapText="1"/>
    </xf>
    <xf numFmtId="0" fontId="17" fillId="0" borderId="0" xfId="0" applyFont="1"/>
    <xf numFmtId="0" fontId="17" fillId="0" borderId="0" xfId="0" applyFont="1" applyAlignment="1">
      <alignment wrapText="1"/>
    </xf>
    <xf numFmtId="0" fontId="16" fillId="6" borderId="38" xfId="0" applyFont="1" applyFill="1" applyBorder="1" applyAlignment="1">
      <alignment horizontal="justify" vertical="center"/>
    </xf>
    <xf numFmtId="0" fontId="17" fillId="0" borderId="91" xfId="0" applyFont="1" applyBorder="1"/>
    <xf numFmtId="0" fontId="17" fillId="0" borderId="90" xfId="0" applyFont="1" applyBorder="1"/>
    <xf numFmtId="0" fontId="17" fillId="0" borderId="5" xfId="0" applyFont="1" applyBorder="1" applyAlignment="1">
      <alignment horizontal="justify" vertical="center"/>
    </xf>
    <xf numFmtId="0" fontId="17" fillId="0" borderId="1" xfId="0" applyFont="1" applyBorder="1"/>
    <xf numFmtId="0" fontId="16" fillId="6" borderId="5" xfId="0" applyFont="1" applyFill="1" applyBorder="1" applyAlignment="1">
      <alignment horizontal="justify" vertical="center"/>
    </xf>
    <xf numFmtId="0" fontId="17" fillId="0" borderId="35" xfId="0" applyFont="1" applyBorder="1" applyAlignment="1">
      <alignment horizontal="justify" vertical="center"/>
    </xf>
    <xf numFmtId="0" fontId="17" fillId="0" borderId="2" xfId="0" applyFont="1" applyBorder="1"/>
    <xf numFmtId="0" fontId="17" fillId="0" borderId="26" xfId="0" applyFont="1" applyBorder="1"/>
    <xf numFmtId="0" fontId="17" fillId="0" borderId="5" xfId="0" applyFont="1" applyBorder="1" applyAlignment="1">
      <alignment horizontal="left" vertical="center" wrapText="1"/>
    </xf>
    <xf numFmtId="0" fontId="17" fillId="0" borderId="38" xfId="0" applyFont="1" applyBorder="1" applyAlignment="1">
      <alignment horizontal="left" vertical="center" wrapText="1"/>
    </xf>
    <xf numFmtId="0" fontId="17" fillId="0" borderId="35" xfId="0" applyFont="1" applyBorder="1" applyAlignment="1">
      <alignment horizontal="left" vertical="center" wrapText="1"/>
    </xf>
    <xf numFmtId="0" fontId="17" fillId="0" borderId="90" xfId="0" applyFont="1" applyBorder="1" applyAlignment="1">
      <alignment horizontal="left" vertical="center" wrapText="1"/>
    </xf>
    <xf numFmtId="0" fontId="17" fillId="0" borderId="26" xfId="0" applyFont="1" applyBorder="1" applyAlignment="1">
      <alignment horizontal="left" vertical="center" wrapText="1"/>
    </xf>
    <xf numFmtId="0" fontId="21" fillId="9" borderId="54" xfId="0" applyFont="1" applyFill="1" applyBorder="1" applyAlignment="1">
      <alignment horizontal="center" textRotation="90" wrapText="1"/>
    </xf>
    <xf numFmtId="0" fontId="21" fillId="9" borderId="57" xfId="0" applyFont="1" applyFill="1" applyBorder="1" applyAlignment="1">
      <alignment horizontal="center" textRotation="90" wrapText="1"/>
    </xf>
    <xf numFmtId="0" fontId="21" fillId="9" borderId="37" xfId="0" applyFont="1" applyFill="1" applyBorder="1" applyAlignment="1">
      <alignment horizontal="center" textRotation="90" wrapText="1"/>
    </xf>
    <xf numFmtId="0" fontId="21" fillId="9" borderId="42" xfId="0" applyFont="1" applyFill="1" applyBorder="1" applyAlignment="1">
      <alignment horizontal="center" textRotation="90" wrapText="1"/>
    </xf>
    <xf numFmtId="0" fontId="21" fillId="9" borderId="53" xfId="0" applyFont="1" applyFill="1" applyBorder="1" applyAlignment="1">
      <alignment horizontal="center" textRotation="90" wrapText="1"/>
    </xf>
    <xf numFmtId="0" fontId="21" fillId="9" borderId="56" xfId="0" applyFont="1" applyFill="1" applyBorder="1" applyAlignment="1">
      <alignment horizontal="center" textRotation="90" wrapText="1"/>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74" xfId="0" applyFont="1" applyBorder="1" applyAlignment="1">
      <alignment horizontal="center" vertical="center"/>
    </xf>
    <xf numFmtId="0" fontId="21" fillId="9" borderId="39" xfId="0" applyFont="1" applyFill="1" applyBorder="1" applyAlignment="1">
      <alignment horizontal="center" textRotation="90" wrapText="1"/>
    </xf>
    <xf numFmtId="0" fontId="21" fillId="9" borderId="43" xfId="0" applyFont="1" applyFill="1" applyBorder="1" applyAlignment="1">
      <alignment horizontal="center" textRotation="90" wrapText="1"/>
    </xf>
    <xf numFmtId="0" fontId="21" fillId="9" borderId="61" xfId="0" applyFont="1" applyFill="1" applyBorder="1" applyAlignment="1">
      <alignment horizontal="center" textRotation="90" wrapText="1"/>
    </xf>
    <xf numFmtId="0" fontId="16" fillId="5" borderId="17" xfId="0" applyFont="1" applyFill="1" applyBorder="1"/>
    <xf numFmtId="0" fontId="29" fillId="6" borderId="113" xfId="0" applyFont="1" applyFill="1" applyBorder="1" applyAlignment="1">
      <alignment horizontal="center" vertical="center" wrapText="1"/>
    </xf>
    <xf numFmtId="0" fontId="17" fillId="0" borderId="118" xfId="0" applyFont="1" applyBorder="1" applyAlignment="1">
      <alignment vertical="center"/>
    </xf>
    <xf numFmtId="0" fontId="16" fillId="6" borderId="110" xfId="0" applyFont="1" applyFill="1" applyBorder="1" applyAlignment="1">
      <alignment horizontal="center"/>
    </xf>
    <xf numFmtId="0" fontId="16" fillId="6" borderId="111" xfId="0" applyFont="1" applyFill="1" applyBorder="1" applyAlignment="1">
      <alignment horizontal="center"/>
    </xf>
    <xf numFmtId="0" fontId="16" fillId="6" borderId="112" xfId="0" applyFont="1" applyFill="1" applyBorder="1" applyAlignment="1">
      <alignment horizontal="center"/>
    </xf>
    <xf numFmtId="0" fontId="29" fillId="6" borderId="114" xfId="0" applyFont="1" applyFill="1" applyBorder="1" applyAlignment="1">
      <alignment horizontal="center"/>
    </xf>
    <xf numFmtId="0" fontId="17" fillId="6" borderId="115" xfId="0" applyFont="1" applyFill="1" applyBorder="1"/>
    <xf numFmtId="0" fontId="29" fillId="6" borderId="114" xfId="0" applyFont="1" applyFill="1" applyBorder="1" applyAlignment="1">
      <alignment horizontal="center" vertical="center" wrapText="1"/>
    </xf>
    <xf numFmtId="0" fontId="17" fillId="0" borderId="17" xfId="0" applyFont="1" applyBorder="1" applyAlignment="1">
      <alignment vertical="center"/>
    </xf>
    <xf numFmtId="0" fontId="29" fillId="6" borderId="116"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29" fillId="6" borderId="117" xfId="0" applyFont="1" applyFill="1" applyBorder="1" applyAlignment="1">
      <alignment horizontal="center" vertical="center" wrapText="1"/>
    </xf>
    <xf numFmtId="0" fontId="17" fillId="0" borderId="119" xfId="0" applyFont="1" applyBorder="1" applyAlignment="1">
      <alignment vertical="center"/>
    </xf>
    <xf numFmtId="0" fontId="24" fillId="0" borderId="0" xfId="0" applyFont="1" applyAlignment="1" applyProtection="1">
      <alignment horizontal="left" vertical="center" wrapText="1"/>
      <protection hidden="1"/>
    </xf>
    <xf numFmtId="0" fontId="24" fillId="0" borderId="32" xfId="0" applyFont="1" applyBorder="1" applyAlignment="1" applyProtection="1">
      <alignment horizontal="left" vertical="center" wrapText="1"/>
      <protection hidden="1"/>
    </xf>
    <xf numFmtId="0" fontId="24" fillId="0" borderId="33" xfId="0" applyFont="1" applyBorder="1" applyAlignment="1" applyProtection="1">
      <alignment horizontal="left" vertical="center" wrapText="1"/>
      <protection hidden="1"/>
    </xf>
    <xf numFmtId="0" fontId="17" fillId="0" borderId="80" xfId="0" applyFont="1" applyBorder="1" applyAlignment="1">
      <alignment vertical="top"/>
    </xf>
    <xf numFmtId="0" fontId="17" fillId="0" borderId="43" xfId="0" applyFont="1" applyBorder="1" applyAlignment="1">
      <alignment vertical="top"/>
    </xf>
    <xf numFmtId="0" fontId="17" fillId="0" borderId="61" xfId="0" applyFont="1" applyBorder="1" applyAlignment="1">
      <alignment vertical="top"/>
    </xf>
    <xf numFmtId="0" fontId="17" fillId="0" borderId="81" xfId="0" applyFont="1" applyBorder="1" applyAlignment="1">
      <alignment vertical="top"/>
    </xf>
    <xf numFmtId="0" fontId="17" fillId="0" borderId="56" xfId="0" applyFont="1" applyBorder="1" applyAlignment="1">
      <alignment vertical="top"/>
    </xf>
    <xf numFmtId="0" fontId="17" fillId="0" borderId="22" xfId="0" applyFont="1" applyBorder="1" applyAlignment="1">
      <alignment vertical="top"/>
    </xf>
    <xf numFmtId="14" fontId="17" fillId="0" borderId="81" xfId="0" applyNumberFormat="1" applyFont="1" applyBorder="1" applyAlignment="1">
      <alignment vertical="top"/>
    </xf>
    <xf numFmtId="0" fontId="17" fillId="0" borderId="80" xfId="0" applyFont="1" applyBorder="1" applyAlignment="1">
      <alignment vertical="top" wrapText="1"/>
    </xf>
    <xf numFmtId="0" fontId="17" fillId="0" borderId="43" xfId="0" applyFont="1" applyBorder="1" applyAlignment="1">
      <alignment vertical="top" wrapText="1"/>
    </xf>
    <xf numFmtId="0" fontId="17" fillId="0" borderId="61" xfId="0" applyFont="1" applyBorder="1" applyAlignment="1">
      <alignment vertical="top" wrapText="1"/>
    </xf>
    <xf numFmtId="0" fontId="34" fillId="0" borderId="56" xfId="0" applyFont="1" applyBorder="1" applyAlignment="1">
      <alignment vertical="top"/>
    </xf>
    <xf numFmtId="0" fontId="34" fillId="0" borderId="22" xfId="0" applyFont="1" applyBorder="1" applyAlignment="1">
      <alignment vertical="top"/>
    </xf>
    <xf numFmtId="14" fontId="17" fillId="0" borderId="81" xfId="0" applyNumberFormat="1" applyFont="1" applyBorder="1" applyAlignment="1">
      <alignment horizontal="center" vertical="top"/>
    </xf>
    <xf numFmtId="0" fontId="17" fillId="0" borderId="56" xfId="0" applyFont="1" applyBorder="1" applyAlignment="1">
      <alignment horizontal="center" vertical="top"/>
    </xf>
    <xf numFmtId="0" fontId="17" fillId="0" borderId="22" xfId="0" applyFont="1" applyBorder="1" applyAlignment="1">
      <alignment horizontal="center" vertical="top"/>
    </xf>
    <xf numFmtId="0" fontId="17" fillId="6" borderId="83" xfId="0" applyFont="1" applyFill="1" applyBorder="1" applyAlignment="1">
      <alignment horizontal="center" vertical="center"/>
    </xf>
    <xf numFmtId="0" fontId="17" fillId="6" borderId="85" xfId="0" applyFont="1" applyFill="1" applyBorder="1" applyAlignment="1">
      <alignment horizontal="center" vertical="center"/>
    </xf>
    <xf numFmtId="0" fontId="26" fillId="0" borderId="38" xfId="0" applyFont="1" applyBorder="1" applyAlignment="1">
      <alignment horizontal="left" vertical="top" wrapText="1"/>
    </xf>
    <xf numFmtId="0" fontId="17" fillId="0" borderId="75" xfId="0" applyFont="1" applyBorder="1" applyAlignment="1">
      <alignment horizontal="left" vertical="top" wrapText="1"/>
    </xf>
    <xf numFmtId="0" fontId="17" fillId="0" borderId="5" xfId="0" applyFont="1" applyBorder="1" applyAlignment="1">
      <alignment horizontal="left" vertical="top" wrapText="1"/>
    </xf>
    <xf numFmtId="0" fontId="17" fillId="0" borderId="1" xfId="0" applyFont="1" applyBorder="1" applyAlignment="1">
      <alignment horizontal="left" vertical="top" wrapText="1"/>
    </xf>
    <xf numFmtId="0" fontId="17" fillId="0" borderId="35" xfId="0" applyFont="1" applyBorder="1" applyAlignment="1">
      <alignment horizontal="left" vertical="top" wrapText="1"/>
    </xf>
    <xf numFmtId="0" fontId="17" fillId="0" borderId="26" xfId="0" applyFont="1" applyBorder="1" applyAlignment="1">
      <alignment horizontal="left" vertical="top" wrapText="1"/>
    </xf>
    <xf numFmtId="0" fontId="25" fillId="0" borderId="38" xfId="0" applyFont="1" applyBorder="1" applyAlignment="1">
      <alignment horizontal="center" vertical="center" wrapText="1"/>
    </xf>
    <xf numFmtId="0" fontId="17" fillId="0" borderId="75" xfId="0" applyFont="1" applyBorder="1" applyAlignment="1">
      <alignment horizontal="center" vertical="center" wrapText="1"/>
    </xf>
    <xf numFmtId="0" fontId="25"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25" fillId="0" borderId="5" xfId="0" applyFont="1" applyBorder="1" applyAlignment="1">
      <alignment horizontal="center" vertical="center"/>
    </xf>
    <xf numFmtId="0" fontId="17" fillId="0" borderId="1" xfId="0" applyFont="1" applyBorder="1" applyAlignment="1">
      <alignment horizontal="center" vertical="center"/>
    </xf>
  </cellXfs>
  <cellStyles count="11">
    <cellStyle name="Comma" xfId="9" builtinId="3"/>
    <cellStyle name="CT Table Bold Head" xfId="3" xr:uid="{00000000-0005-0000-0000-000001000000}"/>
    <cellStyle name="CT Table row" xfId="6" xr:uid="{00000000-0005-0000-0000-000002000000}"/>
    <cellStyle name="CT Table row 20%" xfId="5" xr:uid="{00000000-0005-0000-0000-000003000000}"/>
    <cellStyle name="CT Table row footer" xfId="7" xr:uid="{00000000-0005-0000-0000-000004000000}"/>
    <cellStyle name="CT Table subhead" xfId="4" xr:uid="{00000000-0005-0000-0000-000005000000}"/>
    <cellStyle name="Head1" xfId="2" xr:uid="{00000000-0005-0000-0000-000006000000}"/>
    <cellStyle name="Normal" xfId="0" builtinId="0"/>
    <cellStyle name="Normal_Copy of Construction_FM-EM-04_EKPI_Data_Collection_Register" xfId="8" xr:uid="{00000000-0005-0000-0000-000008000000}"/>
    <cellStyle name="Normal_TO1332 CSCCI" xfId="1" xr:uid="{00000000-0005-0000-0000-000009000000}"/>
    <cellStyle name="Per cent" xfId="10" builtinId="5"/>
  </cellStyles>
  <dxfs count="35">
    <dxf>
      <fill>
        <patternFill>
          <bgColor rgb="FFFF990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FF9900"/>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indexed="13"/>
        </patternFill>
      </fill>
    </dxf>
    <dxf>
      <font>
        <condense val="0"/>
        <extend val="0"/>
        <color indexed="10"/>
      </font>
    </dxf>
    <dxf>
      <font>
        <condense val="0"/>
        <extend val="0"/>
        <color indexed="57"/>
      </font>
    </dxf>
    <dxf>
      <fill>
        <patternFill>
          <bgColor rgb="FF00B050"/>
        </patternFill>
      </fill>
    </dxf>
    <dxf>
      <fill>
        <patternFill>
          <bgColor rgb="FFFF0000"/>
        </patternFill>
      </fill>
    </dxf>
    <dxf>
      <fill>
        <patternFill>
          <bgColor rgb="FF00B050"/>
        </patternFill>
      </fill>
    </dxf>
    <dxf>
      <fill>
        <patternFill>
          <bgColor rgb="FFFF0000"/>
        </patternFill>
      </fill>
    </dxf>
    <dxf>
      <font>
        <strike val="0"/>
        <condense val="0"/>
        <extend val="0"/>
      </font>
      <fill>
        <patternFill>
          <bgColor indexed="13"/>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rgb="FF00B050"/>
        </patternFill>
      </fill>
    </dxf>
    <dxf>
      <font>
        <color theme="0" tint="-0.34998626667073579"/>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4.xml"/><Relationship Id="rId2" Type="http://schemas.openxmlformats.org/officeDocument/2006/relationships/worksheet" Target="worksheets/sheet2.xml"/><Relationship Id="rId16" Type="http://schemas.openxmlformats.org/officeDocument/2006/relationships/chartsheet" Target="chartsheets/sheet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hartsheet" Target="chartsheets/sheet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hartsheet" Target="chartsheets/sheet1.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Emissions - kg CO2 per £100k</a:t>
            </a:r>
          </a:p>
        </c:rich>
      </c:tx>
      <c:overlay val="0"/>
    </c:title>
    <c:autoTitleDeleted val="0"/>
    <c:plotArea>
      <c:layout>
        <c:manualLayout>
          <c:layoutTarget val="inner"/>
          <c:xMode val="edge"/>
          <c:yMode val="edge"/>
          <c:x val="6.999507031499945E-2"/>
          <c:y val="8.818407131486955E-2"/>
          <c:w val="0.74758204923163729"/>
          <c:h val="0.83378148111743167"/>
        </c:manualLayout>
      </c:layout>
      <c:barChart>
        <c:barDir val="col"/>
        <c:grouping val="clustered"/>
        <c:varyColors val="0"/>
        <c:ser>
          <c:idx val="0"/>
          <c:order val="0"/>
          <c:tx>
            <c:strRef>
              <c:f>'1. Usage Info'!$A$85:$C$85</c:f>
              <c:strCache>
                <c:ptCount val="3"/>
                <c:pt idx="0">
                  <c:v>Total Monthly Emissions Kg CO2/£100k</c:v>
                </c:pt>
                <c:pt idx="2">
                  <c:v>kg CO2/£100k</c:v>
                </c:pt>
              </c:strCache>
            </c:strRef>
          </c:tx>
          <c:invertIfNegative val="0"/>
          <c:cat>
            <c:numRef>
              <c:f>'1. Usage Info'!$I$1:$AC$1</c:f>
              <c:numCache>
                <c:formatCode>mmm\ yy</c:formatCode>
                <c:ptCount val="21"/>
                <c:pt idx="0">
                  <c:v>45200</c:v>
                </c:pt>
                <c:pt idx="1">
                  <c:v>45231</c:v>
                </c:pt>
                <c:pt idx="2">
                  <c:v>45261</c:v>
                </c:pt>
                <c:pt idx="3">
                  <c:v>45292</c:v>
                </c:pt>
                <c:pt idx="4">
                  <c:v>45323</c:v>
                </c:pt>
                <c:pt idx="5">
                  <c:v>45352</c:v>
                </c:pt>
                <c:pt idx="6">
                  <c:v>45383</c:v>
                </c:pt>
                <c:pt idx="7">
                  <c:v>45413</c:v>
                </c:pt>
                <c:pt idx="8">
                  <c:v>45444</c:v>
                </c:pt>
                <c:pt idx="9">
                  <c:v>45474</c:v>
                </c:pt>
                <c:pt idx="10">
                  <c:v>45505</c:v>
                </c:pt>
                <c:pt idx="11">
                  <c:v>45536</c:v>
                </c:pt>
                <c:pt idx="12">
                  <c:v>45566</c:v>
                </c:pt>
                <c:pt idx="13">
                  <c:v>45597</c:v>
                </c:pt>
                <c:pt idx="14">
                  <c:v>45627</c:v>
                </c:pt>
                <c:pt idx="15">
                  <c:v>45658</c:v>
                </c:pt>
                <c:pt idx="16">
                  <c:v>45689</c:v>
                </c:pt>
                <c:pt idx="17">
                  <c:v>45717</c:v>
                </c:pt>
                <c:pt idx="18">
                  <c:v>45748</c:v>
                </c:pt>
                <c:pt idx="19">
                  <c:v>45778</c:v>
                </c:pt>
                <c:pt idx="20">
                  <c:v>45809</c:v>
                </c:pt>
              </c:numCache>
            </c:numRef>
          </c:cat>
          <c:val>
            <c:numRef>
              <c:f>'1. Usage Info'!$I$85:$AC$85</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114.90047017338368</c:v>
                </c:pt>
                <c:pt idx="14">
                  <c:v>164.03331185092847</c:v>
                </c:pt>
                <c:pt idx="15">
                  <c:v>135.04407800756451</c:v>
                </c:pt>
                <c:pt idx="16">
                  <c:v>154.13984421155206</c:v>
                </c:pt>
                <c:pt idx="17">
                  <c:v>190.55023684210525</c:v>
                </c:pt>
                <c:pt idx="18">
                  <c:v>195.55330827202584</c:v>
                </c:pt>
                <c:pt idx="19">
                  <c:v>210.31091125087352</c:v>
                </c:pt>
                <c:pt idx="20">
                  <c:v>220.99945228426395</c:v>
                </c:pt>
              </c:numCache>
            </c:numRef>
          </c:val>
          <c:extLst>
            <c:ext xmlns:c16="http://schemas.microsoft.com/office/drawing/2014/chart" uri="{C3380CC4-5D6E-409C-BE32-E72D297353CC}">
              <c16:uniqueId val="{00000000-1161-4F63-AE23-31EB32F2CEBB}"/>
            </c:ext>
          </c:extLst>
        </c:ser>
        <c:ser>
          <c:idx val="1"/>
          <c:order val="1"/>
          <c:tx>
            <c:strRef>
              <c:f>'1. Usage Info'!$A$87</c:f>
              <c:strCache>
                <c:ptCount val="1"/>
                <c:pt idx="0">
                  <c:v>Total Cumulative Emissions Kg CO2/£100k</c:v>
                </c:pt>
              </c:strCache>
            </c:strRef>
          </c:tx>
          <c:invertIfNegative val="0"/>
          <c:cat>
            <c:numRef>
              <c:f>'1. Usage Info'!$I$1:$AC$1</c:f>
              <c:numCache>
                <c:formatCode>mmm\ yy</c:formatCode>
                <c:ptCount val="21"/>
                <c:pt idx="0">
                  <c:v>45200</c:v>
                </c:pt>
                <c:pt idx="1">
                  <c:v>45231</c:v>
                </c:pt>
                <c:pt idx="2">
                  <c:v>45261</c:v>
                </c:pt>
                <c:pt idx="3">
                  <c:v>45292</c:v>
                </c:pt>
                <c:pt idx="4">
                  <c:v>45323</c:v>
                </c:pt>
                <c:pt idx="5">
                  <c:v>45352</c:v>
                </c:pt>
                <c:pt idx="6">
                  <c:v>45383</c:v>
                </c:pt>
                <c:pt idx="7">
                  <c:v>45413</c:v>
                </c:pt>
                <c:pt idx="8">
                  <c:v>45444</c:v>
                </c:pt>
                <c:pt idx="9">
                  <c:v>45474</c:v>
                </c:pt>
                <c:pt idx="10">
                  <c:v>45505</c:v>
                </c:pt>
                <c:pt idx="11">
                  <c:v>45536</c:v>
                </c:pt>
                <c:pt idx="12">
                  <c:v>45566</c:v>
                </c:pt>
                <c:pt idx="13">
                  <c:v>45597</c:v>
                </c:pt>
                <c:pt idx="14">
                  <c:v>45627</c:v>
                </c:pt>
                <c:pt idx="15">
                  <c:v>45658</c:v>
                </c:pt>
                <c:pt idx="16">
                  <c:v>45689</c:v>
                </c:pt>
                <c:pt idx="17">
                  <c:v>45717</c:v>
                </c:pt>
                <c:pt idx="18">
                  <c:v>45748</c:v>
                </c:pt>
                <c:pt idx="19">
                  <c:v>45778</c:v>
                </c:pt>
                <c:pt idx="20">
                  <c:v>45809</c:v>
                </c:pt>
              </c:numCache>
            </c:numRef>
          </c:cat>
          <c:val>
            <c:numRef>
              <c:f>'1. Usage Info'!$I$87:$AC$87</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114.90047017338368</c:v>
                </c:pt>
                <c:pt idx="14">
                  <c:v>139.46689075931005</c:v>
                </c:pt>
                <c:pt idx="15">
                  <c:v>137.55217848563521</c:v>
                </c:pt>
                <c:pt idx="16">
                  <c:v>142.88503655930472</c:v>
                </c:pt>
                <c:pt idx="17">
                  <c:v>154.87499036642777</c:v>
                </c:pt>
                <c:pt idx="18">
                  <c:v>163.6564172620306</c:v>
                </c:pt>
                <c:pt idx="19">
                  <c:v>172.12348565187054</c:v>
                </c:pt>
                <c:pt idx="20">
                  <c:v>179.83664682638872</c:v>
                </c:pt>
              </c:numCache>
            </c:numRef>
          </c:val>
          <c:extLst>
            <c:ext xmlns:c16="http://schemas.microsoft.com/office/drawing/2014/chart" uri="{C3380CC4-5D6E-409C-BE32-E72D297353CC}">
              <c16:uniqueId val="{00000001-1161-4F63-AE23-31EB32F2CEBB}"/>
            </c:ext>
          </c:extLst>
        </c:ser>
        <c:dLbls>
          <c:showLegendKey val="0"/>
          <c:showVal val="0"/>
          <c:showCatName val="0"/>
          <c:showSerName val="0"/>
          <c:showPercent val="0"/>
          <c:showBubbleSize val="0"/>
        </c:dLbls>
        <c:gapWidth val="150"/>
        <c:axId val="138276864"/>
        <c:axId val="138278400"/>
      </c:barChart>
      <c:lineChart>
        <c:grouping val="standard"/>
        <c:varyColors val="0"/>
        <c:ser>
          <c:idx val="2"/>
          <c:order val="2"/>
          <c:tx>
            <c:strRef>
              <c:f>'1. Usage Info'!$A$90</c:f>
              <c:strCache>
                <c:ptCount val="1"/>
                <c:pt idx="0">
                  <c:v>Target Emissions/£100k</c:v>
                </c:pt>
              </c:strCache>
            </c:strRef>
          </c:tx>
          <c:marker>
            <c:symbol val="none"/>
          </c:marker>
          <c:val>
            <c:numRef>
              <c:f>'1. Usage Info'!$I$90:$AC$90</c:f>
              <c:numCache>
                <c:formatCode>#,##0.00</c:formatCode>
                <c:ptCount val="21"/>
                <c:pt idx="0">
                  <c:v>1090.4672240846992</c:v>
                </c:pt>
                <c:pt idx="1">
                  <c:v>1090.4672240846992</c:v>
                </c:pt>
                <c:pt idx="2">
                  <c:v>1090.4672240846992</c:v>
                </c:pt>
                <c:pt idx="3">
                  <c:v>1090.4672240846992</c:v>
                </c:pt>
                <c:pt idx="4">
                  <c:v>1090.4672240846992</c:v>
                </c:pt>
                <c:pt idx="5">
                  <c:v>1090.4672240846992</c:v>
                </c:pt>
                <c:pt idx="6">
                  <c:v>1090.4672240846992</c:v>
                </c:pt>
                <c:pt idx="7">
                  <c:v>1090.4672240846992</c:v>
                </c:pt>
                <c:pt idx="8">
                  <c:v>1090.4672240846992</c:v>
                </c:pt>
                <c:pt idx="9">
                  <c:v>1090.4672240846992</c:v>
                </c:pt>
                <c:pt idx="10">
                  <c:v>1090.4672240846992</c:v>
                </c:pt>
                <c:pt idx="11">
                  <c:v>1090.4672240846992</c:v>
                </c:pt>
                <c:pt idx="12">
                  <c:v>1090.4672240846992</c:v>
                </c:pt>
                <c:pt idx="13">
                  <c:v>1090.4672240846992</c:v>
                </c:pt>
                <c:pt idx="14">
                  <c:v>1090.4672240846992</c:v>
                </c:pt>
                <c:pt idx="15">
                  <c:v>1090.4672240846992</c:v>
                </c:pt>
                <c:pt idx="16">
                  <c:v>1090.4672240846992</c:v>
                </c:pt>
                <c:pt idx="17">
                  <c:v>1090.4672240846992</c:v>
                </c:pt>
                <c:pt idx="18">
                  <c:v>1090.4672240846992</c:v>
                </c:pt>
                <c:pt idx="19">
                  <c:v>1090.4672240846992</c:v>
                </c:pt>
                <c:pt idx="20">
                  <c:v>1090.4672240846992</c:v>
                </c:pt>
              </c:numCache>
            </c:numRef>
          </c:val>
          <c:smooth val="0"/>
          <c:extLst>
            <c:ext xmlns:c16="http://schemas.microsoft.com/office/drawing/2014/chart" uri="{C3380CC4-5D6E-409C-BE32-E72D297353CC}">
              <c16:uniqueId val="{00000002-1161-4F63-AE23-31EB32F2CEBB}"/>
            </c:ext>
          </c:extLst>
        </c:ser>
        <c:dLbls>
          <c:showLegendKey val="0"/>
          <c:showVal val="0"/>
          <c:showCatName val="0"/>
          <c:showSerName val="0"/>
          <c:showPercent val="0"/>
          <c:showBubbleSize val="0"/>
        </c:dLbls>
        <c:marker val="1"/>
        <c:smooth val="0"/>
        <c:axId val="138276864"/>
        <c:axId val="138278400"/>
      </c:lineChart>
      <c:dateAx>
        <c:axId val="138276864"/>
        <c:scaling>
          <c:orientation val="minMax"/>
        </c:scaling>
        <c:delete val="0"/>
        <c:axPos val="b"/>
        <c:numFmt formatCode="mmm\ yy" sourceLinked="1"/>
        <c:majorTickMark val="out"/>
        <c:minorTickMark val="none"/>
        <c:tickLblPos val="nextTo"/>
        <c:crossAx val="138278400"/>
        <c:crosses val="autoZero"/>
        <c:auto val="1"/>
        <c:lblOffset val="100"/>
        <c:baseTimeUnit val="months"/>
      </c:dateAx>
      <c:valAx>
        <c:axId val="138278400"/>
        <c:scaling>
          <c:orientation val="minMax"/>
        </c:scaling>
        <c:delete val="0"/>
        <c:axPos val="l"/>
        <c:majorGridlines/>
        <c:numFmt formatCode="#,##0.00" sourceLinked="1"/>
        <c:majorTickMark val="out"/>
        <c:minorTickMark val="none"/>
        <c:tickLblPos val="nextTo"/>
        <c:txPr>
          <a:bodyPr/>
          <a:lstStyle/>
          <a:p>
            <a:pPr>
              <a:defRPr baseline="0"/>
            </a:pPr>
            <a:endParaRPr lang="en-US"/>
          </a:p>
        </c:txPr>
        <c:crossAx val="138276864"/>
        <c:crosses val="autoZero"/>
        <c:crossBetween val="between"/>
      </c:valAx>
    </c:plotArea>
    <c:legend>
      <c:legendPos val="r"/>
      <c:layout>
        <c:manualLayout>
          <c:xMode val="edge"/>
          <c:yMode val="edge"/>
          <c:x val="0.83124378610569194"/>
          <c:y val="0.33436019207464496"/>
          <c:w val="0.16055621395887498"/>
          <c:h val="0.49884026917893298"/>
        </c:manualLayout>
      </c:layout>
      <c:overlay val="0"/>
    </c:legend>
    <c:plotVisOnly val="1"/>
    <c:dispBlanksAs val="gap"/>
    <c:showDLblsOverMax val="0"/>
  </c:chart>
  <c:txPr>
    <a:bodyPr/>
    <a:lstStyle/>
    <a:p>
      <a:pPr>
        <a:defRPr baseline="0">
          <a:latin typeface="Gill Sans MT" panose="020B0502020104020203" pitchFamily="34" charset="0"/>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atin typeface="Gill Sans MT" panose="020B0502020104020203" pitchFamily="34" charset="0"/>
              </a:defRPr>
            </a:pPr>
            <a:r>
              <a:rPr lang="en-GB" sz="1600">
                <a:latin typeface="Gill Sans MT" panose="020B0502020104020203" pitchFamily="34" charset="0"/>
              </a:rPr>
              <a:t>Water</a:t>
            </a:r>
            <a:r>
              <a:rPr lang="en-GB" sz="1600" baseline="0">
                <a:latin typeface="Gill Sans MT" panose="020B0502020104020203" pitchFamily="34" charset="0"/>
              </a:rPr>
              <a:t> Usage m3 Per £100k</a:t>
            </a:r>
            <a:endParaRPr lang="en-GB" sz="1600">
              <a:latin typeface="Gill Sans MT" panose="020B0502020104020203" pitchFamily="34" charset="0"/>
            </a:endParaRPr>
          </a:p>
        </c:rich>
      </c:tx>
      <c:overlay val="1"/>
    </c:title>
    <c:autoTitleDeleted val="0"/>
    <c:plotArea>
      <c:layout>
        <c:manualLayout>
          <c:layoutTarget val="inner"/>
          <c:xMode val="edge"/>
          <c:yMode val="edge"/>
          <c:x val="7.1361736970904963E-2"/>
          <c:y val="9.1072843365752582E-2"/>
          <c:w val="0.77218204903793675"/>
          <c:h val="0.78560779328556751"/>
        </c:manualLayout>
      </c:layout>
      <c:barChart>
        <c:barDir val="col"/>
        <c:grouping val="clustered"/>
        <c:varyColors val="0"/>
        <c:ser>
          <c:idx val="0"/>
          <c:order val="0"/>
          <c:tx>
            <c:strRef>
              <c:f>'1. Usage Info'!$A$43</c:f>
              <c:strCache>
                <c:ptCount val="1"/>
                <c:pt idx="0">
                  <c:v>Monthly Water Use m3 per £100k</c:v>
                </c:pt>
              </c:strCache>
            </c:strRef>
          </c:tx>
          <c:invertIfNegative val="0"/>
          <c:cat>
            <c:numRef>
              <c:f>'1. Usage Info'!$I$1:$AC$1</c:f>
              <c:numCache>
                <c:formatCode>mmm\ yy</c:formatCode>
                <c:ptCount val="21"/>
                <c:pt idx="0">
                  <c:v>45200</c:v>
                </c:pt>
                <c:pt idx="1">
                  <c:v>45231</c:v>
                </c:pt>
                <c:pt idx="2">
                  <c:v>45261</c:v>
                </c:pt>
                <c:pt idx="3">
                  <c:v>45292</c:v>
                </c:pt>
                <c:pt idx="4">
                  <c:v>45323</c:v>
                </c:pt>
                <c:pt idx="5">
                  <c:v>45352</c:v>
                </c:pt>
                <c:pt idx="6">
                  <c:v>45383</c:v>
                </c:pt>
                <c:pt idx="7">
                  <c:v>45413</c:v>
                </c:pt>
                <c:pt idx="8">
                  <c:v>45444</c:v>
                </c:pt>
                <c:pt idx="9">
                  <c:v>45474</c:v>
                </c:pt>
                <c:pt idx="10">
                  <c:v>45505</c:v>
                </c:pt>
                <c:pt idx="11">
                  <c:v>45536</c:v>
                </c:pt>
                <c:pt idx="12">
                  <c:v>45566</c:v>
                </c:pt>
                <c:pt idx="13">
                  <c:v>45597</c:v>
                </c:pt>
                <c:pt idx="14">
                  <c:v>45627</c:v>
                </c:pt>
                <c:pt idx="15">
                  <c:v>45658</c:v>
                </c:pt>
                <c:pt idx="16">
                  <c:v>45689</c:v>
                </c:pt>
                <c:pt idx="17">
                  <c:v>45717</c:v>
                </c:pt>
                <c:pt idx="18">
                  <c:v>45748</c:v>
                </c:pt>
                <c:pt idx="19">
                  <c:v>45778</c:v>
                </c:pt>
                <c:pt idx="20">
                  <c:v>45809</c:v>
                </c:pt>
              </c:numCache>
            </c:numRef>
          </c:cat>
          <c:val>
            <c:numRef>
              <c:f>'1. Usage Info'!$I$43:$AC$43</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9.6576473457820899</c:v>
                </c:pt>
                <c:pt idx="14">
                  <c:v>11.596038614808588</c:v>
                </c:pt>
                <c:pt idx="15">
                  <c:v>8.6959158259525839</c:v>
                </c:pt>
                <c:pt idx="16">
                  <c:v>9.1871418401093923</c:v>
                </c:pt>
                <c:pt idx="17">
                  <c:v>10.477219167321287</c:v>
                </c:pt>
                <c:pt idx="18">
                  <c:v>10.622644895029607</c:v>
                </c:pt>
                <c:pt idx="19">
                  <c:v>11.600279524807826</c:v>
                </c:pt>
                <c:pt idx="20">
                  <c:v>12.360406091370558</c:v>
                </c:pt>
              </c:numCache>
            </c:numRef>
          </c:val>
          <c:extLst>
            <c:ext xmlns:c16="http://schemas.microsoft.com/office/drawing/2014/chart" uri="{C3380CC4-5D6E-409C-BE32-E72D297353CC}">
              <c16:uniqueId val="{00000000-7029-4C3F-A702-26F87EABA3AE}"/>
            </c:ext>
          </c:extLst>
        </c:ser>
        <c:ser>
          <c:idx val="1"/>
          <c:order val="1"/>
          <c:tx>
            <c:strRef>
              <c:f>'1. Usage Info'!$A$44</c:f>
              <c:strCache>
                <c:ptCount val="1"/>
                <c:pt idx="0">
                  <c:v>Cumulative Water Use m3 per £100k</c:v>
                </c:pt>
              </c:strCache>
            </c:strRef>
          </c:tx>
          <c:invertIfNegative val="0"/>
          <c:cat>
            <c:numRef>
              <c:f>'1. Usage Info'!$I$1:$AC$1</c:f>
              <c:numCache>
                <c:formatCode>mmm\ yy</c:formatCode>
                <c:ptCount val="21"/>
                <c:pt idx="0">
                  <c:v>45200</c:v>
                </c:pt>
                <c:pt idx="1">
                  <c:v>45231</c:v>
                </c:pt>
                <c:pt idx="2">
                  <c:v>45261</c:v>
                </c:pt>
                <c:pt idx="3">
                  <c:v>45292</c:v>
                </c:pt>
                <c:pt idx="4">
                  <c:v>45323</c:v>
                </c:pt>
                <c:pt idx="5">
                  <c:v>45352</c:v>
                </c:pt>
                <c:pt idx="6">
                  <c:v>45383</c:v>
                </c:pt>
                <c:pt idx="7">
                  <c:v>45413</c:v>
                </c:pt>
                <c:pt idx="8">
                  <c:v>45444</c:v>
                </c:pt>
                <c:pt idx="9">
                  <c:v>45474</c:v>
                </c:pt>
                <c:pt idx="10">
                  <c:v>45505</c:v>
                </c:pt>
                <c:pt idx="11">
                  <c:v>45536</c:v>
                </c:pt>
                <c:pt idx="12">
                  <c:v>45566</c:v>
                </c:pt>
                <c:pt idx="13">
                  <c:v>45597</c:v>
                </c:pt>
                <c:pt idx="14">
                  <c:v>45627</c:v>
                </c:pt>
                <c:pt idx="15">
                  <c:v>45658</c:v>
                </c:pt>
                <c:pt idx="16">
                  <c:v>45689</c:v>
                </c:pt>
                <c:pt idx="17">
                  <c:v>45717</c:v>
                </c:pt>
                <c:pt idx="18">
                  <c:v>45748</c:v>
                </c:pt>
                <c:pt idx="19">
                  <c:v>45778</c:v>
                </c:pt>
                <c:pt idx="20">
                  <c:v>45809</c:v>
                </c:pt>
              </c:numCache>
            </c:numRef>
          </c:cat>
          <c:val>
            <c:numRef>
              <c:f>'1. Usage Info'!$I$44:$AC$44</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9.6576473457820899</c:v>
                </c:pt>
                <c:pt idx="14">
                  <c:v>10.626842970320045</c:v>
                </c:pt>
                <c:pt idx="15">
                  <c:v>9.7909111526248012</c:v>
                </c:pt>
                <c:pt idx="16">
                  <c:v>9.5968021015935285</c:v>
                </c:pt>
                <c:pt idx="17">
                  <c:v>9.818266815608121</c:v>
                </c:pt>
                <c:pt idx="18">
                  <c:v>9.9919118349832488</c:v>
                </c:pt>
                <c:pt idx="19">
                  <c:v>10.283805671169967</c:v>
                </c:pt>
                <c:pt idx="20">
                  <c:v>10.611515890316072</c:v>
                </c:pt>
              </c:numCache>
            </c:numRef>
          </c:val>
          <c:extLst>
            <c:ext xmlns:c16="http://schemas.microsoft.com/office/drawing/2014/chart" uri="{C3380CC4-5D6E-409C-BE32-E72D297353CC}">
              <c16:uniqueId val="{00000001-7029-4C3F-A702-26F87EABA3AE}"/>
            </c:ext>
          </c:extLst>
        </c:ser>
        <c:dLbls>
          <c:showLegendKey val="0"/>
          <c:showVal val="0"/>
          <c:showCatName val="0"/>
          <c:showSerName val="0"/>
          <c:showPercent val="0"/>
          <c:showBubbleSize val="0"/>
        </c:dLbls>
        <c:gapWidth val="150"/>
        <c:axId val="138293248"/>
        <c:axId val="138294784"/>
      </c:barChart>
      <c:lineChart>
        <c:grouping val="standard"/>
        <c:varyColors val="0"/>
        <c:ser>
          <c:idx val="2"/>
          <c:order val="2"/>
          <c:tx>
            <c:strRef>
              <c:f>'1. Usage Info'!$A$91</c:f>
              <c:strCache>
                <c:ptCount val="1"/>
                <c:pt idx="0">
                  <c:v>Target Water/£100k</c:v>
                </c:pt>
              </c:strCache>
            </c:strRef>
          </c:tx>
          <c:marker>
            <c:symbol val="none"/>
          </c:marker>
          <c:val>
            <c:numRef>
              <c:f>'1. Usage Info'!$I$91:$AC$91</c:f>
              <c:numCache>
                <c:formatCode>#,##0.00</c:formatCode>
                <c:ptCount val="21"/>
                <c:pt idx="0">
                  <c:v>136.64606481729081</c:v>
                </c:pt>
                <c:pt idx="1">
                  <c:v>136.64606481729081</c:v>
                </c:pt>
                <c:pt idx="2">
                  <c:v>136.64606481729081</c:v>
                </c:pt>
                <c:pt idx="3">
                  <c:v>136.64606481729081</c:v>
                </c:pt>
                <c:pt idx="4">
                  <c:v>136.64606481729081</c:v>
                </c:pt>
                <c:pt idx="5">
                  <c:v>136.64606481729081</c:v>
                </c:pt>
                <c:pt idx="6">
                  <c:v>136.64606481729081</c:v>
                </c:pt>
                <c:pt idx="7">
                  <c:v>136.64606481729081</c:v>
                </c:pt>
                <c:pt idx="8">
                  <c:v>136.64606481729081</c:v>
                </c:pt>
                <c:pt idx="9">
                  <c:v>136.64606481729081</c:v>
                </c:pt>
                <c:pt idx="10">
                  <c:v>136.64606481729081</c:v>
                </c:pt>
                <c:pt idx="11">
                  <c:v>136.64606481729081</c:v>
                </c:pt>
                <c:pt idx="12">
                  <c:v>136.64606481729081</c:v>
                </c:pt>
                <c:pt idx="13">
                  <c:v>136.64606481729081</c:v>
                </c:pt>
                <c:pt idx="14">
                  <c:v>136.64606481729081</c:v>
                </c:pt>
                <c:pt idx="15">
                  <c:v>136.64606481729081</c:v>
                </c:pt>
                <c:pt idx="16">
                  <c:v>136.64606481729081</c:v>
                </c:pt>
                <c:pt idx="17">
                  <c:v>136.64606481729081</c:v>
                </c:pt>
                <c:pt idx="18">
                  <c:v>136.64606481729081</c:v>
                </c:pt>
                <c:pt idx="19">
                  <c:v>136.64606481729081</c:v>
                </c:pt>
                <c:pt idx="20">
                  <c:v>136.64606481729081</c:v>
                </c:pt>
              </c:numCache>
            </c:numRef>
          </c:val>
          <c:smooth val="0"/>
          <c:extLst>
            <c:ext xmlns:c16="http://schemas.microsoft.com/office/drawing/2014/chart" uri="{C3380CC4-5D6E-409C-BE32-E72D297353CC}">
              <c16:uniqueId val="{00000002-7029-4C3F-A702-26F87EABA3AE}"/>
            </c:ext>
          </c:extLst>
        </c:ser>
        <c:dLbls>
          <c:showLegendKey val="0"/>
          <c:showVal val="0"/>
          <c:showCatName val="0"/>
          <c:showSerName val="0"/>
          <c:showPercent val="0"/>
          <c:showBubbleSize val="0"/>
        </c:dLbls>
        <c:marker val="1"/>
        <c:smooth val="0"/>
        <c:axId val="138293248"/>
        <c:axId val="138294784"/>
      </c:lineChart>
      <c:dateAx>
        <c:axId val="138293248"/>
        <c:scaling>
          <c:orientation val="minMax"/>
        </c:scaling>
        <c:delete val="0"/>
        <c:axPos val="b"/>
        <c:numFmt formatCode="mmm\ yy" sourceLinked="1"/>
        <c:majorTickMark val="out"/>
        <c:minorTickMark val="none"/>
        <c:tickLblPos val="nextTo"/>
        <c:txPr>
          <a:bodyPr rot="2700000" vert="horz"/>
          <a:lstStyle/>
          <a:p>
            <a:pPr>
              <a:defRPr baseline="0">
                <a:latin typeface="Gill Sans MT" panose="020B0502020104020203" pitchFamily="34" charset="0"/>
              </a:defRPr>
            </a:pPr>
            <a:endParaRPr lang="en-US"/>
          </a:p>
        </c:txPr>
        <c:crossAx val="138294784"/>
        <c:crosses val="autoZero"/>
        <c:auto val="1"/>
        <c:lblOffset val="100"/>
        <c:baseTimeUnit val="months"/>
      </c:dateAx>
      <c:valAx>
        <c:axId val="138294784"/>
        <c:scaling>
          <c:orientation val="minMax"/>
        </c:scaling>
        <c:delete val="0"/>
        <c:axPos val="l"/>
        <c:majorGridlines/>
        <c:numFmt formatCode="0.00" sourceLinked="1"/>
        <c:majorTickMark val="out"/>
        <c:minorTickMark val="none"/>
        <c:tickLblPos val="nextTo"/>
        <c:txPr>
          <a:bodyPr/>
          <a:lstStyle/>
          <a:p>
            <a:pPr>
              <a:defRPr>
                <a:latin typeface="Gill Sans MT" panose="020B0502020104020203" pitchFamily="34" charset="0"/>
              </a:defRPr>
            </a:pPr>
            <a:endParaRPr lang="en-US"/>
          </a:p>
        </c:txPr>
        <c:crossAx val="138293248"/>
        <c:crosses val="autoZero"/>
        <c:crossBetween val="between"/>
      </c:valAx>
    </c:plotArea>
    <c:legend>
      <c:legendPos val="r"/>
      <c:layout>
        <c:manualLayout>
          <c:xMode val="edge"/>
          <c:yMode val="edge"/>
          <c:x val="0.8736104524387629"/>
          <c:y val="0.20659519391187497"/>
          <c:w val="0.11818954762580408"/>
          <c:h val="0.62660526734170297"/>
        </c:manualLayout>
      </c:layout>
      <c:overlay val="0"/>
      <c:txPr>
        <a:bodyPr/>
        <a:lstStyle/>
        <a:p>
          <a:pPr>
            <a:defRPr>
              <a:latin typeface="Gill Sans MT" panose="020B0502020104020203" pitchFamily="34" charset="0"/>
            </a:defRPr>
          </a:pPr>
          <a:endParaRPr lang="en-US"/>
        </a:p>
      </c:txPr>
    </c:legend>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atin typeface="Gill Sans MT" panose="020B0502020104020203" pitchFamily="34" charset="0"/>
              </a:defRPr>
            </a:pPr>
            <a:r>
              <a:rPr lang="en-GB" sz="1600">
                <a:latin typeface="Gill Sans MT" panose="020B0502020104020203" pitchFamily="34" charset="0"/>
              </a:rPr>
              <a:t>Waste </a:t>
            </a:r>
            <a:r>
              <a:rPr lang="en-GB" sz="1600" baseline="0">
                <a:latin typeface="Gill Sans MT" panose="020B0502020104020203" pitchFamily="34" charset="0"/>
              </a:rPr>
              <a:t>m3 Per £100k</a:t>
            </a:r>
            <a:endParaRPr lang="en-GB" sz="1600">
              <a:latin typeface="Gill Sans MT" panose="020B0502020104020203" pitchFamily="34" charset="0"/>
            </a:endParaRPr>
          </a:p>
        </c:rich>
      </c:tx>
      <c:overlay val="1"/>
    </c:title>
    <c:autoTitleDeleted val="0"/>
    <c:plotArea>
      <c:layout>
        <c:manualLayout>
          <c:layoutTarget val="inner"/>
          <c:xMode val="edge"/>
          <c:yMode val="edge"/>
          <c:x val="7.1361736970904963E-2"/>
          <c:y val="9.1072843365752582E-2"/>
          <c:w val="0.77218204903793675"/>
          <c:h val="0.78560779328556751"/>
        </c:manualLayout>
      </c:layout>
      <c:barChart>
        <c:barDir val="col"/>
        <c:grouping val="clustered"/>
        <c:varyColors val="0"/>
        <c:ser>
          <c:idx val="0"/>
          <c:order val="0"/>
          <c:tx>
            <c:strRef>
              <c:f>'6. Waste Info'!$C$48</c:f>
              <c:strCache>
                <c:ptCount val="1"/>
                <c:pt idx="0">
                  <c:v>Monthly M3 per £100k</c:v>
                </c:pt>
              </c:strCache>
            </c:strRef>
          </c:tx>
          <c:invertIfNegative val="0"/>
          <c:cat>
            <c:numRef>
              <c:f>'1. Usage Info'!$I$1:$AC$1</c:f>
              <c:numCache>
                <c:formatCode>mmm\ yy</c:formatCode>
                <c:ptCount val="21"/>
                <c:pt idx="0">
                  <c:v>45200</c:v>
                </c:pt>
                <c:pt idx="1">
                  <c:v>45231</c:v>
                </c:pt>
                <c:pt idx="2">
                  <c:v>45261</c:v>
                </c:pt>
                <c:pt idx="3">
                  <c:v>45292</c:v>
                </c:pt>
                <c:pt idx="4">
                  <c:v>45323</c:v>
                </c:pt>
                <c:pt idx="5">
                  <c:v>45352</c:v>
                </c:pt>
                <c:pt idx="6">
                  <c:v>45383</c:v>
                </c:pt>
                <c:pt idx="7">
                  <c:v>45413</c:v>
                </c:pt>
                <c:pt idx="8">
                  <c:v>45444</c:v>
                </c:pt>
                <c:pt idx="9">
                  <c:v>45474</c:v>
                </c:pt>
                <c:pt idx="10">
                  <c:v>45505</c:v>
                </c:pt>
                <c:pt idx="11">
                  <c:v>45536</c:v>
                </c:pt>
                <c:pt idx="12">
                  <c:v>45566</c:v>
                </c:pt>
                <c:pt idx="13">
                  <c:v>45597</c:v>
                </c:pt>
                <c:pt idx="14">
                  <c:v>45627</c:v>
                </c:pt>
                <c:pt idx="15">
                  <c:v>45658</c:v>
                </c:pt>
                <c:pt idx="16">
                  <c:v>45689</c:v>
                </c:pt>
                <c:pt idx="17">
                  <c:v>45717</c:v>
                </c:pt>
                <c:pt idx="18">
                  <c:v>45748</c:v>
                </c:pt>
                <c:pt idx="19">
                  <c:v>45778</c:v>
                </c:pt>
                <c:pt idx="20">
                  <c:v>45809</c:v>
                </c:pt>
              </c:numCache>
            </c:numRef>
          </c:cat>
          <c:val>
            <c:numRef>
              <c:f>'6. Waste Info'!$D$48:$X$48</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2.1486121106499745</c:v>
                </c:pt>
                <c:pt idx="14">
                  <c:v>1.4804461798857793</c:v>
                </c:pt>
                <c:pt idx="15">
                  <c:v>0.77226810605480078</c:v>
                </c:pt>
                <c:pt idx="16">
                  <c:v>1.1211007597707794</c:v>
                </c:pt>
                <c:pt idx="17">
                  <c:v>0.95993715632364496</c:v>
                </c:pt>
                <c:pt idx="18">
                  <c:v>0.49336084694060656</c:v>
                </c:pt>
                <c:pt idx="19">
                  <c:v>0.37360237596086654</c:v>
                </c:pt>
                <c:pt idx="20">
                  <c:v>0.51692047377326567</c:v>
                </c:pt>
              </c:numCache>
            </c:numRef>
          </c:val>
          <c:extLst>
            <c:ext xmlns:c16="http://schemas.microsoft.com/office/drawing/2014/chart" uri="{C3380CC4-5D6E-409C-BE32-E72D297353CC}">
              <c16:uniqueId val="{00000000-F768-4DEB-BEE5-E57BB59A5D63}"/>
            </c:ext>
          </c:extLst>
        </c:ser>
        <c:ser>
          <c:idx val="1"/>
          <c:order val="1"/>
          <c:tx>
            <c:strRef>
              <c:f>'6. Waste Info'!$C$56</c:f>
              <c:strCache>
                <c:ptCount val="1"/>
                <c:pt idx="0">
                  <c:v>Cumulative M3 per £100k</c:v>
                </c:pt>
              </c:strCache>
            </c:strRef>
          </c:tx>
          <c:invertIfNegative val="0"/>
          <c:cat>
            <c:numRef>
              <c:f>'1. Usage Info'!$I$1:$AC$1</c:f>
              <c:numCache>
                <c:formatCode>mmm\ yy</c:formatCode>
                <c:ptCount val="21"/>
                <c:pt idx="0">
                  <c:v>45200</c:v>
                </c:pt>
                <c:pt idx="1">
                  <c:v>45231</c:v>
                </c:pt>
                <c:pt idx="2">
                  <c:v>45261</c:v>
                </c:pt>
                <c:pt idx="3">
                  <c:v>45292</c:v>
                </c:pt>
                <c:pt idx="4">
                  <c:v>45323</c:v>
                </c:pt>
                <c:pt idx="5">
                  <c:v>45352</c:v>
                </c:pt>
                <c:pt idx="6">
                  <c:v>45383</c:v>
                </c:pt>
                <c:pt idx="7">
                  <c:v>45413</c:v>
                </c:pt>
                <c:pt idx="8">
                  <c:v>45444</c:v>
                </c:pt>
                <c:pt idx="9">
                  <c:v>45474</c:v>
                </c:pt>
                <c:pt idx="10">
                  <c:v>45505</c:v>
                </c:pt>
                <c:pt idx="11">
                  <c:v>45536</c:v>
                </c:pt>
                <c:pt idx="12">
                  <c:v>45566</c:v>
                </c:pt>
                <c:pt idx="13">
                  <c:v>45597</c:v>
                </c:pt>
                <c:pt idx="14">
                  <c:v>45627</c:v>
                </c:pt>
                <c:pt idx="15">
                  <c:v>45658</c:v>
                </c:pt>
                <c:pt idx="16">
                  <c:v>45689</c:v>
                </c:pt>
                <c:pt idx="17">
                  <c:v>45717</c:v>
                </c:pt>
                <c:pt idx="18">
                  <c:v>45748</c:v>
                </c:pt>
                <c:pt idx="19">
                  <c:v>45778</c:v>
                </c:pt>
                <c:pt idx="20">
                  <c:v>45809</c:v>
                </c:pt>
              </c:numCache>
            </c:numRef>
          </c:cat>
          <c:val>
            <c:numRef>
              <c:f>'6. Waste Info'!$D$56:$X$56</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19.227724017141057</c:v>
                </c:pt>
                <c:pt idx="14">
                  <c:v>10.354085189843943</c:v>
                </c:pt>
                <c:pt idx="15">
                  <c:v>6.2059505514969038</c:v>
                </c:pt>
                <c:pt idx="16">
                  <c:v>4.3317614988141901</c:v>
                </c:pt>
                <c:pt idx="17">
                  <c:v>3.3779530853729582</c:v>
                </c:pt>
                <c:pt idx="18">
                  <c:v>2.7552420892053631</c:v>
                </c:pt>
                <c:pt idx="19">
                  <c:v>2.3230113519730091</c:v>
                </c:pt>
                <c:pt idx="20">
                  <c:v>2.0379904920449126</c:v>
                </c:pt>
              </c:numCache>
            </c:numRef>
          </c:val>
          <c:extLst>
            <c:ext xmlns:c16="http://schemas.microsoft.com/office/drawing/2014/chart" uri="{C3380CC4-5D6E-409C-BE32-E72D297353CC}">
              <c16:uniqueId val="{00000001-F768-4DEB-BEE5-E57BB59A5D63}"/>
            </c:ext>
          </c:extLst>
        </c:ser>
        <c:dLbls>
          <c:showLegendKey val="0"/>
          <c:showVal val="0"/>
          <c:showCatName val="0"/>
          <c:showSerName val="0"/>
          <c:showPercent val="0"/>
          <c:showBubbleSize val="0"/>
        </c:dLbls>
        <c:gapWidth val="150"/>
        <c:axId val="159514624"/>
        <c:axId val="159516160"/>
      </c:barChart>
      <c:lineChart>
        <c:grouping val="standard"/>
        <c:varyColors val="0"/>
        <c:ser>
          <c:idx val="2"/>
          <c:order val="2"/>
          <c:tx>
            <c:strRef>
              <c:f>'1. Usage Info'!$A$92</c:f>
              <c:strCache>
                <c:ptCount val="1"/>
                <c:pt idx="0">
                  <c:v>Target Waste/£100k</c:v>
                </c:pt>
              </c:strCache>
            </c:strRef>
          </c:tx>
          <c:marker>
            <c:symbol val="none"/>
          </c:marker>
          <c:val>
            <c:numRef>
              <c:f>'1. Usage Info'!$I$92:$AC$92</c:f>
              <c:numCache>
                <c:formatCode>#,##0.00</c:formatCode>
                <c:ptCount val="21"/>
                <c:pt idx="0">
                  <c:v>409.30076530324391</c:v>
                </c:pt>
                <c:pt idx="1">
                  <c:v>409.30076530324391</c:v>
                </c:pt>
                <c:pt idx="2">
                  <c:v>409.30076530324391</c:v>
                </c:pt>
                <c:pt idx="3">
                  <c:v>409.30076530324391</c:v>
                </c:pt>
                <c:pt idx="4">
                  <c:v>409.30076530324391</c:v>
                </c:pt>
                <c:pt idx="5">
                  <c:v>409.30076530324391</c:v>
                </c:pt>
                <c:pt idx="6">
                  <c:v>409.30076530324391</c:v>
                </c:pt>
                <c:pt idx="7">
                  <c:v>409.30076530324391</c:v>
                </c:pt>
                <c:pt idx="8">
                  <c:v>409.30076530324391</c:v>
                </c:pt>
                <c:pt idx="9">
                  <c:v>409.30076530324391</c:v>
                </c:pt>
                <c:pt idx="10">
                  <c:v>409.30076530324391</c:v>
                </c:pt>
                <c:pt idx="11">
                  <c:v>409.30076530324391</c:v>
                </c:pt>
                <c:pt idx="12">
                  <c:v>409.30076530324391</c:v>
                </c:pt>
                <c:pt idx="13">
                  <c:v>409.30076530324391</c:v>
                </c:pt>
                <c:pt idx="14">
                  <c:v>409.30076530324391</c:v>
                </c:pt>
                <c:pt idx="15">
                  <c:v>409.30076530324391</c:v>
                </c:pt>
                <c:pt idx="16">
                  <c:v>409.30076530324391</c:v>
                </c:pt>
                <c:pt idx="17">
                  <c:v>409.30076530324391</c:v>
                </c:pt>
                <c:pt idx="18">
                  <c:v>409.30076530324391</c:v>
                </c:pt>
                <c:pt idx="19">
                  <c:v>409.30076530324391</c:v>
                </c:pt>
                <c:pt idx="20">
                  <c:v>409.30076530324391</c:v>
                </c:pt>
              </c:numCache>
            </c:numRef>
          </c:val>
          <c:smooth val="0"/>
          <c:extLst>
            <c:ext xmlns:c16="http://schemas.microsoft.com/office/drawing/2014/chart" uri="{C3380CC4-5D6E-409C-BE32-E72D297353CC}">
              <c16:uniqueId val="{00000002-F768-4DEB-BEE5-E57BB59A5D63}"/>
            </c:ext>
          </c:extLst>
        </c:ser>
        <c:dLbls>
          <c:showLegendKey val="0"/>
          <c:showVal val="0"/>
          <c:showCatName val="0"/>
          <c:showSerName val="0"/>
          <c:showPercent val="0"/>
          <c:showBubbleSize val="0"/>
        </c:dLbls>
        <c:marker val="1"/>
        <c:smooth val="0"/>
        <c:axId val="159514624"/>
        <c:axId val="159516160"/>
      </c:lineChart>
      <c:dateAx>
        <c:axId val="159514624"/>
        <c:scaling>
          <c:orientation val="minMax"/>
        </c:scaling>
        <c:delete val="0"/>
        <c:axPos val="b"/>
        <c:numFmt formatCode="mmm\ yy" sourceLinked="1"/>
        <c:majorTickMark val="out"/>
        <c:minorTickMark val="none"/>
        <c:tickLblPos val="nextTo"/>
        <c:txPr>
          <a:bodyPr rot="2700000" vert="horz"/>
          <a:lstStyle/>
          <a:p>
            <a:pPr>
              <a:defRPr>
                <a:latin typeface="Gill Sans MT" panose="020B0502020104020203" pitchFamily="34" charset="0"/>
              </a:defRPr>
            </a:pPr>
            <a:endParaRPr lang="en-US"/>
          </a:p>
        </c:txPr>
        <c:crossAx val="159516160"/>
        <c:crosses val="autoZero"/>
        <c:auto val="1"/>
        <c:lblOffset val="100"/>
        <c:baseTimeUnit val="months"/>
      </c:dateAx>
      <c:valAx>
        <c:axId val="159516160"/>
        <c:scaling>
          <c:orientation val="minMax"/>
        </c:scaling>
        <c:delete val="0"/>
        <c:axPos val="l"/>
        <c:majorGridlines/>
        <c:numFmt formatCode="#,##0.00" sourceLinked="1"/>
        <c:majorTickMark val="out"/>
        <c:minorTickMark val="none"/>
        <c:tickLblPos val="nextTo"/>
        <c:txPr>
          <a:bodyPr/>
          <a:lstStyle/>
          <a:p>
            <a:pPr>
              <a:defRPr>
                <a:latin typeface="Gill Sans MT" panose="020B0502020104020203" pitchFamily="34" charset="0"/>
              </a:defRPr>
            </a:pPr>
            <a:endParaRPr lang="en-US"/>
          </a:p>
        </c:txPr>
        <c:crossAx val="159514624"/>
        <c:crosses val="autoZero"/>
        <c:crossBetween val="between"/>
      </c:valAx>
    </c:plotArea>
    <c:legend>
      <c:legendPos val="r"/>
      <c:layout>
        <c:manualLayout>
          <c:xMode val="edge"/>
          <c:yMode val="edge"/>
          <c:x val="0.87224378578285733"/>
          <c:y val="0.10815331008154401"/>
          <c:w val="0.11545621431399307"/>
          <c:h val="0.78840338446132219"/>
        </c:manualLayout>
      </c:layout>
      <c:overlay val="0"/>
      <c:txPr>
        <a:bodyPr/>
        <a:lstStyle/>
        <a:p>
          <a:pPr>
            <a:defRPr>
              <a:latin typeface="Gill Sans MT" panose="020B0502020104020203" pitchFamily="34" charset="0"/>
            </a:defRPr>
          </a:pPr>
          <a:endParaRPr lang="en-US"/>
        </a:p>
      </c:txPr>
    </c:legend>
    <c:plotVisOnly val="1"/>
    <c:dispBlanksAs val="gap"/>
    <c:showDLblsOverMax val="0"/>
  </c:char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atin typeface="Gill Sans MT" panose="020B0502020104020203" pitchFamily="34" charset="0"/>
              </a:defRPr>
            </a:pPr>
            <a:r>
              <a:rPr lang="en-GB" sz="1600">
                <a:latin typeface="Gill Sans MT" panose="020B0502020104020203" pitchFamily="34" charset="0"/>
              </a:rPr>
              <a:t>Number of Skips</a:t>
            </a:r>
          </a:p>
        </c:rich>
      </c:tx>
      <c:overlay val="1"/>
    </c:title>
    <c:autoTitleDeleted val="0"/>
    <c:plotArea>
      <c:layout>
        <c:manualLayout>
          <c:layoutTarget val="inner"/>
          <c:xMode val="edge"/>
          <c:yMode val="edge"/>
          <c:x val="7.1361736970904963E-2"/>
          <c:y val="9.1072843365752582E-2"/>
          <c:w val="0.77218204903793675"/>
          <c:h val="0.78560779328556751"/>
        </c:manualLayout>
      </c:layout>
      <c:barChart>
        <c:barDir val="col"/>
        <c:grouping val="clustered"/>
        <c:varyColors val="0"/>
        <c:ser>
          <c:idx val="0"/>
          <c:order val="0"/>
          <c:tx>
            <c:strRef>
              <c:f>'6. Waste Info'!$C$42</c:f>
              <c:strCache>
                <c:ptCount val="1"/>
                <c:pt idx="0">
                  <c:v>Number of Skips in Month</c:v>
                </c:pt>
              </c:strCache>
            </c:strRef>
          </c:tx>
          <c:invertIfNegative val="0"/>
          <c:cat>
            <c:numRef>
              <c:f>'1. Usage Info'!$I$1:$AC$1</c:f>
              <c:numCache>
                <c:formatCode>mmm\ yy</c:formatCode>
                <c:ptCount val="21"/>
                <c:pt idx="0">
                  <c:v>45200</c:v>
                </c:pt>
                <c:pt idx="1">
                  <c:v>45231</c:v>
                </c:pt>
                <c:pt idx="2">
                  <c:v>45261</c:v>
                </c:pt>
                <c:pt idx="3">
                  <c:v>45292</c:v>
                </c:pt>
                <c:pt idx="4">
                  <c:v>45323</c:v>
                </c:pt>
                <c:pt idx="5">
                  <c:v>45352</c:v>
                </c:pt>
                <c:pt idx="6">
                  <c:v>45383</c:v>
                </c:pt>
                <c:pt idx="7">
                  <c:v>45413</c:v>
                </c:pt>
                <c:pt idx="8">
                  <c:v>45444</c:v>
                </c:pt>
                <c:pt idx="9">
                  <c:v>45474</c:v>
                </c:pt>
                <c:pt idx="10">
                  <c:v>45505</c:v>
                </c:pt>
                <c:pt idx="11">
                  <c:v>45536</c:v>
                </c:pt>
                <c:pt idx="12">
                  <c:v>45566</c:v>
                </c:pt>
                <c:pt idx="13">
                  <c:v>45597</c:v>
                </c:pt>
                <c:pt idx="14">
                  <c:v>45627</c:v>
                </c:pt>
                <c:pt idx="15">
                  <c:v>45658</c:v>
                </c:pt>
                <c:pt idx="16">
                  <c:v>45689</c:v>
                </c:pt>
                <c:pt idx="17">
                  <c:v>45717</c:v>
                </c:pt>
                <c:pt idx="18">
                  <c:v>45748</c:v>
                </c:pt>
                <c:pt idx="19">
                  <c:v>45778</c:v>
                </c:pt>
                <c:pt idx="20">
                  <c:v>45809</c:v>
                </c:pt>
              </c:numCache>
            </c:numRef>
          </c:cat>
          <c:val>
            <c:numRef>
              <c:f>'6. Waste Info'!$D$42:$X$42</c:f>
              <c:numCache>
                <c:formatCode>General</c:formatCode>
                <c:ptCount val="21"/>
                <c:pt idx="0">
                  <c:v>0</c:v>
                </c:pt>
                <c:pt idx="1">
                  <c:v>4</c:v>
                </c:pt>
                <c:pt idx="2">
                  <c:v>10</c:v>
                </c:pt>
                <c:pt idx="3">
                  <c:v>4</c:v>
                </c:pt>
                <c:pt idx="4">
                  <c:v>18</c:v>
                </c:pt>
                <c:pt idx="5">
                  <c:v>5</c:v>
                </c:pt>
                <c:pt idx="6">
                  <c:v>22</c:v>
                </c:pt>
                <c:pt idx="7">
                  <c:v>12</c:v>
                </c:pt>
                <c:pt idx="8">
                  <c:v>17</c:v>
                </c:pt>
                <c:pt idx="9">
                  <c:v>10</c:v>
                </c:pt>
                <c:pt idx="10">
                  <c:v>19</c:v>
                </c:pt>
                <c:pt idx="11">
                  <c:v>37</c:v>
                </c:pt>
                <c:pt idx="12">
                  <c:v>3</c:v>
                </c:pt>
                <c:pt idx="13">
                  <c:v>22</c:v>
                </c:pt>
                <c:pt idx="14">
                  <c:v>15</c:v>
                </c:pt>
                <c:pt idx="15">
                  <c:v>12</c:v>
                </c:pt>
                <c:pt idx="16">
                  <c:v>19</c:v>
                </c:pt>
                <c:pt idx="17">
                  <c:v>17</c:v>
                </c:pt>
                <c:pt idx="18">
                  <c:v>9</c:v>
                </c:pt>
                <c:pt idx="19">
                  <c:v>7</c:v>
                </c:pt>
                <c:pt idx="20">
                  <c:v>10</c:v>
                </c:pt>
              </c:numCache>
            </c:numRef>
          </c:val>
          <c:extLst>
            <c:ext xmlns:c16="http://schemas.microsoft.com/office/drawing/2014/chart" uri="{C3380CC4-5D6E-409C-BE32-E72D297353CC}">
              <c16:uniqueId val="{00000000-F019-4AE5-95A4-4F9FF999C6B6}"/>
            </c:ext>
          </c:extLst>
        </c:ser>
        <c:dLbls>
          <c:showLegendKey val="0"/>
          <c:showVal val="0"/>
          <c:showCatName val="0"/>
          <c:showSerName val="0"/>
          <c:showPercent val="0"/>
          <c:showBubbleSize val="0"/>
        </c:dLbls>
        <c:gapWidth val="150"/>
        <c:axId val="160500736"/>
        <c:axId val="160506624"/>
      </c:barChart>
      <c:lineChart>
        <c:grouping val="stacked"/>
        <c:varyColors val="0"/>
        <c:ser>
          <c:idx val="1"/>
          <c:order val="1"/>
          <c:tx>
            <c:strRef>
              <c:f>'6. Waste Info'!$C$50</c:f>
              <c:strCache>
                <c:ptCount val="1"/>
                <c:pt idx="0">
                  <c:v>Number of Skips Cumulative</c:v>
                </c:pt>
              </c:strCache>
            </c:strRef>
          </c:tx>
          <c:marker>
            <c:symbol val="none"/>
          </c:marker>
          <c:cat>
            <c:numRef>
              <c:f>'1. Usage Info'!$I$1:$AC$1</c:f>
              <c:numCache>
                <c:formatCode>mmm\ yy</c:formatCode>
                <c:ptCount val="21"/>
                <c:pt idx="0">
                  <c:v>45200</c:v>
                </c:pt>
                <c:pt idx="1">
                  <c:v>45231</c:v>
                </c:pt>
                <c:pt idx="2">
                  <c:v>45261</c:v>
                </c:pt>
                <c:pt idx="3">
                  <c:v>45292</c:v>
                </c:pt>
                <c:pt idx="4">
                  <c:v>45323</c:v>
                </c:pt>
                <c:pt idx="5">
                  <c:v>45352</c:v>
                </c:pt>
                <c:pt idx="6">
                  <c:v>45383</c:v>
                </c:pt>
                <c:pt idx="7">
                  <c:v>45413</c:v>
                </c:pt>
                <c:pt idx="8">
                  <c:v>45444</c:v>
                </c:pt>
                <c:pt idx="9">
                  <c:v>45474</c:v>
                </c:pt>
                <c:pt idx="10">
                  <c:v>45505</c:v>
                </c:pt>
                <c:pt idx="11">
                  <c:v>45536</c:v>
                </c:pt>
                <c:pt idx="12">
                  <c:v>45566</c:v>
                </c:pt>
                <c:pt idx="13">
                  <c:v>45597</c:v>
                </c:pt>
                <c:pt idx="14">
                  <c:v>45627</c:v>
                </c:pt>
                <c:pt idx="15">
                  <c:v>45658</c:v>
                </c:pt>
                <c:pt idx="16">
                  <c:v>45689</c:v>
                </c:pt>
                <c:pt idx="17">
                  <c:v>45717</c:v>
                </c:pt>
                <c:pt idx="18">
                  <c:v>45748</c:v>
                </c:pt>
                <c:pt idx="19">
                  <c:v>45778</c:v>
                </c:pt>
                <c:pt idx="20">
                  <c:v>45809</c:v>
                </c:pt>
              </c:numCache>
            </c:numRef>
          </c:cat>
          <c:val>
            <c:numRef>
              <c:f>'6. Waste Info'!$D$50:$X$50</c:f>
              <c:numCache>
                <c:formatCode>General</c:formatCode>
                <c:ptCount val="21"/>
                <c:pt idx="0">
                  <c:v>0</c:v>
                </c:pt>
                <c:pt idx="1">
                  <c:v>4</c:v>
                </c:pt>
                <c:pt idx="2">
                  <c:v>14</c:v>
                </c:pt>
                <c:pt idx="3">
                  <c:v>18</c:v>
                </c:pt>
                <c:pt idx="4">
                  <c:v>36</c:v>
                </c:pt>
                <c:pt idx="5">
                  <c:v>41</c:v>
                </c:pt>
                <c:pt idx="6">
                  <c:v>63</c:v>
                </c:pt>
                <c:pt idx="7">
                  <c:v>75</c:v>
                </c:pt>
                <c:pt idx="8">
                  <c:v>104</c:v>
                </c:pt>
                <c:pt idx="9">
                  <c:v>143</c:v>
                </c:pt>
                <c:pt idx="10">
                  <c:v>201</c:v>
                </c:pt>
                <c:pt idx="11">
                  <c:v>296</c:v>
                </c:pt>
                <c:pt idx="12">
                  <c:v>394</c:v>
                </c:pt>
                <c:pt idx="13">
                  <c:v>612</c:v>
                </c:pt>
                <c:pt idx="14">
                  <c:v>627</c:v>
                </c:pt>
                <c:pt idx="15">
                  <c:v>639</c:v>
                </c:pt>
                <c:pt idx="16">
                  <c:v>658</c:v>
                </c:pt>
                <c:pt idx="17">
                  <c:v>675</c:v>
                </c:pt>
                <c:pt idx="18">
                  <c:v>684</c:v>
                </c:pt>
                <c:pt idx="19">
                  <c:v>691</c:v>
                </c:pt>
                <c:pt idx="20">
                  <c:v>701</c:v>
                </c:pt>
              </c:numCache>
            </c:numRef>
          </c:val>
          <c:smooth val="0"/>
          <c:extLst>
            <c:ext xmlns:c16="http://schemas.microsoft.com/office/drawing/2014/chart" uri="{C3380CC4-5D6E-409C-BE32-E72D297353CC}">
              <c16:uniqueId val="{00000001-F019-4AE5-95A4-4F9FF999C6B6}"/>
            </c:ext>
          </c:extLst>
        </c:ser>
        <c:dLbls>
          <c:showLegendKey val="0"/>
          <c:showVal val="0"/>
          <c:showCatName val="0"/>
          <c:showSerName val="0"/>
          <c:showPercent val="0"/>
          <c:showBubbleSize val="0"/>
        </c:dLbls>
        <c:marker val="1"/>
        <c:smooth val="0"/>
        <c:axId val="160518144"/>
        <c:axId val="160508160"/>
      </c:lineChart>
      <c:dateAx>
        <c:axId val="160500736"/>
        <c:scaling>
          <c:orientation val="minMax"/>
        </c:scaling>
        <c:delete val="0"/>
        <c:axPos val="b"/>
        <c:numFmt formatCode="mmm\ yy" sourceLinked="1"/>
        <c:majorTickMark val="out"/>
        <c:minorTickMark val="none"/>
        <c:tickLblPos val="nextTo"/>
        <c:txPr>
          <a:bodyPr rot="2700000" vert="horz"/>
          <a:lstStyle/>
          <a:p>
            <a:pPr>
              <a:defRPr>
                <a:latin typeface="Gill Sans MT" panose="020B0502020104020203" pitchFamily="34" charset="0"/>
              </a:defRPr>
            </a:pPr>
            <a:endParaRPr lang="en-US"/>
          </a:p>
        </c:txPr>
        <c:crossAx val="160506624"/>
        <c:crosses val="autoZero"/>
        <c:auto val="1"/>
        <c:lblOffset val="100"/>
        <c:baseTimeUnit val="months"/>
      </c:dateAx>
      <c:valAx>
        <c:axId val="160506624"/>
        <c:scaling>
          <c:orientation val="minMax"/>
        </c:scaling>
        <c:delete val="0"/>
        <c:axPos val="l"/>
        <c:majorGridlines/>
        <c:numFmt formatCode="General" sourceLinked="1"/>
        <c:majorTickMark val="out"/>
        <c:minorTickMark val="none"/>
        <c:tickLblPos val="nextTo"/>
        <c:txPr>
          <a:bodyPr/>
          <a:lstStyle/>
          <a:p>
            <a:pPr>
              <a:defRPr>
                <a:latin typeface="Gill Sans MT" panose="020B0502020104020203" pitchFamily="34" charset="0"/>
              </a:defRPr>
            </a:pPr>
            <a:endParaRPr lang="en-US"/>
          </a:p>
        </c:txPr>
        <c:crossAx val="160500736"/>
        <c:crosses val="autoZero"/>
        <c:crossBetween val="between"/>
      </c:valAx>
      <c:valAx>
        <c:axId val="160508160"/>
        <c:scaling>
          <c:orientation val="minMax"/>
        </c:scaling>
        <c:delete val="0"/>
        <c:axPos val="r"/>
        <c:numFmt formatCode="General" sourceLinked="1"/>
        <c:majorTickMark val="out"/>
        <c:minorTickMark val="none"/>
        <c:tickLblPos val="nextTo"/>
        <c:crossAx val="160518144"/>
        <c:crosses val="max"/>
        <c:crossBetween val="between"/>
      </c:valAx>
      <c:dateAx>
        <c:axId val="160518144"/>
        <c:scaling>
          <c:orientation val="minMax"/>
        </c:scaling>
        <c:delete val="1"/>
        <c:axPos val="b"/>
        <c:numFmt formatCode="mmm\ yy" sourceLinked="1"/>
        <c:majorTickMark val="out"/>
        <c:minorTickMark val="none"/>
        <c:tickLblPos val="nextTo"/>
        <c:crossAx val="160508160"/>
        <c:crosses val="autoZero"/>
        <c:auto val="1"/>
        <c:lblOffset val="100"/>
        <c:baseTimeUnit val="months"/>
      </c:dateAx>
    </c:plotArea>
    <c:legend>
      <c:legendPos val="r"/>
      <c:layout>
        <c:manualLayout>
          <c:xMode val="edge"/>
          <c:yMode val="edge"/>
          <c:x val="0.87224378578285733"/>
          <c:y val="0.10815331008154401"/>
          <c:w val="0.11545621431399307"/>
          <c:h val="0.78840338446132219"/>
        </c:manualLayout>
      </c:layout>
      <c:overlay val="0"/>
      <c:txPr>
        <a:bodyPr/>
        <a:lstStyle/>
        <a:p>
          <a:pPr>
            <a:defRPr>
              <a:latin typeface="Gill Sans MT" panose="020B0502020104020203" pitchFamily="34" charset="0"/>
            </a:defRPr>
          </a:pPr>
          <a:endParaRPr lang="en-US"/>
        </a:p>
      </c:txPr>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sheetViews>
    <sheetView zoomScale="90" workbookViewId="0" zoomToFit="1"/>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sheetViews>
    <sheetView zoomScale="90" workbookViewId="0" zoomToFit="1"/>
  </sheetViews>
  <pageMargins left="0.7" right="0.7" top="0.75" bottom="0.75" header="0.3" footer="0.3"/>
  <pageSetup paperSize="9" orientation="landscape"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sheetViews>
    <sheetView zoomScale="90" workbookViewId="0" zoomToFit="1"/>
  </sheetViews>
  <pageMargins left="0.7" right="0.7" top="0.75" bottom="0.75" header="0.3" footer="0.3"/>
  <pageSetup paperSize="9"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sheetViews>
    <sheetView zoomScale="90" workbookViewId="0" zoomToFit="1"/>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0</xdr:row>
      <xdr:rowOff>180975</xdr:rowOff>
    </xdr:from>
    <xdr:to>
      <xdr:col>6</xdr:col>
      <xdr:colOff>0</xdr:colOff>
      <xdr:row>1</xdr:row>
      <xdr:rowOff>180975</xdr:rowOff>
    </xdr:to>
    <xdr:pic>
      <xdr:nvPicPr>
        <xdr:cNvPr id="2" name="Picture 1" descr="CT_Logo_HEAVY_CMYK_to_RG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180975"/>
          <a:ext cx="11811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3</xdr:col>
      <xdr:colOff>28575</xdr:colOff>
      <xdr:row>30</xdr:row>
      <xdr:rowOff>190500</xdr:rowOff>
    </xdr:to>
    <xdr:pic>
      <xdr:nvPicPr>
        <xdr:cNvPr id="3" name="Picture 2" descr="Swoosh_A4_RGB_v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8677275"/>
          <a:ext cx="60388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0</xdr:row>
      <xdr:rowOff>180975</xdr:rowOff>
    </xdr:from>
    <xdr:to>
      <xdr:col>6</xdr:col>
      <xdr:colOff>0</xdr:colOff>
      <xdr:row>1</xdr:row>
      <xdr:rowOff>180975</xdr:rowOff>
    </xdr:to>
    <xdr:pic>
      <xdr:nvPicPr>
        <xdr:cNvPr id="4" name="Picture 1" descr="CT_Logo_HEAVY_CMYK_to_RGB">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180975"/>
          <a:ext cx="11811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3</xdr:col>
      <xdr:colOff>28575</xdr:colOff>
      <xdr:row>30</xdr:row>
      <xdr:rowOff>190500</xdr:rowOff>
    </xdr:to>
    <xdr:pic>
      <xdr:nvPicPr>
        <xdr:cNvPr id="5" name="Picture 2" descr="Swoosh_A4_RGB_v1">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8677275"/>
          <a:ext cx="60388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838200</xdr:colOff>
      <xdr:row>0</xdr:row>
      <xdr:rowOff>180975</xdr:rowOff>
    </xdr:from>
    <xdr:to>
      <xdr:col>13</xdr:col>
      <xdr:colOff>0</xdr:colOff>
      <xdr:row>1</xdr:row>
      <xdr:rowOff>28575</xdr:rowOff>
    </xdr:to>
    <xdr:pic>
      <xdr:nvPicPr>
        <xdr:cNvPr id="11" name="Picture 5" descr="CT_Logo_HEAVY_CMYK_to_RGB">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10150" y="180975"/>
          <a:ext cx="11811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533400</xdr:colOff>
      <xdr:row>0</xdr:row>
      <xdr:rowOff>180975</xdr:rowOff>
    </xdr:from>
    <xdr:to>
      <xdr:col>20</xdr:col>
      <xdr:colOff>0</xdr:colOff>
      <xdr:row>1</xdr:row>
      <xdr:rowOff>180975</xdr:rowOff>
    </xdr:to>
    <xdr:pic>
      <xdr:nvPicPr>
        <xdr:cNvPr id="12" name="Picture 11" descr="CT_Logo_HEAVY_CMYK_to_RGB">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180975"/>
          <a:ext cx="11811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11609917" cy="7556500"/>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1609917" cy="7556500"/>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11609917" cy="7556500"/>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11609917" cy="7556500"/>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
  <sheetViews>
    <sheetView workbookViewId="0">
      <selection activeCell="D13" sqref="D13"/>
    </sheetView>
  </sheetViews>
  <sheetFormatPr defaultColWidth="9.33203125" defaultRowHeight="18" x14ac:dyDescent="0.5"/>
  <cols>
    <col min="1" max="1" width="9.33203125" style="48"/>
    <col min="2" max="2" width="83.44140625" style="48" customWidth="1"/>
    <col min="3" max="5" width="9.33203125" style="48"/>
    <col min="6" max="6" width="25.5546875" style="48" bestFit="1" customWidth="1"/>
    <col min="7" max="7" width="32.6640625" style="48" customWidth="1"/>
    <col min="8" max="16384" width="9.33203125" style="48"/>
  </cols>
  <sheetData>
    <row r="1" spans="1:7" x14ac:dyDescent="0.5">
      <c r="A1" s="575" t="s">
        <v>283</v>
      </c>
      <c r="B1" s="575"/>
      <c r="F1" s="49" t="s">
        <v>494</v>
      </c>
      <c r="G1" s="49" t="s">
        <v>507</v>
      </c>
    </row>
    <row r="2" spans="1:7" ht="36" x14ac:dyDescent="0.5">
      <c r="A2" s="50">
        <v>1</v>
      </c>
      <c r="B2" s="51" t="s">
        <v>284</v>
      </c>
      <c r="F2" s="52" t="s">
        <v>495</v>
      </c>
      <c r="G2" s="52" t="s">
        <v>509</v>
      </c>
    </row>
    <row r="3" spans="1:7" ht="36" x14ac:dyDescent="0.5">
      <c r="A3" s="50">
        <v>2</v>
      </c>
      <c r="B3" s="51" t="s">
        <v>285</v>
      </c>
      <c r="F3" s="52" t="s">
        <v>496</v>
      </c>
      <c r="G3" s="52" t="s">
        <v>508</v>
      </c>
    </row>
    <row r="4" spans="1:7" ht="36" x14ac:dyDescent="0.5">
      <c r="A4" s="50">
        <v>3</v>
      </c>
      <c r="B4" s="51" t="s">
        <v>483</v>
      </c>
      <c r="F4" s="52" t="s">
        <v>335</v>
      </c>
      <c r="G4" s="52" t="s">
        <v>508</v>
      </c>
    </row>
    <row r="5" spans="1:7" ht="54" x14ac:dyDescent="0.5">
      <c r="A5" s="50">
        <v>4</v>
      </c>
      <c r="B5" s="51" t="s">
        <v>286</v>
      </c>
      <c r="F5" s="52" t="s">
        <v>542</v>
      </c>
      <c r="G5" s="51" t="s">
        <v>543</v>
      </c>
    </row>
    <row r="6" spans="1:7" ht="36" x14ac:dyDescent="0.5">
      <c r="A6" s="50">
        <v>5</v>
      </c>
      <c r="B6" s="51" t="s">
        <v>485</v>
      </c>
      <c r="F6" s="52" t="s">
        <v>419</v>
      </c>
      <c r="G6" s="52" t="s">
        <v>510</v>
      </c>
    </row>
    <row r="7" spans="1:7" ht="36" x14ac:dyDescent="0.5">
      <c r="A7" s="50">
        <v>6</v>
      </c>
      <c r="B7" s="51" t="s">
        <v>287</v>
      </c>
      <c r="F7" s="52" t="s">
        <v>497</v>
      </c>
      <c r="G7" s="52" t="s">
        <v>509</v>
      </c>
    </row>
    <row r="8" spans="1:7" ht="36" x14ac:dyDescent="0.5">
      <c r="A8" s="50">
        <v>7</v>
      </c>
      <c r="B8" s="53" t="s">
        <v>541</v>
      </c>
      <c r="F8" s="52" t="s">
        <v>498</v>
      </c>
      <c r="G8" s="52" t="s">
        <v>508</v>
      </c>
    </row>
    <row r="9" spans="1:7" ht="36" x14ac:dyDescent="0.5">
      <c r="A9" s="50">
        <v>8</v>
      </c>
      <c r="B9" s="51" t="s">
        <v>484</v>
      </c>
      <c r="F9" s="52" t="s">
        <v>499</v>
      </c>
      <c r="G9" s="52" t="s">
        <v>508</v>
      </c>
    </row>
    <row r="10" spans="1:7" ht="108" x14ac:dyDescent="0.5">
      <c r="A10" s="50">
        <v>9</v>
      </c>
      <c r="B10" s="51" t="s">
        <v>290</v>
      </c>
      <c r="F10" s="52" t="s">
        <v>500</v>
      </c>
      <c r="G10" s="51" t="s">
        <v>511</v>
      </c>
    </row>
    <row r="11" spans="1:7" ht="36" x14ac:dyDescent="0.5">
      <c r="A11" s="50">
        <v>10</v>
      </c>
      <c r="B11" s="51" t="s">
        <v>288</v>
      </c>
      <c r="F11" s="52" t="s">
        <v>501</v>
      </c>
      <c r="G11" s="51" t="s">
        <v>512</v>
      </c>
    </row>
    <row r="12" spans="1:7" ht="36" x14ac:dyDescent="0.5">
      <c r="A12" s="50">
        <v>11</v>
      </c>
      <c r="B12" s="51" t="s">
        <v>300</v>
      </c>
      <c r="F12" s="52" t="s">
        <v>421</v>
      </c>
      <c r="G12" s="52" t="s">
        <v>510</v>
      </c>
    </row>
    <row r="13" spans="1:7" ht="54" x14ac:dyDescent="0.5">
      <c r="A13" s="50">
        <v>12</v>
      </c>
      <c r="B13" s="51" t="s">
        <v>289</v>
      </c>
      <c r="F13" s="52" t="s">
        <v>502</v>
      </c>
      <c r="G13" s="52" t="s">
        <v>510</v>
      </c>
    </row>
    <row r="14" spans="1:7" ht="54" x14ac:dyDescent="0.5">
      <c r="A14" s="50">
        <v>13</v>
      </c>
      <c r="B14" s="51" t="s">
        <v>540</v>
      </c>
      <c r="F14" s="52" t="s">
        <v>503</v>
      </c>
      <c r="G14" s="52" t="s">
        <v>513</v>
      </c>
    </row>
    <row r="15" spans="1:7" x14ac:dyDescent="0.5">
      <c r="A15" s="54"/>
      <c r="B15" s="55"/>
      <c r="F15" s="52" t="s">
        <v>504</v>
      </c>
      <c r="G15" s="52" t="s">
        <v>513</v>
      </c>
    </row>
    <row r="16" spans="1:7" x14ac:dyDescent="0.5">
      <c r="A16" s="54"/>
      <c r="B16" s="55"/>
      <c r="F16" s="52" t="s">
        <v>505</v>
      </c>
      <c r="G16" s="52" t="s">
        <v>513</v>
      </c>
    </row>
    <row r="17" spans="1:7" x14ac:dyDescent="0.5">
      <c r="A17" s="54"/>
      <c r="B17" s="55"/>
      <c r="F17" s="52" t="s">
        <v>77</v>
      </c>
      <c r="G17" s="52" t="s">
        <v>513</v>
      </c>
    </row>
    <row r="18" spans="1:7" x14ac:dyDescent="0.5">
      <c r="A18" s="54"/>
      <c r="B18" s="55"/>
      <c r="F18" s="52" t="s">
        <v>506</v>
      </c>
      <c r="G18" s="52" t="s">
        <v>509</v>
      </c>
    </row>
    <row r="19" spans="1:7" x14ac:dyDescent="0.5">
      <c r="A19" s="54"/>
      <c r="B19" s="55"/>
    </row>
    <row r="20" spans="1:7" x14ac:dyDescent="0.5">
      <c r="A20" s="54"/>
      <c r="B20" s="55"/>
    </row>
    <row r="21" spans="1:7" x14ac:dyDescent="0.5">
      <c r="A21" s="54"/>
      <c r="B21" s="55"/>
    </row>
    <row r="22" spans="1:7" x14ac:dyDescent="0.5">
      <c r="A22" s="54"/>
      <c r="B22" s="55"/>
    </row>
    <row r="23" spans="1:7" x14ac:dyDescent="0.5">
      <c r="A23" s="54"/>
      <c r="B23" s="55"/>
    </row>
    <row r="24" spans="1:7" x14ac:dyDescent="0.5">
      <c r="A24" s="54"/>
      <c r="B24" s="55"/>
    </row>
    <row r="25" spans="1:7" x14ac:dyDescent="0.5">
      <c r="A25" s="54"/>
      <c r="B25" s="55"/>
    </row>
    <row r="26" spans="1:7" x14ac:dyDescent="0.5">
      <c r="A26" s="54"/>
      <c r="B26" s="55"/>
    </row>
    <row r="27" spans="1:7" x14ac:dyDescent="0.5">
      <c r="A27" s="55"/>
      <c r="B27" s="55"/>
    </row>
  </sheetData>
  <mergeCells count="1">
    <mergeCell ref="A1:B1"/>
  </mergeCells>
  <pageMargins left="0.70866141732283472" right="0.70866141732283472" top="0.74803149606299213" bottom="0.74803149606299213" header="0.31496062992125984" footer="0.31496062992125984"/>
  <pageSetup paperSize="9" scale="94" orientation="portrait" r:id="rId1"/>
  <headerFooter>
    <oddHeader>&amp;R&amp;G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25"/>
  <sheetViews>
    <sheetView zoomScale="70" zoomScaleNormal="70" workbookViewId="0">
      <pane xSplit="1" ySplit="5" topLeftCell="D16" activePane="bottomRight" state="frozen"/>
      <selection activeCell="D13" sqref="D13"/>
      <selection pane="topRight" activeCell="D13" sqref="D13"/>
      <selection pane="bottomLeft" activeCell="D13" sqref="D13"/>
      <selection pane="bottomRight" activeCell="J45" sqref="J45"/>
    </sheetView>
  </sheetViews>
  <sheetFormatPr defaultRowHeight="16.8" x14ac:dyDescent="0.45"/>
  <cols>
    <col min="1" max="1" width="35.6640625" style="160" customWidth="1"/>
    <col min="2" max="2" width="3.6640625" style="160" customWidth="1"/>
    <col min="3" max="3" width="11.6640625" style="160" customWidth="1"/>
    <col min="4" max="4" width="36.6640625" style="160" customWidth="1"/>
    <col min="5" max="5" width="11.33203125" style="160" customWidth="1"/>
    <col min="6" max="6" width="3.5546875" style="160" customWidth="1"/>
    <col min="7" max="7" width="11.6640625" style="160" customWidth="1"/>
    <col min="8" max="8" width="36.6640625" style="160" customWidth="1"/>
    <col min="9" max="9" width="11.33203125" style="160" customWidth="1"/>
    <col min="10" max="10" width="3.6640625" style="160" customWidth="1"/>
    <col min="11" max="11" width="11.6640625" style="160" customWidth="1"/>
    <col min="12" max="12" width="36.6640625" style="160" customWidth="1"/>
    <col min="13" max="13" width="11.33203125" style="160" customWidth="1"/>
    <col min="14" max="14" width="42.44140625" style="160" customWidth="1"/>
    <col min="15" max="15" width="11.33203125" style="160" customWidth="1"/>
    <col min="16" max="16" width="36.6640625" style="160" customWidth="1"/>
    <col min="17" max="17" width="11.33203125" style="160" customWidth="1"/>
    <col min="18" max="18" width="36.6640625" style="160" customWidth="1"/>
    <col min="19" max="19" width="11.33203125" style="160" customWidth="1"/>
    <col min="20" max="20" width="36.6640625" style="160" customWidth="1"/>
    <col min="21" max="21" width="11.33203125" style="160" customWidth="1"/>
    <col min="22" max="22" width="9.33203125" style="160"/>
    <col min="23" max="23" width="20.5546875" style="160" bestFit="1" customWidth="1"/>
    <col min="24" max="256" width="9.33203125" style="160"/>
    <col min="257" max="257" width="35.6640625" style="160" customWidth="1"/>
    <col min="258" max="258" width="3.6640625" style="160" customWidth="1"/>
    <col min="259" max="259" width="11.6640625" style="160" customWidth="1"/>
    <col min="260" max="260" width="36.6640625" style="160" customWidth="1"/>
    <col min="261" max="261" width="11.33203125" style="160" customWidth="1"/>
    <col min="262" max="262" width="3.5546875" style="160" customWidth="1"/>
    <col min="263" max="263" width="11.6640625" style="160" customWidth="1"/>
    <col min="264" max="264" width="36.6640625" style="160" customWidth="1"/>
    <col min="265" max="265" width="11.33203125" style="160" customWidth="1"/>
    <col min="266" max="266" width="3.6640625" style="160" customWidth="1"/>
    <col min="267" max="267" width="11.6640625" style="160" customWidth="1"/>
    <col min="268" max="268" width="36.6640625" style="160" customWidth="1"/>
    <col min="269" max="269" width="11.33203125" style="160" customWidth="1"/>
    <col min="270" max="270" width="36.6640625" style="160" customWidth="1"/>
    <col min="271" max="271" width="11.33203125" style="160" customWidth="1"/>
    <col min="272" max="272" width="36.6640625" style="160" customWidth="1"/>
    <col min="273" max="273" width="11.33203125" style="160" customWidth="1"/>
    <col min="274" max="274" width="36.6640625" style="160" customWidth="1"/>
    <col min="275" max="275" width="11.33203125" style="160" customWidth="1"/>
    <col min="276" max="276" width="36.6640625" style="160" customWidth="1"/>
    <col min="277" max="277" width="11.33203125" style="160" customWidth="1"/>
    <col min="278" max="278" width="9.33203125" style="160"/>
    <col min="279" max="279" width="20.5546875" style="160" bestFit="1" customWidth="1"/>
    <col min="280" max="512" width="9.33203125" style="160"/>
    <col min="513" max="513" width="35.6640625" style="160" customWidth="1"/>
    <col min="514" max="514" width="3.6640625" style="160" customWidth="1"/>
    <col min="515" max="515" width="11.6640625" style="160" customWidth="1"/>
    <col min="516" max="516" width="36.6640625" style="160" customWidth="1"/>
    <col min="517" max="517" width="11.33203125" style="160" customWidth="1"/>
    <col min="518" max="518" width="3.5546875" style="160" customWidth="1"/>
    <col min="519" max="519" width="11.6640625" style="160" customWidth="1"/>
    <col min="520" max="520" width="36.6640625" style="160" customWidth="1"/>
    <col min="521" max="521" width="11.33203125" style="160" customWidth="1"/>
    <col min="522" max="522" width="3.6640625" style="160" customWidth="1"/>
    <col min="523" max="523" width="11.6640625" style="160" customWidth="1"/>
    <col min="524" max="524" width="36.6640625" style="160" customWidth="1"/>
    <col min="525" max="525" width="11.33203125" style="160" customWidth="1"/>
    <col min="526" max="526" width="36.6640625" style="160" customWidth="1"/>
    <col min="527" max="527" width="11.33203125" style="160" customWidth="1"/>
    <col min="528" max="528" width="36.6640625" style="160" customWidth="1"/>
    <col min="529" max="529" width="11.33203125" style="160" customWidth="1"/>
    <col min="530" max="530" width="36.6640625" style="160" customWidth="1"/>
    <col min="531" max="531" width="11.33203125" style="160" customWidth="1"/>
    <col min="532" max="532" width="36.6640625" style="160" customWidth="1"/>
    <col min="533" max="533" width="11.33203125" style="160" customWidth="1"/>
    <col min="534" max="534" width="9.33203125" style="160"/>
    <col min="535" max="535" width="20.5546875" style="160" bestFit="1" customWidth="1"/>
    <col min="536" max="768" width="9.33203125" style="160"/>
    <col min="769" max="769" width="35.6640625" style="160" customWidth="1"/>
    <col min="770" max="770" width="3.6640625" style="160" customWidth="1"/>
    <col min="771" max="771" width="11.6640625" style="160" customWidth="1"/>
    <col min="772" max="772" width="36.6640625" style="160" customWidth="1"/>
    <col min="773" max="773" width="11.33203125" style="160" customWidth="1"/>
    <col min="774" max="774" width="3.5546875" style="160" customWidth="1"/>
    <col min="775" max="775" width="11.6640625" style="160" customWidth="1"/>
    <col min="776" max="776" width="36.6640625" style="160" customWidth="1"/>
    <col min="777" max="777" width="11.33203125" style="160" customWidth="1"/>
    <col min="778" max="778" width="3.6640625" style="160" customWidth="1"/>
    <col min="779" max="779" width="11.6640625" style="160" customWidth="1"/>
    <col min="780" max="780" width="36.6640625" style="160" customWidth="1"/>
    <col min="781" max="781" width="11.33203125" style="160" customWidth="1"/>
    <col min="782" max="782" width="36.6640625" style="160" customWidth="1"/>
    <col min="783" max="783" width="11.33203125" style="160" customWidth="1"/>
    <col min="784" max="784" width="36.6640625" style="160" customWidth="1"/>
    <col min="785" max="785" width="11.33203125" style="160" customWidth="1"/>
    <col min="786" max="786" width="36.6640625" style="160" customWidth="1"/>
    <col min="787" max="787" width="11.33203125" style="160" customWidth="1"/>
    <col min="788" max="788" width="36.6640625" style="160" customWidth="1"/>
    <col min="789" max="789" width="11.33203125" style="160" customWidth="1"/>
    <col min="790" max="790" width="9.33203125" style="160"/>
    <col min="791" max="791" width="20.5546875" style="160" bestFit="1" customWidth="1"/>
    <col min="792" max="1024" width="9.33203125" style="160"/>
    <col min="1025" max="1025" width="35.6640625" style="160" customWidth="1"/>
    <col min="1026" max="1026" width="3.6640625" style="160" customWidth="1"/>
    <col min="1027" max="1027" width="11.6640625" style="160" customWidth="1"/>
    <col min="1028" max="1028" width="36.6640625" style="160" customWidth="1"/>
    <col min="1029" max="1029" width="11.33203125" style="160" customWidth="1"/>
    <col min="1030" max="1030" width="3.5546875" style="160" customWidth="1"/>
    <col min="1031" max="1031" width="11.6640625" style="160" customWidth="1"/>
    <col min="1032" max="1032" width="36.6640625" style="160" customWidth="1"/>
    <col min="1033" max="1033" width="11.33203125" style="160" customWidth="1"/>
    <col min="1034" max="1034" width="3.6640625" style="160" customWidth="1"/>
    <col min="1035" max="1035" width="11.6640625" style="160" customWidth="1"/>
    <col min="1036" max="1036" width="36.6640625" style="160" customWidth="1"/>
    <col min="1037" max="1037" width="11.33203125" style="160" customWidth="1"/>
    <col min="1038" max="1038" width="36.6640625" style="160" customWidth="1"/>
    <col min="1039" max="1039" width="11.33203125" style="160" customWidth="1"/>
    <col min="1040" max="1040" width="36.6640625" style="160" customWidth="1"/>
    <col min="1041" max="1041" width="11.33203125" style="160" customWidth="1"/>
    <col min="1042" max="1042" width="36.6640625" style="160" customWidth="1"/>
    <col min="1043" max="1043" width="11.33203125" style="160" customWidth="1"/>
    <col min="1044" max="1044" width="36.6640625" style="160" customWidth="1"/>
    <col min="1045" max="1045" width="11.33203125" style="160" customWidth="1"/>
    <col min="1046" max="1046" width="9.33203125" style="160"/>
    <col min="1047" max="1047" width="20.5546875" style="160" bestFit="1" customWidth="1"/>
    <col min="1048" max="1280" width="9.33203125" style="160"/>
    <col min="1281" max="1281" width="35.6640625" style="160" customWidth="1"/>
    <col min="1282" max="1282" width="3.6640625" style="160" customWidth="1"/>
    <col min="1283" max="1283" width="11.6640625" style="160" customWidth="1"/>
    <col min="1284" max="1284" width="36.6640625" style="160" customWidth="1"/>
    <col min="1285" max="1285" width="11.33203125" style="160" customWidth="1"/>
    <col min="1286" max="1286" width="3.5546875" style="160" customWidth="1"/>
    <col min="1287" max="1287" width="11.6640625" style="160" customWidth="1"/>
    <col min="1288" max="1288" width="36.6640625" style="160" customWidth="1"/>
    <col min="1289" max="1289" width="11.33203125" style="160" customWidth="1"/>
    <col min="1290" max="1290" width="3.6640625" style="160" customWidth="1"/>
    <col min="1291" max="1291" width="11.6640625" style="160" customWidth="1"/>
    <col min="1292" max="1292" width="36.6640625" style="160" customWidth="1"/>
    <col min="1293" max="1293" width="11.33203125" style="160" customWidth="1"/>
    <col min="1294" max="1294" width="36.6640625" style="160" customWidth="1"/>
    <col min="1295" max="1295" width="11.33203125" style="160" customWidth="1"/>
    <col min="1296" max="1296" width="36.6640625" style="160" customWidth="1"/>
    <col min="1297" max="1297" width="11.33203125" style="160" customWidth="1"/>
    <col min="1298" max="1298" width="36.6640625" style="160" customWidth="1"/>
    <col min="1299" max="1299" width="11.33203125" style="160" customWidth="1"/>
    <col min="1300" max="1300" width="36.6640625" style="160" customWidth="1"/>
    <col min="1301" max="1301" width="11.33203125" style="160" customWidth="1"/>
    <col min="1302" max="1302" width="9.33203125" style="160"/>
    <col min="1303" max="1303" width="20.5546875" style="160" bestFit="1" customWidth="1"/>
    <col min="1304" max="1536" width="9.33203125" style="160"/>
    <col min="1537" max="1537" width="35.6640625" style="160" customWidth="1"/>
    <col min="1538" max="1538" width="3.6640625" style="160" customWidth="1"/>
    <col min="1539" max="1539" width="11.6640625" style="160" customWidth="1"/>
    <col min="1540" max="1540" width="36.6640625" style="160" customWidth="1"/>
    <col min="1541" max="1541" width="11.33203125" style="160" customWidth="1"/>
    <col min="1542" max="1542" width="3.5546875" style="160" customWidth="1"/>
    <col min="1543" max="1543" width="11.6640625" style="160" customWidth="1"/>
    <col min="1544" max="1544" width="36.6640625" style="160" customWidth="1"/>
    <col min="1545" max="1545" width="11.33203125" style="160" customWidth="1"/>
    <col min="1546" max="1546" width="3.6640625" style="160" customWidth="1"/>
    <col min="1547" max="1547" width="11.6640625" style="160" customWidth="1"/>
    <col min="1548" max="1548" width="36.6640625" style="160" customWidth="1"/>
    <col min="1549" max="1549" width="11.33203125" style="160" customWidth="1"/>
    <col min="1550" max="1550" width="36.6640625" style="160" customWidth="1"/>
    <col min="1551" max="1551" width="11.33203125" style="160" customWidth="1"/>
    <col min="1552" max="1552" width="36.6640625" style="160" customWidth="1"/>
    <col min="1553" max="1553" width="11.33203125" style="160" customWidth="1"/>
    <col min="1554" max="1554" width="36.6640625" style="160" customWidth="1"/>
    <col min="1555" max="1555" width="11.33203125" style="160" customWidth="1"/>
    <col min="1556" max="1556" width="36.6640625" style="160" customWidth="1"/>
    <col min="1557" max="1557" width="11.33203125" style="160" customWidth="1"/>
    <col min="1558" max="1558" width="9.33203125" style="160"/>
    <col min="1559" max="1559" width="20.5546875" style="160" bestFit="1" customWidth="1"/>
    <col min="1560" max="1792" width="9.33203125" style="160"/>
    <col min="1793" max="1793" width="35.6640625" style="160" customWidth="1"/>
    <col min="1794" max="1794" width="3.6640625" style="160" customWidth="1"/>
    <col min="1795" max="1795" width="11.6640625" style="160" customWidth="1"/>
    <col min="1796" max="1796" width="36.6640625" style="160" customWidth="1"/>
    <col min="1797" max="1797" width="11.33203125" style="160" customWidth="1"/>
    <col min="1798" max="1798" width="3.5546875" style="160" customWidth="1"/>
    <col min="1799" max="1799" width="11.6640625" style="160" customWidth="1"/>
    <col min="1800" max="1800" width="36.6640625" style="160" customWidth="1"/>
    <col min="1801" max="1801" width="11.33203125" style="160" customWidth="1"/>
    <col min="1802" max="1802" width="3.6640625" style="160" customWidth="1"/>
    <col min="1803" max="1803" width="11.6640625" style="160" customWidth="1"/>
    <col min="1804" max="1804" width="36.6640625" style="160" customWidth="1"/>
    <col min="1805" max="1805" width="11.33203125" style="160" customWidth="1"/>
    <col min="1806" max="1806" width="36.6640625" style="160" customWidth="1"/>
    <col min="1807" max="1807" width="11.33203125" style="160" customWidth="1"/>
    <col min="1808" max="1808" width="36.6640625" style="160" customWidth="1"/>
    <col min="1809" max="1809" width="11.33203125" style="160" customWidth="1"/>
    <col min="1810" max="1810" width="36.6640625" style="160" customWidth="1"/>
    <col min="1811" max="1811" width="11.33203125" style="160" customWidth="1"/>
    <col min="1812" max="1812" width="36.6640625" style="160" customWidth="1"/>
    <col min="1813" max="1813" width="11.33203125" style="160" customWidth="1"/>
    <col min="1814" max="1814" width="9.33203125" style="160"/>
    <col min="1815" max="1815" width="20.5546875" style="160" bestFit="1" customWidth="1"/>
    <col min="1816" max="2048" width="9.33203125" style="160"/>
    <col min="2049" max="2049" width="35.6640625" style="160" customWidth="1"/>
    <col min="2050" max="2050" width="3.6640625" style="160" customWidth="1"/>
    <col min="2051" max="2051" width="11.6640625" style="160" customWidth="1"/>
    <col min="2052" max="2052" width="36.6640625" style="160" customWidth="1"/>
    <col min="2053" max="2053" width="11.33203125" style="160" customWidth="1"/>
    <col min="2054" max="2054" width="3.5546875" style="160" customWidth="1"/>
    <col min="2055" max="2055" width="11.6640625" style="160" customWidth="1"/>
    <col min="2056" max="2056" width="36.6640625" style="160" customWidth="1"/>
    <col min="2057" max="2057" width="11.33203125" style="160" customWidth="1"/>
    <col min="2058" max="2058" width="3.6640625" style="160" customWidth="1"/>
    <col min="2059" max="2059" width="11.6640625" style="160" customWidth="1"/>
    <col min="2060" max="2060" width="36.6640625" style="160" customWidth="1"/>
    <col min="2061" max="2061" width="11.33203125" style="160" customWidth="1"/>
    <col min="2062" max="2062" width="36.6640625" style="160" customWidth="1"/>
    <col min="2063" max="2063" width="11.33203125" style="160" customWidth="1"/>
    <col min="2064" max="2064" width="36.6640625" style="160" customWidth="1"/>
    <col min="2065" max="2065" width="11.33203125" style="160" customWidth="1"/>
    <col min="2066" max="2066" width="36.6640625" style="160" customWidth="1"/>
    <col min="2067" max="2067" width="11.33203125" style="160" customWidth="1"/>
    <col min="2068" max="2068" width="36.6640625" style="160" customWidth="1"/>
    <col min="2069" max="2069" width="11.33203125" style="160" customWidth="1"/>
    <col min="2070" max="2070" width="9.33203125" style="160"/>
    <col min="2071" max="2071" width="20.5546875" style="160" bestFit="1" customWidth="1"/>
    <col min="2072" max="2304" width="9.33203125" style="160"/>
    <col min="2305" max="2305" width="35.6640625" style="160" customWidth="1"/>
    <col min="2306" max="2306" width="3.6640625" style="160" customWidth="1"/>
    <col min="2307" max="2307" width="11.6640625" style="160" customWidth="1"/>
    <col min="2308" max="2308" width="36.6640625" style="160" customWidth="1"/>
    <col min="2309" max="2309" width="11.33203125" style="160" customWidth="1"/>
    <col min="2310" max="2310" width="3.5546875" style="160" customWidth="1"/>
    <col min="2311" max="2311" width="11.6640625" style="160" customWidth="1"/>
    <col min="2312" max="2312" width="36.6640625" style="160" customWidth="1"/>
    <col min="2313" max="2313" width="11.33203125" style="160" customWidth="1"/>
    <col min="2314" max="2314" width="3.6640625" style="160" customWidth="1"/>
    <col min="2315" max="2315" width="11.6640625" style="160" customWidth="1"/>
    <col min="2316" max="2316" width="36.6640625" style="160" customWidth="1"/>
    <col min="2317" max="2317" width="11.33203125" style="160" customWidth="1"/>
    <col min="2318" max="2318" width="36.6640625" style="160" customWidth="1"/>
    <col min="2319" max="2319" width="11.33203125" style="160" customWidth="1"/>
    <col min="2320" max="2320" width="36.6640625" style="160" customWidth="1"/>
    <col min="2321" max="2321" width="11.33203125" style="160" customWidth="1"/>
    <col min="2322" max="2322" width="36.6640625" style="160" customWidth="1"/>
    <col min="2323" max="2323" width="11.33203125" style="160" customWidth="1"/>
    <col min="2324" max="2324" width="36.6640625" style="160" customWidth="1"/>
    <col min="2325" max="2325" width="11.33203125" style="160" customWidth="1"/>
    <col min="2326" max="2326" width="9.33203125" style="160"/>
    <col min="2327" max="2327" width="20.5546875" style="160" bestFit="1" customWidth="1"/>
    <col min="2328" max="2560" width="9.33203125" style="160"/>
    <col min="2561" max="2561" width="35.6640625" style="160" customWidth="1"/>
    <col min="2562" max="2562" width="3.6640625" style="160" customWidth="1"/>
    <col min="2563" max="2563" width="11.6640625" style="160" customWidth="1"/>
    <col min="2564" max="2564" width="36.6640625" style="160" customWidth="1"/>
    <col min="2565" max="2565" width="11.33203125" style="160" customWidth="1"/>
    <col min="2566" max="2566" width="3.5546875" style="160" customWidth="1"/>
    <col min="2567" max="2567" width="11.6640625" style="160" customWidth="1"/>
    <col min="2568" max="2568" width="36.6640625" style="160" customWidth="1"/>
    <col min="2569" max="2569" width="11.33203125" style="160" customWidth="1"/>
    <col min="2570" max="2570" width="3.6640625" style="160" customWidth="1"/>
    <col min="2571" max="2571" width="11.6640625" style="160" customWidth="1"/>
    <col min="2572" max="2572" width="36.6640625" style="160" customWidth="1"/>
    <col min="2573" max="2573" width="11.33203125" style="160" customWidth="1"/>
    <col min="2574" max="2574" width="36.6640625" style="160" customWidth="1"/>
    <col min="2575" max="2575" width="11.33203125" style="160" customWidth="1"/>
    <col min="2576" max="2576" width="36.6640625" style="160" customWidth="1"/>
    <col min="2577" max="2577" width="11.33203125" style="160" customWidth="1"/>
    <col min="2578" max="2578" width="36.6640625" style="160" customWidth="1"/>
    <col min="2579" max="2579" width="11.33203125" style="160" customWidth="1"/>
    <col min="2580" max="2580" width="36.6640625" style="160" customWidth="1"/>
    <col min="2581" max="2581" width="11.33203125" style="160" customWidth="1"/>
    <col min="2582" max="2582" width="9.33203125" style="160"/>
    <col min="2583" max="2583" width="20.5546875" style="160" bestFit="1" customWidth="1"/>
    <col min="2584" max="2816" width="9.33203125" style="160"/>
    <col min="2817" max="2817" width="35.6640625" style="160" customWidth="1"/>
    <col min="2818" max="2818" width="3.6640625" style="160" customWidth="1"/>
    <col min="2819" max="2819" width="11.6640625" style="160" customWidth="1"/>
    <col min="2820" max="2820" width="36.6640625" style="160" customWidth="1"/>
    <col min="2821" max="2821" width="11.33203125" style="160" customWidth="1"/>
    <col min="2822" max="2822" width="3.5546875" style="160" customWidth="1"/>
    <col min="2823" max="2823" width="11.6640625" style="160" customWidth="1"/>
    <col min="2824" max="2824" width="36.6640625" style="160" customWidth="1"/>
    <col min="2825" max="2825" width="11.33203125" style="160" customWidth="1"/>
    <col min="2826" max="2826" width="3.6640625" style="160" customWidth="1"/>
    <col min="2827" max="2827" width="11.6640625" style="160" customWidth="1"/>
    <col min="2828" max="2828" width="36.6640625" style="160" customWidth="1"/>
    <col min="2829" max="2829" width="11.33203125" style="160" customWidth="1"/>
    <col min="2830" max="2830" width="36.6640625" style="160" customWidth="1"/>
    <col min="2831" max="2831" width="11.33203125" style="160" customWidth="1"/>
    <col min="2832" max="2832" width="36.6640625" style="160" customWidth="1"/>
    <col min="2833" max="2833" width="11.33203125" style="160" customWidth="1"/>
    <col min="2834" max="2834" width="36.6640625" style="160" customWidth="1"/>
    <col min="2835" max="2835" width="11.33203125" style="160" customWidth="1"/>
    <col min="2836" max="2836" width="36.6640625" style="160" customWidth="1"/>
    <col min="2837" max="2837" width="11.33203125" style="160" customWidth="1"/>
    <col min="2838" max="2838" width="9.33203125" style="160"/>
    <col min="2839" max="2839" width="20.5546875" style="160" bestFit="1" customWidth="1"/>
    <col min="2840" max="3072" width="9.33203125" style="160"/>
    <col min="3073" max="3073" width="35.6640625" style="160" customWidth="1"/>
    <col min="3074" max="3074" width="3.6640625" style="160" customWidth="1"/>
    <col min="3075" max="3075" width="11.6640625" style="160" customWidth="1"/>
    <col min="3076" max="3076" width="36.6640625" style="160" customWidth="1"/>
    <col min="3077" max="3077" width="11.33203125" style="160" customWidth="1"/>
    <col min="3078" max="3078" width="3.5546875" style="160" customWidth="1"/>
    <col min="3079" max="3079" width="11.6640625" style="160" customWidth="1"/>
    <col min="3080" max="3080" width="36.6640625" style="160" customWidth="1"/>
    <col min="3081" max="3081" width="11.33203125" style="160" customWidth="1"/>
    <col min="3082" max="3082" width="3.6640625" style="160" customWidth="1"/>
    <col min="3083" max="3083" width="11.6640625" style="160" customWidth="1"/>
    <col min="3084" max="3084" width="36.6640625" style="160" customWidth="1"/>
    <col min="3085" max="3085" width="11.33203125" style="160" customWidth="1"/>
    <col min="3086" max="3086" width="36.6640625" style="160" customWidth="1"/>
    <col min="3087" max="3087" width="11.33203125" style="160" customWidth="1"/>
    <col min="3088" max="3088" width="36.6640625" style="160" customWidth="1"/>
    <col min="3089" max="3089" width="11.33203125" style="160" customWidth="1"/>
    <col min="3090" max="3090" width="36.6640625" style="160" customWidth="1"/>
    <col min="3091" max="3091" width="11.33203125" style="160" customWidth="1"/>
    <col min="3092" max="3092" width="36.6640625" style="160" customWidth="1"/>
    <col min="3093" max="3093" width="11.33203125" style="160" customWidth="1"/>
    <col min="3094" max="3094" width="9.33203125" style="160"/>
    <col min="3095" max="3095" width="20.5546875" style="160" bestFit="1" customWidth="1"/>
    <col min="3096" max="3328" width="9.33203125" style="160"/>
    <col min="3329" max="3329" width="35.6640625" style="160" customWidth="1"/>
    <col min="3330" max="3330" width="3.6640625" style="160" customWidth="1"/>
    <col min="3331" max="3331" width="11.6640625" style="160" customWidth="1"/>
    <col min="3332" max="3332" width="36.6640625" style="160" customWidth="1"/>
    <col min="3333" max="3333" width="11.33203125" style="160" customWidth="1"/>
    <col min="3334" max="3334" width="3.5546875" style="160" customWidth="1"/>
    <col min="3335" max="3335" width="11.6640625" style="160" customWidth="1"/>
    <col min="3336" max="3336" width="36.6640625" style="160" customWidth="1"/>
    <col min="3337" max="3337" width="11.33203125" style="160" customWidth="1"/>
    <col min="3338" max="3338" width="3.6640625" style="160" customWidth="1"/>
    <col min="3339" max="3339" width="11.6640625" style="160" customWidth="1"/>
    <col min="3340" max="3340" width="36.6640625" style="160" customWidth="1"/>
    <col min="3341" max="3341" width="11.33203125" style="160" customWidth="1"/>
    <col min="3342" max="3342" width="36.6640625" style="160" customWidth="1"/>
    <col min="3343" max="3343" width="11.33203125" style="160" customWidth="1"/>
    <col min="3344" max="3344" width="36.6640625" style="160" customWidth="1"/>
    <col min="3345" max="3345" width="11.33203125" style="160" customWidth="1"/>
    <col min="3346" max="3346" width="36.6640625" style="160" customWidth="1"/>
    <col min="3347" max="3347" width="11.33203125" style="160" customWidth="1"/>
    <col min="3348" max="3348" width="36.6640625" style="160" customWidth="1"/>
    <col min="3349" max="3349" width="11.33203125" style="160" customWidth="1"/>
    <col min="3350" max="3350" width="9.33203125" style="160"/>
    <col min="3351" max="3351" width="20.5546875" style="160" bestFit="1" customWidth="1"/>
    <col min="3352" max="3584" width="9.33203125" style="160"/>
    <col min="3585" max="3585" width="35.6640625" style="160" customWidth="1"/>
    <col min="3586" max="3586" width="3.6640625" style="160" customWidth="1"/>
    <col min="3587" max="3587" width="11.6640625" style="160" customWidth="1"/>
    <col min="3588" max="3588" width="36.6640625" style="160" customWidth="1"/>
    <col min="3589" max="3589" width="11.33203125" style="160" customWidth="1"/>
    <col min="3590" max="3590" width="3.5546875" style="160" customWidth="1"/>
    <col min="3591" max="3591" width="11.6640625" style="160" customWidth="1"/>
    <col min="3592" max="3592" width="36.6640625" style="160" customWidth="1"/>
    <col min="3593" max="3593" width="11.33203125" style="160" customWidth="1"/>
    <col min="3594" max="3594" width="3.6640625" style="160" customWidth="1"/>
    <col min="3595" max="3595" width="11.6640625" style="160" customWidth="1"/>
    <col min="3596" max="3596" width="36.6640625" style="160" customWidth="1"/>
    <col min="3597" max="3597" width="11.33203125" style="160" customWidth="1"/>
    <col min="3598" max="3598" width="36.6640625" style="160" customWidth="1"/>
    <col min="3599" max="3599" width="11.33203125" style="160" customWidth="1"/>
    <col min="3600" max="3600" width="36.6640625" style="160" customWidth="1"/>
    <col min="3601" max="3601" width="11.33203125" style="160" customWidth="1"/>
    <col min="3602" max="3602" width="36.6640625" style="160" customWidth="1"/>
    <col min="3603" max="3603" width="11.33203125" style="160" customWidth="1"/>
    <col min="3604" max="3604" width="36.6640625" style="160" customWidth="1"/>
    <col min="3605" max="3605" width="11.33203125" style="160" customWidth="1"/>
    <col min="3606" max="3606" width="9.33203125" style="160"/>
    <col min="3607" max="3607" width="20.5546875" style="160" bestFit="1" customWidth="1"/>
    <col min="3608" max="3840" width="9.33203125" style="160"/>
    <col min="3841" max="3841" width="35.6640625" style="160" customWidth="1"/>
    <col min="3842" max="3842" width="3.6640625" style="160" customWidth="1"/>
    <col min="3843" max="3843" width="11.6640625" style="160" customWidth="1"/>
    <col min="3844" max="3844" width="36.6640625" style="160" customWidth="1"/>
    <col min="3845" max="3845" width="11.33203125" style="160" customWidth="1"/>
    <col min="3846" max="3846" width="3.5546875" style="160" customWidth="1"/>
    <col min="3847" max="3847" width="11.6640625" style="160" customWidth="1"/>
    <col min="3848" max="3848" width="36.6640625" style="160" customWidth="1"/>
    <col min="3849" max="3849" width="11.33203125" style="160" customWidth="1"/>
    <col min="3850" max="3850" width="3.6640625" style="160" customWidth="1"/>
    <col min="3851" max="3851" width="11.6640625" style="160" customWidth="1"/>
    <col min="3852" max="3852" width="36.6640625" style="160" customWidth="1"/>
    <col min="3853" max="3853" width="11.33203125" style="160" customWidth="1"/>
    <col min="3854" max="3854" width="36.6640625" style="160" customWidth="1"/>
    <col min="3855" max="3855" width="11.33203125" style="160" customWidth="1"/>
    <col min="3856" max="3856" width="36.6640625" style="160" customWidth="1"/>
    <col min="3857" max="3857" width="11.33203125" style="160" customWidth="1"/>
    <col min="3858" max="3858" width="36.6640625" style="160" customWidth="1"/>
    <col min="3859" max="3859" width="11.33203125" style="160" customWidth="1"/>
    <col min="3860" max="3860" width="36.6640625" style="160" customWidth="1"/>
    <col min="3861" max="3861" width="11.33203125" style="160" customWidth="1"/>
    <col min="3862" max="3862" width="9.33203125" style="160"/>
    <col min="3863" max="3863" width="20.5546875" style="160" bestFit="1" customWidth="1"/>
    <col min="3864" max="4096" width="9.33203125" style="160"/>
    <col min="4097" max="4097" width="35.6640625" style="160" customWidth="1"/>
    <col min="4098" max="4098" width="3.6640625" style="160" customWidth="1"/>
    <col min="4099" max="4099" width="11.6640625" style="160" customWidth="1"/>
    <col min="4100" max="4100" width="36.6640625" style="160" customWidth="1"/>
    <col min="4101" max="4101" width="11.33203125" style="160" customWidth="1"/>
    <col min="4102" max="4102" width="3.5546875" style="160" customWidth="1"/>
    <col min="4103" max="4103" width="11.6640625" style="160" customWidth="1"/>
    <col min="4104" max="4104" width="36.6640625" style="160" customWidth="1"/>
    <col min="4105" max="4105" width="11.33203125" style="160" customWidth="1"/>
    <col min="4106" max="4106" width="3.6640625" style="160" customWidth="1"/>
    <col min="4107" max="4107" width="11.6640625" style="160" customWidth="1"/>
    <col min="4108" max="4108" width="36.6640625" style="160" customWidth="1"/>
    <col min="4109" max="4109" width="11.33203125" style="160" customWidth="1"/>
    <col min="4110" max="4110" width="36.6640625" style="160" customWidth="1"/>
    <col min="4111" max="4111" width="11.33203125" style="160" customWidth="1"/>
    <col min="4112" max="4112" width="36.6640625" style="160" customWidth="1"/>
    <col min="4113" max="4113" width="11.33203125" style="160" customWidth="1"/>
    <col min="4114" max="4114" width="36.6640625" style="160" customWidth="1"/>
    <col min="4115" max="4115" width="11.33203125" style="160" customWidth="1"/>
    <col min="4116" max="4116" width="36.6640625" style="160" customWidth="1"/>
    <col min="4117" max="4117" width="11.33203125" style="160" customWidth="1"/>
    <col min="4118" max="4118" width="9.33203125" style="160"/>
    <col min="4119" max="4119" width="20.5546875" style="160" bestFit="1" customWidth="1"/>
    <col min="4120" max="4352" width="9.33203125" style="160"/>
    <col min="4353" max="4353" width="35.6640625" style="160" customWidth="1"/>
    <col min="4354" max="4354" width="3.6640625" style="160" customWidth="1"/>
    <col min="4355" max="4355" width="11.6640625" style="160" customWidth="1"/>
    <col min="4356" max="4356" width="36.6640625" style="160" customWidth="1"/>
    <col min="4357" max="4357" width="11.33203125" style="160" customWidth="1"/>
    <col min="4358" max="4358" width="3.5546875" style="160" customWidth="1"/>
    <col min="4359" max="4359" width="11.6640625" style="160" customWidth="1"/>
    <col min="4360" max="4360" width="36.6640625" style="160" customWidth="1"/>
    <col min="4361" max="4361" width="11.33203125" style="160" customWidth="1"/>
    <col min="4362" max="4362" width="3.6640625" style="160" customWidth="1"/>
    <col min="4363" max="4363" width="11.6640625" style="160" customWidth="1"/>
    <col min="4364" max="4364" width="36.6640625" style="160" customWidth="1"/>
    <col min="4365" max="4365" width="11.33203125" style="160" customWidth="1"/>
    <col min="4366" max="4366" width="36.6640625" style="160" customWidth="1"/>
    <col min="4367" max="4367" width="11.33203125" style="160" customWidth="1"/>
    <col min="4368" max="4368" width="36.6640625" style="160" customWidth="1"/>
    <col min="4369" max="4369" width="11.33203125" style="160" customWidth="1"/>
    <col min="4370" max="4370" width="36.6640625" style="160" customWidth="1"/>
    <col min="4371" max="4371" width="11.33203125" style="160" customWidth="1"/>
    <col min="4372" max="4372" width="36.6640625" style="160" customWidth="1"/>
    <col min="4373" max="4373" width="11.33203125" style="160" customWidth="1"/>
    <col min="4374" max="4374" width="9.33203125" style="160"/>
    <col min="4375" max="4375" width="20.5546875" style="160" bestFit="1" customWidth="1"/>
    <col min="4376" max="4608" width="9.33203125" style="160"/>
    <col min="4609" max="4609" width="35.6640625" style="160" customWidth="1"/>
    <col min="4610" max="4610" width="3.6640625" style="160" customWidth="1"/>
    <col min="4611" max="4611" width="11.6640625" style="160" customWidth="1"/>
    <col min="4612" max="4612" width="36.6640625" style="160" customWidth="1"/>
    <col min="4613" max="4613" width="11.33203125" style="160" customWidth="1"/>
    <col min="4614" max="4614" width="3.5546875" style="160" customWidth="1"/>
    <col min="4615" max="4615" width="11.6640625" style="160" customWidth="1"/>
    <col min="4616" max="4616" width="36.6640625" style="160" customWidth="1"/>
    <col min="4617" max="4617" width="11.33203125" style="160" customWidth="1"/>
    <col min="4618" max="4618" width="3.6640625" style="160" customWidth="1"/>
    <col min="4619" max="4619" width="11.6640625" style="160" customWidth="1"/>
    <col min="4620" max="4620" width="36.6640625" style="160" customWidth="1"/>
    <col min="4621" max="4621" width="11.33203125" style="160" customWidth="1"/>
    <col min="4622" max="4622" width="36.6640625" style="160" customWidth="1"/>
    <col min="4623" max="4623" width="11.33203125" style="160" customWidth="1"/>
    <col min="4624" max="4624" width="36.6640625" style="160" customWidth="1"/>
    <col min="4625" max="4625" width="11.33203125" style="160" customWidth="1"/>
    <col min="4626" max="4626" width="36.6640625" style="160" customWidth="1"/>
    <col min="4627" max="4627" width="11.33203125" style="160" customWidth="1"/>
    <col min="4628" max="4628" width="36.6640625" style="160" customWidth="1"/>
    <col min="4629" max="4629" width="11.33203125" style="160" customWidth="1"/>
    <col min="4630" max="4630" width="9.33203125" style="160"/>
    <col min="4631" max="4631" width="20.5546875" style="160" bestFit="1" customWidth="1"/>
    <col min="4632" max="4864" width="9.33203125" style="160"/>
    <col min="4865" max="4865" width="35.6640625" style="160" customWidth="1"/>
    <col min="4866" max="4866" width="3.6640625" style="160" customWidth="1"/>
    <col min="4867" max="4867" width="11.6640625" style="160" customWidth="1"/>
    <col min="4868" max="4868" width="36.6640625" style="160" customWidth="1"/>
    <col min="4869" max="4869" width="11.33203125" style="160" customWidth="1"/>
    <col min="4870" max="4870" width="3.5546875" style="160" customWidth="1"/>
    <col min="4871" max="4871" width="11.6640625" style="160" customWidth="1"/>
    <col min="4872" max="4872" width="36.6640625" style="160" customWidth="1"/>
    <col min="4873" max="4873" width="11.33203125" style="160" customWidth="1"/>
    <col min="4874" max="4874" width="3.6640625" style="160" customWidth="1"/>
    <col min="4875" max="4875" width="11.6640625" style="160" customWidth="1"/>
    <col min="4876" max="4876" width="36.6640625" style="160" customWidth="1"/>
    <col min="4877" max="4877" width="11.33203125" style="160" customWidth="1"/>
    <col min="4878" max="4878" width="36.6640625" style="160" customWidth="1"/>
    <col min="4879" max="4879" width="11.33203125" style="160" customWidth="1"/>
    <col min="4880" max="4880" width="36.6640625" style="160" customWidth="1"/>
    <col min="4881" max="4881" width="11.33203125" style="160" customWidth="1"/>
    <col min="4882" max="4882" width="36.6640625" style="160" customWidth="1"/>
    <col min="4883" max="4883" width="11.33203125" style="160" customWidth="1"/>
    <col min="4884" max="4884" width="36.6640625" style="160" customWidth="1"/>
    <col min="4885" max="4885" width="11.33203125" style="160" customWidth="1"/>
    <col min="4886" max="4886" width="9.33203125" style="160"/>
    <col min="4887" max="4887" width="20.5546875" style="160" bestFit="1" customWidth="1"/>
    <col min="4888" max="5120" width="9.33203125" style="160"/>
    <col min="5121" max="5121" width="35.6640625" style="160" customWidth="1"/>
    <col min="5122" max="5122" width="3.6640625" style="160" customWidth="1"/>
    <col min="5123" max="5123" width="11.6640625" style="160" customWidth="1"/>
    <col min="5124" max="5124" width="36.6640625" style="160" customWidth="1"/>
    <col min="5125" max="5125" width="11.33203125" style="160" customWidth="1"/>
    <col min="5126" max="5126" width="3.5546875" style="160" customWidth="1"/>
    <col min="5127" max="5127" width="11.6640625" style="160" customWidth="1"/>
    <col min="5128" max="5128" width="36.6640625" style="160" customWidth="1"/>
    <col min="5129" max="5129" width="11.33203125" style="160" customWidth="1"/>
    <col min="5130" max="5130" width="3.6640625" style="160" customWidth="1"/>
    <col min="5131" max="5131" width="11.6640625" style="160" customWidth="1"/>
    <col min="5132" max="5132" width="36.6640625" style="160" customWidth="1"/>
    <col min="5133" max="5133" width="11.33203125" style="160" customWidth="1"/>
    <col min="5134" max="5134" width="36.6640625" style="160" customWidth="1"/>
    <col min="5135" max="5135" width="11.33203125" style="160" customWidth="1"/>
    <col min="5136" max="5136" width="36.6640625" style="160" customWidth="1"/>
    <col min="5137" max="5137" width="11.33203125" style="160" customWidth="1"/>
    <col min="5138" max="5138" width="36.6640625" style="160" customWidth="1"/>
    <col min="5139" max="5139" width="11.33203125" style="160" customWidth="1"/>
    <col min="5140" max="5140" width="36.6640625" style="160" customWidth="1"/>
    <col min="5141" max="5141" width="11.33203125" style="160" customWidth="1"/>
    <col min="5142" max="5142" width="9.33203125" style="160"/>
    <col min="5143" max="5143" width="20.5546875" style="160" bestFit="1" customWidth="1"/>
    <col min="5144" max="5376" width="9.33203125" style="160"/>
    <col min="5377" max="5377" width="35.6640625" style="160" customWidth="1"/>
    <col min="5378" max="5378" width="3.6640625" style="160" customWidth="1"/>
    <col min="5379" max="5379" width="11.6640625" style="160" customWidth="1"/>
    <col min="5380" max="5380" width="36.6640625" style="160" customWidth="1"/>
    <col min="5381" max="5381" width="11.33203125" style="160" customWidth="1"/>
    <col min="5382" max="5382" width="3.5546875" style="160" customWidth="1"/>
    <col min="5383" max="5383" width="11.6640625" style="160" customWidth="1"/>
    <col min="5384" max="5384" width="36.6640625" style="160" customWidth="1"/>
    <col min="5385" max="5385" width="11.33203125" style="160" customWidth="1"/>
    <col min="5386" max="5386" width="3.6640625" style="160" customWidth="1"/>
    <col min="5387" max="5387" width="11.6640625" style="160" customWidth="1"/>
    <col min="5388" max="5388" width="36.6640625" style="160" customWidth="1"/>
    <col min="5389" max="5389" width="11.33203125" style="160" customWidth="1"/>
    <col min="5390" max="5390" width="36.6640625" style="160" customWidth="1"/>
    <col min="5391" max="5391" width="11.33203125" style="160" customWidth="1"/>
    <col min="5392" max="5392" width="36.6640625" style="160" customWidth="1"/>
    <col min="5393" max="5393" width="11.33203125" style="160" customWidth="1"/>
    <col min="5394" max="5394" width="36.6640625" style="160" customWidth="1"/>
    <col min="5395" max="5395" width="11.33203125" style="160" customWidth="1"/>
    <col min="5396" max="5396" width="36.6640625" style="160" customWidth="1"/>
    <col min="5397" max="5397" width="11.33203125" style="160" customWidth="1"/>
    <col min="5398" max="5398" width="9.33203125" style="160"/>
    <col min="5399" max="5399" width="20.5546875" style="160" bestFit="1" customWidth="1"/>
    <col min="5400" max="5632" width="9.33203125" style="160"/>
    <col min="5633" max="5633" width="35.6640625" style="160" customWidth="1"/>
    <col min="5634" max="5634" width="3.6640625" style="160" customWidth="1"/>
    <col min="5635" max="5635" width="11.6640625" style="160" customWidth="1"/>
    <col min="5636" max="5636" width="36.6640625" style="160" customWidth="1"/>
    <col min="5637" max="5637" width="11.33203125" style="160" customWidth="1"/>
    <col min="5638" max="5638" width="3.5546875" style="160" customWidth="1"/>
    <col min="5639" max="5639" width="11.6640625" style="160" customWidth="1"/>
    <col min="5640" max="5640" width="36.6640625" style="160" customWidth="1"/>
    <col min="5641" max="5641" width="11.33203125" style="160" customWidth="1"/>
    <col min="5642" max="5642" width="3.6640625" style="160" customWidth="1"/>
    <col min="5643" max="5643" width="11.6640625" style="160" customWidth="1"/>
    <col min="5644" max="5644" width="36.6640625" style="160" customWidth="1"/>
    <col min="5645" max="5645" width="11.33203125" style="160" customWidth="1"/>
    <col min="5646" max="5646" width="36.6640625" style="160" customWidth="1"/>
    <col min="5647" max="5647" width="11.33203125" style="160" customWidth="1"/>
    <col min="5648" max="5648" width="36.6640625" style="160" customWidth="1"/>
    <col min="5649" max="5649" width="11.33203125" style="160" customWidth="1"/>
    <col min="5650" max="5650" width="36.6640625" style="160" customWidth="1"/>
    <col min="5651" max="5651" width="11.33203125" style="160" customWidth="1"/>
    <col min="5652" max="5652" width="36.6640625" style="160" customWidth="1"/>
    <col min="5653" max="5653" width="11.33203125" style="160" customWidth="1"/>
    <col min="5654" max="5654" width="9.33203125" style="160"/>
    <col min="5655" max="5655" width="20.5546875" style="160" bestFit="1" customWidth="1"/>
    <col min="5656" max="5888" width="9.33203125" style="160"/>
    <col min="5889" max="5889" width="35.6640625" style="160" customWidth="1"/>
    <col min="5890" max="5890" width="3.6640625" style="160" customWidth="1"/>
    <col min="5891" max="5891" width="11.6640625" style="160" customWidth="1"/>
    <col min="5892" max="5892" width="36.6640625" style="160" customWidth="1"/>
    <col min="5893" max="5893" width="11.33203125" style="160" customWidth="1"/>
    <col min="5894" max="5894" width="3.5546875" style="160" customWidth="1"/>
    <col min="5895" max="5895" width="11.6640625" style="160" customWidth="1"/>
    <col min="5896" max="5896" width="36.6640625" style="160" customWidth="1"/>
    <col min="5897" max="5897" width="11.33203125" style="160" customWidth="1"/>
    <col min="5898" max="5898" width="3.6640625" style="160" customWidth="1"/>
    <col min="5899" max="5899" width="11.6640625" style="160" customWidth="1"/>
    <col min="5900" max="5900" width="36.6640625" style="160" customWidth="1"/>
    <col min="5901" max="5901" width="11.33203125" style="160" customWidth="1"/>
    <col min="5902" max="5902" width="36.6640625" style="160" customWidth="1"/>
    <col min="5903" max="5903" width="11.33203125" style="160" customWidth="1"/>
    <col min="5904" max="5904" width="36.6640625" style="160" customWidth="1"/>
    <col min="5905" max="5905" width="11.33203125" style="160" customWidth="1"/>
    <col min="5906" max="5906" width="36.6640625" style="160" customWidth="1"/>
    <col min="5907" max="5907" width="11.33203125" style="160" customWidth="1"/>
    <col min="5908" max="5908" width="36.6640625" style="160" customWidth="1"/>
    <col min="5909" max="5909" width="11.33203125" style="160" customWidth="1"/>
    <col min="5910" max="5910" width="9.33203125" style="160"/>
    <col min="5911" max="5911" width="20.5546875" style="160" bestFit="1" customWidth="1"/>
    <col min="5912" max="6144" width="9.33203125" style="160"/>
    <col min="6145" max="6145" width="35.6640625" style="160" customWidth="1"/>
    <col min="6146" max="6146" width="3.6640625" style="160" customWidth="1"/>
    <col min="6147" max="6147" width="11.6640625" style="160" customWidth="1"/>
    <col min="6148" max="6148" width="36.6640625" style="160" customWidth="1"/>
    <col min="6149" max="6149" width="11.33203125" style="160" customWidth="1"/>
    <col min="6150" max="6150" width="3.5546875" style="160" customWidth="1"/>
    <col min="6151" max="6151" width="11.6640625" style="160" customWidth="1"/>
    <col min="6152" max="6152" width="36.6640625" style="160" customWidth="1"/>
    <col min="6153" max="6153" width="11.33203125" style="160" customWidth="1"/>
    <col min="6154" max="6154" width="3.6640625" style="160" customWidth="1"/>
    <col min="6155" max="6155" width="11.6640625" style="160" customWidth="1"/>
    <col min="6156" max="6156" width="36.6640625" style="160" customWidth="1"/>
    <col min="6157" max="6157" width="11.33203125" style="160" customWidth="1"/>
    <col min="6158" max="6158" width="36.6640625" style="160" customWidth="1"/>
    <col min="6159" max="6159" width="11.33203125" style="160" customWidth="1"/>
    <col min="6160" max="6160" width="36.6640625" style="160" customWidth="1"/>
    <col min="6161" max="6161" width="11.33203125" style="160" customWidth="1"/>
    <col min="6162" max="6162" width="36.6640625" style="160" customWidth="1"/>
    <col min="6163" max="6163" width="11.33203125" style="160" customWidth="1"/>
    <col min="6164" max="6164" width="36.6640625" style="160" customWidth="1"/>
    <col min="6165" max="6165" width="11.33203125" style="160" customWidth="1"/>
    <col min="6166" max="6166" width="9.33203125" style="160"/>
    <col min="6167" max="6167" width="20.5546875" style="160" bestFit="1" customWidth="1"/>
    <col min="6168" max="6400" width="9.33203125" style="160"/>
    <col min="6401" max="6401" width="35.6640625" style="160" customWidth="1"/>
    <col min="6402" max="6402" width="3.6640625" style="160" customWidth="1"/>
    <col min="6403" max="6403" width="11.6640625" style="160" customWidth="1"/>
    <col min="6404" max="6404" width="36.6640625" style="160" customWidth="1"/>
    <col min="6405" max="6405" width="11.33203125" style="160" customWidth="1"/>
    <col min="6406" max="6406" width="3.5546875" style="160" customWidth="1"/>
    <col min="6407" max="6407" width="11.6640625" style="160" customWidth="1"/>
    <col min="6408" max="6408" width="36.6640625" style="160" customWidth="1"/>
    <col min="6409" max="6409" width="11.33203125" style="160" customWidth="1"/>
    <col min="6410" max="6410" width="3.6640625" style="160" customWidth="1"/>
    <col min="6411" max="6411" width="11.6640625" style="160" customWidth="1"/>
    <col min="6412" max="6412" width="36.6640625" style="160" customWidth="1"/>
    <col min="6413" max="6413" width="11.33203125" style="160" customWidth="1"/>
    <col min="6414" max="6414" width="36.6640625" style="160" customWidth="1"/>
    <col min="6415" max="6415" width="11.33203125" style="160" customWidth="1"/>
    <col min="6416" max="6416" width="36.6640625" style="160" customWidth="1"/>
    <col min="6417" max="6417" width="11.33203125" style="160" customWidth="1"/>
    <col min="6418" max="6418" width="36.6640625" style="160" customWidth="1"/>
    <col min="6419" max="6419" width="11.33203125" style="160" customWidth="1"/>
    <col min="6420" max="6420" width="36.6640625" style="160" customWidth="1"/>
    <col min="6421" max="6421" width="11.33203125" style="160" customWidth="1"/>
    <col min="6422" max="6422" width="9.33203125" style="160"/>
    <col min="6423" max="6423" width="20.5546875" style="160" bestFit="1" customWidth="1"/>
    <col min="6424" max="6656" width="9.33203125" style="160"/>
    <col min="6657" max="6657" width="35.6640625" style="160" customWidth="1"/>
    <col min="6658" max="6658" width="3.6640625" style="160" customWidth="1"/>
    <col min="6659" max="6659" width="11.6640625" style="160" customWidth="1"/>
    <col min="6660" max="6660" width="36.6640625" style="160" customWidth="1"/>
    <col min="6661" max="6661" width="11.33203125" style="160" customWidth="1"/>
    <col min="6662" max="6662" width="3.5546875" style="160" customWidth="1"/>
    <col min="6663" max="6663" width="11.6640625" style="160" customWidth="1"/>
    <col min="6664" max="6664" width="36.6640625" style="160" customWidth="1"/>
    <col min="6665" max="6665" width="11.33203125" style="160" customWidth="1"/>
    <col min="6666" max="6666" width="3.6640625" style="160" customWidth="1"/>
    <col min="6667" max="6667" width="11.6640625" style="160" customWidth="1"/>
    <col min="6668" max="6668" width="36.6640625" style="160" customWidth="1"/>
    <col min="6669" max="6669" width="11.33203125" style="160" customWidth="1"/>
    <col min="6670" max="6670" width="36.6640625" style="160" customWidth="1"/>
    <col min="6671" max="6671" width="11.33203125" style="160" customWidth="1"/>
    <col min="6672" max="6672" width="36.6640625" style="160" customWidth="1"/>
    <col min="6673" max="6673" width="11.33203125" style="160" customWidth="1"/>
    <col min="6674" max="6674" width="36.6640625" style="160" customWidth="1"/>
    <col min="6675" max="6675" width="11.33203125" style="160" customWidth="1"/>
    <col min="6676" max="6676" width="36.6640625" style="160" customWidth="1"/>
    <col min="6677" max="6677" width="11.33203125" style="160" customWidth="1"/>
    <col min="6678" max="6678" width="9.33203125" style="160"/>
    <col min="6679" max="6679" width="20.5546875" style="160" bestFit="1" customWidth="1"/>
    <col min="6680" max="6912" width="9.33203125" style="160"/>
    <col min="6913" max="6913" width="35.6640625" style="160" customWidth="1"/>
    <col min="6914" max="6914" width="3.6640625" style="160" customWidth="1"/>
    <col min="6915" max="6915" width="11.6640625" style="160" customWidth="1"/>
    <col min="6916" max="6916" width="36.6640625" style="160" customWidth="1"/>
    <col min="6917" max="6917" width="11.33203125" style="160" customWidth="1"/>
    <col min="6918" max="6918" width="3.5546875" style="160" customWidth="1"/>
    <col min="6919" max="6919" width="11.6640625" style="160" customWidth="1"/>
    <col min="6920" max="6920" width="36.6640625" style="160" customWidth="1"/>
    <col min="6921" max="6921" width="11.33203125" style="160" customWidth="1"/>
    <col min="6922" max="6922" width="3.6640625" style="160" customWidth="1"/>
    <col min="6923" max="6923" width="11.6640625" style="160" customWidth="1"/>
    <col min="6924" max="6924" width="36.6640625" style="160" customWidth="1"/>
    <col min="6925" max="6925" width="11.33203125" style="160" customWidth="1"/>
    <col min="6926" max="6926" width="36.6640625" style="160" customWidth="1"/>
    <col min="6927" max="6927" width="11.33203125" style="160" customWidth="1"/>
    <col min="6928" max="6928" width="36.6640625" style="160" customWidth="1"/>
    <col min="6929" max="6929" width="11.33203125" style="160" customWidth="1"/>
    <col min="6930" max="6930" width="36.6640625" style="160" customWidth="1"/>
    <col min="6931" max="6931" width="11.33203125" style="160" customWidth="1"/>
    <col min="6932" max="6932" width="36.6640625" style="160" customWidth="1"/>
    <col min="6933" max="6933" width="11.33203125" style="160" customWidth="1"/>
    <col min="6934" max="6934" width="9.33203125" style="160"/>
    <col min="6935" max="6935" width="20.5546875" style="160" bestFit="1" customWidth="1"/>
    <col min="6936" max="7168" width="9.33203125" style="160"/>
    <col min="7169" max="7169" width="35.6640625" style="160" customWidth="1"/>
    <col min="7170" max="7170" width="3.6640625" style="160" customWidth="1"/>
    <col min="7171" max="7171" width="11.6640625" style="160" customWidth="1"/>
    <col min="7172" max="7172" width="36.6640625" style="160" customWidth="1"/>
    <col min="7173" max="7173" width="11.33203125" style="160" customWidth="1"/>
    <col min="7174" max="7174" width="3.5546875" style="160" customWidth="1"/>
    <col min="7175" max="7175" width="11.6640625" style="160" customWidth="1"/>
    <col min="7176" max="7176" width="36.6640625" style="160" customWidth="1"/>
    <col min="7177" max="7177" width="11.33203125" style="160" customWidth="1"/>
    <col min="7178" max="7178" width="3.6640625" style="160" customWidth="1"/>
    <col min="7179" max="7179" width="11.6640625" style="160" customWidth="1"/>
    <col min="7180" max="7180" width="36.6640625" style="160" customWidth="1"/>
    <col min="7181" max="7181" width="11.33203125" style="160" customWidth="1"/>
    <col min="7182" max="7182" width="36.6640625" style="160" customWidth="1"/>
    <col min="7183" max="7183" width="11.33203125" style="160" customWidth="1"/>
    <col min="7184" max="7184" width="36.6640625" style="160" customWidth="1"/>
    <col min="7185" max="7185" width="11.33203125" style="160" customWidth="1"/>
    <col min="7186" max="7186" width="36.6640625" style="160" customWidth="1"/>
    <col min="7187" max="7187" width="11.33203125" style="160" customWidth="1"/>
    <col min="7188" max="7188" width="36.6640625" style="160" customWidth="1"/>
    <col min="7189" max="7189" width="11.33203125" style="160" customWidth="1"/>
    <col min="7190" max="7190" width="9.33203125" style="160"/>
    <col min="7191" max="7191" width="20.5546875" style="160" bestFit="1" customWidth="1"/>
    <col min="7192" max="7424" width="9.33203125" style="160"/>
    <col min="7425" max="7425" width="35.6640625" style="160" customWidth="1"/>
    <col min="7426" max="7426" width="3.6640625" style="160" customWidth="1"/>
    <col min="7427" max="7427" width="11.6640625" style="160" customWidth="1"/>
    <col min="7428" max="7428" width="36.6640625" style="160" customWidth="1"/>
    <col min="7429" max="7429" width="11.33203125" style="160" customWidth="1"/>
    <col min="7430" max="7430" width="3.5546875" style="160" customWidth="1"/>
    <col min="7431" max="7431" width="11.6640625" style="160" customWidth="1"/>
    <col min="7432" max="7432" width="36.6640625" style="160" customWidth="1"/>
    <col min="7433" max="7433" width="11.33203125" style="160" customWidth="1"/>
    <col min="7434" max="7434" width="3.6640625" style="160" customWidth="1"/>
    <col min="7435" max="7435" width="11.6640625" style="160" customWidth="1"/>
    <col min="7436" max="7436" width="36.6640625" style="160" customWidth="1"/>
    <col min="7437" max="7437" width="11.33203125" style="160" customWidth="1"/>
    <col min="7438" max="7438" width="36.6640625" style="160" customWidth="1"/>
    <col min="7439" max="7439" width="11.33203125" style="160" customWidth="1"/>
    <col min="7440" max="7440" width="36.6640625" style="160" customWidth="1"/>
    <col min="7441" max="7441" width="11.33203125" style="160" customWidth="1"/>
    <col min="7442" max="7442" width="36.6640625" style="160" customWidth="1"/>
    <col min="7443" max="7443" width="11.33203125" style="160" customWidth="1"/>
    <col min="7444" max="7444" width="36.6640625" style="160" customWidth="1"/>
    <col min="7445" max="7445" width="11.33203125" style="160" customWidth="1"/>
    <col min="7446" max="7446" width="9.33203125" style="160"/>
    <col min="7447" max="7447" width="20.5546875" style="160" bestFit="1" customWidth="1"/>
    <col min="7448" max="7680" width="9.33203125" style="160"/>
    <col min="7681" max="7681" width="35.6640625" style="160" customWidth="1"/>
    <col min="7682" max="7682" width="3.6640625" style="160" customWidth="1"/>
    <col min="7683" max="7683" width="11.6640625" style="160" customWidth="1"/>
    <col min="7684" max="7684" width="36.6640625" style="160" customWidth="1"/>
    <col min="7685" max="7685" width="11.33203125" style="160" customWidth="1"/>
    <col min="7686" max="7686" width="3.5546875" style="160" customWidth="1"/>
    <col min="7687" max="7687" width="11.6640625" style="160" customWidth="1"/>
    <col min="7688" max="7688" width="36.6640625" style="160" customWidth="1"/>
    <col min="7689" max="7689" width="11.33203125" style="160" customWidth="1"/>
    <col min="7690" max="7690" width="3.6640625" style="160" customWidth="1"/>
    <col min="7691" max="7691" width="11.6640625" style="160" customWidth="1"/>
    <col min="7692" max="7692" width="36.6640625" style="160" customWidth="1"/>
    <col min="7693" max="7693" width="11.33203125" style="160" customWidth="1"/>
    <col min="7694" max="7694" width="36.6640625" style="160" customWidth="1"/>
    <col min="7695" max="7695" width="11.33203125" style="160" customWidth="1"/>
    <col min="7696" max="7696" width="36.6640625" style="160" customWidth="1"/>
    <col min="7697" max="7697" width="11.33203125" style="160" customWidth="1"/>
    <col min="7698" max="7698" width="36.6640625" style="160" customWidth="1"/>
    <col min="7699" max="7699" width="11.33203125" style="160" customWidth="1"/>
    <col min="7700" max="7700" width="36.6640625" style="160" customWidth="1"/>
    <col min="7701" max="7701" width="11.33203125" style="160" customWidth="1"/>
    <col min="7702" max="7702" width="9.33203125" style="160"/>
    <col min="7703" max="7703" width="20.5546875" style="160" bestFit="1" customWidth="1"/>
    <col min="7704" max="7936" width="9.33203125" style="160"/>
    <col min="7937" max="7937" width="35.6640625" style="160" customWidth="1"/>
    <col min="7938" max="7938" width="3.6640625" style="160" customWidth="1"/>
    <col min="7939" max="7939" width="11.6640625" style="160" customWidth="1"/>
    <col min="7940" max="7940" width="36.6640625" style="160" customWidth="1"/>
    <col min="7941" max="7941" width="11.33203125" style="160" customWidth="1"/>
    <col min="7942" max="7942" width="3.5546875" style="160" customWidth="1"/>
    <col min="7943" max="7943" width="11.6640625" style="160" customWidth="1"/>
    <col min="7944" max="7944" width="36.6640625" style="160" customWidth="1"/>
    <col min="7945" max="7945" width="11.33203125" style="160" customWidth="1"/>
    <col min="7946" max="7946" width="3.6640625" style="160" customWidth="1"/>
    <col min="7947" max="7947" width="11.6640625" style="160" customWidth="1"/>
    <col min="7948" max="7948" width="36.6640625" style="160" customWidth="1"/>
    <col min="7949" max="7949" width="11.33203125" style="160" customWidth="1"/>
    <col min="7950" max="7950" width="36.6640625" style="160" customWidth="1"/>
    <col min="7951" max="7951" width="11.33203125" style="160" customWidth="1"/>
    <col min="7952" max="7952" width="36.6640625" style="160" customWidth="1"/>
    <col min="7953" max="7953" width="11.33203125" style="160" customWidth="1"/>
    <col min="7954" max="7954" width="36.6640625" style="160" customWidth="1"/>
    <col min="7955" max="7955" width="11.33203125" style="160" customWidth="1"/>
    <col min="7956" max="7956" width="36.6640625" style="160" customWidth="1"/>
    <col min="7957" max="7957" width="11.33203125" style="160" customWidth="1"/>
    <col min="7958" max="7958" width="9.33203125" style="160"/>
    <col min="7959" max="7959" width="20.5546875" style="160" bestFit="1" customWidth="1"/>
    <col min="7960" max="8192" width="9.33203125" style="160"/>
    <col min="8193" max="8193" width="35.6640625" style="160" customWidth="1"/>
    <col min="8194" max="8194" width="3.6640625" style="160" customWidth="1"/>
    <col min="8195" max="8195" width="11.6640625" style="160" customWidth="1"/>
    <col min="8196" max="8196" width="36.6640625" style="160" customWidth="1"/>
    <col min="8197" max="8197" width="11.33203125" style="160" customWidth="1"/>
    <col min="8198" max="8198" width="3.5546875" style="160" customWidth="1"/>
    <col min="8199" max="8199" width="11.6640625" style="160" customWidth="1"/>
    <col min="8200" max="8200" width="36.6640625" style="160" customWidth="1"/>
    <col min="8201" max="8201" width="11.33203125" style="160" customWidth="1"/>
    <col min="8202" max="8202" width="3.6640625" style="160" customWidth="1"/>
    <col min="8203" max="8203" width="11.6640625" style="160" customWidth="1"/>
    <col min="8204" max="8204" width="36.6640625" style="160" customWidth="1"/>
    <col min="8205" max="8205" width="11.33203125" style="160" customWidth="1"/>
    <col min="8206" max="8206" width="36.6640625" style="160" customWidth="1"/>
    <col min="8207" max="8207" width="11.33203125" style="160" customWidth="1"/>
    <col min="8208" max="8208" width="36.6640625" style="160" customWidth="1"/>
    <col min="8209" max="8209" width="11.33203125" style="160" customWidth="1"/>
    <col min="8210" max="8210" width="36.6640625" style="160" customWidth="1"/>
    <col min="8211" max="8211" width="11.33203125" style="160" customWidth="1"/>
    <col min="8212" max="8212" width="36.6640625" style="160" customWidth="1"/>
    <col min="8213" max="8213" width="11.33203125" style="160" customWidth="1"/>
    <col min="8214" max="8214" width="9.33203125" style="160"/>
    <col min="8215" max="8215" width="20.5546875" style="160" bestFit="1" customWidth="1"/>
    <col min="8216" max="8448" width="9.33203125" style="160"/>
    <col min="8449" max="8449" width="35.6640625" style="160" customWidth="1"/>
    <col min="8450" max="8450" width="3.6640625" style="160" customWidth="1"/>
    <col min="8451" max="8451" width="11.6640625" style="160" customWidth="1"/>
    <col min="8452" max="8452" width="36.6640625" style="160" customWidth="1"/>
    <col min="8453" max="8453" width="11.33203125" style="160" customWidth="1"/>
    <col min="8454" max="8454" width="3.5546875" style="160" customWidth="1"/>
    <col min="8455" max="8455" width="11.6640625" style="160" customWidth="1"/>
    <col min="8456" max="8456" width="36.6640625" style="160" customWidth="1"/>
    <col min="8457" max="8457" width="11.33203125" style="160" customWidth="1"/>
    <col min="8458" max="8458" width="3.6640625" style="160" customWidth="1"/>
    <col min="8459" max="8459" width="11.6640625" style="160" customWidth="1"/>
    <col min="8460" max="8460" width="36.6640625" style="160" customWidth="1"/>
    <col min="8461" max="8461" width="11.33203125" style="160" customWidth="1"/>
    <col min="8462" max="8462" width="36.6640625" style="160" customWidth="1"/>
    <col min="8463" max="8463" width="11.33203125" style="160" customWidth="1"/>
    <col min="8464" max="8464" width="36.6640625" style="160" customWidth="1"/>
    <col min="8465" max="8465" width="11.33203125" style="160" customWidth="1"/>
    <col min="8466" max="8466" width="36.6640625" style="160" customWidth="1"/>
    <col min="8467" max="8467" width="11.33203125" style="160" customWidth="1"/>
    <col min="8468" max="8468" width="36.6640625" style="160" customWidth="1"/>
    <col min="8469" max="8469" width="11.33203125" style="160" customWidth="1"/>
    <col min="8470" max="8470" width="9.33203125" style="160"/>
    <col min="8471" max="8471" width="20.5546875" style="160" bestFit="1" customWidth="1"/>
    <col min="8472" max="8704" width="9.33203125" style="160"/>
    <col min="8705" max="8705" width="35.6640625" style="160" customWidth="1"/>
    <col min="8706" max="8706" width="3.6640625" style="160" customWidth="1"/>
    <col min="8707" max="8707" width="11.6640625" style="160" customWidth="1"/>
    <col min="8708" max="8708" width="36.6640625" style="160" customWidth="1"/>
    <col min="8709" max="8709" width="11.33203125" style="160" customWidth="1"/>
    <col min="8710" max="8710" width="3.5546875" style="160" customWidth="1"/>
    <col min="8711" max="8711" width="11.6640625" style="160" customWidth="1"/>
    <col min="8712" max="8712" width="36.6640625" style="160" customWidth="1"/>
    <col min="8713" max="8713" width="11.33203125" style="160" customWidth="1"/>
    <col min="8714" max="8714" width="3.6640625" style="160" customWidth="1"/>
    <col min="8715" max="8715" width="11.6640625" style="160" customWidth="1"/>
    <col min="8716" max="8716" width="36.6640625" style="160" customWidth="1"/>
    <col min="8717" max="8717" width="11.33203125" style="160" customWidth="1"/>
    <col min="8718" max="8718" width="36.6640625" style="160" customWidth="1"/>
    <col min="8719" max="8719" width="11.33203125" style="160" customWidth="1"/>
    <col min="8720" max="8720" width="36.6640625" style="160" customWidth="1"/>
    <col min="8721" max="8721" width="11.33203125" style="160" customWidth="1"/>
    <col min="8722" max="8722" width="36.6640625" style="160" customWidth="1"/>
    <col min="8723" max="8723" width="11.33203125" style="160" customWidth="1"/>
    <col min="8724" max="8724" width="36.6640625" style="160" customWidth="1"/>
    <col min="8725" max="8725" width="11.33203125" style="160" customWidth="1"/>
    <col min="8726" max="8726" width="9.33203125" style="160"/>
    <col min="8727" max="8727" width="20.5546875" style="160" bestFit="1" customWidth="1"/>
    <col min="8728" max="8960" width="9.33203125" style="160"/>
    <col min="8961" max="8961" width="35.6640625" style="160" customWidth="1"/>
    <col min="8962" max="8962" width="3.6640625" style="160" customWidth="1"/>
    <col min="8963" max="8963" width="11.6640625" style="160" customWidth="1"/>
    <col min="8964" max="8964" width="36.6640625" style="160" customWidth="1"/>
    <col min="8965" max="8965" width="11.33203125" style="160" customWidth="1"/>
    <col min="8966" max="8966" width="3.5546875" style="160" customWidth="1"/>
    <col min="8967" max="8967" width="11.6640625" style="160" customWidth="1"/>
    <col min="8968" max="8968" width="36.6640625" style="160" customWidth="1"/>
    <col min="8969" max="8969" width="11.33203125" style="160" customWidth="1"/>
    <col min="8970" max="8970" width="3.6640625" style="160" customWidth="1"/>
    <col min="8971" max="8971" width="11.6640625" style="160" customWidth="1"/>
    <col min="8972" max="8972" width="36.6640625" style="160" customWidth="1"/>
    <col min="8973" max="8973" width="11.33203125" style="160" customWidth="1"/>
    <col min="8974" max="8974" width="36.6640625" style="160" customWidth="1"/>
    <col min="8975" max="8975" width="11.33203125" style="160" customWidth="1"/>
    <col min="8976" max="8976" width="36.6640625" style="160" customWidth="1"/>
    <col min="8977" max="8977" width="11.33203125" style="160" customWidth="1"/>
    <col min="8978" max="8978" width="36.6640625" style="160" customWidth="1"/>
    <col min="8979" max="8979" width="11.33203125" style="160" customWidth="1"/>
    <col min="8980" max="8980" width="36.6640625" style="160" customWidth="1"/>
    <col min="8981" max="8981" width="11.33203125" style="160" customWidth="1"/>
    <col min="8982" max="8982" width="9.33203125" style="160"/>
    <col min="8983" max="8983" width="20.5546875" style="160" bestFit="1" customWidth="1"/>
    <col min="8984" max="9216" width="9.33203125" style="160"/>
    <col min="9217" max="9217" width="35.6640625" style="160" customWidth="1"/>
    <col min="9218" max="9218" width="3.6640625" style="160" customWidth="1"/>
    <col min="9219" max="9219" width="11.6640625" style="160" customWidth="1"/>
    <col min="9220" max="9220" width="36.6640625" style="160" customWidth="1"/>
    <col min="9221" max="9221" width="11.33203125" style="160" customWidth="1"/>
    <col min="9222" max="9222" width="3.5546875" style="160" customWidth="1"/>
    <col min="9223" max="9223" width="11.6640625" style="160" customWidth="1"/>
    <col min="9224" max="9224" width="36.6640625" style="160" customWidth="1"/>
    <col min="9225" max="9225" width="11.33203125" style="160" customWidth="1"/>
    <col min="9226" max="9226" width="3.6640625" style="160" customWidth="1"/>
    <col min="9227" max="9227" width="11.6640625" style="160" customWidth="1"/>
    <col min="9228" max="9228" width="36.6640625" style="160" customWidth="1"/>
    <col min="9229" max="9229" width="11.33203125" style="160" customWidth="1"/>
    <col min="9230" max="9230" width="36.6640625" style="160" customWidth="1"/>
    <col min="9231" max="9231" width="11.33203125" style="160" customWidth="1"/>
    <col min="9232" max="9232" width="36.6640625" style="160" customWidth="1"/>
    <col min="9233" max="9233" width="11.33203125" style="160" customWidth="1"/>
    <col min="9234" max="9234" width="36.6640625" style="160" customWidth="1"/>
    <col min="9235" max="9235" width="11.33203125" style="160" customWidth="1"/>
    <col min="9236" max="9236" width="36.6640625" style="160" customWidth="1"/>
    <col min="9237" max="9237" width="11.33203125" style="160" customWidth="1"/>
    <col min="9238" max="9238" width="9.33203125" style="160"/>
    <col min="9239" max="9239" width="20.5546875" style="160" bestFit="1" customWidth="1"/>
    <col min="9240" max="9472" width="9.33203125" style="160"/>
    <col min="9473" max="9473" width="35.6640625" style="160" customWidth="1"/>
    <col min="9474" max="9474" width="3.6640625" style="160" customWidth="1"/>
    <col min="9475" max="9475" width="11.6640625" style="160" customWidth="1"/>
    <col min="9476" max="9476" width="36.6640625" style="160" customWidth="1"/>
    <col min="9477" max="9477" width="11.33203125" style="160" customWidth="1"/>
    <col min="9478" max="9478" width="3.5546875" style="160" customWidth="1"/>
    <col min="9479" max="9479" width="11.6640625" style="160" customWidth="1"/>
    <col min="9480" max="9480" width="36.6640625" style="160" customWidth="1"/>
    <col min="9481" max="9481" width="11.33203125" style="160" customWidth="1"/>
    <col min="9482" max="9482" width="3.6640625" style="160" customWidth="1"/>
    <col min="9483" max="9483" width="11.6640625" style="160" customWidth="1"/>
    <col min="9484" max="9484" width="36.6640625" style="160" customWidth="1"/>
    <col min="9485" max="9485" width="11.33203125" style="160" customWidth="1"/>
    <col min="9486" max="9486" width="36.6640625" style="160" customWidth="1"/>
    <col min="9487" max="9487" width="11.33203125" style="160" customWidth="1"/>
    <col min="9488" max="9488" width="36.6640625" style="160" customWidth="1"/>
    <col min="9489" max="9489" width="11.33203125" style="160" customWidth="1"/>
    <col min="9490" max="9490" width="36.6640625" style="160" customWidth="1"/>
    <col min="9491" max="9491" width="11.33203125" style="160" customWidth="1"/>
    <col min="9492" max="9492" width="36.6640625" style="160" customWidth="1"/>
    <col min="9493" max="9493" width="11.33203125" style="160" customWidth="1"/>
    <col min="9494" max="9494" width="9.33203125" style="160"/>
    <col min="9495" max="9495" width="20.5546875" style="160" bestFit="1" customWidth="1"/>
    <col min="9496" max="9728" width="9.33203125" style="160"/>
    <col min="9729" max="9729" width="35.6640625" style="160" customWidth="1"/>
    <col min="9730" max="9730" width="3.6640625" style="160" customWidth="1"/>
    <col min="9731" max="9731" width="11.6640625" style="160" customWidth="1"/>
    <col min="9732" max="9732" width="36.6640625" style="160" customWidth="1"/>
    <col min="9733" max="9733" width="11.33203125" style="160" customWidth="1"/>
    <col min="9734" max="9734" width="3.5546875" style="160" customWidth="1"/>
    <col min="9735" max="9735" width="11.6640625" style="160" customWidth="1"/>
    <col min="9736" max="9736" width="36.6640625" style="160" customWidth="1"/>
    <col min="9737" max="9737" width="11.33203125" style="160" customWidth="1"/>
    <col min="9738" max="9738" width="3.6640625" style="160" customWidth="1"/>
    <col min="9739" max="9739" width="11.6640625" style="160" customWidth="1"/>
    <col min="9740" max="9740" width="36.6640625" style="160" customWidth="1"/>
    <col min="9741" max="9741" width="11.33203125" style="160" customWidth="1"/>
    <col min="9742" max="9742" width="36.6640625" style="160" customWidth="1"/>
    <col min="9743" max="9743" width="11.33203125" style="160" customWidth="1"/>
    <col min="9744" max="9744" width="36.6640625" style="160" customWidth="1"/>
    <col min="9745" max="9745" width="11.33203125" style="160" customWidth="1"/>
    <col min="9746" max="9746" width="36.6640625" style="160" customWidth="1"/>
    <col min="9747" max="9747" width="11.33203125" style="160" customWidth="1"/>
    <col min="9748" max="9748" width="36.6640625" style="160" customWidth="1"/>
    <col min="9749" max="9749" width="11.33203125" style="160" customWidth="1"/>
    <col min="9750" max="9750" width="9.33203125" style="160"/>
    <col min="9751" max="9751" width="20.5546875" style="160" bestFit="1" customWidth="1"/>
    <col min="9752" max="9984" width="9.33203125" style="160"/>
    <col min="9985" max="9985" width="35.6640625" style="160" customWidth="1"/>
    <col min="9986" max="9986" width="3.6640625" style="160" customWidth="1"/>
    <col min="9987" max="9987" width="11.6640625" style="160" customWidth="1"/>
    <col min="9988" max="9988" width="36.6640625" style="160" customWidth="1"/>
    <col min="9989" max="9989" width="11.33203125" style="160" customWidth="1"/>
    <col min="9990" max="9990" width="3.5546875" style="160" customWidth="1"/>
    <col min="9991" max="9991" width="11.6640625" style="160" customWidth="1"/>
    <col min="9992" max="9992" width="36.6640625" style="160" customWidth="1"/>
    <col min="9993" max="9993" width="11.33203125" style="160" customWidth="1"/>
    <col min="9994" max="9994" width="3.6640625" style="160" customWidth="1"/>
    <col min="9995" max="9995" width="11.6640625" style="160" customWidth="1"/>
    <col min="9996" max="9996" width="36.6640625" style="160" customWidth="1"/>
    <col min="9997" max="9997" width="11.33203125" style="160" customWidth="1"/>
    <col min="9998" max="9998" width="36.6640625" style="160" customWidth="1"/>
    <col min="9999" max="9999" width="11.33203125" style="160" customWidth="1"/>
    <col min="10000" max="10000" width="36.6640625" style="160" customWidth="1"/>
    <col min="10001" max="10001" width="11.33203125" style="160" customWidth="1"/>
    <col min="10002" max="10002" width="36.6640625" style="160" customWidth="1"/>
    <col min="10003" max="10003" width="11.33203125" style="160" customWidth="1"/>
    <col min="10004" max="10004" width="36.6640625" style="160" customWidth="1"/>
    <col min="10005" max="10005" width="11.33203125" style="160" customWidth="1"/>
    <col min="10006" max="10006" width="9.33203125" style="160"/>
    <col min="10007" max="10007" width="20.5546875" style="160" bestFit="1" customWidth="1"/>
    <col min="10008" max="10240" width="9.33203125" style="160"/>
    <col min="10241" max="10241" width="35.6640625" style="160" customWidth="1"/>
    <col min="10242" max="10242" width="3.6640625" style="160" customWidth="1"/>
    <col min="10243" max="10243" width="11.6640625" style="160" customWidth="1"/>
    <col min="10244" max="10244" width="36.6640625" style="160" customWidth="1"/>
    <col min="10245" max="10245" width="11.33203125" style="160" customWidth="1"/>
    <col min="10246" max="10246" width="3.5546875" style="160" customWidth="1"/>
    <col min="10247" max="10247" width="11.6640625" style="160" customWidth="1"/>
    <col min="10248" max="10248" width="36.6640625" style="160" customWidth="1"/>
    <col min="10249" max="10249" width="11.33203125" style="160" customWidth="1"/>
    <col min="10250" max="10250" width="3.6640625" style="160" customWidth="1"/>
    <col min="10251" max="10251" width="11.6640625" style="160" customWidth="1"/>
    <col min="10252" max="10252" width="36.6640625" style="160" customWidth="1"/>
    <col min="10253" max="10253" width="11.33203125" style="160" customWidth="1"/>
    <col min="10254" max="10254" width="36.6640625" style="160" customWidth="1"/>
    <col min="10255" max="10255" width="11.33203125" style="160" customWidth="1"/>
    <col min="10256" max="10256" width="36.6640625" style="160" customWidth="1"/>
    <col min="10257" max="10257" width="11.33203125" style="160" customWidth="1"/>
    <col min="10258" max="10258" width="36.6640625" style="160" customWidth="1"/>
    <col min="10259" max="10259" width="11.33203125" style="160" customWidth="1"/>
    <col min="10260" max="10260" width="36.6640625" style="160" customWidth="1"/>
    <col min="10261" max="10261" width="11.33203125" style="160" customWidth="1"/>
    <col min="10262" max="10262" width="9.33203125" style="160"/>
    <col min="10263" max="10263" width="20.5546875" style="160" bestFit="1" customWidth="1"/>
    <col min="10264" max="10496" width="9.33203125" style="160"/>
    <col min="10497" max="10497" width="35.6640625" style="160" customWidth="1"/>
    <col min="10498" max="10498" width="3.6640625" style="160" customWidth="1"/>
    <col min="10499" max="10499" width="11.6640625" style="160" customWidth="1"/>
    <col min="10500" max="10500" width="36.6640625" style="160" customWidth="1"/>
    <col min="10501" max="10501" width="11.33203125" style="160" customWidth="1"/>
    <col min="10502" max="10502" width="3.5546875" style="160" customWidth="1"/>
    <col min="10503" max="10503" width="11.6640625" style="160" customWidth="1"/>
    <col min="10504" max="10504" width="36.6640625" style="160" customWidth="1"/>
    <col min="10505" max="10505" width="11.33203125" style="160" customWidth="1"/>
    <col min="10506" max="10506" width="3.6640625" style="160" customWidth="1"/>
    <col min="10507" max="10507" width="11.6640625" style="160" customWidth="1"/>
    <col min="10508" max="10508" width="36.6640625" style="160" customWidth="1"/>
    <col min="10509" max="10509" width="11.33203125" style="160" customWidth="1"/>
    <col min="10510" max="10510" width="36.6640625" style="160" customWidth="1"/>
    <col min="10511" max="10511" width="11.33203125" style="160" customWidth="1"/>
    <col min="10512" max="10512" width="36.6640625" style="160" customWidth="1"/>
    <col min="10513" max="10513" width="11.33203125" style="160" customWidth="1"/>
    <col min="10514" max="10514" width="36.6640625" style="160" customWidth="1"/>
    <col min="10515" max="10515" width="11.33203125" style="160" customWidth="1"/>
    <col min="10516" max="10516" width="36.6640625" style="160" customWidth="1"/>
    <col min="10517" max="10517" width="11.33203125" style="160" customWidth="1"/>
    <col min="10518" max="10518" width="9.33203125" style="160"/>
    <col min="10519" max="10519" width="20.5546875" style="160" bestFit="1" customWidth="1"/>
    <col min="10520" max="10752" width="9.33203125" style="160"/>
    <col min="10753" max="10753" width="35.6640625" style="160" customWidth="1"/>
    <col min="10754" max="10754" width="3.6640625" style="160" customWidth="1"/>
    <col min="10755" max="10755" width="11.6640625" style="160" customWidth="1"/>
    <col min="10756" max="10756" width="36.6640625" style="160" customWidth="1"/>
    <col min="10757" max="10757" width="11.33203125" style="160" customWidth="1"/>
    <col min="10758" max="10758" width="3.5546875" style="160" customWidth="1"/>
    <col min="10759" max="10759" width="11.6640625" style="160" customWidth="1"/>
    <col min="10760" max="10760" width="36.6640625" style="160" customWidth="1"/>
    <col min="10761" max="10761" width="11.33203125" style="160" customWidth="1"/>
    <col min="10762" max="10762" width="3.6640625" style="160" customWidth="1"/>
    <col min="10763" max="10763" width="11.6640625" style="160" customWidth="1"/>
    <col min="10764" max="10764" width="36.6640625" style="160" customWidth="1"/>
    <col min="10765" max="10765" width="11.33203125" style="160" customWidth="1"/>
    <col min="10766" max="10766" width="36.6640625" style="160" customWidth="1"/>
    <col min="10767" max="10767" width="11.33203125" style="160" customWidth="1"/>
    <col min="10768" max="10768" width="36.6640625" style="160" customWidth="1"/>
    <col min="10769" max="10769" width="11.33203125" style="160" customWidth="1"/>
    <col min="10770" max="10770" width="36.6640625" style="160" customWidth="1"/>
    <col min="10771" max="10771" width="11.33203125" style="160" customWidth="1"/>
    <col min="10772" max="10772" width="36.6640625" style="160" customWidth="1"/>
    <col min="10773" max="10773" width="11.33203125" style="160" customWidth="1"/>
    <col min="10774" max="10774" width="9.33203125" style="160"/>
    <col min="10775" max="10775" width="20.5546875" style="160" bestFit="1" customWidth="1"/>
    <col min="10776" max="11008" width="9.33203125" style="160"/>
    <col min="11009" max="11009" width="35.6640625" style="160" customWidth="1"/>
    <col min="11010" max="11010" width="3.6640625" style="160" customWidth="1"/>
    <col min="11011" max="11011" width="11.6640625" style="160" customWidth="1"/>
    <col min="11012" max="11012" width="36.6640625" style="160" customWidth="1"/>
    <col min="11013" max="11013" width="11.33203125" style="160" customWidth="1"/>
    <col min="11014" max="11014" width="3.5546875" style="160" customWidth="1"/>
    <col min="11015" max="11015" width="11.6640625" style="160" customWidth="1"/>
    <col min="11016" max="11016" width="36.6640625" style="160" customWidth="1"/>
    <col min="11017" max="11017" width="11.33203125" style="160" customWidth="1"/>
    <col min="11018" max="11018" width="3.6640625" style="160" customWidth="1"/>
    <col min="11019" max="11019" width="11.6640625" style="160" customWidth="1"/>
    <col min="11020" max="11020" width="36.6640625" style="160" customWidth="1"/>
    <col min="11021" max="11021" width="11.33203125" style="160" customWidth="1"/>
    <col min="11022" max="11022" width="36.6640625" style="160" customWidth="1"/>
    <col min="11023" max="11023" width="11.33203125" style="160" customWidth="1"/>
    <col min="11024" max="11024" width="36.6640625" style="160" customWidth="1"/>
    <col min="11025" max="11025" width="11.33203125" style="160" customWidth="1"/>
    <col min="11026" max="11026" width="36.6640625" style="160" customWidth="1"/>
    <col min="11027" max="11027" width="11.33203125" style="160" customWidth="1"/>
    <col min="11028" max="11028" width="36.6640625" style="160" customWidth="1"/>
    <col min="11029" max="11029" width="11.33203125" style="160" customWidth="1"/>
    <col min="11030" max="11030" width="9.33203125" style="160"/>
    <col min="11031" max="11031" width="20.5546875" style="160" bestFit="1" customWidth="1"/>
    <col min="11032" max="11264" width="9.33203125" style="160"/>
    <col min="11265" max="11265" width="35.6640625" style="160" customWidth="1"/>
    <col min="11266" max="11266" width="3.6640625" style="160" customWidth="1"/>
    <col min="11267" max="11267" width="11.6640625" style="160" customWidth="1"/>
    <col min="11268" max="11268" width="36.6640625" style="160" customWidth="1"/>
    <col min="11269" max="11269" width="11.33203125" style="160" customWidth="1"/>
    <col min="11270" max="11270" width="3.5546875" style="160" customWidth="1"/>
    <col min="11271" max="11271" width="11.6640625" style="160" customWidth="1"/>
    <col min="11272" max="11272" width="36.6640625" style="160" customWidth="1"/>
    <col min="11273" max="11273" width="11.33203125" style="160" customWidth="1"/>
    <col min="11274" max="11274" width="3.6640625" style="160" customWidth="1"/>
    <col min="11275" max="11275" width="11.6640625" style="160" customWidth="1"/>
    <col min="11276" max="11276" width="36.6640625" style="160" customWidth="1"/>
    <col min="11277" max="11277" width="11.33203125" style="160" customWidth="1"/>
    <col min="11278" max="11278" width="36.6640625" style="160" customWidth="1"/>
    <col min="11279" max="11279" width="11.33203125" style="160" customWidth="1"/>
    <col min="11280" max="11280" width="36.6640625" style="160" customWidth="1"/>
    <col min="11281" max="11281" width="11.33203125" style="160" customWidth="1"/>
    <col min="11282" max="11282" width="36.6640625" style="160" customWidth="1"/>
    <col min="11283" max="11283" width="11.33203125" style="160" customWidth="1"/>
    <col min="11284" max="11284" width="36.6640625" style="160" customWidth="1"/>
    <col min="11285" max="11285" width="11.33203125" style="160" customWidth="1"/>
    <col min="11286" max="11286" width="9.33203125" style="160"/>
    <col min="11287" max="11287" width="20.5546875" style="160" bestFit="1" customWidth="1"/>
    <col min="11288" max="11520" width="9.33203125" style="160"/>
    <col min="11521" max="11521" width="35.6640625" style="160" customWidth="1"/>
    <col min="11522" max="11522" width="3.6640625" style="160" customWidth="1"/>
    <col min="11523" max="11523" width="11.6640625" style="160" customWidth="1"/>
    <col min="11524" max="11524" width="36.6640625" style="160" customWidth="1"/>
    <col min="11525" max="11525" width="11.33203125" style="160" customWidth="1"/>
    <col min="11526" max="11526" width="3.5546875" style="160" customWidth="1"/>
    <col min="11527" max="11527" width="11.6640625" style="160" customWidth="1"/>
    <col min="11528" max="11528" width="36.6640625" style="160" customWidth="1"/>
    <col min="11529" max="11529" width="11.33203125" style="160" customWidth="1"/>
    <col min="11530" max="11530" width="3.6640625" style="160" customWidth="1"/>
    <col min="11531" max="11531" width="11.6640625" style="160" customWidth="1"/>
    <col min="11532" max="11532" width="36.6640625" style="160" customWidth="1"/>
    <col min="11533" max="11533" width="11.33203125" style="160" customWidth="1"/>
    <col min="11534" max="11534" width="36.6640625" style="160" customWidth="1"/>
    <col min="11535" max="11535" width="11.33203125" style="160" customWidth="1"/>
    <col min="11536" max="11536" width="36.6640625" style="160" customWidth="1"/>
    <col min="11537" max="11537" width="11.33203125" style="160" customWidth="1"/>
    <col min="11538" max="11538" width="36.6640625" style="160" customWidth="1"/>
    <col min="11539" max="11539" width="11.33203125" style="160" customWidth="1"/>
    <col min="11540" max="11540" width="36.6640625" style="160" customWidth="1"/>
    <col min="11541" max="11541" width="11.33203125" style="160" customWidth="1"/>
    <col min="11542" max="11542" width="9.33203125" style="160"/>
    <col min="11543" max="11543" width="20.5546875" style="160" bestFit="1" customWidth="1"/>
    <col min="11544" max="11776" width="9.33203125" style="160"/>
    <col min="11777" max="11777" width="35.6640625" style="160" customWidth="1"/>
    <col min="11778" max="11778" width="3.6640625" style="160" customWidth="1"/>
    <col min="11779" max="11779" width="11.6640625" style="160" customWidth="1"/>
    <col min="11780" max="11780" width="36.6640625" style="160" customWidth="1"/>
    <col min="11781" max="11781" width="11.33203125" style="160" customWidth="1"/>
    <col min="11782" max="11782" width="3.5546875" style="160" customWidth="1"/>
    <col min="11783" max="11783" width="11.6640625" style="160" customWidth="1"/>
    <col min="11784" max="11784" width="36.6640625" style="160" customWidth="1"/>
    <col min="11785" max="11785" width="11.33203125" style="160" customWidth="1"/>
    <col min="11786" max="11786" width="3.6640625" style="160" customWidth="1"/>
    <col min="11787" max="11787" width="11.6640625" style="160" customWidth="1"/>
    <col min="11788" max="11788" width="36.6640625" style="160" customWidth="1"/>
    <col min="11789" max="11789" width="11.33203125" style="160" customWidth="1"/>
    <col min="11790" max="11790" width="36.6640625" style="160" customWidth="1"/>
    <col min="11791" max="11791" width="11.33203125" style="160" customWidth="1"/>
    <col min="11792" max="11792" width="36.6640625" style="160" customWidth="1"/>
    <col min="11793" max="11793" width="11.33203125" style="160" customWidth="1"/>
    <col min="11794" max="11794" width="36.6640625" style="160" customWidth="1"/>
    <col min="11795" max="11795" width="11.33203125" style="160" customWidth="1"/>
    <col min="11796" max="11796" width="36.6640625" style="160" customWidth="1"/>
    <col min="11797" max="11797" width="11.33203125" style="160" customWidth="1"/>
    <col min="11798" max="11798" width="9.33203125" style="160"/>
    <col min="11799" max="11799" width="20.5546875" style="160" bestFit="1" customWidth="1"/>
    <col min="11800" max="12032" width="9.33203125" style="160"/>
    <col min="12033" max="12033" width="35.6640625" style="160" customWidth="1"/>
    <col min="12034" max="12034" width="3.6640625" style="160" customWidth="1"/>
    <col min="12035" max="12035" width="11.6640625" style="160" customWidth="1"/>
    <col min="12036" max="12036" width="36.6640625" style="160" customWidth="1"/>
    <col min="12037" max="12037" width="11.33203125" style="160" customWidth="1"/>
    <col min="12038" max="12038" width="3.5546875" style="160" customWidth="1"/>
    <col min="12039" max="12039" width="11.6640625" style="160" customWidth="1"/>
    <col min="12040" max="12040" width="36.6640625" style="160" customWidth="1"/>
    <col min="12041" max="12041" width="11.33203125" style="160" customWidth="1"/>
    <col min="12042" max="12042" width="3.6640625" style="160" customWidth="1"/>
    <col min="12043" max="12043" width="11.6640625" style="160" customWidth="1"/>
    <col min="12044" max="12044" width="36.6640625" style="160" customWidth="1"/>
    <col min="12045" max="12045" width="11.33203125" style="160" customWidth="1"/>
    <col min="12046" max="12046" width="36.6640625" style="160" customWidth="1"/>
    <col min="12047" max="12047" width="11.33203125" style="160" customWidth="1"/>
    <col min="12048" max="12048" width="36.6640625" style="160" customWidth="1"/>
    <col min="12049" max="12049" width="11.33203125" style="160" customWidth="1"/>
    <col min="12050" max="12050" width="36.6640625" style="160" customWidth="1"/>
    <col min="12051" max="12051" width="11.33203125" style="160" customWidth="1"/>
    <col min="12052" max="12052" width="36.6640625" style="160" customWidth="1"/>
    <col min="12053" max="12053" width="11.33203125" style="160" customWidth="1"/>
    <col min="12054" max="12054" width="9.33203125" style="160"/>
    <col min="12055" max="12055" width="20.5546875" style="160" bestFit="1" customWidth="1"/>
    <col min="12056" max="12288" width="9.33203125" style="160"/>
    <col min="12289" max="12289" width="35.6640625" style="160" customWidth="1"/>
    <col min="12290" max="12290" width="3.6640625" style="160" customWidth="1"/>
    <col min="12291" max="12291" width="11.6640625" style="160" customWidth="1"/>
    <col min="12292" max="12292" width="36.6640625" style="160" customWidth="1"/>
    <col min="12293" max="12293" width="11.33203125" style="160" customWidth="1"/>
    <col min="12294" max="12294" width="3.5546875" style="160" customWidth="1"/>
    <col min="12295" max="12295" width="11.6640625" style="160" customWidth="1"/>
    <col min="12296" max="12296" width="36.6640625" style="160" customWidth="1"/>
    <col min="12297" max="12297" width="11.33203125" style="160" customWidth="1"/>
    <col min="12298" max="12298" width="3.6640625" style="160" customWidth="1"/>
    <col min="12299" max="12299" width="11.6640625" style="160" customWidth="1"/>
    <col min="12300" max="12300" width="36.6640625" style="160" customWidth="1"/>
    <col min="12301" max="12301" width="11.33203125" style="160" customWidth="1"/>
    <col min="12302" max="12302" width="36.6640625" style="160" customWidth="1"/>
    <col min="12303" max="12303" width="11.33203125" style="160" customWidth="1"/>
    <col min="12304" max="12304" width="36.6640625" style="160" customWidth="1"/>
    <col min="12305" max="12305" width="11.33203125" style="160" customWidth="1"/>
    <col min="12306" max="12306" width="36.6640625" style="160" customWidth="1"/>
    <col min="12307" max="12307" width="11.33203125" style="160" customWidth="1"/>
    <col min="12308" max="12308" width="36.6640625" style="160" customWidth="1"/>
    <col min="12309" max="12309" width="11.33203125" style="160" customWidth="1"/>
    <col min="12310" max="12310" width="9.33203125" style="160"/>
    <col min="12311" max="12311" width="20.5546875" style="160" bestFit="1" customWidth="1"/>
    <col min="12312" max="12544" width="9.33203125" style="160"/>
    <col min="12545" max="12545" width="35.6640625" style="160" customWidth="1"/>
    <col min="12546" max="12546" width="3.6640625" style="160" customWidth="1"/>
    <col min="12547" max="12547" width="11.6640625" style="160" customWidth="1"/>
    <col min="12548" max="12548" width="36.6640625" style="160" customWidth="1"/>
    <col min="12549" max="12549" width="11.33203125" style="160" customWidth="1"/>
    <col min="12550" max="12550" width="3.5546875" style="160" customWidth="1"/>
    <col min="12551" max="12551" width="11.6640625" style="160" customWidth="1"/>
    <col min="12552" max="12552" width="36.6640625" style="160" customWidth="1"/>
    <col min="12553" max="12553" width="11.33203125" style="160" customWidth="1"/>
    <col min="12554" max="12554" width="3.6640625" style="160" customWidth="1"/>
    <col min="12555" max="12555" width="11.6640625" style="160" customWidth="1"/>
    <col min="12556" max="12556" width="36.6640625" style="160" customWidth="1"/>
    <col min="12557" max="12557" width="11.33203125" style="160" customWidth="1"/>
    <col min="12558" max="12558" width="36.6640625" style="160" customWidth="1"/>
    <col min="12559" max="12559" width="11.33203125" style="160" customWidth="1"/>
    <col min="12560" max="12560" width="36.6640625" style="160" customWidth="1"/>
    <col min="12561" max="12561" width="11.33203125" style="160" customWidth="1"/>
    <col min="12562" max="12562" width="36.6640625" style="160" customWidth="1"/>
    <col min="12563" max="12563" width="11.33203125" style="160" customWidth="1"/>
    <col min="12564" max="12564" width="36.6640625" style="160" customWidth="1"/>
    <col min="12565" max="12565" width="11.33203125" style="160" customWidth="1"/>
    <col min="12566" max="12566" width="9.33203125" style="160"/>
    <col min="12567" max="12567" width="20.5546875" style="160" bestFit="1" customWidth="1"/>
    <col min="12568" max="12800" width="9.33203125" style="160"/>
    <col min="12801" max="12801" width="35.6640625" style="160" customWidth="1"/>
    <col min="12802" max="12802" width="3.6640625" style="160" customWidth="1"/>
    <col min="12803" max="12803" width="11.6640625" style="160" customWidth="1"/>
    <col min="12804" max="12804" width="36.6640625" style="160" customWidth="1"/>
    <col min="12805" max="12805" width="11.33203125" style="160" customWidth="1"/>
    <col min="12806" max="12806" width="3.5546875" style="160" customWidth="1"/>
    <col min="12807" max="12807" width="11.6640625" style="160" customWidth="1"/>
    <col min="12808" max="12808" width="36.6640625" style="160" customWidth="1"/>
    <col min="12809" max="12809" width="11.33203125" style="160" customWidth="1"/>
    <col min="12810" max="12810" width="3.6640625" style="160" customWidth="1"/>
    <col min="12811" max="12811" width="11.6640625" style="160" customWidth="1"/>
    <col min="12812" max="12812" width="36.6640625" style="160" customWidth="1"/>
    <col min="12813" max="12813" width="11.33203125" style="160" customWidth="1"/>
    <col min="12814" max="12814" width="36.6640625" style="160" customWidth="1"/>
    <col min="12815" max="12815" width="11.33203125" style="160" customWidth="1"/>
    <col min="12816" max="12816" width="36.6640625" style="160" customWidth="1"/>
    <col min="12817" max="12817" width="11.33203125" style="160" customWidth="1"/>
    <col min="12818" max="12818" width="36.6640625" style="160" customWidth="1"/>
    <col min="12819" max="12819" width="11.33203125" style="160" customWidth="1"/>
    <col min="12820" max="12820" width="36.6640625" style="160" customWidth="1"/>
    <col min="12821" max="12821" width="11.33203125" style="160" customWidth="1"/>
    <col min="12822" max="12822" width="9.33203125" style="160"/>
    <col min="12823" max="12823" width="20.5546875" style="160" bestFit="1" customWidth="1"/>
    <col min="12824" max="13056" width="9.33203125" style="160"/>
    <col min="13057" max="13057" width="35.6640625" style="160" customWidth="1"/>
    <col min="13058" max="13058" width="3.6640625" style="160" customWidth="1"/>
    <col min="13059" max="13059" width="11.6640625" style="160" customWidth="1"/>
    <col min="13060" max="13060" width="36.6640625" style="160" customWidth="1"/>
    <col min="13061" max="13061" width="11.33203125" style="160" customWidth="1"/>
    <col min="13062" max="13062" width="3.5546875" style="160" customWidth="1"/>
    <col min="13063" max="13063" width="11.6640625" style="160" customWidth="1"/>
    <col min="13064" max="13064" width="36.6640625" style="160" customWidth="1"/>
    <col min="13065" max="13065" width="11.33203125" style="160" customWidth="1"/>
    <col min="13066" max="13066" width="3.6640625" style="160" customWidth="1"/>
    <col min="13067" max="13067" width="11.6640625" style="160" customWidth="1"/>
    <col min="13068" max="13068" width="36.6640625" style="160" customWidth="1"/>
    <col min="13069" max="13069" width="11.33203125" style="160" customWidth="1"/>
    <col min="13070" max="13070" width="36.6640625" style="160" customWidth="1"/>
    <col min="13071" max="13071" width="11.33203125" style="160" customWidth="1"/>
    <col min="13072" max="13072" width="36.6640625" style="160" customWidth="1"/>
    <col min="13073" max="13073" width="11.33203125" style="160" customWidth="1"/>
    <col min="13074" max="13074" width="36.6640625" style="160" customWidth="1"/>
    <col min="13075" max="13075" width="11.33203125" style="160" customWidth="1"/>
    <col min="13076" max="13076" width="36.6640625" style="160" customWidth="1"/>
    <col min="13077" max="13077" width="11.33203125" style="160" customWidth="1"/>
    <col min="13078" max="13078" width="9.33203125" style="160"/>
    <col min="13079" max="13079" width="20.5546875" style="160" bestFit="1" customWidth="1"/>
    <col min="13080" max="13312" width="9.33203125" style="160"/>
    <col min="13313" max="13313" width="35.6640625" style="160" customWidth="1"/>
    <col min="13314" max="13314" width="3.6640625" style="160" customWidth="1"/>
    <col min="13315" max="13315" width="11.6640625" style="160" customWidth="1"/>
    <col min="13316" max="13316" width="36.6640625" style="160" customWidth="1"/>
    <col min="13317" max="13317" width="11.33203125" style="160" customWidth="1"/>
    <col min="13318" max="13318" width="3.5546875" style="160" customWidth="1"/>
    <col min="13319" max="13319" width="11.6640625" style="160" customWidth="1"/>
    <col min="13320" max="13320" width="36.6640625" style="160" customWidth="1"/>
    <col min="13321" max="13321" width="11.33203125" style="160" customWidth="1"/>
    <col min="13322" max="13322" width="3.6640625" style="160" customWidth="1"/>
    <col min="13323" max="13323" width="11.6640625" style="160" customWidth="1"/>
    <col min="13324" max="13324" width="36.6640625" style="160" customWidth="1"/>
    <col min="13325" max="13325" width="11.33203125" style="160" customWidth="1"/>
    <col min="13326" max="13326" width="36.6640625" style="160" customWidth="1"/>
    <col min="13327" max="13327" width="11.33203125" style="160" customWidth="1"/>
    <col min="13328" max="13328" width="36.6640625" style="160" customWidth="1"/>
    <col min="13329" max="13329" width="11.33203125" style="160" customWidth="1"/>
    <col min="13330" max="13330" width="36.6640625" style="160" customWidth="1"/>
    <col min="13331" max="13331" width="11.33203125" style="160" customWidth="1"/>
    <col min="13332" max="13332" width="36.6640625" style="160" customWidth="1"/>
    <col min="13333" max="13333" width="11.33203125" style="160" customWidth="1"/>
    <col min="13334" max="13334" width="9.33203125" style="160"/>
    <col min="13335" max="13335" width="20.5546875" style="160" bestFit="1" customWidth="1"/>
    <col min="13336" max="13568" width="9.33203125" style="160"/>
    <col min="13569" max="13569" width="35.6640625" style="160" customWidth="1"/>
    <col min="13570" max="13570" width="3.6640625" style="160" customWidth="1"/>
    <col min="13571" max="13571" width="11.6640625" style="160" customWidth="1"/>
    <col min="13572" max="13572" width="36.6640625" style="160" customWidth="1"/>
    <col min="13573" max="13573" width="11.33203125" style="160" customWidth="1"/>
    <col min="13574" max="13574" width="3.5546875" style="160" customWidth="1"/>
    <col min="13575" max="13575" width="11.6640625" style="160" customWidth="1"/>
    <col min="13576" max="13576" width="36.6640625" style="160" customWidth="1"/>
    <col min="13577" max="13577" width="11.33203125" style="160" customWidth="1"/>
    <col min="13578" max="13578" width="3.6640625" style="160" customWidth="1"/>
    <col min="13579" max="13579" width="11.6640625" style="160" customWidth="1"/>
    <col min="13580" max="13580" width="36.6640625" style="160" customWidth="1"/>
    <col min="13581" max="13581" width="11.33203125" style="160" customWidth="1"/>
    <col min="13582" max="13582" width="36.6640625" style="160" customWidth="1"/>
    <col min="13583" max="13583" width="11.33203125" style="160" customWidth="1"/>
    <col min="13584" max="13584" width="36.6640625" style="160" customWidth="1"/>
    <col min="13585" max="13585" width="11.33203125" style="160" customWidth="1"/>
    <col min="13586" max="13586" width="36.6640625" style="160" customWidth="1"/>
    <col min="13587" max="13587" width="11.33203125" style="160" customWidth="1"/>
    <col min="13588" max="13588" width="36.6640625" style="160" customWidth="1"/>
    <col min="13589" max="13589" width="11.33203125" style="160" customWidth="1"/>
    <col min="13590" max="13590" width="9.33203125" style="160"/>
    <col min="13591" max="13591" width="20.5546875" style="160" bestFit="1" customWidth="1"/>
    <col min="13592" max="13824" width="9.33203125" style="160"/>
    <col min="13825" max="13825" width="35.6640625" style="160" customWidth="1"/>
    <col min="13826" max="13826" width="3.6640625" style="160" customWidth="1"/>
    <col min="13827" max="13827" width="11.6640625" style="160" customWidth="1"/>
    <col min="13828" max="13828" width="36.6640625" style="160" customWidth="1"/>
    <col min="13829" max="13829" width="11.33203125" style="160" customWidth="1"/>
    <col min="13830" max="13830" width="3.5546875" style="160" customWidth="1"/>
    <col min="13831" max="13831" width="11.6640625" style="160" customWidth="1"/>
    <col min="13832" max="13832" width="36.6640625" style="160" customWidth="1"/>
    <col min="13833" max="13833" width="11.33203125" style="160" customWidth="1"/>
    <col min="13834" max="13834" width="3.6640625" style="160" customWidth="1"/>
    <col min="13835" max="13835" width="11.6640625" style="160" customWidth="1"/>
    <col min="13836" max="13836" width="36.6640625" style="160" customWidth="1"/>
    <col min="13837" max="13837" width="11.33203125" style="160" customWidth="1"/>
    <col min="13838" max="13838" width="36.6640625" style="160" customWidth="1"/>
    <col min="13839" max="13839" width="11.33203125" style="160" customWidth="1"/>
    <col min="13840" max="13840" width="36.6640625" style="160" customWidth="1"/>
    <col min="13841" max="13841" width="11.33203125" style="160" customWidth="1"/>
    <col min="13842" max="13842" width="36.6640625" style="160" customWidth="1"/>
    <col min="13843" max="13843" width="11.33203125" style="160" customWidth="1"/>
    <col min="13844" max="13844" width="36.6640625" style="160" customWidth="1"/>
    <col min="13845" max="13845" width="11.33203125" style="160" customWidth="1"/>
    <col min="13846" max="13846" width="9.33203125" style="160"/>
    <col min="13847" max="13847" width="20.5546875" style="160" bestFit="1" customWidth="1"/>
    <col min="13848" max="14080" width="9.33203125" style="160"/>
    <col min="14081" max="14081" width="35.6640625" style="160" customWidth="1"/>
    <col min="14082" max="14082" width="3.6640625" style="160" customWidth="1"/>
    <col min="14083" max="14083" width="11.6640625" style="160" customWidth="1"/>
    <col min="14084" max="14084" width="36.6640625" style="160" customWidth="1"/>
    <col min="14085" max="14085" width="11.33203125" style="160" customWidth="1"/>
    <col min="14086" max="14086" width="3.5546875" style="160" customWidth="1"/>
    <col min="14087" max="14087" width="11.6640625" style="160" customWidth="1"/>
    <col min="14088" max="14088" width="36.6640625" style="160" customWidth="1"/>
    <col min="14089" max="14089" width="11.33203125" style="160" customWidth="1"/>
    <col min="14090" max="14090" width="3.6640625" style="160" customWidth="1"/>
    <col min="14091" max="14091" width="11.6640625" style="160" customWidth="1"/>
    <col min="14092" max="14092" width="36.6640625" style="160" customWidth="1"/>
    <col min="14093" max="14093" width="11.33203125" style="160" customWidth="1"/>
    <col min="14094" max="14094" width="36.6640625" style="160" customWidth="1"/>
    <col min="14095" max="14095" width="11.33203125" style="160" customWidth="1"/>
    <col min="14096" max="14096" width="36.6640625" style="160" customWidth="1"/>
    <col min="14097" max="14097" width="11.33203125" style="160" customWidth="1"/>
    <col min="14098" max="14098" width="36.6640625" style="160" customWidth="1"/>
    <col min="14099" max="14099" width="11.33203125" style="160" customWidth="1"/>
    <col min="14100" max="14100" width="36.6640625" style="160" customWidth="1"/>
    <col min="14101" max="14101" width="11.33203125" style="160" customWidth="1"/>
    <col min="14102" max="14102" width="9.33203125" style="160"/>
    <col min="14103" max="14103" width="20.5546875" style="160" bestFit="1" customWidth="1"/>
    <col min="14104" max="14336" width="9.33203125" style="160"/>
    <col min="14337" max="14337" width="35.6640625" style="160" customWidth="1"/>
    <col min="14338" max="14338" width="3.6640625" style="160" customWidth="1"/>
    <col min="14339" max="14339" width="11.6640625" style="160" customWidth="1"/>
    <col min="14340" max="14340" width="36.6640625" style="160" customWidth="1"/>
    <col min="14341" max="14341" width="11.33203125" style="160" customWidth="1"/>
    <col min="14342" max="14342" width="3.5546875" style="160" customWidth="1"/>
    <col min="14343" max="14343" width="11.6640625" style="160" customWidth="1"/>
    <col min="14344" max="14344" width="36.6640625" style="160" customWidth="1"/>
    <col min="14345" max="14345" width="11.33203125" style="160" customWidth="1"/>
    <col min="14346" max="14346" width="3.6640625" style="160" customWidth="1"/>
    <col min="14347" max="14347" width="11.6640625" style="160" customWidth="1"/>
    <col min="14348" max="14348" width="36.6640625" style="160" customWidth="1"/>
    <col min="14349" max="14349" width="11.33203125" style="160" customWidth="1"/>
    <col min="14350" max="14350" width="36.6640625" style="160" customWidth="1"/>
    <col min="14351" max="14351" width="11.33203125" style="160" customWidth="1"/>
    <col min="14352" max="14352" width="36.6640625" style="160" customWidth="1"/>
    <col min="14353" max="14353" width="11.33203125" style="160" customWidth="1"/>
    <col min="14354" max="14354" width="36.6640625" style="160" customWidth="1"/>
    <col min="14355" max="14355" width="11.33203125" style="160" customWidth="1"/>
    <col min="14356" max="14356" width="36.6640625" style="160" customWidth="1"/>
    <col min="14357" max="14357" width="11.33203125" style="160" customWidth="1"/>
    <col min="14358" max="14358" width="9.33203125" style="160"/>
    <col min="14359" max="14359" width="20.5546875" style="160" bestFit="1" customWidth="1"/>
    <col min="14360" max="14592" width="9.33203125" style="160"/>
    <col min="14593" max="14593" width="35.6640625" style="160" customWidth="1"/>
    <col min="14594" max="14594" width="3.6640625" style="160" customWidth="1"/>
    <col min="14595" max="14595" width="11.6640625" style="160" customWidth="1"/>
    <col min="14596" max="14596" width="36.6640625" style="160" customWidth="1"/>
    <col min="14597" max="14597" width="11.33203125" style="160" customWidth="1"/>
    <col min="14598" max="14598" width="3.5546875" style="160" customWidth="1"/>
    <col min="14599" max="14599" width="11.6640625" style="160" customWidth="1"/>
    <col min="14600" max="14600" width="36.6640625" style="160" customWidth="1"/>
    <col min="14601" max="14601" width="11.33203125" style="160" customWidth="1"/>
    <col min="14602" max="14602" width="3.6640625" style="160" customWidth="1"/>
    <col min="14603" max="14603" width="11.6640625" style="160" customWidth="1"/>
    <col min="14604" max="14604" width="36.6640625" style="160" customWidth="1"/>
    <col min="14605" max="14605" width="11.33203125" style="160" customWidth="1"/>
    <col min="14606" max="14606" width="36.6640625" style="160" customWidth="1"/>
    <col min="14607" max="14607" width="11.33203125" style="160" customWidth="1"/>
    <col min="14608" max="14608" width="36.6640625" style="160" customWidth="1"/>
    <col min="14609" max="14609" width="11.33203125" style="160" customWidth="1"/>
    <col min="14610" max="14610" width="36.6640625" style="160" customWidth="1"/>
    <col min="14611" max="14611" width="11.33203125" style="160" customWidth="1"/>
    <col min="14612" max="14612" width="36.6640625" style="160" customWidth="1"/>
    <col min="14613" max="14613" width="11.33203125" style="160" customWidth="1"/>
    <col min="14614" max="14614" width="9.33203125" style="160"/>
    <col min="14615" max="14615" width="20.5546875" style="160" bestFit="1" customWidth="1"/>
    <col min="14616" max="14848" width="9.33203125" style="160"/>
    <col min="14849" max="14849" width="35.6640625" style="160" customWidth="1"/>
    <col min="14850" max="14850" width="3.6640625" style="160" customWidth="1"/>
    <col min="14851" max="14851" width="11.6640625" style="160" customWidth="1"/>
    <col min="14852" max="14852" width="36.6640625" style="160" customWidth="1"/>
    <col min="14853" max="14853" width="11.33203125" style="160" customWidth="1"/>
    <col min="14854" max="14854" width="3.5546875" style="160" customWidth="1"/>
    <col min="14855" max="14855" width="11.6640625" style="160" customWidth="1"/>
    <col min="14856" max="14856" width="36.6640625" style="160" customWidth="1"/>
    <col min="14857" max="14857" width="11.33203125" style="160" customWidth="1"/>
    <col min="14858" max="14858" width="3.6640625" style="160" customWidth="1"/>
    <col min="14859" max="14859" width="11.6640625" style="160" customWidth="1"/>
    <col min="14860" max="14860" width="36.6640625" style="160" customWidth="1"/>
    <col min="14861" max="14861" width="11.33203125" style="160" customWidth="1"/>
    <col min="14862" max="14862" width="36.6640625" style="160" customWidth="1"/>
    <col min="14863" max="14863" width="11.33203125" style="160" customWidth="1"/>
    <col min="14864" max="14864" width="36.6640625" style="160" customWidth="1"/>
    <col min="14865" max="14865" width="11.33203125" style="160" customWidth="1"/>
    <col min="14866" max="14866" width="36.6640625" style="160" customWidth="1"/>
    <col min="14867" max="14867" width="11.33203125" style="160" customWidth="1"/>
    <col min="14868" max="14868" width="36.6640625" style="160" customWidth="1"/>
    <col min="14869" max="14869" width="11.33203125" style="160" customWidth="1"/>
    <col min="14870" max="14870" width="9.33203125" style="160"/>
    <col min="14871" max="14871" width="20.5546875" style="160" bestFit="1" customWidth="1"/>
    <col min="14872" max="15104" width="9.33203125" style="160"/>
    <col min="15105" max="15105" width="35.6640625" style="160" customWidth="1"/>
    <col min="15106" max="15106" width="3.6640625" style="160" customWidth="1"/>
    <col min="15107" max="15107" width="11.6640625" style="160" customWidth="1"/>
    <col min="15108" max="15108" width="36.6640625" style="160" customWidth="1"/>
    <col min="15109" max="15109" width="11.33203125" style="160" customWidth="1"/>
    <col min="15110" max="15110" width="3.5546875" style="160" customWidth="1"/>
    <col min="15111" max="15111" width="11.6640625" style="160" customWidth="1"/>
    <col min="15112" max="15112" width="36.6640625" style="160" customWidth="1"/>
    <col min="15113" max="15113" width="11.33203125" style="160" customWidth="1"/>
    <col min="15114" max="15114" width="3.6640625" style="160" customWidth="1"/>
    <col min="15115" max="15115" width="11.6640625" style="160" customWidth="1"/>
    <col min="15116" max="15116" width="36.6640625" style="160" customWidth="1"/>
    <col min="15117" max="15117" width="11.33203125" style="160" customWidth="1"/>
    <col min="15118" max="15118" width="36.6640625" style="160" customWidth="1"/>
    <col min="15119" max="15119" width="11.33203125" style="160" customWidth="1"/>
    <col min="15120" max="15120" width="36.6640625" style="160" customWidth="1"/>
    <col min="15121" max="15121" width="11.33203125" style="160" customWidth="1"/>
    <col min="15122" max="15122" width="36.6640625" style="160" customWidth="1"/>
    <col min="15123" max="15123" width="11.33203125" style="160" customWidth="1"/>
    <col min="15124" max="15124" width="36.6640625" style="160" customWidth="1"/>
    <col min="15125" max="15125" width="11.33203125" style="160" customWidth="1"/>
    <col min="15126" max="15126" width="9.33203125" style="160"/>
    <col min="15127" max="15127" width="20.5546875" style="160" bestFit="1" customWidth="1"/>
    <col min="15128" max="15360" width="9.33203125" style="160"/>
    <col min="15361" max="15361" width="35.6640625" style="160" customWidth="1"/>
    <col min="15362" max="15362" width="3.6640625" style="160" customWidth="1"/>
    <col min="15363" max="15363" width="11.6640625" style="160" customWidth="1"/>
    <col min="15364" max="15364" width="36.6640625" style="160" customWidth="1"/>
    <col min="15365" max="15365" width="11.33203125" style="160" customWidth="1"/>
    <col min="15366" max="15366" width="3.5546875" style="160" customWidth="1"/>
    <col min="15367" max="15367" width="11.6640625" style="160" customWidth="1"/>
    <col min="15368" max="15368" width="36.6640625" style="160" customWidth="1"/>
    <col min="15369" max="15369" width="11.33203125" style="160" customWidth="1"/>
    <col min="15370" max="15370" width="3.6640625" style="160" customWidth="1"/>
    <col min="15371" max="15371" width="11.6640625" style="160" customWidth="1"/>
    <col min="15372" max="15372" width="36.6640625" style="160" customWidth="1"/>
    <col min="15373" max="15373" width="11.33203125" style="160" customWidth="1"/>
    <col min="15374" max="15374" width="36.6640625" style="160" customWidth="1"/>
    <col min="15375" max="15375" width="11.33203125" style="160" customWidth="1"/>
    <col min="15376" max="15376" width="36.6640625" style="160" customWidth="1"/>
    <col min="15377" max="15377" width="11.33203125" style="160" customWidth="1"/>
    <col min="15378" max="15378" width="36.6640625" style="160" customWidth="1"/>
    <col min="15379" max="15379" width="11.33203125" style="160" customWidth="1"/>
    <col min="15380" max="15380" width="36.6640625" style="160" customWidth="1"/>
    <col min="15381" max="15381" width="11.33203125" style="160" customWidth="1"/>
    <col min="15382" max="15382" width="9.33203125" style="160"/>
    <col min="15383" max="15383" width="20.5546875" style="160" bestFit="1" customWidth="1"/>
    <col min="15384" max="15616" width="9.33203125" style="160"/>
    <col min="15617" max="15617" width="35.6640625" style="160" customWidth="1"/>
    <col min="15618" max="15618" width="3.6640625" style="160" customWidth="1"/>
    <col min="15619" max="15619" width="11.6640625" style="160" customWidth="1"/>
    <col min="15620" max="15620" width="36.6640625" style="160" customWidth="1"/>
    <col min="15621" max="15621" width="11.33203125" style="160" customWidth="1"/>
    <col min="15622" max="15622" width="3.5546875" style="160" customWidth="1"/>
    <col min="15623" max="15623" width="11.6640625" style="160" customWidth="1"/>
    <col min="15624" max="15624" width="36.6640625" style="160" customWidth="1"/>
    <col min="15625" max="15625" width="11.33203125" style="160" customWidth="1"/>
    <col min="15626" max="15626" width="3.6640625" style="160" customWidth="1"/>
    <col min="15627" max="15627" width="11.6640625" style="160" customWidth="1"/>
    <col min="15628" max="15628" width="36.6640625" style="160" customWidth="1"/>
    <col min="15629" max="15629" width="11.33203125" style="160" customWidth="1"/>
    <col min="15630" max="15630" width="36.6640625" style="160" customWidth="1"/>
    <col min="15631" max="15631" width="11.33203125" style="160" customWidth="1"/>
    <col min="15632" max="15632" width="36.6640625" style="160" customWidth="1"/>
    <col min="15633" max="15633" width="11.33203125" style="160" customWidth="1"/>
    <col min="15634" max="15634" width="36.6640625" style="160" customWidth="1"/>
    <col min="15635" max="15635" width="11.33203125" style="160" customWidth="1"/>
    <col min="15636" max="15636" width="36.6640625" style="160" customWidth="1"/>
    <col min="15637" max="15637" width="11.33203125" style="160" customWidth="1"/>
    <col min="15638" max="15638" width="9.33203125" style="160"/>
    <col min="15639" max="15639" width="20.5546875" style="160" bestFit="1" customWidth="1"/>
    <col min="15640" max="15872" width="9.33203125" style="160"/>
    <col min="15873" max="15873" width="35.6640625" style="160" customWidth="1"/>
    <col min="15874" max="15874" width="3.6640625" style="160" customWidth="1"/>
    <col min="15875" max="15875" width="11.6640625" style="160" customWidth="1"/>
    <col min="15876" max="15876" width="36.6640625" style="160" customWidth="1"/>
    <col min="15877" max="15877" width="11.33203125" style="160" customWidth="1"/>
    <col min="15878" max="15878" width="3.5546875" style="160" customWidth="1"/>
    <col min="15879" max="15879" width="11.6640625" style="160" customWidth="1"/>
    <col min="15880" max="15880" width="36.6640625" style="160" customWidth="1"/>
    <col min="15881" max="15881" width="11.33203125" style="160" customWidth="1"/>
    <col min="15882" max="15882" width="3.6640625" style="160" customWidth="1"/>
    <col min="15883" max="15883" width="11.6640625" style="160" customWidth="1"/>
    <col min="15884" max="15884" width="36.6640625" style="160" customWidth="1"/>
    <col min="15885" max="15885" width="11.33203125" style="160" customWidth="1"/>
    <col min="15886" max="15886" width="36.6640625" style="160" customWidth="1"/>
    <col min="15887" max="15887" width="11.33203125" style="160" customWidth="1"/>
    <col min="15888" max="15888" width="36.6640625" style="160" customWidth="1"/>
    <col min="15889" max="15889" width="11.33203125" style="160" customWidth="1"/>
    <col min="15890" max="15890" width="36.6640625" style="160" customWidth="1"/>
    <col min="15891" max="15891" width="11.33203125" style="160" customWidth="1"/>
    <col min="15892" max="15892" width="36.6640625" style="160" customWidth="1"/>
    <col min="15893" max="15893" width="11.33203125" style="160" customWidth="1"/>
    <col min="15894" max="15894" width="9.33203125" style="160"/>
    <col min="15895" max="15895" width="20.5546875" style="160" bestFit="1" customWidth="1"/>
    <col min="15896" max="16128" width="9.33203125" style="160"/>
    <col min="16129" max="16129" width="35.6640625" style="160" customWidth="1"/>
    <col min="16130" max="16130" width="3.6640625" style="160" customWidth="1"/>
    <col min="16131" max="16131" width="11.6640625" style="160" customWidth="1"/>
    <col min="16132" max="16132" width="36.6640625" style="160" customWidth="1"/>
    <col min="16133" max="16133" width="11.33203125" style="160" customWidth="1"/>
    <col min="16134" max="16134" width="3.5546875" style="160" customWidth="1"/>
    <col min="16135" max="16135" width="11.6640625" style="160" customWidth="1"/>
    <col min="16136" max="16136" width="36.6640625" style="160" customWidth="1"/>
    <col min="16137" max="16137" width="11.33203125" style="160" customWidth="1"/>
    <col min="16138" max="16138" width="3.6640625" style="160" customWidth="1"/>
    <col min="16139" max="16139" width="11.6640625" style="160" customWidth="1"/>
    <col min="16140" max="16140" width="36.6640625" style="160" customWidth="1"/>
    <col min="16141" max="16141" width="11.33203125" style="160" customWidth="1"/>
    <col min="16142" max="16142" width="36.6640625" style="160" customWidth="1"/>
    <col min="16143" max="16143" width="11.33203125" style="160" customWidth="1"/>
    <col min="16144" max="16144" width="36.6640625" style="160" customWidth="1"/>
    <col min="16145" max="16145" width="11.33203125" style="160" customWidth="1"/>
    <col min="16146" max="16146" width="36.6640625" style="160" customWidth="1"/>
    <col min="16147" max="16147" width="11.33203125" style="160" customWidth="1"/>
    <col min="16148" max="16148" width="36.6640625" style="160" customWidth="1"/>
    <col min="16149" max="16149" width="11.33203125" style="160" customWidth="1"/>
    <col min="16150" max="16150" width="9.33203125" style="160"/>
    <col min="16151" max="16151" width="20.5546875" style="160" bestFit="1" customWidth="1"/>
    <col min="16152" max="16384" width="9.33203125" style="160"/>
  </cols>
  <sheetData>
    <row r="1" spans="1:24" ht="84.75" customHeight="1" thickBot="1" x14ac:dyDescent="0.5">
      <c r="A1" s="161"/>
      <c r="B1" s="392"/>
      <c r="C1" s="393"/>
      <c r="D1" s="652" t="s">
        <v>101</v>
      </c>
      <c r="E1" s="652"/>
      <c r="F1" s="652"/>
      <c r="G1" s="652"/>
      <c r="H1" s="652"/>
      <c r="I1" s="393"/>
      <c r="J1" s="393"/>
      <c r="K1" s="393"/>
      <c r="L1" s="393"/>
      <c r="M1" s="393"/>
      <c r="N1" s="393"/>
      <c r="O1" s="393"/>
      <c r="P1" s="393"/>
      <c r="Q1" s="393"/>
      <c r="R1" s="393"/>
      <c r="S1" s="393"/>
      <c r="T1" s="393"/>
      <c r="U1" s="393"/>
    </row>
    <row r="2" spans="1:24" ht="45" customHeight="1" thickBot="1" x14ac:dyDescent="0.5">
      <c r="A2" s="392"/>
      <c r="B2" s="394"/>
      <c r="C2" s="395"/>
      <c r="D2" s="653" t="s">
        <v>102</v>
      </c>
      <c r="E2" s="654"/>
      <c r="F2" s="394"/>
      <c r="G2" s="395"/>
      <c r="H2" s="653" t="s">
        <v>103</v>
      </c>
      <c r="I2" s="654"/>
      <c r="J2" s="394"/>
      <c r="K2" s="395"/>
      <c r="L2" s="653" t="s">
        <v>104</v>
      </c>
      <c r="M2" s="653"/>
      <c r="N2" s="396"/>
      <c r="O2" s="396"/>
      <c r="P2" s="396"/>
      <c r="Q2" s="396"/>
      <c r="R2" s="397"/>
      <c r="S2" s="397"/>
      <c r="T2" s="397"/>
      <c r="U2" s="398"/>
      <c r="W2" s="399" t="s">
        <v>105</v>
      </c>
      <c r="X2" s="393"/>
    </row>
    <row r="3" spans="1:24" s="406" customFormat="1" ht="55.5" customHeight="1" thickBot="1" x14ac:dyDescent="0.55000000000000004">
      <c r="A3" s="400" t="s">
        <v>106</v>
      </c>
      <c r="B3" s="401"/>
      <c r="C3" s="402" t="s">
        <v>598</v>
      </c>
      <c r="D3" s="402" t="s">
        <v>107</v>
      </c>
      <c r="E3" s="403" t="s">
        <v>602</v>
      </c>
      <c r="F3" s="401"/>
      <c r="G3" s="402" t="s">
        <v>598</v>
      </c>
      <c r="H3" s="402" t="s">
        <v>107</v>
      </c>
      <c r="I3" s="403" t="s">
        <v>602</v>
      </c>
      <c r="J3" s="401"/>
      <c r="K3" s="404" t="s">
        <v>598</v>
      </c>
      <c r="L3" s="404" t="s">
        <v>108</v>
      </c>
      <c r="M3" s="403" t="s">
        <v>602</v>
      </c>
      <c r="N3" s="404" t="s">
        <v>109</v>
      </c>
      <c r="O3" s="403" t="s">
        <v>602</v>
      </c>
      <c r="P3" s="404" t="s">
        <v>110</v>
      </c>
      <c r="Q3" s="403" t="s">
        <v>602</v>
      </c>
      <c r="R3" s="404" t="s">
        <v>111</v>
      </c>
      <c r="S3" s="403" t="s">
        <v>602</v>
      </c>
      <c r="T3" s="405" t="s">
        <v>112</v>
      </c>
      <c r="U3" s="403" t="s">
        <v>602</v>
      </c>
      <c r="W3" s="407" t="s">
        <v>599</v>
      </c>
    </row>
    <row r="4" spans="1:24" ht="19.2" hidden="1" x14ac:dyDescent="0.45">
      <c r="A4" s="408"/>
      <c r="B4" s="409"/>
      <c r="C4" s="410"/>
      <c r="D4" s="411"/>
      <c r="E4" s="412"/>
      <c r="F4" s="409"/>
      <c r="G4" s="410"/>
      <c r="H4" s="411"/>
      <c r="I4" s="412"/>
      <c r="J4" s="409"/>
      <c r="K4" s="410"/>
      <c r="L4" s="411"/>
      <c r="M4" s="412"/>
      <c r="N4" s="411"/>
      <c r="O4" s="412"/>
      <c r="P4" s="411"/>
      <c r="Q4" s="412"/>
      <c r="R4" s="411"/>
      <c r="S4" s="412"/>
      <c r="T4" s="413"/>
      <c r="U4" s="412"/>
      <c r="W4" s="414"/>
    </row>
    <row r="5" spans="1:24" ht="19.8" hidden="1" thickBot="1" x14ac:dyDescent="0.5">
      <c r="A5" s="415"/>
      <c r="B5" s="409"/>
      <c r="C5" s="416"/>
      <c r="D5" s="417"/>
      <c r="E5" s="418"/>
      <c r="F5" s="409"/>
      <c r="G5" s="416"/>
      <c r="H5" s="417"/>
      <c r="I5" s="418"/>
      <c r="J5" s="409"/>
      <c r="K5" s="416"/>
      <c r="L5" s="417"/>
      <c r="M5" s="418"/>
      <c r="N5" s="417"/>
      <c r="O5" s="418"/>
      <c r="P5" s="417"/>
      <c r="Q5" s="418"/>
      <c r="R5" s="417"/>
      <c r="S5" s="418"/>
      <c r="T5" s="419"/>
      <c r="U5" s="418"/>
      <c r="W5" s="420"/>
    </row>
    <row r="6" spans="1:24" ht="55.5" customHeight="1" x14ac:dyDescent="0.45">
      <c r="A6" s="421" t="s">
        <v>113</v>
      </c>
      <c r="B6" s="422"/>
      <c r="C6" s="423">
        <f>'3. Predicted Waste'!H7</f>
        <v>0</v>
      </c>
      <c r="D6" s="424" t="s">
        <v>114</v>
      </c>
      <c r="E6" s="15" t="s">
        <v>115</v>
      </c>
      <c r="F6" s="422"/>
      <c r="G6" s="423">
        <f>'3. Predicted Waste'!H78</f>
        <v>0</v>
      </c>
      <c r="H6" s="424"/>
      <c r="I6" s="15"/>
      <c r="J6" s="422"/>
      <c r="K6" s="423">
        <f>'3. Predicted Waste'!H79</f>
        <v>0</v>
      </c>
      <c r="L6" s="424" t="s">
        <v>116</v>
      </c>
      <c r="M6" s="15" t="s">
        <v>115</v>
      </c>
      <c r="N6" s="424" t="s">
        <v>117</v>
      </c>
      <c r="O6" s="15" t="s">
        <v>120</v>
      </c>
      <c r="P6" s="424" t="s">
        <v>118</v>
      </c>
      <c r="Q6" s="15"/>
      <c r="R6" s="424"/>
      <c r="S6" s="15"/>
      <c r="T6" s="425" t="s">
        <v>119</v>
      </c>
      <c r="U6" s="15" t="s">
        <v>120</v>
      </c>
      <c r="W6" s="426">
        <f>C6+G6+K6</f>
        <v>0</v>
      </c>
    </row>
    <row r="7" spans="1:24" ht="55.5" customHeight="1" x14ac:dyDescent="0.45">
      <c r="A7" s="421" t="s">
        <v>121</v>
      </c>
      <c r="B7" s="422"/>
      <c r="C7" s="427">
        <f>'3. Predicted Waste'!I7</f>
        <v>0</v>
      </c>
      <c r="D7" s="424" t="s">
        <v>114</v>
      </c>
      <c r="E7" s="15" t="s">
        <v>115</v>
      </c>
      <c r="F7" s="422"/>
      <c r="G7" s="427">
        <f>'3. Predicted Waste'!I78</f>
        <v>0</v>
      </c>
      <c r="H7" s="424" t="s">
        <v>114</v>
      </c>
      <c r="I7" s="15" t="s">
        <v>115</v>
      </c>
      <c r="J7" s="422"/>
      <c r="K7" s="423">
        <f>'3. Predicted Waste'!I79</f>
        <v>0</v>
      </c>
      <c r="L7" s="424" t="s">
        <v>122</v>
      </c>
      <c r="M7" s="15" t="s">
        <v>115</v>
      </c>
      <c r="N7" s="424" t="s">
        <v>117</v>
      </c>
      <c r="O7" s="15" t="s">
        <v>115</v>
      </c>
      <c r="P7" s="424" t="s">
        <v>123</v>
      </c>
      <c r="Q7" s="15"/>
      <c r="R7" s="424"/>
      <c r="S7" s="15"/>
      <c r="T7" s="425" t="s">
        <v>119</v>
      </c>
      <c r="U7" s="15" t="s">
        <v>120</v>
      </c>
      <c r="W7" s="426">
        <f t="shared" ref="W7:W21" si="0">C7+G7+K7</f>
        <v>0</v>
      </c>
    </row>
    <row r="8" spans="1:24" ht="55.5" hidden="1" customHeight="1" x14ac:dyDescent="0.45">
      <c r="A8" s="421" t="s">
        <v>124</v>
      </c>
      <c r="B8" s="422"/>
      <c r="C8" s="427">
        <v>0</v>
      </c>
      <c r="D8" s="424" t="s">
        <v>125</v>
      </c>
      <c r="E8" s="15" t="s">
        <v>115</v>
      </c>
      <c r="F8" s="422"/>
      <c r="G8" s="427">
        <v>0</v>
      </c>
      <c r="H8" s="424"/>
      <c r="I8" s="15"/>
      <c r="J8" s="422"/>
      <c r="K8" s="423">
        <v>0</v>
      </c>
      <c r="L8" s="424"/>
      <c r="M8" s="15"/>
      <c r="N8" s="424"/>
      <c r="O8" s="15"/>
      <c r="P8" s="424" t="s">
        <v>126</v>
      </c>
      <c r="Q8" s="15" t="s">
        <v>115</v>
      </c>
      <c r="R8" s="424"/>
      <c r="S8" s="15"/>
      <c r="T8" s="425"/>
      <c r="U8" s="15"/>
      <c r="W8" s="426">
        <f t="shared" si="0"/>
        <v>0</v>
      </c>
    </row>
    <row r="9" spans="1:24" ht="55.5" hidden="1" customHeight="1" x14ac:dyDescent="0.45">
      <c r="A9" s="421" t="s">
        <v>127</v>
      </c>
      <c r="B9" s="422"/>
      <c r="C9" s="427">
        <v>0</v>
      </c>
      <c r="D9" s="424" t="s">
        <v>128</v>
      </c>
      <c r="E9" s="15"/>
      <c r="F9" s="422"/>
      <c r="G9" s="427">
        <v>0</v>
      </c>
      <c r="H9" s="424"/>
      <c r="I9" s="15"/>
      <c r="J9" s="422"/>
      <c r="K9" s="423">
        <v>0</v>
      </c>
      <c r="L9" s="424"/>
      <c r="M9" s="15"/>
      <c r="N9" s="424"/>
      <c r="O9" s="15"/>
      <c r="P9" s="424" t="s">
        <v>126</v>
      </c>
      <c r="Q9" s="15"/>
      <c r="R9" s="424"/>
      <c r="S9" s="15"/>
      <c r="T9" s="425"/>
      <c r="U9" s="15"/>
      <c r="W9" s="426">
        <f t="shared" si="0"/>
        <v>0</v>
      </c>
    </row>
    <row r="10" spans="1:24" ht="55.5" customHeight="1" x14ac:dyDescent="0.45">
      <c r="A10" s="421" t="s">
        <v>129</v>
      </c>
      <c r="B10" s="422"/>
      <c r="C10" s="427">
        <f>'3. Predicted Waste'!J7</f>
        <v>0</v>
      </c>
      <c r="D10" s="424" t="s">
        <v>114</v>
      </c>
      <c r="E10" s="15"/>
      <c r="F10" s="422"/>
      <c r="G10" s="427">
        <f>'3. Predicted Waste'!J78</f>
        <v>0</v>
      </c>
      <c r="H10" s="424" t="s">
        <v>114</v>
      </c>
      <c r="I10" s="15" t="s">
        <v>115</v>
      </c>
      <c r="J10" s="422"/>
      <c r="K10" s="423">
        <f>'3. Predicted Waste'!J79</f>
        <v>0</v>
      </c>
      <c r="L10" s="424"/>
      <c r="M10" s="15"/>
      <c r="N10" s="424" t="s">
        <v>130</v>
      </c>
      <c r="O10" s="15" t="s">
        <v>115</v>
      </c>
      <c r="P10" s="424" t="s">
        <v>131</v>
      </c>
      <c r="Q10" s="15"/>
      <c r="R10" s="424"/>
      <c r="S10" s="15"/>
      <c r="T10" s="425" t="s">
        <v>119</v>
      </c>
      <c r="U10" s="15" t="s">
        <v>120</v>
      </c>
      <c r="W10" s="426">
        <f t="shared" si="0"/>
        <v>0</v>
      </c>
    </row>
    <row r="11" spans="1:24" ht="55.5" customHeight="1" x14ac:dyDescent="0.45">
      <c r="A11" s="421" t="s">
        <v>132</v>
      </c>
      <c r="B11" s="422"/>
      <c r="C11" s="427">
        <f>'3. Predicted Waste'!K7</f>
        <v>0</v>
      </c>
      <c r="D11" s="424"/>
      <c r="E11" s="15"/>
      <c r="F11" s="422"/>
      <c r="G11" s="427">
        <v>0</v>
      </c>
      <c r="H11" s="424"/>
      <c r="I11" s="15"/>
      <c r="J11" s="422"/>
      <c r="K11" s="423">
        <f>'3. Predicted Waste'!K79</f>
        <v>0</v>
      </c>
      <c r="L11" s="424" t="s">
        <v>122</v>
      </c>
      <c r="M11" s="15" t="s">
        <v>115</v>
      </c>
      <c r="N11" s="424" t="s">
        <v>133</v>
      </c>
      <c r="O11" s="15"/>
      <c r="P11" s="424" t="s">
        <v>134</v>
      </c>
      <c r="Q11" s="15"/>
      <c r="R11" s="424"/>
      <c r="S11" s="15"/>
      <c r="T11" s="425" t="s">
        <v>135</v>
      </c>
      <c r="U11" s="15" t="s">
        <v>120</v>
      </c>
      <c r="W11" s="426">
        <f t="shared" si="0"/>
        <v>0</v>
      </c>
    </row>
    <row r="12" spans="1:24" ht="55.5" customHeight="1" x14ac:dyDescent="0.45">
      <c r="A12" s="421" t="s">
        <v>136</v>
      </c>
      <c r="B12" s="422"/>
      <c r="C12" s="427">
        <f>'3. Predicted Waste'!L7</f>
        <v>0</v>
      </c>
      <c r="D12" s="424" t="s">
        <v>125</v>
      </c>
      <c r="E12" s="15" t="s">
        <v>115</v>
      </c>
      <c r="F12" s="422"/>
      <c r="G12" s="427">
        <v>0</v>
      </c>
      <c r="H12" s="424"/>
      <c r="I12" s="15"/>
      <c r="J12" s="422"/>
      <c r="K12" s="423">
        <f>'3. Predicted Waste'!L79</f>
        <v>0</v>
      </c>
      <c r="L12" s="424" t="s">
        <v>122</v>
      </c>
      <c r="M12" s="15" t="s">
        <v>115</v>
      </c>
      <c r="N12" s="424" t="s">
        <v>137</v>
      </c>
      <c r="O12" s="15"/>
      <c r="P12" s="424" t="s">
        <v>126</v>
      </c>
      <c r="Q12" s="15" t="s">
        <v>115</v>
      </c>
      <c r="R12" s="424"/>
      <c r="S12" s="15"/>
      <c r="T12" s="425" t="s">
        <v>135</v>
      </c>
      <c r="U12" s="15" t="s">
        <v>120</v>
      </c>
      <c r="W12" s="426">
        <f t="shared" si="0"/>
        <v>0</v>
      </c>
    </row>
    <row r="13" spans="1:24" ht="55.5" customHeight="1" x14ac:dyDescent="0.45">
      <c r="A13" s="421" t="s">
        <v>138</v>
      </c>
      <c r="B13" s="422"/>
      <c r="C13" s="427">
        <f>'3. Predicted Waste'!M7</f>
        <v>0</v>
      </c>
      <c r="D13" s="424"/>
      <c r="E13" s="15"/>
      <c r="F13" s="422"/>
      <c r="G13" s="427">
        <v>0</v>
      </c>
      <c r="H13" s="424"/>
      <c r="I13" s="15"/>
      <c r="J13" s="422"/>
      <c r="K13" s="423">
        <v>0</v>
      </c>
      <c r="L13" s="424"/>
      <c r="M13" s="15"/>
      <c r="N13" s="424"/>
      <c r="O13" s="15"/>
      <c r="P13" s="424" t="s">
        <v>139</v>
      </c>
      <c r="Q13" s="15"/>
      <c r="R13" s="424"/>
      <c r="S13" s="15"/>
      <c r="T13" s="425" t="s">
        <v>140</v>
      </c>
      <c r="U13" s="15" t="s">
        <v>120</v>
      </c>
      <c r="W13" s="426">
        <f t="shared" si="0"/>
        <v>0</v>
      </c>
    </row>
    <row r="14" spans="1:24" ht="55.5" customHeight="1" x14ac:dyDescent="0.45">
      <c r="A14" s="421" t="s">
        <v>141</v>
      </c>
      <c r="B14" s="422"/>
      <c r="C14" s="427">
        <v>0</v>
      </c>
      <c r="D14" s="424"/>
      <c r="E14" s="15"/>
      <c r="F14" s="422"/>
      <c r="G14" s="427">
        <v>0</v>
      </c>
      <c r="H14" s="424"/>
      <c r="I14" s="15"/>
      <c r="J14" s="422"/>
      <c r="K14" s="423">
        <f>'3. Predicted Waste'!N79</f>
        <v>0</v>
      </c>
      <c r="L14" s="424" t="s">
        <v>142</v>
      </c>
      <c r="M14" s="15" t="s">
        <v>115</v>
      </c>
      <c r="N14" s="424" t="s">
        <v>143</v>
      </c>
      <c r="O14" s="15"/>
      <c r="P14" s="424" t="s">
        <v>144</v>
      </c>
      <c r="Q14" s="15"/>
      <c r="R14" s="424" t="s">
        <v>145</v>
      </c>
      <c r="S14" s="15"/>
      <c r="T14" s="425" t="s">
        <v>140</v>
      </c>
      <c r="U14" s="15" t="s">
        <v>120</v>
      </c>
      <c r="W14" s="426">
        <f t="shared" si="0"/>
        <v>0</v>
      </c>
    </row>
    <row r="15" spans="1:24" ht="114.75" customHeight="1" x14ac:dyDescent="0.45">
      <c r="A15" s="421" t="s">
        <v>146</v>
      </c>
      <c r="B15" s="422"/>
      <c r="C15" s="427">
        <f>'3. Predicted Waste'!O7</f>
        <v>0</v>
      </c>
      <c r="D15" s="424" t="s">
        <v>125</v>
      </c>
      <c r="E15" s="15" t="s">
        <v>115</v>
      </c>
      <c r="F15" s="422"/>
      <c r="G15" s="427">
        <v>0</v>
      </c>
      <c r="H15" s="424"/>
      <c r="I15" s="15"/>
      <c r="J15" s="422"/>
      <c r="K15" s="423">
        <f>'3. Predicted Waste'!O79</f>
        <v>0</v>
      </c>
      <c r="L15" s="424" t="s">
        <v>147</v>
      </c>
      <c r="M15" s="15" t="s">
        <v>115</v>
      </c>
      <c r="N15" s="424" t="s">
        <v>148</v>
      </c>
      <c r="O15" s="15" t="s">
        <v>115</v>
      </c>
      <c r="P15" s="424" t="s">
        <v>149</v>
      </c>
      <c r="Q15" s="15" t="s">
        <v>115</v>
      </c>
      <c r="R15" s="424"/>
      <c r="S15" s="15"/>
      <c r="T15" s="425" t="s">
        <v>150</v>
      </c>
      <c r="U15" s="15" t="s">
        <v>120</v>
      </c>
      <c r="W15" s="426">
        <f t="shared" si="0"/>
        <v>0</v>
      </c>
    </row>
    <row r="16" spans="1:24" ht="55.5" customHeight="1" x14ac:dyDescent="0.45">
      <c r="A16" s="421" t="s">
        <v>151</v>
      </c>
      <c r="B16" s="422"/>
      <c r="C16" s="427">
        <f>'3. Predicted Waste'!P7</f>
        <v>0</v>
      </c>
      <c r="D16" s="424" t="s">
        <v>128</v>
      </c>
      <c r="E16" s="15"/>
      <c r="F16" s="422"/>
      <c r="G16" s="427">
        <v>0</v>
      </c>
      <c r="H16" s="424"/>
      <c r="I16" s="15"/>
      <c r="J16" s="422"/>
      <c r="K16" s="423">
        <f>'3. Predicted Waste'!P79</f>
        <v>0</v>
      </c>
      <c r="L16" s="424" t="s">
        <v>122</v>
      </c>
      <c r="M16" s="15" t="s">
        <v>115</v>
      </c>
      <c r="N16" s="424" t="s">
        <v>152</v>
      </c>
      <c r="O16" s="15"/>
      <c r="P16" s="424" t="s">
        <v>153</v>
      </c>
      <c r="Q16" s="15"/>
      <c r="R16" s="424"/>
      <c r="S16" s="15"/>
      <c r="T16" s="425" t="s">
        <v>140</v>
      </c>
      <c r="U16" s="15" t="s">
        <v>120</v>
      </c>
      <c r="W16" s="426">
        <f t="shared" si="0"/>
        <v>0</v>
      </c>
    </row>
    <row r="17" spans="1:23" ht="100.8" x14ac:dyDescent="0.45">
      <c r="A17" s="421" t="s">
        <v>154</v>
      </c>
      <c r="B17" s="422"/>
      <c r="C17" s="427">
        <f>'3. Predicted Waste'!Q7</f>
        <v>0</v>
      </c>
      <c r="D17" s="424" t="s">
        <v>125</v>
      </c>
      <c r="E17" s="15" t="s">
        <v>115</v>
      </c>
      <c r="F17" s="422"/>
      <c r="G17" s="427">
        <v>0</v>
      </c>
      <c r="H17" s="424"/>
      <c r="I17" s="15"/>
      <c r="J17" s="422"/>
      <c r="K17" s="423">
        <f>'3. Predicted Waste'!Q79</f>
        <v>0</v>
      </c>
      <c r="L17" s="424" t="s">
        <v>122</v>
      </c>
      <c r="M17" s="15" t="s">
        <v>115</v>
      </c>
      <c r="N17" s="424" t="s">
        <v>155</v>
      </c>
      <c r="O17" s="15" t="s">
        <v>115</v>
      </c>
      <c r="P17" s="424" t="s">
        <v>156</v>
      </c>
      <c r="Q17" s="15" t="s">
        <v>115</v>
      </c>
      <c r="R17" s="424" t="s">
        <v>157</v>
      </c>
      <c r="S17" s="15" t="s">
        <v>120</v>
      </c>
      <c r="T17" s="425" t="s">
        <v>140</v>
      </c>
      <c r="U17" s="15" t="s">
        <v>120</v>
      </c>
      <c r="W17" s="426">
        <f t="shared" si="0"/>
        <v>0</v>
      </c>
    </row>
    <row r="18" spans="1:23" ht="69.599999999999994" x14ac:dyDescent="0.45">
      <c r="A18" s="421" t="s">
        <v>158</v>
      </c>
      <c r="B18" s="422"/>
      <c r="C18" s="427">
        <v>0</v>
      </c>
      <c r="D18" s="424"/>
      <c r="E18" s="15"/>
      <c r="F18" s="422"/>
      <c r="G18" s="427">
        <v>0</v>
      </c>
      <c r="H18" s="424"/>
      <c r="I18" s="15"/>
      <c r="J18" s="422"/>
      <c r="K18" s="423">
        <v>0</v>
      </c>
      <c r="L18" s="424"/>
      <c r="M18" s="15"/>
      <c r="N18" s="424"/>
      <c r="O18" s="15"/>
      <c r="P18" s="424"/>
      <c r="Q18" s="15"/>
      <c r="R18" s="424"/>
      <c r="S18" s="15"/>
      <c r="T18" s="425"/>
      <c r="U18" s="15"/>
      <c r="W18" s="426">
        <f t="shared" si="0"/>
        <v>0</v>
      </c>
    </row>
    <row r="19" spans="1:23" ht="55.5" customHeight="1" x14ac:dyDescent="0.45">
      <c r="A19" s="421" t="s">
        <v>159</v>
      </c>
      <c r="B19" s="422"/>
      <c r="C19" s="427">
        <f>'3. Predicted Waste'!R7</f>
        <v>0</v>
      </c>
      <c r="D19" s="424" t="s">
        <v>160</v>
      </c>
      <c r="E19" s="15"/>
      <c r="F19" s="422"/>
      <c r="G19" s="427">
        <v>0</v>
      </c>
      <c r="H19" s="424"/>
      <c r="I19" s="15"/>
      <c r="J19" s="422"/>
      <c r="K19" s="423">
        <f>'3. Predicted Waste'!R79</f>
        <v>0</v>
      </c>
      <c r="L19" s="424"/>
      <c r="M19" s="15"/>
      <c r="N19" s="424"/>
      <c r="O19" s="15"/>
      <c r="P19" s="424"/>
      <c r="Q19" s="15"/>
      <c r="R19" s="424"/>
      <c r="S19" s="15"/>
      <c r="T19" s="425"/>
      <c r="U19" s="15"/>
      <c r="W19" s="426">
        <f t="shared" si="0"/>
        <v>0</v>
      </c>
    </row>
    <row r="20" spans="1:23" ht="55.5" customHeight="1" thickBot="1" x14ac:dyDescent="0.5">
      <c r="A20" s="428" t="s">
        <v>161</v>
      </c>
      <c r="B20" s="422"/>
      <c r="C20" s="429">
        <f>'3. Predicted Waste'!S7</f>
        <v>0</v>
      </c>
      <c r="D20" s="430" t="s">
        <v>162</v>
      </c>
      <c r="E20" s="16"/>
      <c r="F20" s="422"/>
      <c r="G20" s="429">
        <f>'3. Predicted Waste'!S78</f>
        <v>0</v>
      </c>
      <c r="H20" s="430" t="s">
        <v>162</v>
      </c>
      <c r="I20" s="16" t="s">
        <v>115</v>
      </c>
      <c r="J20" s="422"/>
      <c r="K20" s="423">
        <f>'3. Predicted Waste'!S79</f>
        <v>0</v>
      </c>
      <c r="L20" s="430"/>
      <c r="M20" s="16"/>
      <c r="N20" s="430" t="s">
        <v>163</v>
      </c>
      <c r="O20" s="16"/>
      <c r="P20" s="430" t="s">
        <v>164</v>
      </c>
      <c r="Q20" s="16"/>
      <c r="R20" s="430"/>
      <c r="S20" s="16"/>
      <c r="T20" s="431" t="s">
        <v>165</v>
      </c>
      <c r="U20" s="16" t="s">
        <v>120</v>
      </c>
      <c r="W20" s="426">
        <f t="shared" si="0"/>
        <v>0</v>
      </c>
    </row>
    <row r="21" spans="1:23" ht="24.75" customHeight="1" thickBot="1" x14ac:dyDescent="0.5">
      <c r="A21" s="432" t="s">
        <v>166</v>
      </c>
      <c r="B21" s="433"/>
      <c r="C21" s="434">
        <f>SUM(C6:C20)</f>
        <v>0</v>
      </c>
      <c r="D21" s="435"/>
      <c r="E21" s="436"/>
      <c r="F21" s="433"/>
      <c r="G21" s="434">
        <f>SUM(G6:G20)</f>
        <v>0</v>
      </c>
      <c r="H21" s="437"/>
      <c r="I21" s="436"/>
      <c r="J21" s="433"/>
      <c r="K21" s="434">
        <f>SUM(K6:K20)</f>
        <v>0</v>
      </c>
      <c r="L21" s="437"/>
      <c r="M21" s="437"/>
      <c r="N21" s="437"/>
      <c r="O21" s="437"/>
      <c r="P21" s="437"/>
      <c r="Q21" s="437"/>
      <c r="R21" s="437"/>
      <c r="S21" s="437"/>
      <c r="T21" s="437"/>
      <c r="U21" s="436"/>
      <c r="W21" s="426">
        <f t="shared" si="0"/>
        <v>0</v>
      </c>
    </row>
    <row r="23" spans="1:23" x14ac:dyDescent="0.45">
      <c r="A23" s="159" t="s">
        <v>167</v>
      </c>
    </row>
    <row r="24" spans="1:23" x14ac:dyDescent="0.45">
      <c r="A24" s="438" t="s">
        <v>169</v>
      </c>
    </row>
    <row r="25" spans="1:23" x14ac:dyDescent="0.45">
      <c r="A25" s="166" t="s">
        <v>168</v>
      </c>
    </row>
  </sheetData>
  <mergeCells count="4">
    <mergeCell ref="D1:H1"/>
    <mergeCell ref="D2:E2"/>
    <mergeCell ref="H2:I2"/>
    <mergeCell ref="L2:M2"/>
  </mergeCells>
  <conditionalFormatting sqref="B6:B20 E6:F20 I6:J20 M6:M20 O6:O20 Q6:Q20 S6:S20 U6:U20">
    <cfRule type="cellIs" dxfId="14" priority="2" stopIfTrue="1" operator="equal">
      <formula>"P"</formula>
    </cfRule>
    <cfRule type="cellIs" dxfId="13" priority="3" stopIfTrue="1" operator="equal">
      <formula>"O"</formula>
    </cfRule>
  </conditionalFormatting>
  <conditionalFormatting sqref="D6:D20 H6:H20 L6:L20 N6:N20 P6:P20 R6:R20 T6:T20">
    <cfRule type="expression" dxfId="12" priority="1" stopIfTrue="1">
      <formula>E6="P"</formula>
    </cfRule>
  </conditionalFormatting>
  <pageMargins left="0.70866141732283472" right="0.70866141732283472" top="0.74803149606299213" bottom="0.74803149606299213" header="0.31496062992125984" footer="0.31496062992125984"/>
  <pageSetup paperSize="9" scale="45" fitToWidth="0"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DropDown="1" showInputMessage="1" showErrorMessage="1" errorTitle="Waste Management Options" error="To tick enter CAPITAL letter 'P'_x000a__x000a_To cross enter CAPITAL letter 'O'" xr:uid="{00000000-0002-0000-0800-000000000000}">
          <x14:formula1>
            <xm:f>"O,P"</xm:f>
          </x14:formula1>
          <xm:sqref>O6:O20 JK6:JK20 TG6:TG20 ADC6:ADC20 AMY6:AMY20 AWU6:AWU20 BGQ6:BGQ20 BQM6:BQM20 CAI6:CAI20 CKE6:CKE20 CUA6:CUA20 DDW6:DDW20 DNS6:DNS20 DXO6:DXO20 EHK6:EHK20 ERG6:ERG20 FBC6:FBC20 FKY6:FKY20 FUU6:FUU20 GEQ6:GEQ20 GOM6:GOM20 GYI6:GYI20 HIE6:HIE20 HSA6:HSA20 IBW6:IBW20 ILS6:ILS20 IVO6:IVO20 JFK6:JFK20 JPG6:JPG20 JZC6:JZC20 KIY6:KIY20 KSU6:KSU20 LCQ6:LCQ20 LMM6:LMM20 LWI6:LWI20 MGE6:MGE20 MQA6:MQA20 MZW6:MZW20 NJS6:NJS20 NTO6:NTO20 ODK6:ODK20 ONG6:ONG20 OXC6:OXC20 PGY6:PGY20 PQU6:PQU20 QAQ6:QAQ20 QKM6:QKM20 QUI6:QUI20 REE6:REE20 ROA6:ROA20 RXW6:RXW20 SHS6:SHS20 SRO6:SRO20 TBK6:TBK20 TLG6:TLG20 TVC6:TVC20 UEY6:UEY20 UOU6:UOU20 UYQ6:UYQ20 VIM6:VIM20 VSI6:VSI20 WCE6:WCE20 WMA6:WMA20 WVW6:WVW20 O65542:O65556 JK65542:JK65556 TG65542:TG65556 ADC65542:ADC65556 AMY65542:AMY65556 AWU65542:AWU65556 BGQ65542:BGQ65556 BQM65542:BQM65556 CAI65542:CAI65556 CKE65542:CKE65556 CUA65542:CUA65556 DDW65542:DDW65556 DNS65542:DNS65556 DXO65542:DXO65556 EHK65542:EHK65556 ERG65542:ERG65556 FBC65542:FBC65556 FKY65542:FKY65556 FUU65542:FUU65556 GEQ65542:GEQ65556 GOM65542:GOM65556 GYI65542:GYI65556 HIE65542:HIE65556 HSA65542:HSA65556 IBW65542:IBW65556 ILS65542:ILS65556 IVO65542:IVO65556 JFK65542:JFK65556 JPG65542:JPG65556 JZC65542:JZC65556 KIY65542:KIY65556 KSU65542:KSU65556 LCQ65542:LCQ65556 LMM65542:LMM65556 LWI65542:LWI65556 MGE65542:MGE65556 MQA65542:MQA65556 MZW65542:MZW65556 NJS65542:NJS65556 NTO65542:NTO65556 ODK65542:ODK65556 ONG65542:ONG65556 OXC65542:OXC65556 PGY65542:PGY65556 PQU65542:PQU65556 QAQ65542:QAQ65556 QKM65542:QKM65556 QUI65542:QUI65556 REE65542:REE65556 ROA65542:ROA65556 RXW65542:RXW65556 SHS65542:SHS65556 SRO65542:SRO65556 TBK65542:TBK65556 TLG65542:TLG65556 TVC65542:TVC65556 UEY65542:UEY65556 UOU65542:UOU65556 UYQ65542:UYQ65556 VIM65542:VIM65556 VSI65542:VSI65556 WCE65542:WCE65556 WMA65542:WMA65556 WVW65542:WVW65556 O131078:O131092 JK131078:JK131092 TG131078:TG131092 ADC131078:ADC131092 AMY131078:AMY131092 AWU131078:AWU131092 BGQ131078:BGQ131092 BQM131078:BQM131092 CAI131078:CAI131092 CKE131078:CKE131092 CUA131078:CUA131092 DDW131078:DDW131092 DNS131078:DNS131092 DXO131078:DXO131092 EHK131078:EHK131092 ERG131078:ERG131092 FBC131078:FBC131092 FKY131078:FKY131092 FUU131078:FUU131092 GEQ131078:GEQ131092 GOM131078:GOM131092 GYI131078:GYI131092 HIE131078:HIE131092 HSA131078:HSA131092 IBW131078:IBW131092 ILS131078:ILS131092 IVO131078:IVO131092 JFK131078:JFK131092 JPG131078:JPG131092 JZC131078:JZC131092 KIY131078:KIY131092 KSU131078:KSU131092 LCQ131078:LCQ131092 LMM131078:LMM131092 LWI131078:LWI131092 MGE131078:MGE131092 MQA131078:MQA131092 MZW131078:MZW131092 NJS131078:NJS131092 NTO131078:NTO131092 ODK131078:ODK131092 ONG131078:ONG131092 OXC131078:OXC131092 PGY131078:PGY131092 PQU131078:PQU131092 QAQ131078:QAQ131092 QKM131078:QKM131092 QUI131078:QUI131092 REE131078:REE131092 ROA131078:ROA131092 RXW131078:RXW131092 SHS131078:SHS131092 SRO131078:SRO131092 TBK131078:TBK131092 TLG131078:TLG131092 TVC131078:TVC131092 UEY131078:UEY131092 UOU131078:UOU131092 UYQ131078:UYQ131092 VIM131078:VIM131092 VSI131078:VSI131092 WCE131078:WCE131092 WMA131078:WMA131092 WVW131078:WVW131092 O196614:O196628 JK196614:JK196628 TG196614:TG196628 ADC196614:ADC196628 AMY196614:AMY196628 AWU196614:AWU196628 BGQ196614:BGQ196628 BQM196614:BQM196628 CAI196614:CAI196628 CKE196614:CKE196628 CUA196614:CUA196628 DDW196614:DDW196628 DNS196614:DNS196628 DXO196614:DXO196628 EHK196614:EHK196628 ERG196614:ERG196628 FBC196614:FBC196628 FKY196614:FKY196628 FUU196614:FUU196628 GEQ196614:GEQ196628 GOM196614:GOM196628 GYI196614:GYI196628 HIE196614:HIE196628 HSA196614:HSA196628 IBW196614:IBW196628 ILS196614:ILS196628 IVO196614:IVO196628 JFK196614:JFK196628 JPG196614:JPG196628 JZC196614:JZC196628 KIY196614:KIY196628 KSU196614:KSU196628 LCQ196614:LCQ196628 LMM196614:LMM196628 LWI196614:LWI196628 MGE196614:MGE196628 MQA196614:MQA196628 MZW196614:MZW196628 NJS196614:NJS196628 NTO196614:NTO196628 ODK196614:ODK196628 ONG196614:ONG196628 OXC196614:OXC196628 PGY196614:PGY196628 PQU196614:PQU196628 QAQ196614:QAQ196628 QKM196614:QKM196628 QUI196614:QUI196628 REE196614:REE196628 ROA196614:ROA196628 RXW196614:RXW196628 SHS196614:SHS196628 SRO196614:SRO196628 TBK196614:TBK196628 TLG196614:TLG196628 TVC196614:TVC196628 UEY196614:UEY196628 UOU196614:UOU196628 UYQ196614:UYQ196628 VIM196614:VIM196628 VSI196614:VSI196628 WCE196614:WCE196628 WMA196614:WMA196628 WVW196614:WVW196628 O262150:O262164 JK262150:JK262164 TG262150:TG262164 ADC262150:ADC262164 AMY262150:AMY262164 AWU262150:AWU262164 BGQ262150:BGQ262164 BQM262150:BQM262164 CAI262150:CAI262164 CKE262150:CKE262164 CUA262150:CUA262164 DDW262150:DDW262164 DNS262150:DNS262164 DXO262150:DXO262164 EHK262150:EHK262164 ERG262150:ERG262164 FBC262150:FBC262164 FKY262150:FKY262164 FUU262150:FUU262164 GEQ262150:GEQ262164 GOM262150:GOM262164 GYI262150:GYI262164 HIE262150:HIE262164 HSA262150:HSA262164 IBW262150:IBW262164 ILS262150:ILS262164 IVO262150:IVO262164 JFK262150:JFK262164 JPG262150:JPG262164 JZC262150:JZC262164 KIY262150:KIY262164 KSU262150:KSU262164 LCQ262150:LCQ262164 LMM262150:LMM262164 LWI262150:LWI262164 MGE262150:MGE262164 MQA262150:MQA262164 MZW262150:MZW262164 NJS262150:NJS262164 NTO262150:NTO262164 ODK262150:ODK262164 ONG262150:ONG262164 OXC262150:OXC262164 PGY262150:PGY262164 PQU262150:PQU262164 QAQ262150:QAQ262164 QKM262150:QKM262164 QUI262150:QUI262164 REE262150:REE262164 ROA262150:ROA262164 RXW262150:RXW262164 SHS262150:SHS262164 SRO262150:SRO262164 TBK262150:TBK262164 TLG262150:TLG262164 TVC262150:TVC262164 UEY262150:UEY262164 UOU262150:UOU262164 UYQ262150:UYQ262164 VIM262150:VIM262164 VSI262150:VSI262164 WCE262150:WCE262164 WMA262150:WMA262164 WVW262150:WVW262164 O327686:O327700 JK327686:JK327700 TG327686:TG327700 ADC327686:ADC327700 AMY327686:AMY327700 AWU327686:AWU327700 BGQ327686:BGQ327700 BQM327686:BQM327700 CAI327686:CAI327700 CKE327686:CKE327700 CUA327686:CUA327700 DDW327686:DDW327700 DNS327686:DNS327700 DXO327686:DXO327700 EHK327686:EHK327700 ERG327686:ERG327700 FBC327686:FBC327700 FKY327686:FKY327700 FUU327686:FUU327700 GEQ327686:GEQ327700 GOM327686:GOM327700 GYI327686:GYI327700 HIE327686:HIE327700 HSA327686:HSA327700 IBW327686:IBW327700 ILS327686:ILS327700 IVO327686:IVO327700 JFK327686:JFK327700 JPG327686:JPG327700 JZC327686:JZC327700 KIY327686:KIY327700 KSU327686:KSU327700 LCQ327686:LCQ327700 LMM327686:LMM327700 LWI327686:LWI327700 MGE327686:MGE327700 MQA327686:MQA327700 MZW327686:MZW327700 NJS327686:NJS327700 NTO327686:NTO327700 ODK327686:ODK327700 ONG327686:ONG327700 OXC327686:OXC327700 PGY327686:PGY327700 PQU327686:PQU327700 QAQ327686:QAQ327700 QKM327686:QKM327700 QUI327686:QUI327700 REE327686:REE327700 ROA327686:ROA327700 RXW327686:RXW327700 SHS327686:SHS327700 SRO327686:SRO327700 TBK327686:TBK327700 TLG327686:TLG327700 TVC327686:TVC327700 UEY327686:UEY327700 UOU327686:UOU327700 UYQ327686:UYQ327700 VIM327686:VIM327700 VSI327686:VSI327700 WCE327686:WCE327700 WMA327686:WMA327700 WVW327686:WVW327700 O393222:O393236 JK393222:JK393236 TG393222:TG393236 ADC393222:ADC393236 AMY393222:AMY393236 AWU393222:AWU393236 BGQ393222:BGQ393236 BQM393222:BQM393236 CAI393222:CAI393236 CKE393222:CKE393236 CUA393222:CUA393236 DDW393222:DDW393236 DNS393222:DNS393236 DXO393222:DXO393236 EHK393222:EHK393236 ERG393222:ERG393236 FBC393222:FBC393236 FKY393222:FKY393236 FUU393222:FUU393236 GEQ393222:GEQ393236 GOM393222:GOM393236 GYI393222:GYI393236 HIE393222:HIE393236 HSA393222:HSA393236 IBW393222:IBW393236 ILS393222:ILS393236 IVO393222:IVO393236 JFK393222:JFK393236 JPG393222:JPG393236 JZC393222:JZC393236 KIY393222:KIY393236 KSU393222:KSU393236 LCQ393222:LCQ393236 LMM393222:LMM393236 LWI393222:LWI393236 MGE393222:MGE393236 MQA393222:MQA393236 MZW393222:MZW393236 NJS393222:NJS393236 NTO393222:NTO393236 ODK393222:ODK393236 ONG393222:ONG393236 OXC393222:OXC393236 PGY393222:PGY393236 PQU393222:PQU393236 QAQ393222:QAQ393236 QKM393222:QKM393236 QUI393222:QUI393236 REE393222:REE393236 ROA393222:ROA393236 RXW393222:RXW393236 SHS393222:SHS393236 SRO393222:SRO393236 TBK393222:TBK393236 TLG393222:TLG393236 TVC393222:TVC393236 UEY393222:UEY393236 UOU393222:UOU393236 UYQ393222:UYQ393236 VIM393222:VIM393236 VSI393222:VSI393236 WCE393222:WCE393236 WMA393222:WMA393236 WVW393222:WVW393236 O458758:O458772 JK458758:JK458772 TG458758:TG458772 ADC458758:ADC458772 AMY458758:AMY458772 AWU458758:AWU458772 BGQ458758:BGQ458772 BQM458758:BQM458772 CAI458758:CAI458772 CKE458758:CKE458772 CUA458758:CUA458772 DDW458758:DDW458772 DNS458758:DNS458772 DXO458758:DXO458772 EHK458758:EHK458772 ERG458758:ERG458772 FBC458758:FBC458772 FKY458758:FKY458772 FUU458758:FUU458772 GEQ458758:GEQ458772 GOM458758:GOM458772 GYI458758:GYI458772 HIE458758:HIE458772 HSA458758:HSA458772 IBW458758:IBW458772 ILS458758:ILS458772 IVO458758:IVO458772 JFK458758:JFK458772 JPG458758:JPG458772 JZC458758:JZC458772 KIY458758:KIY458772 KSU458758:KSU458772 LCQ458758:LCQ458772 LMM458758:LMM458772 LWI458758:LWI458772 MGE458758:MGE458772 MQA458758:MQA458772 MZW458758:MZW458772 NJS458758:NJS458772 NTO458758:NTO458772 ODK458758:ODK458772 ONG458758:ONG458772 OXC458758:OXC458772 PGY458758:PGY458772 PQU458758:PQU458772 QAQ458758:QAQ458772 QKM458758:QKM458772 QUI458758:QUI458772 REE458758:REE458772 ROA458758:ROA458772 RXW458758:RXW458772 SHS458758:SHS458772 SRO458758:SRO458772 TBK458758:TBK458772 TLG458758:TLG458772 TVC458758:TVC458772 UEY458758:UEY458772 UOU458758:UOU458772 UYQ458758:UYQ458772 VIM458758:VIM458772 VSI458758:VSI458772 WCE458758:WCE458772 WMA458758:WMA458772 WVW458758:WVW458772 O524294:O524308 JK524294:JK524308 TG524294:TG524308 ADC524294:ADC524308 AMY524294:AMY524308 AWU524294:AWU524308 BGQ524294:BGQ524308 BQM524294:BQM524308 CAI524294:CAI524308 CKE524294:CKE524308 CUA524294:CUA524308 DDW524294:DDW524308 DNS524294:DNS524308 DXO524294:DXO524308 EHK524294:EHK524308 ERG524294:ERG524308 FBC524294:FBC524308 FKY524294:FKY524308 FUU524294:FUU524308 GEQ524294:GEQ524308 GOM524294:GOM524308 GYI524294:GYI524308 HIE524294:HIE524308 HSA524294:HSA524308 IBW524294:IBW524308 ILS524294:ILS524308 IVO524294:IVO524308 JFK524294:JFK524308 JPG524294:JPG524308 JZC524294:JZC524308 KIY524294:KIY524308 KSU524294:KSU524308 LCQ524294:LCQ524308 LMM524294:LMM524308 LWI524294:LWI524308 MGE524294:MGE524308 MQA524294:MQA524308 MZW524294:MZW524308 NJS524294:NJS524308 NTO524294:NTO524308 ODK524294:ODK524308 ONG524294:ONG524308 OXC524294:OXC524308 PGY524294:PGY524308 PQU524294:PQU524308 QAQ524294:QAQ524308 QKM524294:QKM524308 QUI524294:QUI524308 REE524294:REE524308 ROA524294:ROA524308 RXW524294:RXW524308 SHS524294:SHS524308 SRO524294:SRO524308 TBK524294:TBK524308 TLG524294:TLG524308 TVC524294:TVC524308 UEY524294:UEY524308 UOU524294:UOU524308 UYQ524294:UYQ524308 VIM524294:VIM524308 VSI524294:VSI524308 WCE524294:WCE524308 WMA524294:WMA524308 WVW524294:WVW524308 O589830:O589844 JK589830:JK589844 TG589830:TG589844 ADC589830:ADC589844 AMY589830:AMY589844 AWU589830:AWU589844 BGQ589830:BGQ589844 BQM589830:BQM589844 CAI589830:CAI589844 CKE589830:CKE589844 CUA589830:CUA589844 DDW589830:DDW589844 DNS589830:DNS589844 DXO589830:DXO589844 EHK589830:EHK589844 ERG589830:ERG589844 FBC589830:FBC589844 FKY589830:FKY589844 FUU589830:FUU589844 GEQ589830:GEQ589844 GOM589830:GOM589844 GYI589830:GYI589844 HIE589830:HIE589844 HSA589830:HSA589844 IBW589830:IBW589844 ILS589830:ILS589844 IVO589830:IVO589844 JFK589830:JFK589844 JPG589830:JPG589844 JZC589830:JZC589844 KIY589830:KIY589844 KSU589830:KSU589844 LCQ589830:LCQ589844 LMM589830:LMM589844 LWI589830:LWI589844 MGE589830:MGE589844 MQA589830:MQA589844 MZW589830:MZW589844 NJS589830:NJS589844 NTO589830:NTO589844 ODK589830:ODK589844 ONG589830:ONG589844 OXC589830:OXC589844 PGY589830:PGY589844 PQU589830:PQU589844 QAQ589830:QAQ589844 QKM589830:QKM589844 QUI589830:QUI589844 REE589830:REE589844 ROA589830:ROA589844 RXW589830:RXW589844 SHS589830:SHS589844 SRO589830:SRO589844 TBK589830:TBK589844 TLG589830:TLG589844 TVC589830:TVC589844 UEY589830:UEY589844 UOU589830:UOU589844 UYQ589830:UYQ589844 VIM589830:VIM589844 VSI589830:VSI589844 WCE589830:WCE589844 WMA589830:WMA589844 WVW589830:WVW589844 O655366:O655380 JK655366:JK655380 TG655366:TG655380 ADC655366:ADC655380 AMY655366:AMY655380 AWU655366:AWU655380 BGQ655366:BGQ655380 BQM655366:BQM655380 CAI655366:CAI655380 CKE655366:CKE655380 CUA655366:CUA655380 DDW655366:DDW655380 DNS655366:DNS655380 DXO655366:DXO655380 EHK655366:EHK655380 ERG655366:ERG655380 FBC655366:FBC655380 FKY655366:FKY655380 FUU655366:FUU655380 GEQ655366:GEQ655380 GOM655366:GOM655380 GYI655366:GYI655380 HIE655366:HIE655380 HSA655366:HSA655380 IBW655366:IBW655380 ILS655366:ILS655380 IVO655366:IVO655380 JFK655366:JFK655380 JPG655366:JPG655380 JZC655366:JZC655380 KIY655366:KIY655380 KSU655366:KSU655380 LCQ655366:LCQ655380 LMM655366:LMM655380 LWI655366:LWI655380 MGE655366:MGE655380 MQA655366:MQA655380 MZW655366:MZW655380 NJS655366:NJS655380 NTO655366:NTO655380 ODK655366:ODK655380 ONG655366:ONG655380 OXC655366:OXC655380 PGY655366:PGY655380 PQU655366:PQU655380 QAQ655366:QAQ655380 QKM655366:QKM655380 QUI655366:QUI655380 REE655366:REE655380 ROA655366:ROA655380 RXW655366:RXW655380 SHS655366:SHS655380 SRO655366:SRO655380 TBK655366:TBK655380 TLG655366:TLG655380 TVC655366:TVC655380 UEY655366:UEY655380 UOU655366:UOU655380 UYQ655366:UYQ655380 VIM655366:VIM655380 VSI655366:VSI655380 WCE655366:WCE655380 WMA655366:WMA655380 WVW655366:WVW655380 O720902:O720916 JK720902:JK720916 TG720902:TG720916 ADC720902:ADC720916 AMY720902:AMY720916 AWU720902:AWU720916 BGQ720902:BGQ720916 BQM720902:BQM720916 CAI720902:CAI720916 CKE720902:CKE720916 CUA720902:CUA720916 DDW720902:DDW720916 DNS720902:DNS720916 DXO720902:DXO720916 EHK720902:EHK720916 ERG720902:ERG720916 FBC720902:FBC720916 FKY720902:FKY720916 FUU720902:FUU720916 GEQ720902:GEQ720916 GOM720902:GOM720916 GYI720902:GYI720916 HIE720902:HIE720916 HSA720902:HSA720916 IBW720902:IBW720916 ILS720902:ILS720916 IVO720902:IVO720916 JFK720902:JFK720916 JPG720902:JPG720916 JZC720902:JZC720916 KIY720902:KIY720916 KSU720902:KSU720916 LCQ720902:LCQ720916 LMM720902:LMM720916 LWI720902:LWI720916 MGE720902:MGE720916 MQA720902:MQA720916 MZW720902:MZW720916 NJS720902:NJS720916 NTO720902:NTO720916 ODK720902:ODK720916 ONG720902:ONG720916 OXC720902:OXC720916 PGY720902:PGY720916 PQU720902:PQU720916 QAQ720902:QAQ720916 QKM720902:QKM720916 QUI720902:QUI720916 REE720902:REE720916 ROA720902:ROA720916 RXW720902:RXW720916 SHS720902:SHS720916 SRO720902:SRO720916 TBK720902:TBK720916 TLG720902:TLG720916 TVC720902:TVC720916 UEY720902:UEY720916 UOU720902:UOU720916 UYQ720902:UYQ720916 VIM720902:VIM720916 VSI720902:VSI720916 WCE720902:WCE720916 WMA720902:WMA720916 WVW720902:WVW720916 O786438:O786452 JK786438:JK786452 TG786438:TG786452 ADC786438:ADC786452 AMY786438:AMY786452 AWU786438:AWU786452 BGQ786438:BGQ786452 BQM786438:BQM786452 CAI786438:CAI786452 CKE786438:CKE786452 CUA786438:CUA786452 DDW786438:DDW786452 DNS786438:DNS786452 DXO786438:DXO786452 EHK786438:EHK786452 ERG786438:ERG786452 FBC786438:FBC786452 FKY786438:FKY786452 FUU786438:FUU786452 GEQ786438:GEQ786452 GOM786438:GOM786452 GYI786438:GYI786452 HIE786438:HIE786452 HSA786438:HSA786452 IBW786438:IBW786452 ILS786438:ILS786452 IVO786438:IVO786452 JFK786438:JFK786452 JPG786438:JPG786452 JZC786438:JZC786452 KIY786438:KIY786452 KSU786438:KSU786452 LCQ786438:LCQ786452 LMM786438:LMM786452 LWI786438:LWI786452 MGE786438:MGE786452 MQA786438:MQA786452 MZW786438:MZW786452 NJS786438:NJS786452 NTO786438:NTO786452 ODK786438:ODK786452 ONG786438:ONG786452 OXC786438:OXC786452 PGY786438:PGY786452 PQU786438:PQU786452 QAQ786438:QAQ786452 QKM786438:QKM786452 QUI786438:QUI786452 REE786438:REE786452 ROA786438:ROA786452 RXW786438:RXW786452 SHS786438:SHS786452 SRO786438:SRO786452 TBK786438:TBK786452 TLG786438:TLG786452 TVC786438:TVC786452 UEY786438:UEY786452 UOU786438:UOU786452 UYQ786438:UYQ786452 VIM786438:VIM786452 VSI786438:VSI786452 WCE786438:WCE786452 WMA786438:WMA786452 WVW786438:WVW786452 O851974:O851988 JK851974:JK851988 TG851974:TG851988 ADC851974:ADC851988 AMY851974:AMY851988 AWU851974:AWU851988 BGQ851974:BGQ851988 BQM851974:BQM851988 CAI851974:CAI851988 CKE851974:CKE851988 CUA851974:CUA851988 DDW851974:DDW851988 DNS851974:DNS851988 DXO851974:DXO851988 EHK851974:EHK851988 ERG851974:ERG851988 FBC851974:FBC851988 FKY851974:FKY851988 FUU851974:FUU851988 GEQ851974:GEQ851988 GOM851974:GOM851988 GYI851974:GYI851988 HIE851974:HIE851988 HSA851974:HSA851988 IBW851974:IBW851988 ILS851974:ILS851988 IVO851974:IVO851988 JFK851974:JFK851988 JPG851974:JPG851988 JZC851974:JZC851988 KIY851974:KIY851988 KSU851974:KSU851988 LCQ851974:LCQ851988 LMM851974:LMM851988 LWI851974:LWI851988 MGE851974:MGE851988 MQA851974:MQA851988 MZW851974:MZW851988 NJS851974:NJS851988 NTO851974:NTO851988 ODK851974:ODK851988 ONG851974:ONG851988 OXC851974:OXC851988 PGY851974:PGY851988 PQU851974:PQU851988 QAQ851974:QAQ851988 QKM851974:QKM851988 QUI851974:QUI851988 REE851974:REE851988 ROA851974:ROA851988 RXW851974:RXW851988 SHS851974:SHS851988 SRO851974:SRO851988 TBK851974:TBK851988 TLG851974:TLG851988 TVC851974:TVC851988 UEY851974:UEY851988 UOU851974:UOU851988 UYQ851974:UYQ851988 VIM851974:VIM851988 VSI851974:VSI851988 WCE851974:WCE851988 WMA851974:WMA851988 WVW851974:WVW851988 O917510:O917524 JK917510:JK917524 TG917510:TG917524 ADC917510:ADC917524 AMY917510:AMY917524 AWU917510:AWU917524 BGQ917510:BGQ917524 BQM917510:BQM917524 CAI917510:CAI917524 CKE917510:CKE917524 CUA917510:CUA917524 DDW917510:DDW917524 DNS917510:DNS917524 DXO917510:DXO917524 EHK917510:EHK917524 ERG917510:ERG917524 FBC917510:FBC917524 FKY917510:FKY917524 FUU917510:FUU917524 GEQ917510:GEQ917524 GOM917510:GOM917524 GYI917510:GYI917524 HIE917510:HIE917524 HSA917510:HSA917524 IBW917510:IBW917524 ILS917510:ILS917524 IVO917510:IVO917524 JFK917510:JFK917524 JPG917510:JPG917524 JZC917510:JZC917524 KIY917510:KIY917524 KSU917510:KSU917524 LCQ917510:LCQ917524 LMM917510:LMM917524 LWI917510:LWI917524 MGE917510:MGE917524 MQA917510:MQA917524 MZW917510:MZW917524 NJS917510:NJS917524 NTO917510:NTO917524 ODK917510:ODK917524 ONG917510:ONG917524 OXC917510:OXC917524 PGY917510:PGY917524 PQU917510:PQU917524 QAQ917510:QAQ917524 QKM917510:QKM917524 QUI917510:QUI917524 REE917510:REE917524 ROA917510:ROA917524 RXW917510:RXW917524 SHS917510:SHS917524 SRO917510:SRO917524 TBK917510:TBK917524 TLG917510:TLG917524 TVC917510:TVC917524 UEY917510:UEY917524 UOU917510:UOU917524 UYQ917510:UYQ917524 VIM917510:VIM917524 VSI917510:VSI917524 WCE917510:WCE917524 WMA917510:WMA917524 WVW917510:WVW917524 O983046:O983060 JK983046:JK983060 TG983046:TG983060 ADC983046:ADC983060 AMY983046:AMY983060 AWU983046:AWU983060 BGQ983046:BGQ983060 BQM983046:BQM983060 CAI983046:CAI983060 CKE983046:CKE983060 CUA983046:CUA983060 DDW983046:DDW983060 DNS983046:DNS983060 DXO983046:DXO983060 EHK983046:EHK983060 ERG983046:ERG983060 FBC983046:FBC983060 FKY983046:FKY983060 FUU983046:FUU983060 GEQ983046:GEQ983060 GOM983046:GOM983060 GYI983046:GYI983060 HIE983046:HIE983060 HSA983046:HSA983060 IBW983046:IBW983060 ILS983046:ILS983060 IVO983046:IVO983060 JFK983046:JFK983060 JPG983046:JPG983060 JZC983046:JZC983060 KIY983046:KIY983060 KSU983046:KSU983060 LCQ983046:LCQ983060 LMM983046:LMM983060 LWI983046:LWI983060 MGE983046:MGE983060 MQA983046:MQA983060 MZW983046:MZW983060 NJS983046:NJS983060 NTO983046:NTO983060 ODK983046:ODK983060 ONG983046:ONG983060 OXC983046:OXC983060 PGY983046:PGY983060 PQU983046:PQU983060 QAQ983046:QAQ983060 QKM983046:QKM983060 QUI983046:QUI983060 REE983046:REE983060 ROA983046:ROA983060 RXW983046:RXW983060 SHS983046:SHS983060 SRO983046:SRO983060 TBK983046:TBK983060 TLG983046:TLG983060 TVC983046:TVC983060 UEY983046:UEY983060 UOU983046:UOU983060 UYQ983046:UYQ983060 VIM983046:VIM983060 VSI983046:VSI983060 WCE983046:WCE983060 WMA983046:WMA983060 WVW983046:WVW983060 U6:U20 JQ6:JQ20 TM6:TM20 ADI6:ADI20 ANE6:ANE20 AXA6:AXA20 BGW6:BGW20 BQS6:BQS20 CAO6:CAO20 CKK6:CKK20 CUG6:CUG20 DEC6:DEC20 DNY6:DNY20 DXU6:DXU20 EHQ6:EHQ20 ERM6:ERM20 FBI6:FBI20 FLE6:FLE20 FVA6:FVA20 GEW6:GEW20 GOS6:GOS20 GYO6:GYO20 HIK6:HIK20 HSG6:HSG20 ICC6:ICC20 ILY6:ILY20 IVU6:IVU20 JFQ6:JFQ20 JPM6:JPM20 JZI6:JZI20 KJE6:KJE20 KTA6:KTA20 LCW6:LCW20 LMS6:LMS20 LWO6:LWO20 MGK6:MGK20 MQG6:MQG20 NAC6:NAC20 NJY6:NJY20 NTU6:NTU20 ODQ6:ODQ20 ONM6:ONM20 OXI6:OXI20 PHE6:PHE20 PRA6:PRA20 QAW6:QAW20 QKS6:QKS20 QUO6:QUO20 REK6:REK20 ROG6:ROG20 RYC6:RYC20 SHY6:SHY20 SRU6:SRU20 TBQ6:TBQ20 TLM6:TLM20 TVI6:TVI20 UFE6:UFE20 UPA6:UPA20 UYW6:UYW20 VIS6:VIS20 VSO6:VSO20 WCK6:WCK20 WMG6:WMG20 WWC6:WWC20 U65542:U65556 JQ65542:JQ65556 TM65542:TM65556 ADI65542:ADI65556 ANE65542:ANE65556 AXA65542:AXA65556 BGW65542:BGW65556 BQS65542:BQS65556 CAO65542:CAO65556 CKK65542:CKK65556 CUG65542:CUG65556 DEC65542:DEC65556 DNY65542:DNY65556 DXU65542:DXU65556 EHQ65542:EHQ65556 ERM65542:ERM65556 FBI65542:FBI65556 FLE65542:FLE65556 FVA65542:FVA65556 GEW65542:GEW65556 GOS65542:GOS65556 GYO65542:GYO65556 HIK65542:HIK65556 HSG65542:HSG65556 ICC65542:ICC65556 ILY65542:ILY65556 IVU65542:IVU65556 JFQ65542:JFQ65556 JPM65542:JPM65556 JZI65542:JZI65556 KJE65542:KJE65556 KTA65542:KTA65556 LCW65542:LCW65556 LMS65542:LMS65556 LWO65542:LWO65556 MGK65542:MGK65556 MQG65542:MQG65556 NAC65542:NAC65556 NJY65542:NJY65556 NTU65542:NTU65556 ODQ65542:ODQ65556 ONM65542:ONM65556 OXI65542:OXI65556 PHE65542:PHE65556 PRA65542:PRA65556 QAW65542:QAW65556 QKS65542:QKS65556 QUO65542:QUO65556 REK65542:REK65556 ROG65542:ROG65556 RYC65542:RYC65556 SHY65542:SHY65556 SRU65542:SRU65556 TBQ65542:TBQ65556 TLM65542:TLM65556 TVI65542:TVI65556 UFE65542:UFE65556 UPA65542:UPA65556 UYW65542:UYW65556 VIS65542:VIS65556 VSO65542:VSO65556 WCK65542:WCK65556 WMG65542:WMG65556 WWC65542:WWC65556 U131078:U131092 JQ131078:JQ131092 TM131078:TM131092 ADI131078:ADI131092 ANE131078:ANE131092 AXA131078:AXA131092 BGW131078:BGW131092 BQS131078:BQS131092 CAO131078:CAO131092 CKK131078:CKK131092 CUG131078:CUG131092 DEC131078:DEC131092 DNY131078:DNY131092 DXU131078:DXU131092 EHQ131078:EHQ131092 ERM131078:ERM131092 FBI131078:FBI131092 FLE131078:FLE131092 FVA131078:FVA131092 GEW131078:GEW131092 GOS131078:GOS131092 GYO131078:GYO131092 HIK131078:HIK131092 HSG131078:HSG131092 ICC131078:ICC131092 ILY131078:ILY131092 IVU131078:IVU131092 JFQ131078:JFQ131092 JPM131078:JPM131092 JZI131078:JZI131092 KJE131078:KJE131092 KTA131078:KTA131092 LCW131078:LCW131092 LMS131078:LMS131092 LWO131078:LWO131092 MGK131078:MGK131092 MQG131078:MQG131092 NAC131078:NAC131092 NJY131078:NJY131092 NTU131078:NTU131092 ODQ131078:ODQ131092 ONM131078:ONM131092 OXI131078:OXI131092 PHE131078:PHE131092 PRA131078:PRA131092 QAW131078:QAW131092 QKS131078:QKS131092 QUO131078:QUO131092 REK131078:REK131092 ROG131078:ROG131092 RYC131078:RYC131092 SHY131078:SHY131092 SRU131078:SRU131092 TBQ131078:TBQ131092 TLM131078:TLM131092 TVI131078:TVI131092 UFE131078:UFE131092 UPA131078:UPA131092 UYW131078:UYW131092 VIS131078:VIS131092 VSO131078:VSO131092 WCK131078:WCK131092 WMG131078:WMG131092 WWC131078:WWC131092 U196614:U196628 JQ196614:JQ196628 TM196614:TM196628 ADI196614:ADI196628 ANE196614:ANE196628 AXA196614:AXA196628 BGW196614:BGW196628 BQS196614:BQS196628 CAO196614:CAO196628 CKK196614:CKK196628 CUG196614:CUG196628 DEC196614:DEC196628 DNY196614:DNY196628 DXU196614:DXU196628 EHQ196614:EHQ196628 ERM196614:ERM196628 FBI196614:FBI196628 FLE196614:FLE196628 FVA196614:FVA196628 GEW196614:GEW196628 GOS196614:GOS196628 GYO196614:GYO196628 HIK196614:HIK196628 HSG196614:HSG196628 ICC196614:ICC196628 ILY196614:ILY196628 IVU196614:IVU196628 JFQ196614:JFQ196628 JPM196614:JPM196628 JZI196614:JZI196628 KJE196614:KJE196628 KTA196614:KTA196628 LCW196614:LCW196628 LMS196614:LMS196628 LWO196614:LWO196628 MGK196614:MGK196628 MQG196614:MQG196628 NAC196614:NAC196628 NJY196614:NJY196628 NTU196614:NTU196628 ODQ196614:ODQ196628 ONM196614:ONM196628 OXI196614:OXI196628 PHE196614:PHE196628 PRA196614:PRA196628 QAW196614:QAW196628 QKS196614:QKS196628 QUO196614:QUO196628 REK196614:REK196628 ROG196614:ROG196628 RYC196614:RYC196628 SHY196614:SHY196628 SRU196614:SRU196628 TBQ196614:TBQ196628 TLM196614:TLM196628 TVI196614:TVI196628 UFE196614:UFE196628 UPA196614:UPA196628 UYW196614:UYW196628 VIS196614:VIS196628 VSO196614:VSO196628 WCK196614:WCK196628 WMG196614:WMG196628 WWC196614:WWC196628 U262150:U262164 JQ262150:JQ262164 TM262150:TM262164 ADI262150:ADI262164 ANE262150:ANE262164 AXA262150:AXA262164 BGW262150:BGW262164 BQS262150:BQS262164 CAO262150:CAO262164 CKK262150:CKK262164 CUG262150:CUG262164 DEC262150:DEC262164 DNY262150:DNY262164 DXU262150:DXU262164 EHQ262150:EHQ262164 ERM262150:ERM262164 FBI262150:FBI262164 FLE262150:FLE262164 FVA262150:FVA262164 GEW262150:GEW262164 GOS262150:GOS262164 GYO262150:GYO262164 HIK262150:HIK262164 HSG262150:HSG262164 ICC262150:ICC262164 ILY262150:ILY262164 IVU262150:IVU262164 JFQ262150:JFQ262164 JPM262150:JPM262164 JZI262150:JZI262164 KJE262150:KJE262164 KTA262150:KTA262164 LCW262150:LCW262164 LMS262150:LMS262164 LWO262150:LWO262164 MGK262150:MGK262164 MQG262150:MQG262164 NAC262150:NAC262164 NJY262150:NJY262164 NTU262150:NTU262164 ODQ262150:ODQ262164 ONM262150:ONM262164 OXI262150:OXI262164 PHE262150:PHE262164 PRA262150:PRA262164 QAW262150:QAW262164 QKS262150:QKS262164 QUO262150:QUO262164 REK262150:REK262164 ROG262150:ROG262164 RYC262150:RYC262164 SHY262150:SHY262164 SRU262150:SRU262164 TBQ262150:TBQ262164 TLM262150:TLM262164 TVI262150:TVI262164 UFE262150:UFE262164 UPA262150:UPA262164 UYW262150:UYW262164 VIS262150:VIS262164 VSO262150:VSO262164 WCK262150:WCK262164 WMG262150:WMG262164 WWC262150:WWC262164 U327686:U327700 JQ327686:JQ327700 TM327686:TM327700 ADI327686:ADI327700 ANE327686:ANE327700 AXA327686:AXA327700 BGW327686:BGW327700 BQS327686:BQS327700 CAO327686:CAO327700 CKK327686:CKK327700 CUG327686:CUG327700 DEC327686:DEC327700 DNY327686:DNY327700 DXU327686:DXU327700 EHQ327686:EHQ327700 ERM327686:ERM327700 FBI327686:FBI327700 FLE327686:FLE327700 FVA327686:FVA327700 GEW327686:GEW327700 GOS327686:GOS327700 GYO327686:GYO327700 HIK327686:HIK327700 HSG327686:HSG327700 ICC327686:ICC327700 ILY327686:ILY327700 IVU327686:IVU327700 JFQ327686:JFQ327700 JPM327686:JPM327700 JZI327686:JZI327700 KJE327686:KJE327700 KTA327686:KTA327700 LCW327686:LCW327700 LMS327686:LMS327700 LWO327686:LWO327700 MGK327686:MGK327700 MQG327686:MQG327700 NAC327686:NAC327700 NJY327686:NJY327700 NTU327686:NTU327700 ODQ327686:ODQ327700 ONM327686:ONM327700 OXI327686:OXI327700 PHE327686:PHE327700 PRA327686:PRA327700 QAW327686:QAW327700 QKS327686:QKS327700 QUO327686:QUO327700 REK327686:REK327700 ROG327686:ROG327700 RYC327686:RYC327700 SHY327686:SHY327700 SRU327686:SRU327700 TBQ327686:TBQ327700 TLM327686:TLM327700 TVI327686:TVI327700 UFE327686:UFE327700 UPA327686:UPA327700 UYW327686:UYW327700 VIS327686:VIS327700 VSO327686:VSO327700 WCK327686:WCK327700 WMG327686:WMG327700 WWC327686:WWC327700 U393222:U393236 JQ393222:JQ393236 TM393222:TM393236 ADI393222:ADI393236 ANE393222:ANE393236 AXA393222:AXA393236 BGW393222:BGW393236 BQS393222:BQS393236 CAO393222:CAO393236 CKK393222:CKK393236 CUG393222:CUG393236 DEC393222:DEC393236 DNY393222:DNY393236 DXU393222:DXU393236 EHQ393222:EHQ393236 ERM393222:ERM393236 FBI393222:FBI393236 FLE393222:FLE393236 FVA393222:FVA393236 GEW393222:GEW393236 GOS393222:GOS393236 GYO393222:GYO393236 HIK393222:HIK393236 HSG393222:HSG393236 ICC393222:ICC393236 ILY393222:ILY393236 IVU393222:IVU393236 JFQ393222:JFQ393236 JPM393222:JPM393236 JZI393222:JZI393236 KJE393222:KJE393236 KTA393222:KTA393236 LCW393222:LCW393236 LMS393222:LMS393236 LWO393222:LWO393236 MGK393222:MGK393236 MQG393222:MQG393236 NAC393222:NAC393236 NJY393222:NJY393236 NTU393222:NTU393236 ODQ393222:ODQ393236 ONM393222:ONM393236 OXI393222:OXI393236 PHE393222:PHE393236 PRA393222:PRA393236 QAW393222:QAW393236 QKS393222:QKS393236 QUO393222:QUO393236 REK393222:REK393236 ROG393222:ROG393236 RYC393222:RYC393236 SHY393222:SHY393236 SRU393222:SRU393236 TBQ393222:TBQ393236 TLM393222:TLM393236 TVI393222:TVI393236 UFE393222:UFE393236 UPA393222:UPA393236 UYW393222:UYW393236 VIS393222:VIS393236 VSO393222:VSO393236 WCK393222:WCK393236 WMG393222:WMG393236 WWC393222:WWC393236 U458758:U458772 JQ458758:JQ458772 TM458758:TM458772 ADI458758:ADI458772 ANE458758:ANE458772 AXA458758:AXA458772 BGW458758:BGW458772 BQS458758:BQS458772 CAO458758:CAO458772 CKK458758:CKK458772 CUG458758:CUG458772 DEC458758:DEC458772 DNY458758:DNY458772 DXU458758:DXU458772 EHQ458758:EHQ458772 ERM458758:ERM458772 FBI458758:FBI458772 FLE458758:FLE458772 FVA458758:FVA458772 GEW458758:GEW458772 GOS458758:GOS458772 GYO458758:GYO458772 HIK458758:HIK458772 HSG458758:HSG458772 ICC458758:ICC458772 ILY458758:ILY458772 IVU458758:IVU458772 JFQ458758:JFQ458772 JPM458758:JPM458772 JZI458758:JZI458772 KJE458758:KJE458772 KTA458758:KTA458772 LCW458758:LCW458772 LMS458758:LMS458772 LWO458758:LWO458772 MGK458758:MGK458772 MQG458758:MQG458772 NAC458758:NAC458772 NJY458758:NJY458772 NTU458758:NTU458772 ODQ458758:ODQ458772 ONM458758:ONM458772 OXI458758:OXI458772 PHE458758:PHE458772 PRA458758:PRA458772 QAW458758:QAW458772 QKS458758:QKS458772 QUO458758:QUO458772 REK458758:REK458772 ROG458758:ROG458772 RYC458758:RYC458772 SHY458758:SHY458772 SRU458758:SRU458772 TBQ458758:TBQ458772 TLM458758:TLM458772 TVI458758:TVI458772 UFE458758:UFE458772 UPA458758:UPA458772 UYW458758:UYW458772 VIS458758:VIS458772 VSO458758:VSO458772 WCK458758:WCK458772 WMG458758:WMG458772 WWC458758:WWC458772 U524294:U524308 JQ524294:JQ524308 TM524294:TM524308 ADI524294:ADI524308 ANE524294:ANE524308 AXA524294:AXA524308 BGW524294:BGW524308 BQS524294:BQS524308 CAO524294:CAO524308 CKK524294:CKK524308 CUG524294:CUG524308 DEC524294:DEC524308 DNY524294:DNY524308 DXU524294:DXU524308 EHQ524294:EHQ524308 ERM524294:ERM524308 FBI524294:FBI524308 FLE524294:FLE524308 FVA524294:FVA524308 GEW524294:GEW524308 GOS524294:GOS524308 GYO524294:GYO524308 HIK524294:HIK524308 HSG524294:HSG524308 ICC524294:ICC524308 ILY524294:ILY524308 IVU524294:IVU524308 JFQ524294:JFQ524308 JPM524294:JPM524308 JZI524294:JZI524308 KJE524294:KJE524308 KTA524294:KTA524308 LCW524294:LCW524308 LMS524294:LMS524308 LWO524294:LWO524308 MGK524294:MGK524308 MQG524294:MQG524308 NAC524294:NAC524308 NJY524294:NJY524308 NTU524294:NTU524308 ODQ524294:ODQ524308 ONM524294:ONM524308 OXI524294:OXI524308 PHE524294:PHE524308 PRA524294:PRA524308 QAW524294:QAW524308 QKS524294:QKS524308 QUO524294:QUO524308 REK524294:REK524308 ROG524294:ROG524308 RYC524294:RYC524308 SHY524294:SHY524308 SRU524294:SRU524308 TBQ524294:TBQ524308 TLM524294:TLM524308 TVI524294:TVI524308 UFE524294:UFE524308 UPA524294:UPA524308 UYW524294:UYW524308 VIS524294:VIS524308 VSO524294:VSO524308 WCK524294:WCK524308 WMG524294:WMG524308 WWC524294:WWC524308 U589830:U589844 JQ589830:JQ589844 TM589830:TM589844 ADI589830:ADI589844 ANE589830:ANE589844 AXA589830:AXA589844 BGW589830:BGW589844 BQS589830:BQS589844 CAO589830:CAO589844 CKK589830:CKK589844 CUG589830:CUG589844 DEC589830:DEC589844 DNY589830:DNY589844 DXU589830:DXU589844 EHQ589830:EHQ589844 ERM589830:ERM589844 FBI589830:FBI589844 FLE589830:FLE589844 FVA589830:FVA589844 GEW589830:GEW589844 GOS589830:GOS589844 GYO589830:GYO589844 HIK589830:HIK589844 HSG589830:HSG589844 ICC589830:ICC589844 ILY589830:ILY589844 IVU589830:IVU589844 JFQ589830:JFQ589844 JPM589830:JPM589844 JZI589830:JZI589844 KJE589830:KJE589844 KTA589830:KTA589844 LCW589830:LCW589844 LMS589830:LMS589844 LWO589830:LWO589844 MGK589830:MGK589844 MQG589830:MQG589844 NAC589830:NAC589844 NJY589830:NJY589844 NTU589830:NTU589844 ODQ589830:ODQ589844 ONM589830:ONM589844 OXI589830:OXI589844 PHE589830:PHE589844 PRA589830:PRA589844 QAW589830:QAW589844 QKS589830:QKS589844 QUO589830:QUO589844 REK589830:REK589844 ROG589830:ROG589844 RYC589830:RYC589844 SHY589830:SHY589844 SRU589830:SRU589844 TBQ589830:TBQ589844 TLM589830:TLM589844 TVI589830:TVI589844 UFE589830:UFE589844 UPA589830:UPA589844 UYW589830:UYW589844 VIS589830:VIS589844 VSO589830:VSO589844 WCK589830:WCK589844 WMG589830:WMG589844 WWC589830:WWC589844 U655366:U655380 JQ655366:JQ655380 TM655366:TM655380 ADI655366:ADI655380 ANE655366:ANE655380 AXA655366:AXA655380 BGW655366:BGW655380 BQS655366:BQS655380 CAO655366:CAO655380 CKK655366:CKK655380 CUG655366:CUG655380 DEC655366:DEC655380 DNY655366:DNY655380 DXU655366:DXU655380 EHQ655366:EHQ655380 ERM655366:ERM655380 FBI655366:FBI655380 FLE655366:FLE655380 FVA655366:FVA655380 GEW655366:GEW655380 GOS655366:GOS655380 GYO655366:GYO655380 HIK655366:HIK655380 HSG655366:HSG655380 ICC655366:ICC655380 ILY655366:ILY655380 IVU655366:IVU655380 JFQ655366:JFQ655380 JPM655366:JPM655380 JZI655366:JZI655380 KJE655366:KJE655380 KTA655366:KTA655380 LCW655366:LCW655380 LMS655366:LMS655380 LWO655366:LWO655380 MGK655366:MGK655380 MQG655366:MQG655380 NAC655366:NAC655380 NJY655366:NJY655380 NTU655366:NTU655380 ODQ655366:ODQ655380 ONM655366:ONM655380 OXI655366:OXI655380 PHE655366:PHE655380 PRA655366:PRA655380 QAW655366:QAW655380 QKS655366:QKS655380 QUO655366:QUO655380 REK655366:REK655380 ROG655366:ROG655380 RYC655366:RYC655380 SHY655366:SHY655380 SRU655366:SRU655380 TBQ655366:TBQ655380 TLM655366:TLM655380 TVI655366:TVI655380 UFE655366:UFE655380 UPA655366:UPA655380 UYW655366:UYW655380 VIS655366:VIS655380 VSO655366:VSO655380 WCK655366:WCK655380 WMG655366:WMG655380 WWC655366:WWC655380 U720902:U720916 JQ720902:JQ720916 TM720902:TM720916 ADI720902:ADI720916 ANE720902:ANE720916 AXA720902:AXA720916 BGW720902:BGW720916 BQS720902:BQS720916 CAO720902:CAO720916 CKK720902:CKK720916 CUG720902:CUG720916 DEC720902:DEC720916 DNY720902:DNY720916 DXU720902:DXU720916 EHQ720902:EHQ720916 ERM720902:ERM720916 FBI720902:FBI720916 FLE720902:FLE720916 FVA720902:FVA720916 GEW720902:GEW720916 GOS720902:GOS720916 GYO720902:GYO720916 HIK720902:HIK720916 HSG720902:HSG720916 ICC720902:ICC720916 ILY720902:ILY720916 IVU720902:IVU720916 JFQ720902:JFQ720916 JPM720902:JPM720916 JZI720902:JZI720916 KJE720902:KJE720916 KTA720902:KTA720916 LCW720902:LCW720916 LMS720902:LMS720916 LWO720902:LWO720916 MGK720902:MGK720916 MQG720902:MQG720916 NAC720902:NAC720916 NJY720902:NJY720916 NTU720902:NTU720916 ODQ720902:ODQ720916 ONM720902:ONM720916 OXI720902:OXI720916 PHE720902:PHE720916 PRA720902:PRA720916 QAW720902:QAW720916 QKS720902:QKS720916 QUO720902:QUO720916 REK720902:REK720916 ROG720902:ROG720916 RYC720902:RYC720916 SHY720902:SHY720916 SRU720902:SRU720916 TBQ720902:TBQ720916 TLM720902:TLM720916 TVI720902:TVI720916 UFE720902:UFE720916 UPA720902:UPA720916 UYW720902:UYW720916 VIS720902:VIS720916 VSO720902:VSO720916 WCK720902:WCK720916 WMG720902:WMG720916 WWC720902:WWC720916 U786438:U786452 JQ786438:JQ786452 TM786438:TM786452 ADI786438:ADI786452 ANE786438:ANE786452 AXA786438:AXA786452 BGW786438:BGW786452 BQS786438:BQS786452 CAO786438:CAO786452 CKK786438:CKK786452 CUG786438:CUG786452 DEC786438:DEC786452 DNY786438:DNY786452 DXU786438:DXU786452 EHQ786438:EHQ786452 ERM786438:ERM786452 FBI786438:FBI786452 FLE786438:FLE786452 FVA786438:FVA786452 GEW786438:GEW786452 GOS786438:GOS786452 GYO786438:GYO786452 HIK786438:HIK786452 HSG786438:HSG786452 ICC786438:ICC786452 ILY786438:ILY786452 IVU786438:IVU786452 JFQ786438:JFQ786452 JPM786438:JPM786452 JZI786438:JZI786452 KJE786438:KJE786452 KTA786438:KTA786452 LCW786438:LCW786452 LMS786438:LMS786452 LWO786438:LWO786452 MGK786438:MGK786452 MQG786438:MQG786452 NAC786438:NAC786452 NJY786438:NJY786452 NTU786438:NTU786452 ODQ786438:ODQ786452 ONM786438:ONM786452 OXI786438:OXI786452 PHE786438:PHE786452 PRA786438:PRA786452 QAW786438:QAW786452 QKS786438:QKS786452 QUO786438:QUO786452 REK786438:REK786452 ROG786438:ROG786452 RYC786438:RYC786452 SHY786438:SHY786452 SRU786438:SRU786452 TBQ786438:TBQ786452 TLM786438:TLM786452 TVI786438:TVI786452 UFE786438:UFE786452 UPA786438:UPA786452 UYW786438:UYW786452 VIS786438:VIS786452 VSO786438:VSO786452 WCK786438:WCK786452 WMG786438:WMG786452 WWC786438:WWC786452 U851974:U851988 JQ851974:JQ851988 TM851974:TM851988 ADI851974:ADI851988 ANE851974:ANE851988 AXA851974:AXA851988 BGW851974:BGW851988 BQS851974:BQS851988 CAO851974:CAO851988 CKK851974:CKK851988 CUG851974:CUG851988 DEC851974:DEC851988 DNY851974:DNY851988 DXU851974:DXU851988 EHQ851974:EHQ851988 ERM851974:ERM851988 FBI851974:FBI851988 FLE851974:FLE851988 FVA851974:FVA851988 GEW851974:GEW851988 GOS851974:GOS851988 GYO851974:GYO851988 HIK851974:HIK851988 HSG851974:HSG851988 ICC851974:ICC851988 ILY851974:ILY851988 IVU851974:IVU851988 JFQ851974:JFQ851988 JPM851974:JPM851988 JZI851974:JZI851988 KJE851974:KJE851988 KTA851974:KTA851988 LCW851974:LCW851988 LMS851974:LMS851988 LWO851974:LWO851988 MGK851974:MGK851988 MQG851974:MQG851988 NAC851974:NAC851988 NJY851974:NJY851988 NTU851974:NTU851988 ODQ851974:ODQ851988 ONM851974:ONM851988 OXI851974:OXI851988 PHE851974:PHE851988 PRA851974:PRA851988 QAW851974:QAW851988 QKS851974:QKS851988 QUO851974:QUO851988 REK851974:REK851988 ROG851974:ROG851988 RYC851974:RYC851988 SHY851974:SHY851988 SRU851974:SRU851988 TBQ851974:TBQ851988 TLM851974:TLM851988 TVI851974:TVI851988 UFE851974:UFE851988 UPA851974:UPA851988 UYW851974:UYW851988 VIS851974:VIS851988 VSO851974:VSO851988 WCK851974:WCK851988 WMG851974:WMG851988 WWC851974:WWC851988 U917510:U917524 JQ917510:JQ917524 TM917510:TM917524 ADI917510:ADI917524 ANE917510:ANE917524 AXA917510:AXA917524 BGW917510:BGW917524 BQS917510:BQS917524 CAO917510:CAO917524 CKK917510:CKK917524 CUG917510:CUG917524 DEC917510:DEC917524 DNY917510:DNY917524 DXU917510:DXU917524 EHQ917510:EHQ917524 ERM917510:ERM917524 FBI917510:FBI917524 FLE917510:FLE917524 FVA917510:FVA917524 GEW917510:GEW917524 GOS917510:GOS917524 GYO917510:GYO917524 HIK917510:HIK917524 HSG917510:HSG917524 ICC917510:ICC917524 ILY917510:ILY917524 IVU917510:IVU917524 JFQ917510:JFQ917524 JPM917510:JPM917524 JZI917510:JZI917524 KJE917510:KJE917524 KTA917510:KTA917524 LCW917510:LCW917524 LMS917510:LMS917524 LWO917510:LWO917524 MGK917510:MGK917524 MQG917510:MQG917524 NAC917510:NAC917524 NJY917510:NJY917524 NTU917510:NTU917524 ODQ917510:ODQ917524 ONM917510:ONM917524 OXI917510:OXI917524 PHE917510:PHE917524 PRA917510:PRA917524 QAW917510:QAW917524 QKS917510:QKS917524 QUO917510:QUO917524 REK917510:REK917524 ROG917510:ROG917524 RYC917510:RYC917524 SHY917510:SHY917524 SRU917510:SRU917524 TBQ917510:TBQ917524 TLM917510:TLM917524 TVI917510:TVI917524 UFE917510:UFE917524 UPA917510:UPA917524 UYW917510:UYW917524 VIS917510:VIS917524 VSO917510:VSO917524 WCK917510:WCK917524 WMG917510:WMG917524 WWC917510:WWC917524 U983046:U983060 JQ983046:JQ983060 TM983046:TM983060 ADI983046:ADI983060 ANE983046:ANE983060 AXA983046:AXA983060 BGW983046:BGW983060 BQS983046:BQS983060 CAO983046:CAO983060 CKK983046:CKK983060 CUG983046:CUG983060 DEC983046:DEC983060 DNY983046:DNY983060 DXU983046:DXU983060 EHQ983046:EHQ983060 ERM983046:ERM983060 FBI983046:FBI983060 FLE983046:FLE983060 FVA983046:FVA983060 GEW983046:GEW983060 GOS983046:GOS983060 GYO983046:GYO983060 HIK983046:HIK983060 HSG983046:HSG983060 ICC983046:ICC983060 ILY983046:ILY983060 IVU983046:IVU983060 JFQ983046:JFQ983060 JPM983046:JPM983060 JZI983046:JZI983060 KJE983046:KJE983060 KTA983046:KTA983060 LCW983046:LCW983060 LMS983046:LMS983060 LWO983046:LWO983060 MGK983046:MGK983060 MQG983046:MQG983060 NAC983046:NAC983060 NJY983046:NJY983060 NTU983046:NTU983060 ODQ983046:ODQ983060 ONM983046:ONM983060 OXI983046:OXI983060 PHE983046:PHE983060 PRA983046:PRA983060 QAW983046:QAW983060 QKS983046:QKS983060 QUO983046:QUO983060 REK983046:REK983060 ROG983046:ROG983060 RYC983046:RYC983060 SHY983046:SHY983060 SRU983046:SRU983060 TBQ983046:TBQ983060 TLM983046:TLM983060 TVI983046:TVI983060 UFE983046:UFE983060 UPA983046:UPA983060 UYW983046:UYW983060 VIS983046:VIS983060 VSO983046:VSO983060 WCK983046:WCK983060 WMG983046:WMG983060 WWC983046:WWC983060 I6:J20 JE6:JF20 TA6:TB20 ACW6:ACX20 AMS6:AMT20 AWO6:AWP20 BGK6:BGL20 BQG6:BQH20 CAC6:CAD20 CJY6:CJZ20 CTU6:CTV20 DDQ6:DDR20 DNM6:DNN20 DXI6:DXJ20 EHE6:EHF20 ERA6:ERB20 FAW6:FAX20 FKS6:FKT20 FUO6:FUP20 GEK6:GEL20 GOG6:GOH20 GYC6:GYD20 HHY6:HHZ20 HRU6:HRV20 IBQ6:IBR20 ILM6:ILN20 IVI6:IVJ20 JFE6:JFF20 JPA6:JPB20 JYW6:JYX20 KIS6:KIT20 KSO6:KSP20 LCK6:LCL20 LMG6:LMH20 LWC6:LWD20 MFY6:MFZ20 MPU6:MPV20 MZQ6:MZR20 NJM6:NJN20 NTI6:NTJ20 ODE6:ODF20 ONA6:ONB20 OWW6:OWX20 PGS6:PGT20 PQO6:PQP20 QAK6:QAL20 QKG6:QKH20 QUC6:QUD20 RDY6:RDZ20 RNU6:RNV20 RXQ6:RXR20 SHM6:SHN20 SRI6:SRJ20 TBE6:TBF20 TLA6:TLB20 TUW6:TUX20 UES6:UET20 UOO6:UOP20 UYK6:UYL20 VIG6:VIH20 VSC6:VSD20 WBY6:WBZ20 WLU6:WLV20 WVQ6:WVR20 I65542:J65556 JE65542:JF65556 TA65542:TB65556 ACW65542:ACX65556 AMS65542:AMT65556 AWO65542:AWP65556 BGK65542:BGL65556 BQG65542:BQH65556 CAC65542:CAD65556 CJY65542:CJZ65556 CTU65542:CTV65556 DDQ65542:DDR65556 DNM65542:DNN65556 DXI65542:DXJ65556 EHE65542:EHF65556 ERA65542:ERB65556 FAW65542:FAX65556 FKS65542:FKT65556 FUO65542:FUP65556 GEK65542:GEL65556 GOG65542:GOH65556 GYC65542:GYD65556 HHY65542:HHZ65556 HRU65542:HRV65556 IBQ65542:IBR65556 ILM65542:ILN65556 IVI65542:IVJ65556 JFE65542:JFF65556 JPA65542:JPB65556 JYW65542:JYX65556 KIS65542:KIT65556 KSO65542:KSP65556 LCK65542:LCL65556 LMG65542:LMH65556 LWC65542:LWD65556 MFY65542:MFZ65556 MPU65542:MPV65556 MZQ65542:MZR65556 NJM65542:NJN65556 NTI65542:NTJ65556 ODE65542:ODF65556 ONA65542:ONB65556 OWW65542:OWX65556 PGS65542:PGT65556 PQO65542:PQP65556 QAK65542:QAL65556 QKG65542:QKH65556 QUC65542:QUD65556 RDY65542:RDZ65556 RNU65542:RNV65556 RXQ65542:RXR65556 SHM65542:SHN65556 SRI65542:SRJ65556 TBE65542:TBF65556 TLA65542:TLB65556 TUW65542:TUX65556 UES65542:UET65556 UOO65542:UOP65556 UYK65542:UYL65556 VIG65542:VIH65556 VSC65542:VSD65556 WBY65542:WBZ65556 WLU65542:WLV65556 WVQ65542:WVR65556 I131078:J131092 JE131078:JF131092 TA131078:TB131092 ACW131078:ACX131092 AMS131078:AMT131092 AWO131078:AWP131092 BGK131078:BGL131092 BQG131078:BQH131092 CAC131078:CAD131092 CJY131078:CJZ131092 CTU131078:CTV131092 DDQ131078:DDR131092 DNM131078:DNN131092 DXI131078:DXJ131092 EHE131078:EHF131092 ERA131078:ERB131092 FAW131078:FAX131092 FKS131078:FKT131092 FUO131078:FUP131092 GEK131078:GEL131092 GOG131078:GOH131092 GYC131078:GYD131092 HHY131078:HHZ131092 HRU131078:HRV131092 IBQ131078:IBR131092 ILM131078:ILN131092 IVI131078:IVJ131092 JFE131078:JFF131092 JPA131078:JPB131092 JYW131078:JYX131092 KIS131078:KIT131092 KSO131078:KSP131092 LCK131078:LCL131092 LMG131078:LMH131092 LWC131078:LWD131092 MFY131078:MFZ131092 MPU131078:MPV131092 MZQ131078:MZR131092 NJM131078:NJN131092 NTI131078:NTJ131092 ODE131078:ODF131092 ONA131078:ONB131092 OWW131078:OWX131092 PGS131078:PGT131092 PQO131078:PQP131092 QAK131078:QAL131092 QKG131078:QKH131092 QUC131078:QUD131092 RDY131078:RDZ131092 RNU131078:RNV131092 RXQ131078:RXR131092 SHM131078:SHN131092 SRI131078:SRJ131092 TBE131078:TBF131092 TLA131078:TLB131092 TUW131078:TUX131092 UES131078:UET131092 UOO131078:UOP131092 UYK131078:UYL131092 VIG131078:VIH131092 VSC131078:VSD131092 WBY131078:WBZ131092 WLU131078:WLV131092 WVQ131078:WVR131092 I196614:J196628 JE196614:JF196628 TA196614:TB196628 ACW196614:ACX196628 AMS196614:AMT196628 AWO196614:AWP196628 BGK196614:BGL196628 BQG196614:BQH196628 CAC196614:CAD196628 CJY196614:CJZ196628 CTU196614:CTV196628 DDQ196614:DDR196628 DNM196614:DNN196628 DXI196614:DXJ196628 EHE196614:EHF196628 ERA196614:ERB196628 FAW196614:FAX196628 FKS196614:FKT196628 FUO196614:FUP196628 GEK196614:GEL196628 GOG196614:GOH196628 GYC196614:GYD196628 HHY196614:HHZ196628 HRU196614:HRV196628 IBQ196614:IBR196628 ILM196614:ILN196628 IVI196614:IVJ196628 JFE196614:JFF196628 JPA196614:JPB196628 JYW196614:JYX196628 KIS196614:KIT196628 KSO196614:KSP196628 LCK196614:LCL196628 LMG196614:LMH196628 LWC196614:LWD196628 MFY196614:MFZ196628 MPU196614:MPV196628 MZQ196614:MZR196628 NJM196614:NJN196628 NTI196614:NTJ196628 ODE196614:ODF196628 ONA196614:ONB196628 OWW196614:OWX196628 PGS196614:PGT196628 PQO196614:PQP196628 QAK196614:QAL196628 QKG196614:QKH196628 QUC196614:QUD196628 RDY196614:RDZ196628 RNU196614:RNV196628 RXQ196614:RXR196628 SHM196614:SHN196628 SRI196614:SRJ196628 TBE196614:TBF196628 TLA196614:TLB196628 TUW196614:TUX196628 UES196614:UET196628 UOO196614:UOP196628 UYK196614:UYL196628 VIG196614:VIH196628 VSC196614:VSD196628 WBY196614:WBZ196628 WLU196614:WLV196628 WVQ196614:WVR196628 I262150:J262164 JE262150:JF262164 TA262150:TB262164 ACW262150:ACX262164 AMS262150:AMT262164 AWO262150:AWP262164 BGK262150:BGL262164 BQG262150:BQH262164 CAC262150:CAD262164 CJY262150:CJZ262164 CTU262150:CTV262164 DDQ262150:DDR262164 DNM262150:DNN262164 DXI262150:DXJ262164 EHE262150:EHF262164 ERA262150:ERB262164 FAW262150:FAX262164 FKS262150:FKT262164 FUO262150:FUP262164 GEK262150:GEL262164 GOG262150:GOH262164 GYC262150:GYD262164 HHY262150:HHZ262164 HRU262150:HRV262164 IBQ262150:IBR262164 ILM262150:ILN262164 IVI262150:IVJ262164 JFE262150:JFF262164 JPA262150:JPB262164 JYW262150:JYX262164 KIS262150:KIT262164 KSO262150:KSP262164 LCK262150:LCL262164 LMG262150:LMH262164 LWC262150:LWD262164 MFY262150:MFZ262164 MPU262150:MPV262164 MZQ262150:MZR262164 NJM262150:NJN262164 NTI262150:NTJ262164 ODE262150:ODF262164 ONA262150:ONB262164 OWW262150:OWX262164 PGS262150:PGT262164 PQO262150:PQP262164 QAK262150:QAL262164 QKG262150:QKH262164 QUC262150:QUD262164 RDY262150:RDZ262164 RNU262150:RNV262164 RXQ262150:RXR262164 SHM262150:SHN262164 SRI262150:SRJ262164 TBE262150:TBF262164 TLA262150:TLB262164 TUW262150:TUX262164 UES262150:UET262164 UOO262150:UOP262164 UYK262150:UYL262164 VIG262150:VIH262164 VSC262150:VSD262164 WBY262150:WBZ262164 WLU262150:WLV262164 WVQ262150:WVR262164 I327686:J327700 JE327686:JF327700 TA327686:TB327700 ACW327686:ACX327700 AMS327686:AMT327700 AWO327686:AWP327700 BGK327686:BGL327700 BQG327686:BQH327700 CAC327686:CAD327700 CJY327686:CJZ327700 CTU327686:CTV327700 DDQ327686:DDR327700 DNM327686:DNN327700 DXI327686:DXJ327700 EHE327686:EHF327700 ERA327686:ERB327700 FAW327686:FAX327700 FKS327686:FKT327700 FUO327686:FUP327700 GEK327686:GEL327700 GOG327686:GOH327700 GYC327686:GYD327700 HHY327686:HHZ327700 HRU327686:HRV327700 IBQ327686:IBR327700 ILM327686:ILN327700 IVI327686:IVJ327700 JFE327686:JFF327700 JPA327686:JPB327700 JYW327686:JYX327700 KIS327686:KIT327700 KSO327686:KSP327700 LCK327686:LCL327700 LMG327686:LMH327700 LWC327686:LWD327700 MFY327686:MFZ327700 MPU327686:MPV327700 MZQ327686:MZR327700 NJM327686:NJN327700 NTI327686:NTJ327700 ODE327686:ODF327700 ONA327686:ONB327700 OWW327686:OWX327700 PGS327686:PGT327700 PQO327686:PQP327700 QAK327686:QAL327700 QKG327686:QKH327700 QUC327686:QUD327700 RDY327686:RDZ327700 RNU327686:RNV327700 RXQ327686:RXR327700 SHM327686:SHN327700 SRI327686:SRJ327700 TBE327686:TBF327700 TLA327686:TLB327700 TUW327686:TUX327700 UES327686:UET327700 UOO327686:UOP327700 UYK327686:UYL327700 VIG327686:VIH327700 VSC327686:VSD327700 WBY327686:WBZ327700 WLU327686:WLV327700 WVQ327686:WVR327700 I393222:J393236 JE393222:JF393236 TA393222:TB393236 ACW393222:ACX393236 AMS393222:AMT393236 AWO393222:AWP393236 BGK393222:BGL393236 BQG393222:BQH393236 CAC393222:CAD393236 CJY393222:CJZ393236 CTU393222:CTV393236 DDQ393222:DDR393236 DNM393222:DNN393236 DXI393222:DXJ393236 EHE393222:EHF393236 ERA393222:ERB393236 FAW393222:FAX393236 FKS393222:FKT393236 FUO393222:FUP393236 GEK393222:GEL393236 GOG393222:GOH393236 GYC393222:GYD393236 HHY393222:HHZ393236 HRU393222:HRV393236 IBQ393222:IBR393236 ILM393222:ILN393236 IVI393222:IVJ393236 JFE393222:JFF393236 JPA393222:JPB393236 JYW393222:JYX393236 KIS393222:KIT393236 KSO393222:KSP393236 LCK393222:LCL393236 LMG393222:LMH393236 LWC393222:LWD393236 MFY393222:MFZ393236 MPU393222:MPV393236 MZQ393222:MZR393236 NJM393222:NJN393236 NTI393222:NTJ393236 ODE393222:ODF393236 ONA393222:ONB393236 OWW393222:OWX393236 PGS393222:PGT393236 PQO393222:PQP393236 QAK393222:QAL393236 QKG393222:QKH393236 QUC393222:QUD393236 RDY393222:RDZ393236 RNU393222:RNV393236 RXQ393222:RXR393236 SHM393222:SHN393236 SRI393222:SRJ393236 TBE393222:TBF393236 TLA393222:TLB393236 TUW393222:TUX393236 UES393222:UET393236 UOO393222:UOP393236 UYK393222:UYL393236 VIG393222:VIH393236 VSC393222:VSD393236 WBY393222:WBZ393236 WLU393222:WLV393236 WVQ393222:WVR393236 I458758:J458772 JE458758:JF458772 TA458758:TB458772 ACW458758:ACX458772 AMS458758:AMT458772 AWO458758:AWP458772 BGK458758:BGL458772 BQG458758:BQH458772 CAC458758:CAD458772 CJY458758:CJZ458772 CTU458758:CTV458772 DDQ458758:DDR458772 DNM458758:DNN458772 DXI458758:DXJ458772 EHE458758:EHF458772 ERA458758:ERB458772 FAW458758:FAX458772 FKS458758:FKT458772 FUO458758:FUP458772 GEK458758:GEL458772 GOG458758:GOH458772 GYC458758:GYD458772 HHY458758:HHZ458772 HRU458758:HRV458772 IBQ458758:IBR458772 ILM458758:ILN458772 IVI458758:IVJ458772 JFE458758:JFF458772 JPA458758:JPB458772 JYW458758:JYX458772 KIS458758:KIT458772 KSO458758:KSP458772 LCK458758:LCL458772 LMG458758:LMH458772 LWC458758:LWD458772 MFY458758:MFZ458772 MPU458758:MPV458772 MZQ458758:MZR458772 NJM458758:NJN458772 NTI458758:NTJ458772 ODE458758:ODF458772 ONA458758:ONB458772 OWW458758:OWX458772 PGS458758:PGT458772 PQO458758:PQP458772 QAK458758:QAL458772 QKG458758:QKH458772 QUC458758:QUD458772 RDY458758:RDZ458772 RNU458758:RNV458772 RXQ458758:RXR458772 SHM458758:SHN458772 SRI458758:SRJ458772 TBE458758:TBF458772 TLA458758:TLB458772 TUW458758:TUX458772 UES458758:UET458772 UOO458758:UOP458772 UYK458758:UYL458772 VIG458758:VIH458772 VSC458758:VSD458772 WBY458758:WBZ458772 WLU458758:WLV458772 WVQ458758:WVR458772 I524294:J524308 JE524294:JF524308 TA524294:TB524308 ACW524294:ACX524308 AMS524294:AMT524308 AWO524294:AWP524308 BGK524294:BGL524308 BQG524294:BQH524308 CAC524294:CAD524308 CJY524294:CJZ524308 CTU524294:CTV524308 DDQ524294:DDR524308 DNM524294:DNN524308 DXI524294:DXJ524308 EHE524294:EHF524308 ERA524294:ERB524308 FAW524294:FAX524308 FKS524294:FKT524308 FUO524294:FUP524308 GEK524294:GEL524308 GOG524294:GOH524308 GYC524294:GYD524308 HHY524294:HHZ524308 HRU524294:HRV524308 IBQ524294:IBR524308 ILM524294:ILN524308 IVI524294:IVJ524308 JFE524294:JFF524308 JPA524294:JPB524308 JYW524294:JYX524308 KIS524294:KIT524308 KSO524294:KSP524308 LCK524294:LCL524308 LMG524294:LMH524308 LWC524294:LWD524308 MFY524294:MFZ524308 MPU524294:MPV524308 MZQ524294:MZR524308 NJM524294:NJN524308 NTI524294:NTJ524308 ODE524294:ODF524308 ONA524294:ONB524308 OWW524294:OWX524308 PGS524294:PGT524308 PQO524294:PQP524308 QAK524294:QAL524308 QKG524294:QKH524308 QUC524294:QUD524308 RDY524294:RDZ524308 RNU524294:RNV524308 RXQ524294:RXR524308 SHM524294:SHN524308 SRI524294:SRJ524308 TBE524294:TBF524308 TLA524294:TLB524308 TUW524294:TUX524308 UES524294:UET524308 UOO524294:UOP524308 UYK524294:UYL524308 VIG524294:VIH524308 VSC524294:VSD524308 WBY524294:WBZ524308 WLU524294:WLV524308 WVQ524294:WVR524308 I589830:J589844 JE589830:JF589844 TA589830:TB589844 ACW589830:ACX589844 AMS589830:AMT589844 AWO589830:AWP589844 BGK589830:BGL589844 BQG589830:BQH589844 CAC589830:CAD589844 CJY589830:CJZ589844 CTU589830:CTV589844 DDQ589830:DDR589844 DNM589830:DNN589844 DXI589830:DXJ589844 EHE589830:EHF589844 ERA589830:ERB589844 FAW589830:FAX589844 FKS589830:FKT589844 FUO589830:FUP589844 GEK589830:GEL589844 GOG589830:GOH589844 GYC589830:GYD589844 HHY589830:HHZ589844 HRU589830:HRV589844 IBQ589830:IBR589844 ILM589830:ILN589844 IVI589830:IVJ589844 JFE589830:JFF589844 JPA589830:JPB589844 JYW589830:JYX589844 KIS589830:KIT589844 KSO589830:KSP589844 LCK589830:LCL589844 LMG589830:LMH589844 LWC589830:LWD589844 MFY589830:MFZ589844 MPU589830:MPV589844 MZQ589830:MZR589844 NJM589830:NJN589844 NTI589830:NTJ589844 ODE589830:ODF589844 ONA589830:ONB589844 OWW589830:OWX589844 PGS589830:PGT589844 PQO589830:PQP589844 QAK589830:QAL589844 QKG589830:QKH589844 QUC589830:QUD589844 RDY589830:RDZ589844 RNU589830:RNV589844 RXQ589830:RXR589844 SHM589830:SHN589844 SRI589830:SRJ589844 TBE589830:TBF589844 TLA589830:TLB589844 TUW589830:TUX589844 UES589830:UET589844 UOO589830:UOP589844 UYK589830:UYL589844 VIG589830:VIH589844 VSC589830:VSD589844 WBY589830:WBZ589844 WLU589830:WLV589844 WVQ589830:WVR589844 I655366:J655380 JE655366:JF655380 TA655366:TB655380 ACW655366:ACX655380 AMS655366:AMT655380 AWO655366:AWP655380 BGK655366:BGL655380 BQG655366:BQH655380 CAC655366:CAD655380 CJY655366:CJZ655380 CTU655366:CTV655380 DDQ655366:DDR655380 DNM655366:DNN655380 DXI655366:DXJ655380 EHE655366:EHF655380 ERA655366:ERB655380 FAW655366:FAX655380 FKS655366:FKT655380 FUO655366:FUP655380 GEK655366:GEL655380 GOG655366:GOH655380 GYC655366:GYD655380 HHY655366:HHZ655380 HRU655366:HRV655380 IBQ655366:IBR655380 ILM655366:ILN655380 IVI655366:IVJ655380 JFE655366:JFF655380 JPA655366:JPB655380 JYW655366:JYX655380 KIS655366:KIT655380 KSO655366:KSP655380 LCK655366:LCL655380 LMG655366:LMH655380 LWC655366:LWD655380 MFY655366:MFZ655380 MPU655366:MPV655380 MZQ655366:MZR655380 NJM655366:NJN655380 NTI655366:NTJ655380 ODE655366:ODF655380 ONA655366:ONB655380 OWW655366:OWX655380 PGS655366:PGT655380 PQO655366:PQP655380 QAK655366:QAL655380 QKG655366:QKH655380 QUC655366:QUD655380 RDY655366:RDZ655380 RNU655366:RNV655380 RXQ655366:RXR655380 SHM655366:SHN655380 SRI655366:SRJ655380 TBE655366:TBF655380 TLA655366:TLB655380 TUW655366:TUX655380 UES655366:UET655380 UOO655366:UOP655380 UYK655366:UYL655380 VIG655366:VIH655380 VSC655366:VSD655380 WBY655366:WBZ655380 WLU655366:WLV655380 WVQ655366:WVR655380 I720902:J720916 JE720902:JF720916 TA720902:TB720916 ACW720902:ACX720916 AMS720902:AMT720916 AWO720902:AWP720916 BGK720902:BGL720916 BQG720902:BQH720916 CAC720902:CAD720916 CJY720902:CJZ720916 CTU720902:CTV720916 DDQ720902:DDR720916 DNM720902:DNN720916 DXI720902:DXJ720916 EHE720902:EHF720916 ERA720902:ERB720916 FAW720902:FAX720916 FKS720902:FKT720916 FUO720902:FUP720916 GEK720902:GEL720916 GOG720902:GOH720916 GYC720902:GYD720916 HHY720902:HHZ720916 HRU720902:HRV720916 IBQ720902:IBR720916 ILM720902:ILN720916 IVI720902:IVJ720916 JFE720902:JFF720916 JPA720902:JPB720916 JYW720902:JYX720916 KIS720902:KIT720916 KSO720902:KSP720916 LCK720902:LCL720916 LMG720902:LMH720916 LWC720902:LWD720916 MFY720902:MFZ720916 MPU720902:MPV720916 MZQ720902:MZR720916 NJM720902:NJN720916 NTI720902:NTJ720916 ODE720902:ODF720916 ONA720902:ONB720916 OWW720902:OWX720916 PGS720902:PGT720916 PQO720902:PQP720916 QAK720902:QAL720916 QKG720902:QKH720916 QUC720902:QUD720916 RDY720902:RDZ720916 RNU720902:RNV720916 RXQ720902:RXR720916 SHM720902:SHN720916 SRI720902:SRJ720916 TBE720902:TBF720916 TLA720902:TLB720916 TUW720902:TUX720916 UES720902:UET720916 UOO720902:UOP720916 UYK720902:UYL720916 VIG720902:VIH720916 VSC720902:VSD720916 WBY720902:WBZ720916 WLU720902:WLV720916 WVQ720902:WVR720916 I786438:J786452 JE786438:JF786452 TA786438:TB786452 ACW786438:ACX786452 AMS786438:AMT786452 AWO786438:AWP786452 BGK786438:BGL786452 BQG786438:BQH786452 CAC786438:CAD786452 CJY786438:CJZ786452 CTU786438:CTV786452 DDQ786438:DDR786452 DNM786438:DNN786452 DXI786438:DXJ786452 EHE786438:EHF786452 ERA786438:ERB786452 FAW786438:FAX786452 FKS786438:FKT786452 FUO786438:FUP786452 GEK786438:GEL786452 GOG786438:GOH786452 GYC786438:GYD786452 HHY786438:HHZ786452 HRU786438:HRV786452 IBQ786438:IBR786452 ILM786438:ILN786452 IVI786438:IVJ786452 JFE786438:JFF786452 JPA786438:JPB786452 JYW786438:JYX786452 KIS786438:KIT786452 KSO786438:KSP786452 LCK786438:LCL786452 LMG786438:LMH786452 LWC786438:LWD786452 MFY786438:MFZ786452 MPU786438:MPV786452 MZQ786438:MZR786452 NJM786438:NJN786452 NTI786438:NTJ786452 ODE786438:ODF786452 ONA786438:ONB786452 OWW786438:OWX786452 PGS786438:PGT786452 PQO786438:PQP786452 QAK786438:QAL786452 QKG786438:QKH786452 QUC786438:QUD786452 RDY786438:RDZ786452 RNU786438:RNV786452 RXQ786438:RXR786452 SHM786438:SHN786452 SRI786438:SRJ786452 TBE786438:TBF786452 TLA786438:TLB786452 TUW786438:TUX786452 UES786438:UET786452 UOO786438:UOP786452 UYK786438:UYL786452 VIG786438:VIH786452 VSC786438:VSD786452 WBY786438:WBZ786452 WLU786438:WLV786452 WVQ786438:WVR786452 I851974:J851988 JE851974:JF851988 TA851974:TB851988 ACW851974:ACX851988 AMS851974:AMT851988 AWO851974:AWP851988 BGK851974:BGL851988 BQG851974:BQH851988 CAC851974:CAD851988 CJY851974:CJZ851988 CTU851974:CTV851988 DDQ851974:DDR851988 DNM851974:DNN851988 DXI851974:DXJ851988 EHE851974:EHF851988 ERA851974:ERB851988 FAW851974:FAX851988 FKS851974:FKT851988 FUO851974:FUP851988 GEK851974:GEL851988 GOG851974:GOH851988 GYC851974:GYD851988 HHY851974:HHZ851988 HRU851974:HRV851988 IBQ851974:IBR851988 ILM851974:ILN851988 IVI851974:IVJ851988 JFE851974:JFF851988 JPA851974:JPB851988 JYW851974:JYX851988 KIS851974:KIT851988 KSO851974:KSP851988 LCK851974:LCL851988 LMG851974:LMH851988 LWC851974:LWD851988 MFY851974:MFZ851988 MPU851974:MPV851988 MZQ851974:MZR851988 NJM851974:NJN851988 NTI851974:NTJ851988 ODE851974:ODF851988 ONA851974:ONB851988 OWW851974:OWX851988 PGS851974:PGT851988 PQO851974:PQP851988 QAK851974:QAL851988 QKG851974:QKH851988 QUC851974:QUD851988 RDY851974:RDZ851988 RNU851974:RNV851988 RXQ851974:RXR851988 SHM851974:SHN851988 SRI851974:SRJ851988 TBE851974:TBF851988 TLA851974:TLB851988 TUW851974:TUX851988 UES851974:UET851988 UOO851974:UOP851988 UYK851974:UYL851988 VIG851974:VIH851988 VSC851974:VSD851988 WBY851974:WBZ851988 WLU851974:WLV851988 WVQ851974:WVR851988 I917510:J917524 JE917510:JF917524 TA917510:TB917524 ACW917510:ACX917524 AMS917510:AMT917524 AWO917510:AWP917524 BGK917510:BGL917524 BQG917510:BQH917524 CAC917510:CAD917524 CJY917510:CJZ917524 CTU917510:CTV917524 DDQ917510:DDR917524 DNM917510:DNN917524 DXI917510:DXJ917524 EHE917510:EHF917524 ERA917510:ERB917524 FAW917510:FAX917524 FKS917510:FKT917524 FUO917510:FUP917524 GEK917510:GEL917524 GOG917510:GOH917524 GYC917510:GYD917524 HHY917510:HHZ917524 HRU917510:HRV917524 IBQ917510:IBR917524 ILM917510:ILN917524 IVI917510:IVJ917524 JFE917510:JFF917524 JPA917510:JPB917524 JYW917510:JYX917524 KIS917510:KIT917524 KSO917510:KSP917524 LCK917510:LCL917524 LMG917510:LMH917524 LWC917510:LWD917524 MFY917510:MFZ917524 MPU917510:MPV917524 MZQ917510:MZR917524 NJM917510:NJN917524 NTI917510:NTJ917524 ODE917510:ODF917524 ONA917510:ONB917524 OWW917510:OWX917524 PGS917510:PGT917524 PQO917510:PQP917524 QAK917510:QAL917524 QKG917510:QKH917524 QUC917510:QUD917524 RDY917510:RDZ917524 RNU917510:RNV917524 RXQ917510:RXR917524 SHM917510:SHN917524 SRI917510:SRJ917524 TBE917510:TBF917524 TLA917510:TLB917524 TUW917510:TUX917524 UES917510:UET917524 UOO917510:UOP917524 UYK917510:UYL917524 VIG917510:VIH917524 VSC917510:VSD917524 WBY917510:WBZ917524 WLU917510:WLV917524 WVQ917510:WVR917524 I983046:J983060 JE983046:JF983060 TA983046:TB983060 ACW983046:ACX983060 AMS983046:AMT983060 AWO983046:AWP983060 BGK983046:BGL983060 BQG983046:BQH983060 CAC983046:CAD983060 CJY983046:CJZ983060 CTU983046:CTV983060 DDQ983046:DDR983060 DNM983046:DNN983060 DXI983046:DXJ983060 EHE983046:EHF983060 ERA983046:ERB983060 FAW983046:FAX983060 FKS983046:FKT983060 FUO983046:FUP983060 GEK983046:GEL983060 GOG983046:GOH983060 GYC983046:GYD983060 HHY983046:HHZ983060 HRU983046:HRV983060 IBQ983046:IBR983060 ILM983046:ILN983060 IVI983046:IVJ983060 JFE983046:JFF983060 JPA983046:JPB983060 JYW983046:JYX983060 KIS983046:KIT983060 KSO983046:KSP983060 LCK983046:LCL983060 LMG983046:LMH983060 LWC983046:LWD983060 MFY983046:MFZ983060 MPU983046:MPV983060 MZQ983046:MZR983060 NJM983046:NJN983060 NTI983046:NTJ983060 ODE983046:ODF983060 ONA983046:ONB983060 OWW983046:OWX983060 PGS983046:PGT983060 PQO983046:PQP983060 QAK983046:QAL983060 QKG983046:QKH983060 QUC983046:QUD983060 RDY983046:RDZ983060 RNU983046:RNV983060 RXQ983046:RXR983060 SHM983046:SHN983060 SRI983046:SRJ983060 TBE983046:TBF983060 TLA983046:TLB983060 TUW983046:TUX983060 UES983046:UET983060 UOO983046:UOP983060 UYK983046:UYL983060 VIG983046:VIH983060 VSC983046:VSD983060 WBY983046:WBZ983060 WLU983046:WLV983060 WVQ983046:WVR983060 B6:B20 IX6:IX20 ST6:ST20 ACP6:ACP20 AML6:AML20 AWH6:AWH20 BGD6:BGD20 BPZ6:BPZ20 BZV6:BZV20 CJR6:CJR20 CTN6:CTN20 DDJ6:DDJ20 DNF6:DNF20 DXB6:DXB20 EGX6:EGX20 EQT6:EQT20 FAP6:FAP20 FKL6:FKL20 FUH6:FUH20 GED6:GED20 GNZ6:GNZ20 GXV6:GXV20 HHR6:HHR20 HRN6:HRN20 IBJ6:IBJ20 ILF6:ILF20 IVB6:IVB20 JEX6:JEX20 JOT6:JOT20 JYP6:JYP20 KIL6:KIL20 KSH6:KSH20 LCD6:LCD20 LLZ6:LLZ20 LVV6:LVV20 MFR6:MFR20 MPN6:MPN20 MZJ6:MZJ20 NJF6:NJF20 NTB6:NTB20 OCX6:OCX20 OMT6:OMT20 OWP6:OWP20 PGL6:PGL20 PQH6:PQH20 QAD6:QAD20 QJZ6:QJZ20 QTV6:QTV20 RDR6:RDR20 RNN6:RNN20 RXJ6:RXJ20 SHF6:SHF20 SRB6:SRB20 TAX6:TAX20 TKT6:TKT20 TUP6:TUP20 UEL6:UEL20 UOH6:UOH20 UYD6:UYD20 VHZ6:VHZ20 VRV6:VRV20 WBR6:WBR20 WLN6:WLN20 WVJ6:WVJ20 B65542:B65556 IX65542:IX65556 ST65542:ST65556 ACP65542:ACP65556 AML65542:AML65556 AWH65542:AWH65556 BGD65542:BGD65556 BPZ65542:BPZ65556 BZV65542:BZV65556 CJR65542:CJR65556 CTN65542:CTN65556 DDJ65542:DDJ65556 DNF65542:DNF65556 DXB65542:DXB65556 EGX65542:EGX65556 EQT65542:EQT65556 FAP65542:FAP65556 FKL65542:FKL65556 FUH65542:FUH65556 GED65542:GED65556 GNZ65542:GNZ65556 GXV65542:GXV65556 HHR65542:HHR65556 HRN65542:HRN65556 IBJ65542:IBJ65556 ILF65542:ILF65556 IVB65542:IVB65556 JEX65542:JEX65556 JOT65542:JOT65556 JYP65542:JYP65556 KIL65542:KIL65556 KSH65542:KSH65556 LCD65542:LCD65556 LLZ65542:LLZ65556 LVV65542:LVV65556 MFR65542:MFR65556 MPN65542:MPN65556 MZJ65542:MZJ65556 NJF65542:NJF65556 NTB65542:NTB65556 OCX65542:OCX65556 OMT65542:OMT65556 OWP65542:OWP65556 PGL65542:PGL65556 PQH65542:PQH65556 QAD65542:QAD65556 QJZ65542:QJZ65556 QTV65542:QTV65556 RDR65542:RDR65556 RNN65542:RNN65556 RXJ65542:RXJ65556 SHF65542:SHF65556 SRB65542:SRB65556 TAX65542:TAX65556 TKT65542:TKT65556 TUP65542:TUP65556 UEL65542:UEL65556 UOH65542:UOH65556 UYD65542:UYD65556 VHZ65542:VHZ65556 VRV65542:VRV65556 WBR65542:WBR65556 WLN65542:WLN65556 WVJ65542:WVJ65556 B131078:B131092 IX131078:IX131092 ST131078:ST131092 ACP131078:ACP131092 AML131078:AML131092 AWH131078:AWH131092 BGD131078:BGD131092 BPZ131078:BPZ131092 BZV131078:BZV131092 CJR131078:CJR131092 CTN131078:CTN131092 DDJ131078:DDJ131092 DNF131078:DNF131092 DXB131078:DXB131092 EGX131078:EGX131092 EQT131078:EQT131092 FAP131078:FAP131092 FKL131078:FKL131092 FUH131078:FUH131092 GED131078:GED131092 GNZ131078:GNZ131092 GXV131078:GXV131092 HHR131078:HHR131092 HRN131078:HRN131092 IBJ131078:IBJ131092 ILF131078:ILF131092 IVB131078:IVB131092 JEX131078:JEX131092 JOT131078:JOT131092 JYP131078:JYP131092 KIL131078:KIL131092 KSH131078:KSH131092 LCD131078:LCD131092 LLZ131078:LLZ131092 LVV131078:LVV131092 MFR131078:MFR131092 MPN131078:MPN131092 MZJ131078:MZJ131092 NJF131078:NJF131092 NTB131078:NTB131092 OCX131078:OCX131092 OMT131078:OMT131092 OWP131078:OWP131092 PGL131078:PGL131092 PQH131078:PQH131092 QAD131078:QAD131092 QJZ131078:QJZ131092 QTV131078:QTV131092 RDR131078:RDR131092 RNN131078:RNN131092 RXJ131078:RXJ131092 SHF131078:SHF131092 SRB131078:SRB131092 TAX131078:TAX131092 TKT131078:TKT131092 TUP131078:TUP131092 UEL131078:UEL131092 UOH131078:UOH131092 UYD131078:UYD131092 VHZ131078:VHZ131092 VRV131078:VRV131092 WBR131078:WBR131092 WLN131078:WLN131092 WVJ131078:WVJ131092 B196614:B196628 IX196614:IX196628 ST196614:ST196628 ACP196614:ACP196628 AML196614:AML196628 AWH196614:AWH196628 BGD196614:BGD196628 BPZ196614:BPZ196628 BZV196614:BZV196628 CJR196614:CJR196628 CTN196614:CTN196628 DDJ196614:DDJ196628 DNF196614:DNF196628 DXB196614:DXB196628 EGX196614:EGX196628 EQT196614:EQT196628 FAP196614:FAP196628 FKL196614:FKL196628 FUH196614:FUH196628 GED196614:GED196628 GNZ196614:GNZ196628 GXV196614:GXV196628 HHR196614:HHR196628 HRN196614:HRN196628 IBJ196614:IBJ196628 ILF196614:ILF196628 IVB196614:IVB196628 JEX196614:JEX196628 JOT196614:JOT196628 JYP196614:JYP196628 KIL196614:KIL196628 KSH196614:KSH196628 LCD196614:LCD196628 LLZ196614:LLZ196628 LVV196614:LVV196628 MFR196614:MFR196628 MPN196614:MPN196628 MZJ196614:MZJ196628 NJF196614:NJF196628 NTB196614:NTB196628 OCX196614:OCX196628 OMT196614:OMT196628 OWP196614:OWP196628 PGL196614:PGL196628 PQH196614:PQH196628 QAD196614:QAD196628 QJZ196614:QJZ196628 QTV196614:QTV196628 RDR196614:RDR196628 RNN196614:RNN196628 RXJ196614:RXJ196628 SHF196614:SHF196628 SRB196614:SRB196628 TAX196614:TAX196628 TKT196614:TKT196628 TUP196614:TUP196628 UEL196614:UEL196628 UOH196614:UOH196628 UYD196614:UYD196628 VHZ196614:VHZ196628 VRV196614:VRV196628 WBR196614:WBR196628 WLN196614:WLN196628 WVJ196614:WVJ196628 B262150:B262164 IX262150:IX262164 ST262150:ST262164 ACP262150:ACP262164 AML262150:AML262164 AWH262150:AWH262164 BGD262150:BGD262164 BPZ262150:BPZ262164 BZV262150:BZV262164 CJR262150:CJR262164 CTN262150:CTN262164 DDJ262150:DDJ262164 DNF262150:DNF262164 DXB262150:DXB262164 EGX262150:EGX262164 EQT262150:EQT262164 FAP262150:FAP262164 FKL262150:FKL262164 FUH262150:FUH262164 GED262150:GED262164 GNZ262150:GNZ262164 GXV262150:GXV262164 HHR262150:HHR262164 HRN262150:HRN262164 IBJ262150:IBJ262164 ILF262150:ILF262164 IVB262150:IVB262164 JEX262150:JEX262164 JOT262150:JOT262164 JYP262150:JYP262164 KIL262150:KIL262164 KSH262150:KSH262164 LCD262150:LCD262164 LLZ262150:LLZ262164 LVV262150:LVV262164 MFR262150:MFR262164 MPN262150:MPN262164 MZJ262150:MZJ262164 NJF262150:NJF262164 NTB262150:NTB262164 OCX262150:OCX262164 OMT262150:OMT262164 OWP262150:OWP262164 PGL262150:PGL262164 PQH262150:PQH262164 QAD262150:QAD262164 QJZ262150:QJZ262164 QTV262150:QTV262164 RDR262150:RDR262164 RNN262150:RNN262164 RXJ262150:RXJ262164 SHF262150:SHF262164 SRB262150:SRB262164 TAX262150:TAX262164 TKT262150:TKT262164 TUP262150:TUP262164 UEL262150:UEL262164 UOH262150:UOH262164 UYD262150:UYD262164 VHZ262150:VHZ262164 VRV262150:VRV262164 WBR262150:WBR262164 WLN262150:WLN262164 WVJ262150:WVJ262164 B327686:B327700 IX327686:IX327700 ST327686:ST327700 ACP327686:ACP327700 AML327686:AML327700 AWH327686:AWH327700 BGD327686:BGD327700 BPZ327686:BPZ327700 BZV327686:BZV327700 CJR327686:CJR327700 CTN327686:CTN327700 DDJ327686:DDJ327700 DNF327686:DNF327700 DXB327686:DXB327700 EGX327686:EGX327700 EQT327686:EQT327700 FAP327686:FAP327700 FKL327686:FKL327700 FUH327686:FUH327700 GED327686:GED327700 GNZ327686:GNZ327700 GXV327686:GXV327700 HHR327686:HHR327700 HRN327686:HRN327700 IBJ327686:IBJ327700 ILF327686:ILF327700 IVB327686:IVB327700 JEX327686:JEX327700 JOT327686:JOT327700 JYP327686:JYP327700 KIL327686:KIL327700 KSH327686:KSH327700 LCD327686:LCD327700 LLZ327686:LLZ327700 LVV327686:LVV327700 MFR327686:MFR327700 MPN327686:MPN327700 MZJ327686:MZJ327700 NJF327686:NJF327700 NTB327686:NTB327700 OCX327686:OCX327700 OMT327686:OMT327700 OWP327686:OWP327700 PGL327686:PGL327700 PQH327686:PQH327700 QAD327686:QAD327700 QJZ327686:QJZ327700 QTV327686:QTV327700 RDR327686:RDR327700 RNN327686:RNN327700 RXJ327686:RXJ327700 SHF327686:SHF327700 SRB327686:SRB327700 TAX327686:TAX327700 TKT327686:TKT327700 TUP327686:TUP327700 UEL327686:UEL327700 UOH327686:UOH327700 UYD327686:UYD327700 VHZ327686:VHZ327700 VRV327686:VRV327700 WBR327686:WBR327700 WLN327686:WLN327700 WVJ327686:WVJ327700 B393222:B393236 IX393222:IX393236 ST393222:ST393236 ACP393222:ACP393236 AML393222:AML393236 AWH393222:AWH393236 BGD393222:BGD393236 BPZ393222:BPZ393236 BZV393222:BZV393236 CJR393222:CJR393236 CTN393222:CTN393236 DDJ393222:DDJ393236 DNF393222:DNF393236 DXB393222:DXB393236 EGX393222:EGX393236 EQT393222:EQT393236 FAP393222:FAP393236 FKL393222:FKL393236 FUH393222:FUH393236 GED393222:GED393236 GNZ393222:GNZ393236 GXV393222:GXV393236 HHR393222:HHR393236 HRN393222:HRN393236 IBJ393222:IBJ393236 ILF393222:ILF393236 IVB393222:IVB393236 JEX393222:JEX393236 JOT393222:JOT393236 JYP393222:JYP393236 KIL393222:KIL393236 KSH393222:KSH393236 LCD393222:LCD393236 LLZ393222:LLZ393236 LVV393222:LVV393236 MFR393222:MFR393236 MPN393222:MPN393236 MZJ393222:MZJ393236 NJF393222:NJF393236 NTB393222:NTB393236 OCX393222:OCX393236 OMT393222:OMT393236 OWP393222:OWP393236 PGL393222:PGL393236 PQH393222:PQH393236 QAD393222:QAD393236 QJZ393222:QJZ393236 QTV393222:QTV393236 RDR393222:RDR393236 RNN393222:RNN393236 RXJ393222:RXJ393236 SHF393222:SHF393236 SRB393222:SRB393236 TAX393222:TAX393236 TKT393222:TKT393236 TUP393222:TUP393236 UEL393222:UEL393236 UOH393222:UOH393236 UYD393222:UYD393236 VHZ393222:VHZ393236 VRV393222:VRV393236 WBR393222:WBR393236 WLN393222:WLN393236 WVJ393222:WVJ393236 B458758:B458772 IX458758:IX458772 ST458758:ST458772 ACP458758:ACP458772 AML458758:AML458772 AWH458758:AWH458772 BGD458758:BGD458772 BPZ458758:BPZ458772 BZV458758:BZV458772 CJR458758:CJR458772 CTN458758:CTN458772 DDJ458758:DDJ458772 DNF458758:DNF458772 DXB458758:DXB458772 EGX458758:EGX458772 EQT458758:EQT458772 FAP458758:FAP458772 FKL458758:FKL458772 FUH458758:FUH458772 GED458758:GED458772 GNZ458758:GNZ458772 GXV458758:GXV458772 HHR458758:HHR458772 HRN458758:HRN458772 IBJ458758:IBJ458772 ILF458758:ILF458772 IVB458758:IVB458772 JEX458758:JEX458772 JOT458758:JOT458772 JYP458758:JYP458772 KIL458758:KIL458772 KSH458758:KSH458772 LCD458758:LCD458772 LLZ458758:LLZ458772 LVV458758:LVV458772 MFR458758:MFR458772 MPN458758:MPN458772 MZJ458758:MZJ458772 NJF458758:NJF458772 NTB458758:NTB458772 OCX458758:OCX458772 OMT458758:OMT458772 OWP458758:OWP458772 PGL458758:PGL458772 PQH458758:PQH458772 QAD458758:QAD458772 QJZ458758:QJZ458772 QTV458758:QTV458772 RDR458758:RDR458772 RNN458758:RNN458772 RXJ458758:RXJ458772 SHF458758:SHF458772 SRB458758:SRB458772 TAX458758:TAX458772 TKT458758:TKT458772 TUP458758:TUP458772 UEL458758:UEL458772 UOH458758:UOH458772 UYD458758:UYD458772 VHZ458758:VHZ458772 VRV458758:VRV458772 WBR458758:WBR458772 WLN458758:WLN458772 WVJ458758:WVJ458772 B524294:B524308 IX524294:IX524308 ST524294:ST524308 ACP524294:ACP524308 AML524294:AML524308 AWH524294:AWH524308 BGD524294:BGD524308 BPZ524294:BPZ524308 BZV524294:BZV524308 CJR524294:CJR524308 CTN524294:CTN524308 DDJ524294:DDJ524308 DNF524294:DNF524308 DXB524294:DXB524308 EGX524294:EGX524308 EQT524294:EQT524308 FAP524294:FAP524308 FKL524294:FKL524308 FUH524294:FUH524308 GED524294:GED524308 GNZ524294:GNZ524308 GXV524294:GXV524308 HHR524294:HHR524308 HRN524294:HRN524308 IBJ524294:IBJ524308 ILF524294:ILF524308 IVB524294:IVB524308 JEX524294:JEX524308 JOT524294:JOT524308 JYP524294:JYP524308 KIL524294:KIL524308 KSH524294:KSH524308 LCD524294:LCD524308 LLZ524294:LLZ524308 LVV524294:LVV524308 MFR524294:MFR524308 MPN524294:MPN524308 MZJ524294:MZJ524308 NJF524294:NJF524308 NTB524294:NTB524308 OCX524294:OCX524308 OMT524294:OMT524308 OWP524294:OWP524308 PGL524294:PGL524308 PQH524294:PQH524308 QAD524294:QAD524308 QJZ524294:QJZ524308 QTV524294:QTV524308 RDR524294:RDR524308 RNN524294:RNN524308 RXJ524294:RXJ524308 SHF524294:SHF524308 SRB524294:SRB524308 TAX524294:TAX524308 TKT524294:TKT524308 TUP524294:TUP524308 UEL524294:UEL524308 UOH524294:UOH524308 UYD524294:UYD524308 VHZ524294:VHZ524308 VRV524294:VRV524308 WBR524294:WBR524308 WLN524294:WLN524308 WVJ524294:WVJ524308 B589830:B589844 IX589830:IX589844 ST589830:ST589844 ACP589830:ACP589844 AML589830:AML589844 AWH589830:AWH589844 BGD589830:BGD589844 BPZ589830:BPZ589844 BZV589830:BZV589844 CJR589830:CJR589844 CTN589830:CTN589844 DDJ589830:DDJ589844 DNF589830:DNF589844 DXB589830:DXB589844 EGX589830:EGX589844 EQT589830:EQT589844 FAP589830:FAP589844 FKL589830:FKL589844 FUH589830:FUH589844 GED589830:GED589844 GNZ589830:GNZ589844 GXV589830:GXV589844 HHR589830:HHR589844 HRN589830:HRN589844 IBJ589830:IBJ589844 ILF589830:ILF589844 IVB589830:IVB589844 JEX589830:JEX589844 JOT589830:JOT589844 JYP589830:JYP589844 KIL589830:KIL589844 KSH589830:KSH589844 LCD589830:LCD589844 LLZ589830:LLZ589844 LVV589830:LVV589844 MFR589830:MFR589844 MPN589830:MPN589844 MZJ589830:MZJ589844 NJF589830:NJF589844 NTB589830:NTB589844 OCX589830:OCX589844 OMT589830:OMT589844 OWP589830:OWP589844 PGL589830:PGL589844 PQH589830:PQH589844 QAD589830:QAD589844 QJZ589830:QJZ589844 QTV589830:QTV589844 RDR589830:RDR589844 RNN589830:RNN589844 RXJ589830:RXJ589844 SHF589830:SHF589844 SRB589830:SRB589844 TAX589830:TAX589844 TKT589830:TKT589844 TUP589830:TUP589844 UEL589830:UEL589844 UOH589830:UOH589844 UYD589830:UYD589844 VHZ589830:VHZ589844 VRV589830:VRV589844 WBR589830:WBR589844 WLN589830:WLN589844 WVJ589830:WVJ589844 B655366:B655380 IX655366:IX655380 ST655366:ST655380 ACP655366:ACP655380 AML655366:AML655380 AWH655366:AWH655380 BGD655366:BGD655380 BPZ655366:BPZ655380 BZV655366:BZV655380 CJR655366:CJR655380 CTN655366:CTN655380 DDJ655366:DDJ655380 DNF655366:DNF655380 DXB655366:DXB655380 EGX655366:EGX655380 EQT655366:EQT655380 FAP655366:FAP655380 FKL655366:FKL655380 FUH655366:FUH655380 GED655366:GED655380 GNZ655366:GNZ655380 GXV655366:GXV655380 HHR655366:HHR655380 HRN655366:HRN655380 IBJ655366:IBJ655380 ILF655366:ILF655380 IVB655366:IVB655380 JEX655366:JEX655380 JOT655366:JOT655380 JYP655366:JYP655380 KIL655366:KIL655380 KSH655366:KSH655380 LCD655366:LCD655380 LLZ655366:LLZ655380 LVV655366:LVV655380 MFR655366:MFR655380 MPN655366:MPN655380 MZJ655366:MZJ655380 NJF655366:NJF655380 NTB655366:NTB655380 OCX655366:OCX655380 OMT655366:OMT655380 OWP655366:OWP655380 PGL655366:PGL655380 PQH655366:PQH655380 QAD655366:QAD655380 QJZ655366:QJZ655380 QTV655366:QTV655380 RDR655366:RDR655380 RNN655366:RNN655380 RXJ655366:RXJ655380 SHF655366:SHF655380 SRB655366:SRB655380 TAX655366:TAX655380 TKT655366:TKT655380 TUP655366:TUP655380 UEL655366:UEL655380 UOH655366:UOH655380 UYD655366:UYD655380 VHZ655366:VHZ655380 VRV655366:VRV655380 WBR655366:WBR655380 WLN655366:WLN655380 WVJ655366:WVJ655380 B720902:B720916 IX720902:IX720916 ST720902:ST720916 ACP720902:ACP720916 AML720902:AML720916 AWH720902:AWH720916 BGD720902:BGD720916 BPZ720902:BPZ720916 BZV720902:BZV720916 CJR720902:CJR720916 CTN720902:CTN720916 DDJ720902:DDJ720916 DNF720902:DNF720916 DXB720902:DXB720916 EGX720902:EGX720916 EQT720902:EQT720916 FAP720902:FAP720916 FKL720902:FKL720916 FUH720902:FUH720916 GED720902:GED720916 GNZ720902:GNZ720916 GXV720902:GXV720916 HHR720902:HHR720916 HRN720902:HRN720916 IBJ720902:IBJ720916 ILF720902:ILF720916 IVB720902:IVB720916 JEX720902:JEX720916 JOT720902:JOT720916 JYP720902:JYP720916 KIL720902:KIL720916 KSH720902:KSH720916 LCD720902:LCD720916 LLZ720902:LLZ720916 LVV720902:LVV720916 MFR720902:MFR720916 MPN720902:MPN720916 MZJ720902:MZJ720916 NJF720902:NJF720916 NTB720902:NTB720916 OCX720902:OCX720916 OMT720902:OMT720916 OWP720902:OWP720916 PGL720902:PGL720916 PQH720902:PQH720916 QAD720902:QAD720916 QJZ720902:QJZ720916 QTV720902:QTV720916 RDR720902:RDR720916 RNN720902:RNN720916 RXJ720902:RXJ720916 SHF720902:SHF720916 SRB720902:SRB720916 TAX720902:TAX720916 TKT720902:TKT720916 TUP720902:TUP720916 UEL720902:UEL720916 UOH720902:UOH720916 UYD720902:UYD720916 VHZ720902:VHZ720916 VRV720902:VRV720916 WBR720902:WBR720916 WLN720902:WLN720916 WVJ720902:WVJ720916 B786438:B786452 IX786438:IX786452 ST786438:ST786452 ACP786438:ACP786452 AML786438:AML786452 AWH786438:AWH786452 BGD786438:BGD786452 BPZ786438:BPZ786452 BZV786438:BZV786452 CJR786438:CJR786452 CTN786438:CTN786452 DDJ786438:DDJ786452 DNF786438:DNF786452 DXB786438:DXB786452 EGX786438:EGX786452 EQT786438:EQT786452 FAP786438:FAP786452 FKL786438:FKL786452 FUH786438:FUH786452 GED786438:GED786452 GNZ786438:GNZ786452 GXV786438:GXV786452 HHR786438:HHR786452 HRN786438:HRN786452 IBJ786438:IBJ786452 ILF786438:ILF786452 IVB786438:IVB786452 JEX786438:JEX786452 JOT786438:JOT786452 JYP786438:JYP786452 KIL786438:KIL786452 KSH786438:KSH786452 LCD786438:LCD786452 LLZ786438:LLZ786452 LVV786438:LVV786452 MFR786438:MFR786452 MPN786438:MPN786452 MZJ786438:MZJ786452 NJF786438:NJF786452 NTB786438:NTB786452 OCX786438:OCX786452 OMT786438:OMT786452 OWP786438:OWP786452 PGL786438:PGL786452 PQH786438:PQH786452 QAD786438:QAD786452 QJZ786438:QJZ786452 QTV786438:QTV786452 RDR786438:RDR786452 RNN786438:RNN786452 RXJ786438:RXJ786452 SHF786438:SHF786452 SRB786438:SRB786452 TAX786438:TAX786452 TKT786438:TKT786452 TUP786438:TUP786452 UEL786438:UEL786452 UOH786438:UOH786452 UYD786438:UYD786452 VHZ786438:VHZ786452 VRV786438:VRV786452 WBR786438:WBR786452 WLN786438:WLN786452 WVJ786438:WVJ786452 B851974:B851988 IX851974:IX851988 ST851974:ST851988 ACP851974:ACP851988 AML851974:AML851988 AWH851974:AWH851988 BGD851974:BGD851988 BPZ851974:BPZ851988 BZV851974:BZV851988 CJR851974:CJR851988 CTN851974:CTN851988 DDJ851974:DDJ851988 DNF851974:DNF851988 DXB851974:DXB851988 EGX851974:EGX851988 EQT851974:EQT851988 FAP851974:FAP851988 FKL851974:FKL851988 FUH851974:FUH851988 GED851974:GED851988 GNZ851974:GNZ851988 GXV851974:GXV851988 HHR851974:HHR851988 HRN851974:HRN851988 IBJ851974:IBJ851988 ILF851974:ILF851988 IVB851974:IVB851988 JEX851974:JEX851988 JOT851974:JOT851988 JYP851974:JYP851988 KIL851974:KIL851988 KSH851974:KSH851988 LCD851974:LCD851988 LLZ851974:LLZ851988 LVV851974:LVV851988 MFR851974:MFR851988 MPN851974:MPN851988 MZJ851974:MZJ851988 NJF851974:NJF851988 NTB851974:NTB851988 OCX851974:OCX851988 OMT851974:OMT851988 OWP851974:OWP851988 PGL851974:PGL851988 PQH851974:PQH851988 QAD851974:QAD851988 QJZ851974:QJZ851988 QTV851974:QTV851988 RDR851974:RDR851988 RNN851974:RNN851988 RXJ851974:RXJ851988 SHF851974:SHF851988 SRB851974:SRB851988 TAX851974:TAX851988 TKT851974:TKT851988 TUP851974:TUP851988 UEL851974:UEL851988 UOH851974:UOH851988 UYD851974:UYD851988 VHZ851974:VHZ851988 VRV851974:VRV851988 WBR851974:WBR851988 WLN851974:WLN851988 WVJ851974:WVJ851988 B917510:B917524 IX917510:IX917524 ST917510:ST917524 ACP917510:ACP917524 AML917510:AML917524 AWH917510:AWH917524 BGD917510:BGD917524 BPZ917510:BPZ917524 BZV917510:BZV917524 CJR917510:CJR917524 CTN917510:CTN917524 DDJ917510:DDJ917524 DNF917510:DNF917524 DXB917510:DXB917524 EGX917510:EGX917524 EQT917510:EQT917524 FAP917510:FAP917524 FKL917510:FKL917524 FUH917510:FUH917524 GED917510:GED917524 GNZ917510:GNZ917524 GXV917510:GXV917524 HHR917510:HHR917524 HRN917510:HRN917524 IBJ917510:IBJ917524 ILF917510:ILF917524 IVB917510:IVB917524 JEX917510:JEX917524 JOT917510:JOT917524 JYP917510:JYP917524 KIL917510:KIL917524 KSH917510:KSH917524 LCD917510:LCD917524 LLZ917510:LLZ917524 LVV917510:LVV917524 MFR917510:MFR917524 MPN917510:MPN917524 MZJ917510:MZJ917524 NJF917510:NJF917524 NTB917510:NTB917524 OCX917510:OCX917524 OMT917510:OMT917524 OWP917510:OWP917524 PGL917510:PGL917524 PQH917510:PQH917524 QAD917510:QAD917524 QJZ917510:QJZ917524 QTV917510:QTV917524 RDR917510:RDR917524 RNN917510:RNN917524 RXJ917510:RXJ917524 SHF917510:SHF917524 SRB917510:SRB917524 TAX917510:TAX917524 TKT917510:TKT917524 TUP917510:TUP917524 UEL917510:UEL917524 UOH917510:UOH917524 UYD917510:UYD917524 VHZ917510:VHZ917524 VRV917510:VRV917524 WBR917510:WBR917524 WLN917510:WLN917524 WVJ917510:WVJ917524 B983046:B983060 IX983046:IX983060 ST983046:ST983060 ACP983046:ACP983060 AML983046:AML983060 AWH983046:AWH983060 BGD983046:BGD983060 BPZ983046:BPZ983060 BZV983046:BZV983060 CJR983046:CJR983060 CTN983046:CTN983060 DDJ983046:DDJ983060 DNF983046:DNF983060 DXB983046:DXB983060 EGX983046:EGX983060 EQT983046:EQT983060 FAP983046:FAP983060 FKL983046:FKL983060 FUH983046:FUH983060 GED983046:GED983060 GNZ983046:GNZ983060 GXV983046:GXV983060 HHR983046:HHR983060 HRN983046:HRN983060 IBJ983046:IBJ983060 ILF983046:ILF983060 IVB983046:IVB983060 JEX983046:JEX983060 JOT983046:JOT983060 JYP983046:JYP983060 KIL983046:KIL983060 KSH983046:KSH983060 LCD983046:LCD983060 LLZ983046:LLZ983060 LVV983046:LVV983060 MFR983046:MFR983060 MPN983046:MPN983060 MZJ983046:MZJ983060 NJF983046:NJF983060 NTB983046:NTB983060 OCX983046:OCX983060 OMT983046:OMT983060 OWP983046:OWP983060 PGL983046:PGL983060 PQH983046:PQH983060 QAD983046:QAD983060 QJZ983046:QJZ983060 QTV983046:QTV983060 RDR983046:RDR983060 RNN983046:RNN983060 RXJ983046:RXJ983060 SHF983046:SHF983060 SRB983046:SRB983060 TAX983046:TAX983060 TKT983046:TKT983060 TUP983046:TUP983060 UEL983046:UEL983060 UOH983046:UOH983060 UYD983046:UYD983060 VHZ983046:VHZ983060 VRV983046:VRV983060 WBR983046:WBR983060 WLN983046:WLN983060 WVJ983046:WVJ983060 S6:S20 JO6:JO20 TK6:TK20 ADG6:ADG20 ANC6:ANC20 AWY6:AWY20 BGU6:BGU20 BQQ6:BQQ20 CAM6:CAM20 CKI6:CKI20 CUE6:CUE20 DEA6:DEA20 DNW6:DNW20 DXS6:DXS20 EHO6:EHO20 ERK6:ERK20 FBG6:FBG20 FLC6:FLC20 FUY6:FUY20 GEU6:GEU20 GOQ6:GOQ20 GYM6:GYM20 HII6:HII20 HSE6:HSE20 ICA6:ICA20 ILW6:ILW20 IVS6:IVS20 JFO6:JFO20 JPK6:JPK20 JZG6:JZG20 KJC6:KJC20 KSY6:KSY20 LCU6:LCU20 LMQ6:LMQ20 LWM6:LWM20 MGI6:MGI20 MQE6:MQE20 NAA6:NAA20 NJW6:NJW20 NTS6:NTS20 ODO6:ODO20 ONK6:ONK20 OXG6:OXG20 PHC6:PHC20 PQY6:PQY20 QAU6:QAU20 QKQ6:QKQ20 QUM6:QUM20 REI6:REI20 ROE6:ROE20 RYA6:RYA20 SHW6:SHW20 SRS6:SRS20 TBO6:TBO20 TLK6:TLK20 TVG6:TVG20 UFC6:UFC20 UOY6:UOY20 UYU6:UYU20 VIQ6:VIQ20 VSM6:VSM20 WCI6:WCI20 WME6:WME20 WWA6:WWA20 S65542:S65556 JO65542:JO65556 TK65542:TK65556 ADG65542:ADG65556 ANC65542:ANC65556 AWY65542:AWY65556 BGU65542:BGU65556 BQQ65542:BQQ65556 CAM65542:CAM65556 CKI65542:CKI65556 CUE65542:CUE65556 DEA65542:DEA65556 DNW65542:DNW65556 DXS65542:DXS65556 EHO65542:EHO65556 ERK65542:ERK65556 FBG65542:FBG65556 FLC65542:FLC65556 FUY65542:FUY65556 GEU65542:GEU65556 GOQ65542:GOQ65556 GYM65542:GYM65556 HII65542:HII65556 HSE65542:HSE65556 ICA65542:ICA65556 ILW65542:ILW65556 IVS65542:IVS65556 JFO65542:JFO65556 JPK65542:JPK65556 JZG65542:JZG65556 KJC65542:KJC65556 KSY65542:KSY65556 LCU65542:LCU65556 LMQ65542:LMQ65556 LWM65542:LWM65556 MGI65542:MGI65556 MQE65542:MQE65556 NAA65542:NAA65556 NJW65542:NJW65556 NTS65542:NTS65556 ODO65542:ODO65556 ONK65542:ONK65556 OXG65542:OXG65556 PHC65542:PHC65556 PQY65542:PQY65556 QAU65542:QAU65556 QKQ65542:QKQ65556 QUM65542:QUM65556 REI65542:REI65556 ROE65542:ROE65556 RYA65542:RYA65556 SHW65542:SHW65556 SRS65542:SRS65556 TBO65542:TBO65556 TLK65542:TLK65556 TVG65542:TVG65556 UFC65542:UFC65556 UOY65542:UOY65556 UYU65542:UYU65556 VIQ65542:VIQ65556 VSM65542:VSM65556 WCI65542:WCI65556 WME65542:WME65556 WWA65542:WWA65556 S131078:S131092 JO131078:JO131092 TK131078:TK131092 ADG131078:ADG131092 ANC131078:ANC131092 AWY131078:AWY131092 BGU131078:BGU131092 BQQ131078:BQQ131092 CAM131078:CAM131092 CKI131078:CKI131092 CUE131078:CUE131092 DEA131078:DEA131092 DNW131078:DNW131092 DXS131078:DXS131092 EHO131078:EHO131092 ERK131078:ERK131092 FBG131078:FBG131092 FLC131078:FLC131092 FUY131078:FUY131092 GEU131078:GEU131092 GOQ131078:GOQ131092 GYM131078:GYM131092 HII131078:HII131092 HSE131078:HSE131092 ICA131078:ICA131092 ILW131078:ILW131092 IVS131078:IVS131092 JFO131078:JFO131092 JPK131078:JPK131092 JZG131078:JZG131092 KJC131078:KJC131092 KSY131078:KSY131092 LCU131078:LCU131092 LMQ131078:LMQ131092 LWM131078:LWM131092 MGI131078:MGI131092 MQE131078:MQE131092 NAA131078:NAA131092 NJW131078:NJW131092 NTS131078:NTS131092 ODO131078:ODO131092 ONK131078:ONK131092 OXG131078:OXG131092 PHC131078:PHC131092 PQY131078:PQY131092 QAU131078:QAU131092 QKQ131078:QKQ131092 QUM131078:QUM131092 REI131078:REI131092 ROE131078:ROE131092 RYA131078:RYA131092 SHW131078:SHW131092 SRS131078:SRS131092 TBO131078:TBO131092 TLK131078:TLK131092 TVG131078:TVG131092 UFC131078:UFC131092 UOY131078:UOY131092 UYU131078:UYU131092 VIQ131078:VIQ131092 VSM131078:VSM131092 WCI131078:WCI131092 WME131078:WME131092 WWA131078:WWA131092 S196614:S196628 JO196614:JO196628 TK196614:TK196628 ADG196614:ADG196628 ANC196614:ANC196628 AWY196614:AWY196628 BGU196614:BGU196628 BQQ196614:BQQ196628 CAM196614:CAM196628 CKI196614:CKI196628 CUE196614:CUE196628 DEA196614:DEA196628 DNW196614:DNW196628 DXS196614:DXS196628 EHO196614:EHO196628 ERK196614:ERK196628 FBG196614:FBG196628 FLC196614:FLC196628 FUY196614:FUY196628 GEU196614:GEU196628 GOQ196614:GOQ196628 GYM196614:GYM196628 HII196614:HII196628 HSE196614:HSE196628 ICA196614:ICA196628 ILW196614:ILW196628 IVS196614:IVS196628 JFO196614:JFO196628 JPK196614:JPK196628 JZG196614:JZG196628 KJC196614:KJC196628 KSY196614:KSY196628 LCU196614:LCU196628 LMQ196614:LMQ196628 LWM196614:LWM196628 MGI196614:MGI196628 MQE196614:MQE196628 NAA196614:NAA196628 NJW196614:NJW196628 NTS196614:NTS196628 ODO196614:ODO196628 ONK196614:ONK196628 OXG196614:OXG196628 PHC196614:PHC196628 PQY196614:PQY196628 QAU196614:QAU196628 QKQ196614:QKQ196628 QUM196614:QUM196628 REI196614:REI196628 ROE196614:ROE196628 RYA196614:RYA196628 SHW196614:SHW196628 SRS196614:SRS196628 TBO196614:TBO196628 TLK196614:TLK196628 TVG196614:TVG196628 UFC196614:UFC196628 UOY196614:UOY196628 UYU196614:UYU196628 VIQ196614:VIQ196628 VSM196614:VSM196628 WCI196614:WCI196628 WME196614:WME196628 WWA196614:WWA196628 S262150:S262164 JO262150:JO262164 TK262150:TK262164 ADG262150:ADG262164 ANC262150:ANC262164 AWY262150:AWY262164 BGU262150:BGU262164 BQQ262150:BQQ262164 CAM262150:CAM262164 CKI262150:CKI262164 CUE262150:CUE262164 DEA262150:DEA262164 DNW262150:DNW262164 DXS262150:DXS262164 EHO262150:EHO262164 ERK262150:ERK262164 FBG262150:FBG262164 FLC262150:FLC262164 FUY262150:FUY262164 GEU262150:GEU262164 GOQ262150:GOQ262164 GYM262150:GYM262164 HII262150:HII262164 HSE262150:HSE262164 ICA262150:ICA262164 ILW262150:ILW262164 IVS262150:IVS262164 JFO262150:JFO262164 JPK262150:JPK262164 JZG262150:JZG262164 KJC262150:KJC262164 KSY262150:KSY262164 LCU262150:LCU262164 LMQ262150:LMQ262164 LWM262150:LWM262164 MGI262150:MGI262164 MQE262150:MQE262164 NAA262150:NAA262164 NJW262150:NJW262164 NTS262150:NTS262164 ODO262150:ODO262164 ONK262150:ONK262164 OXG262150:OXG262164 PHC262150:PHC262164 PQY262150:PQY262164 QAU262150:QAU262164 QKQ262150:QKQ262164 QUM262150:QUM262164 REI262150:REI262164 ROE262150:ROE262164 RYA262150:RYA262164 SHW262150:SHW262164 SRS262150:SRS262164 TBO262150:TBO262164 TLK262150:TLK262164 TVG262150:TVG262164 UFC262150:UFC262164 UOY262150:UOY262164 UYU262150:UYU262164 VIQ262150:VIQ262164 VSM262150:VSM262164 WCI262150:WCI262164 WME262150:WME262164 WWA262150:WWA262164 S327686:S327700 JO327686:JO327700 TK327686:TK327700 ADG327686:ADG327700 ANC327686:ANC327700 AWY327686:AWY327700 BGU327686:BGU327700 BQQ327686:BQQ327700 CAM327686:CAM327700 CKI327686:CKI327700 CUE327686:CUE327700 DEA327686:DEA327700 DNW327686:DNW327700 DXS327686:DXS327700 EHO327686:EHO327700 ERK327686:ERK327700 FBG327686:FBG327700 FLC327686:FLC327700 FUY327686:FUY327700 GEU327686:GEU327700 GOQ327686:GOQ327700 GYM327686:GYM327700 HII327686:HII327700 HSE327686:HSE327700 ICA327686:ICA327700 ILW327686:ILW327700 IVS327686:IVS327700 JFO327686:JFO327700 JPK327686:JPK327700 JZG327686:JZG327700 KJC327686:KJC327700 KSY327686:KSY327700 LCU327686:LCU327700 LMQ327686:LMQ327700 LWM327686:LWM327700 MGI327686:MGI327700 MQE327686:MQE327700 NAA327686:NAA327700 NJW327686:NJW327700 NTS327686:NTS327700 ODO327686:ODO327700 ONK327686:ONK327700 OXG327686:OXG327700 PHC327686:PHC327700 PQY327686:PQY327700 QAU327686:QAU327700 QKQ327686:QKQ327700 QUM327686:QUM327700 REI327686:REI327700 ROE327686:ROE327700 RYA327686:RYA327700 SHW327686:SHW327700 SRS327686:SRS327700 TBO327686:TBO327700 TLK327686:TLK327700 TVG327686:TVG327700 UFC327686:UFC327700 UOY327686:UOY327700 UYU327686:UYU327700 VIQ327686:VIQ327700 VSM327686:VSM327700 WCI327686:WCI327700 WME327686:WME327700 WWA327686:WWA327700 S393222:S393236 JO393222:JO393236 TK393222:TK393236 ADG393222:ADG393236 ANC393222:ANC393236 AWY393222:AWY393236 BGU393222:BGU393236 BQQ393222:BQQ393236 CAM393222:CAM393236 CKI393222:CKI393236 CUE393222:CUE393236 DEA393222:DEA393236 DNW393222:DNW393236 DXS393222:DXS393236 EHO393222:EHO393236 ERK393222:ERK393236 FBG393222:FBG393236 FLC393222:FLC393236 FUY393222:FUY393236 GEU393222:GEU393236 GOQ393222:GOQ393236 GYM393222:GYM393236 HII393222:HII393236 HSE393222:HSE393236 ICA393222:ICA393236 ILW393222:ILW393236 IVS393222:IVS393236 JFO393222:JFO393236 JPK393222:JPK393236 JZG393222:JZG393236 KJC393222:KJC393236 KSY393222:KSY393236 LCU393222:LCU393236 LMQ393222:LMQ393236 LWM393222:LWM393236 MGI393222:MGI393236 MQE393222:MQE393236 NAA393222:NAA393236 NJW393222:NJW393236 NTS393222:NTS393236 ODO393222:ODO393236 ONK393222:ONK393236 OXG393222:OXG393236 PHC393222:PHC393236 PQY393222:PQY393236 QAU393222:QAU393236 QKQ393222:QKQ393236 QUM393222:QUM393236 REI393222:REI393236 ROE393222:ROE393236 RYA393222:RYA393236 SHW393222:SHW393236 SRS393222:SRS393236 TBO393222:TBO393236 TLK393222:TLK393236 TVG393222:TVG393236 UFC393222:UFC393236 UOY393222:UOY393236 UYU393222:UYU393236 VIQ393222:VIQ393236 VSM393222:VSM393236 WCI393222:WCI393236 WME393222:WME393236 WWA393222:WWA393236 S458758:S458772 JO458758:JO458772 TK458758:TK458772 ADG458758:ADG458772 ANC458758:ANC458772 AWY458758:AWY458772 BGU458758:BGU458772 BQQ458758:BQQ458772 CAM458758:CAM458772 CKI458758:CKI458772 CUE458758:CUE458772 DEA458758:DEA458772 DNW458758:DNW458772 DXS458758:DXS458772 EHO458758:EHO458772 ERK458758:ERK458772 FBG458758:FBG458772 FLC458758:FLC458772 FUY458758:FUY458772 GEU458758:GEU458772 GOQ458758:GOQ458772 GYM458758:GYM458772 HII458758:HII458772 HSE458758:HSE458772 ICA458758:ICA458772 ILW458758:ILW458772 IVS458758:IVS458772 JFO458758:JFO458772 JPK458758:JPK458772 JZG458758:JZG458772 KJC458758:KJC458772 KSY458758:KSY458772 LCU458758:LCU458772 LMQ458758:LMQ458772 LWM458758:LWM458772 MGI458758:MGI458772 MQE458758:MQE458772 NAA458758:NAA458772 NJW458758:NJW458772 NTS458758:NTS458772 ODO458758:ODO458772 ONK458758:ONK458772 OXG458758:OXG458772 PHC458758:PHC458772 PQY458758:PQY458772 QAU458758:QAU458772 QKQ458758:QKQ458772 QUM458758:QUM458772 REI458758:REI458772 ROE458758:ROE458772 RYA458758:RYA458772 SHW458758:SHW458772 SRS458758:SRS458772 TBO458758:TBO458772 TLK458758:TLK458772 TVG458758:TVG458772 UFC458758:UFC458772 UOY458758:UOY458772 UYU458758:UYU458772 VIQ458758:VIQ458772 VSM458758:VSM458772 WCI458758:WCI458772 WME458758:WME458772 WWA458758:WWA458772 S524294:S524308 JO524294:JO524308 TK524294:TK524308 ADG524294:ADG524308 ANC524294:ANC524308 AWY524294:AWY524308 BGU524294:BGU524308 BQQ524294:BQQ524308 CAM524294:CAM524308 CKI524294:CKI524308 CUE524294:CUE524308 DEA524294:DEA524308 DNW524294:DNW524308 DXS524294:DXS524308 EHO524294:EHO524308 ERK524294:ERK524308 FBG524294:FBG524308 FLC524294:FLC524308 FUY524294:FUY524308 GEU524294:GEU524308 GOQ524294:GOQ524308 GYM524294:GYM524308 HII524294:HII524308 HSE524294:HSE524308 ICA524294:ICA524308 ILW524294:ILW524308 IVS524294:IVS524308 JFO524294:JFO524308 JPK524294:JPK524308 JZG524294:JZG524308 KJC524294:KJC524308 KSY524294:KSY524308 LCU524294:LCU524308 LMQ524294:LMQ524308 LWM524294:LWM524308 MGI524294:MGI524308 MQE524294:MQE524308 NAA524294:NAA524308 NJW524294:NJW524308 NTS524294:NTS524308 ODO524294:ODO524308 ONK524294:ONK524308 OXG524294:OXG524308 PHC524294:PHC524308 PQY524294:PQY524308 QAU524294:QAU524308 QKQ524294:QKQ524308 QUM524294:QUM524308 REI524294:REI524308 ROE524294:ROE524308 RYA524294:RYA524308 SHW524294:SHW524308 SRS524294:SRS524308 TBO524294:TBO524308 TLK524294:TLK524308 TVG524294:TVG524308 UFC524294:UFC524308 UOY524294:UOY524308 UYU524294:UYU524308 VIQ524294:VIQ524308 VSM524294:VSM524308 WCI524294:WCI524308 WME524294:WME524308 WWA524294:WWA524308 S589830:S589844 JO589830:JO589844 TK589830:TK589844 ADG589830:ADG589844 ANC589830:ANC589844 AWY589830:AWY589844 BGU589830:BGU589844 BQQ589830:BQQ589844 CAM589830:CAM589844 CKI589830:CKI589844 CUE589830:CUE589844 DEA589830:DEA589844 DNW589830:DNW589844 DXS589830:DXS589844 EHO589830:EHO589844 ERK589830:ERK589844 FBG589830:FBG589844 FLC589830:FLC589844 FUY589830:FUY589844 GEU589830:GEU589844 GOQ589830:GOQ589844 GYM589830:GYM589844 HII589830:HII589844 HSE589830:HSE589844 ICA589830:ICA589844 ILW589830:ILW589844 IVS589830:IVS589844 JFO589830:JFO589844 JPK589830:JPK589844 JZG589830:JZG589844 KJC589830:KJC589844 KSY589830:KSY589844 LCU589830:LCU589844 LMQ589830:LMQ589844 LWM589830:LWM589844 MGI589830:MGI589844 MQE589830:MQE589844 NAA589830:NAA589844 NJW589830:NJW589844 NTS589830:NTS589844 ODO589830:ODO589844 ONK589830:ONK589844 OXG589830:OXG589844 PHC589830:PHC589844 PQY589830:PQY589844 QAU589830:QAU589844 QKQ589830:QKQ589844 QUM589830:QUM589844 REI589830:REI589844 ROE589830:ROE589844 RYA589830:RYA589844 SHW589830:SHW589844 SRS589830:SRS589844 TBO589830:TBO589844 TLK589830:TLK589844 TVG589830:TVG589844 UFC589830:UFC589844 UOY589830:UOY589844 UYU589830:UYU589844 VIQ589830:VIQ589844 VSM589830:VSM589844 WCI589830:WCI589844 WME589830:WME589844 WWA589830:WWA589844 S655366:S655380 JO655366:JO655380 TK655366:TK655380 ADG655366:ADG655380 ANC655366:ANC655380 AWY655366:AWY655380 BGU655366:BGU655380 BQQ655366:BQQ655380 CAM655366:CAM655380 CKI655366:CKI655380 CUE655366:CUE655380 DEA655366:DEA655380 DNW655366:DNW655380 DXS655366:DXS655380 EHO655366:EHO655380 ERK655366:ERK655380 FBG655366:FBG655380 FLC655366:FLC655380 FUY655366:FUY655380 GEU655366:GEU655380 GOQ655366:GOQ655380 GYM655366:GYM655380 HII655366:HII655380 HSE655366:HSE655380 ICA655366:ICA655380 ILW655366:ILW655380 IVS655366:IVS655380 JFO655366:JFO655380 JPK655366:JPK655380 JZG655366:JZG655380 KJC655366:KJC655380 KSY655366:KSY655380 LCU655366:LCU655380 LMQ655366:LMQ655380 LWM655366:LWM655380 MGI655366:MGI655380 MQE655366:MQE655380 NAA655366:NAA655380 NJW655366:NJW655380 NTS655366:NTS655380 ODO655366:ODO655380 ONK655366:ONK655380 OXG655366:OXG655380 PHC655366:PHC655380 PQY655366:PQY655380 QAU655366:QAU655380 QKQ655366:QKQ655380 QUM655366:QUM655380 REI655366:REI655380 ROE655366:ROE655380 RYA655366:RYA655380 SHW655366:SHW655380 SRS655366:SRS655380 TBO655366:TBO655380 TLK655366:TLK655380 TVG655366:TVG655380 UFC655366:UFC655380 UOY655366:UOY655380 UYU655366:UYU655380 VIQ655366:VIQ655380 VSM655366:VSM655380 WCI655366:WCI655380 WME655366:WME655380 WWA655366:WWA655380 S720902:S720916 JO720902:JO720916 TK720902:TK720916 ADG720902:ADG720916 ANC720902:ANC720916 AWY720902:AWY720916 BGU720902:BGU720916 BQQ720902:BQQ720916 CAM720902:CAM720916 CKI720902:CKI720916 CUE720902:CUE720916 DEA720902:DEA720916 DNW720902:DNW720916 DXS720902:DXS720916 EHO720902:EHO720916 ERK720902:ERK720916 FBG720902:FBG720916 FLC720902:FLC720916 FUY720902:FUY720916 GEU720902:GEU720916 GOQ720902:GOQ720916 GYM720902:GYM720916 HII720902:HII720916 HSE720902:HSE720916 ICA720902:ICA720916 ILW720902:ILW720916 IVS720902:IVS720916 JFO720902:JFO720916 JPK720902:JPK720916 JZG720902:JZG720916 KJC720902:KJC720916 KSY720902:KSY720916 LCU720902:LCU720916 LMQ720902:LMQ720916 LWM720902:LWM720916 MGI720902:MGI720916 MQE720902:MQE720916 NAA720902:NAA720916 NJW720902:NJW720916 NTS720902:NTS720916 ODO720902:ODO720916 ONK720902:ONK720916 OXG720902:OXG720916 PHC720902:PHC720916 PQY720902:PQY720916 QAU720902:QAU720916 QKQ720902:QKQ720916 QUM720902:QUM720916 REI720902:REI720916 ROE720902:ROE720916 RYA720902:RYA720916 SHW720902:SHW720916 SRS720902:SRS720916 TBO720902:TBO720916 TLK720902:TLK720916 TVG720902:TVG720916 UFC720902:UFC720916 UOY720902:UOY720916 UYU720902:UYU720916 VIQ720902:VIQ720916 VSM720902:VSM720916 WCI720902:WCI720916 WME720902:WME720916 WWA720902:WWA720916 S786438:S786452 JO786438:JO786452 TK786438:TK786452 ADG786438:ADG786452 ANC786438:ANC786452 AWY786438:AWY786452 BGU786438:BGU786452 BQQ786438:BQQ786452 CAM786438:CAM786452 CKI786438:CKI786452 CUE786438:CUE786452 DEA786438:DEA786452 DNW786438:DNW786452 DXS786438:DXS786452 EHO786438:EHO786452 ERK786438:ERK786452 FBG786438:FBG786452 FLC786438:FLC786452 FUY786438:FUY786452 GEU786438:GEU786452 GOQ786438:GOQ786452 GYM786438:GYM786452 HII786438:HII786452 HSE786438:HSE786452 ICA786438:ICA786452 ILW786438:ILW786452 IVS786438:IVS786452 JFO786438:JFO786452 JPK786438:JPK786452 JZG786438:JZG786452 KJC786438:KJC786452 KSY786438:KSY786452 LCU786438:LCU786452 LMQ786438:LMQ786452 LWM786438:LWM786452 MGI786438:MGI786452 MQE786438:MQE786452 NAA786438:NAA786452 NJW786438:NJW786452 NTS786438:NTS786452 ODO786438:ODO786452 ONK786438:ONK786452 OXG786438:OXG786452 PHC786438:PHC786452 PQY786438:PQY786452 QAU786438:QAU786452 QKQ786438:QKQ786452 QUM786438:QUM786452 REI786438:REI786452 ROE786438:ROE786452 RYA786438:RYA786452 SHW786438:SHW786452 SRS786438:SRS786452 TBO786438:TBO786452 TLK786438:TLK786452 TVG786438:TVG786452 UFC786438:UFC786452 UOY786438:UOY786452 UYU786438:UYU786452 VIQ786438:VIQ786452 VSM786438:VSM786452 WCI786438:WCI786452 WME786438:WME786452 WWA786438:WWA786452 S851974:S851988 JO851974:JO851988 TK851974:TK851988 ADG851974:ADG851988 ANC851974:ANC851988 AWY851974:AWY851988 BGU851974:BGU851988 BQQ851974:BQQ851988 CAM851974:CAM851988 CKI851974:CKI851988 CUE851974:CUE851988 DEA851974:DEA851988 DNW851974:DNW851988 DXS851974:DXS851988 EHO851974:EHO851988 ERK851974:ERK851988 FBG851974:FBG851988 FLC851974:FLC851988 FUY851974:FUY851988 GEU851974:GEU851988 GOQ851974:GOQ851988 GYM851974:GYM851988 HII851974:HII851988 HSE851974:HSE851988 ICA851974:ICA851988 ILW851974:ILW851988 IVS851974:IVS851988 JFO851974:JFO851988 JPK851974:JPK851988 JZG851974:JZG851988 KJC851974:KJC851988 KSY851974:KSY851988 LCU851974:LCU851988 LMQ851974:LMQ851988 LWM851974:LWM851988 MGI851974:MGI851988 MQE851974:MQE851988 NAA851974:NAA851988 NJW851974:NJW851988 NTS851974:NTS851988 ODO851974:ODO851988 ONK851974:ONK851988 OXG851974:OXG851988 PHC851974:PHC851988 PQY851974:PQY851988 QAU851974:QAU851988 QKQ851974:QKQ851988 QUM851974:QUM851988 REI851974:REI851988 ROE851974:ROE851988 RYA851974:RYA851988 SHW851974:SHW851988 SRS851974:SRS851988 TBO851974:TBO851988 TLK851974:TLK851988 TVG851974:TVG851988 UFC851974:UFC851988 UOY851974:UOY851988 UYU851974:UYU851988 VIQ851974:VIQ851988 VSM851974:VSM851988 WCI851974:WCI851988 WME851974:WME851988 WWA851974:WWA851988 S917510:S917524 JO917510:JO917524 TK917510:TK917524 ADG917510:ADG917524 ANC917510:ANC917524 AWY917510:AWY917524 BGU917510:BGU917524 BQQ917510:BQQ917524 CAM917510:CAM917524 CKI917510:CKI917524 CUE917510:CUE917524 DEA917510:DEA917524 DNW917510:DNW917524 DXS917510:DXS917524 EHO917510:EHO917524 ERK917510:ERK917524 FBG917510:FBG917524 FLC917510:FLC917524 FUY917510:FUY917524 GEU917510:GEU917524 GOQ917510:GOQ917524 GYM917510:GYM917524 HII917510:HII917524 HSE917510:HSE917524 ICA917510:ICA917524 ILW917510:ILW917524 IVS917510:IVS917524 JFO917510:JFO917524 JPK917510:JPK917524 JZG917510:JZG917524 KJC917510:KJC917524 KSY917510:KSY917524 LCU917510:LCU917524 LMQ917510:LMQ917524 LWM917510:LWM917524 MGI917510:MGI917524 MQE917510:MQE917524 NAA917510:NAA917524 NJW917510:NJW917524 NTS917510:NTS917524 ODO917510:ODO917524 ONK917510:ONK917524 OXG917510:OXG917524 PHC917510:PHC917524 PQY917510:PQY917524 QAU917510:QAU917524 QKQ917510:QKQ917524 QUM917510:QUM917524 REI917510:REI917524 ROE917510:ROE917524 RYA917510:RYA917524 SHW917510:SHW917524 SRS917510:SRS917524 TBO917510:TBO917524 TLK917510:TLK917524 TVG917510:TVG917524 UFC917510:UFC917524 UOY917510:UOY917524 UYU917510:UYU917524 VIQ917510:VIQ917524 VSM917510:VSM917524 WCI917510:WCI917524 WME917510:WME917524 WWA917510:WWA917524 S983046:S983060 JO983046:JO983060 TK983046:TK983060 ADG983046:ADG983060 ANC983046:ANC983060 AWY983046:AWY983060 BGU983046:BGU983060 BQQ983046:BQQ983060 CAM983046:CAM983060 CKI983046:CKI983060 CUE983046:CUE983060 DEA983046:DEA983060 DNW983046:DNW983060 DXS983046:DXS983060 EHO983046:EHO983060 ERK983046:ERK983060 FBG983046:FBG983060 FLC983046:FLC983060 FUY983046:FUY983060 GEU983046:GEU983060 GOQ983046:GOQ983060 GYM983046:GYM983060 HII983046:HII983060 HSE983046:HSE983060 ICA983046:ICA983060 ILW983046:ILW983060 IVS983046:IVS983060 JFO983046:JFO983060 JPK983046:JPK983060 JZG983046:JZG983060 KJC983046:KJC983060 KSY983046:KSY983060 LCU983046:LCU983060 LMQ983046:LMQ983060 LWM983046:LWM983060 MGI983046:MGI983060 MQE983046:MQE983060 NAA983046:NAA983060 NJW983046:NJW983060 NTS983046:NTS983060 ODO983046:ODO983060 ONK983046:ONK983060 OXG983046:OXG983060 PHC983046:PHC983060 PQY983046:PQY983060 QAU983046:QAU983060 QKQ983046:QKQ983060 QUM983046:QUM983060 REI983046:REI983060 ROE983046:ROE983060 RYA983046:RYA983060 SHW983046:SHW983060 SRS983046:SRS983060 TBO983046:TBO983060 TLK983046:TLK983060 TVG983046:TVG983060 UFC983046:UFC983060 UOY983046:UOY983060 UYU983046:UYU983060 VIQ983046:VIQ983060 VSM983046:VSM983060 WCI983046:WCI983060 WME983046:WME983060 WWA983046:WWA983060 Q6:Q20 JM6:JM20 TI6:TI20 ADE6:ADE20 ANA6:ANA20 AWW6:AWW20 BGS6:BGS20 BQO6:BQO20 CAK6:CAK20 CKG6:CKG20 CUC6:CUC20 DDY6:DDY20 DNU6:DNU20 DXQ6:DXQ20 EHM6:EHM20 ERI6:ERI20 FBE6:FBE20 FLA6:FLA20 FUW6:FUW20 GES6:GES20 GOO6:GOO20 GYK6:GYK20 HIG6:HIG20 HSC6:HSC20 IBY6:IBY20 ILU6:ILU20 IVQ6:IVQ20 JFM6:JFM20 JPI6:JPI20 JZE6:JZE20 KJA6:KJA20 KSW6:KSW20 LCS6:LCS20 LMO6:LMO20 LWK6:LWK20 MGG6:MGG20 MQC6:MQC20 MZY6:MZY20 NJU6:NJU20 NTQ6:NTQ20 ODM6:ODM20 ONI6:ONI20 OXE6:OXE20 PHA6:PHA20 PQW6:PQW20 QAS6:QAS20 QKO6:QKO20 QUK6:QUK20 REG6:REG20 ROC6:ROC20 RXY6:RXY20 SHU6:SHU20 SRQ6:SRQ20 TBM6:TBM20 TLI6:TLI20 TVE6:TVE20 UFA6:UFA20 UOW6:UOW20 UYS6:UYS20 VIO6:VIO20 VSK6:VSK20 WCG6:WCG20 WMC6:WMC20 WVY6:WVY20 Q65542:Q65556 JM65542:JM65556 TI65542:TI65556 ADE65542:ADE65556 ANA65542:ANA65556 AWW65542:AWW65556 BGS65542:BGS65556 BQO65542:BQO65556 CAK65542:CAK65556 CKG65542:CKG65556 CUC65542:CUC65556 DDY65542:DDY65556 DNU65542:DNU65556 DXQ65542:DXQ65556 EHM65542:EHM65556 ERI65542:ERI65556 FBE65542:FBE65556 FLA65542:FLA65556 FUW65542:FUW65556 GES65542:GES65556 GOO65542:GOO65556 GYK65542:GYK65556 HIG65542:HIG65556 HSC65542:HSC65556 IBY65542:IBY65556 ILU65542:ILU65556 IVQ65542:IVQ65556 JFM65542:JFM65556 JPI65542:JPI65556 JZE65542:JZE65556 KJA65542:KJA65556 KSW65542:KSW65556 LCS65542:LCS65556 LMO65542:LMO65556 LWK65542:LWK65556 MGG65542:MGG65556 MQC65542:MQC65556 MZY65542:MZY65556 NJU65542:NJU65556 NTQ65542:NTQ65556 ODM65542:ODM65556 ONI65542:ONI65556 OXE65542:OXE65556 PHA65542:PHA65556 PQW65542:PQW65556 QAS65542:QAS65556 QKO65542:QKO65556 QUK65542:QUK65556 REG65542:REG65556 ROC65542:ROC65556 RXY65542:RXY65556 SHU65542:SHU65556 SRQ65542:SRQ65556 TBM65542:TBM65556 TLI65542:TLI65556 TVE65542:TVE65556 UFA65542:UFA65556 UOW65542:UOW65556 UYS65542:UYS65556 VIO65542:VIO65556 VSK65542:VSK65556 WCG65542:WCG65556 WMC65542:WMC65556 WVY65542:WVY65556 Q131078:Q131092 JM131078:JM131092 TI131078:TI131092 ADE131078:ADE131092 ANA131078:ANA131092 AWW131078:AWW131092 BGS131078:BGS131092 BQO131078:BQO131092 CAK131078:CAK131092 CKG131078:CKG131092 CUC131078:CUC131092 DDY131078:DDY131092 DNU131078:DNU131092 DXQ131078:DXQ131092 EHM131078:EHM131092 ERI131078:ERI131092 FBE131078:FBE131092 FLA131078:FLA131092 FUW131078:FUW131092 GES131078:GES131092 GOO131078:GOO131092 GYK131078:GYK131092 HIG131078:HIG131092 HSC131078:HSC131092 IBY131078:IBY131092 ILU131078:ILU131092 IVQ131078:IVQ131092 JFM131078:JFM131092 JPI131078:JPI131092 JZE131078:JZE131092 KJA131078:KJA131092 KSW131078:KSW131092 LCS131078:LCS131092 LMO131078:LMO131092 LWK131078:LWK131092 MGG131078:MGG131092 MQC131078:MQC131092 MZY131078:MZY131092 NJU131078:NJU131092 NTQ131078:NTQ131092 ODM131078:ODM131092 ONI131078:ONI131092 OXE131078:OXE131092 PHA131078:PHA131092 PQW131078:PQW131092 QAS131078:QAS131092 QKO131078:QKO131092 QUK131078:QUK131092 REG131078:REG131092 ROC131078:ROC131092 RXY131078:RXY131092 SHU131078:SHU131092 SRQ131078:SRQ131092 TBM131078:TBM131092 TLI131078:TLI131092 TVE131078:TVE131092 UFA131078:UFA131092 UOW131078:UOW131092 UYS131078:UYS131092 VIO131078:VIO131092 VSK131078:VSK131092 WCG131078:WCG131092 WMC131078:WMC131092 WVY131078:WVY131092 Q196614:Q196628 JM196614:JM196628 TI196614:TI196628 ADE196614:ADE196628 ANA196614:ANA196628 AWW196614:AWW196628 BGS196614:BGS196628 BQO196614:BQO196628 CAK196614:CAK196628 CKG196614:CKG196628 CUC196614:CUC196628 DDY196614:DDY196628 DNU196614:DNU196628 DXQ196614:DXQ196628 EHM196614:EHM196628 ERI196614:ERI196628 FBE196614:FBE196628 FLA196614:FLA196628 FUW196614:FUW196628 GES196614:GES196628 GOO196614:GOO196628 GYK196614:GYK196628 HIG196614:HIG196628 HSC196614:HSC196628 IBY196614:IBY196628 ILU196614:ILU196628 IVQ196614:IVQ196628 JFM196614:JFM196628 JPI196614:JPI196628 JZE196614:JZE196628 KJA196614:KJA196628 KSW196614:KSW196628 LCS196614:LCS196628 LMO196614:LMO196628 LWK196614:LWK196628 MGG196614:MGG196628 MQC196614:MQC196628 MZY196614:MZY196628 NJU196614:NJU196628 NTQ196614:NTQ196628 ODM196614:ODM196628 ONI196614:ONI196628 OXE196614:OXE196628 PHA196614:PHA196628 PQW196614:PQW196628 QAS196614:QAS196628 QKO196614:QKO196628 QUK196614:QUK196628 REG196614:REG196628 ROC196614:ROC196628 RXY196614:RXY196628 SHU196614:SHU196628 SRQ196614:SRQ196628 TBM196614:TBM196628 TLI196614:TLI196628 TVE196614:TVE196628 UFA196614:UFA196628 UOW196614:UOW196628 UYS196614:UYS196628 VIO196614:VIO196628 VSK196614:VSK196628 WCG196614:WCG196628 WMC196614:WMC196628 WVY196614:WVY196628 Q262150:Q262164 JM262150:JM262164 TI262150:TI262164 ADE262150:ADE262164 ANA262150:ANA262164 AWW262150:AWW262164 BGS262150:BGS262164 BQO262150:BQO262164 CAK262150:CAK262164 CKG262150:CKG262164 CUC262150:CUC262164 DDY262150:DDY262164 DNU262150:DNU262164 DXQ262150:DXQ262164 EHM262150:EHM262164 ERI262150:ERI262164 FBE262150:FBE262164 FLA262150:FLA262164 FUW262150:FUW262164 GES262150:GES262164 GOO262150:GOO262164 GYK262150:GYK262164 HIG262150:HIG262164 HSC262150:HSC262164 IBY262150:IBY262164 ILU262150:ILU262164 IVQ262150:IVQ262164 JFM262150:JFM262164 JPI262150:JPI262164 JZE262150:JZE262164 KJA262150:KJA262164 KSW262150:KSW262164 LCS262150:LCS262164 LMO262150:LMO262164 LWK262150:LWK262164 MGG262150:MGG262164 MQC262150:MQC262164 MZY262150:MZY262164 NJU262150:NJU262164 NTQ262150:NTQ262164 ODM262150:ODM262164 ONI262150:ONI262164 OXE262150:OXE262164 PHA262150:PHA262164 PQW262150:PQW262164 QAS262150:QAS262164 QKO262150:QKO262164 QUK262150:QUK262164 REG262150:REG262164 ROC262150:ROC262164 RXY262150:RXY262164 SHU262150:SHU262164 SRQ262150:SRQ262164 TBM262150:TBM262164 TLI262150:TLI262164 TVE262150:TVE262164 UFA262150:UFA262164 UOW262150:UOW262164 UYS262150:UYS262164 VIO262150:VIO262164 VSK262150:VSK262164 WCG262150:WCG262164 WMC262150:WMC262164 WVY262150:WVY262164 Q327686:Q327700 JM327686:JM327700 TI327686:TI327700 ADE327686:ADE327700 ANA327686:ANA327700 AWW327686:AWW327700 BGS327686:BGS327700 BQO327686:BQO327700 CAK327686:CAK327700 CKG327686:CKG327700 CUC327686:CUC327700 DDY327686:DDY327700 DNU327686:DNU327700 DXQ327686:DXQ327700 EHM327686:EHM327700 ERI327686:ERI327700 FBE327686:FBE327700 FLA327686:FLA327700 FUW327686:FUW327700 GES327686:GES327700 GOO327686:GOO327700 GYK327686:GYK327700 HIG327686:HIG327700 HSC327686:HSC327700 IBY327686:IBY327700 ILU327686:ILU327700 IVQ327686:IVQ327700 JFM327686:JFM327700 JPI327686:JPI327700 JZE327686:JZE327700 KJA327686:KJA327700 KSW327686:KSW327700 LCS327686:LCS327700 LMO327686:LMO327700 LWK327686:LWK327700 MGG327686:MGG327700 MQC327686:MQC327700 MZY327686:MZY327700 NJU327686:NJU327700 NTQ327686:NTQ327700 ODM327686:ODM327700 ONI327686:ONI327700 OXE327686:OXE327700 PHA327686:PHA327700 PQW327686:PQW327700 QAS327686:QAS327700 QKO327686:QKO327700 QUK327686:QUK327700 REG327686:REG327700 ROC327686:ROC327700 RXY327686:RXY327700 SHU327686:SHU327700 SRQ327686:SRQ327700 TBM327686:TBM327700 TLI327686:TLI327700 TVE327686:TVE327700 UFA327686:UFA327700 UOW327686:UOW327700 UYS327686:UYS327700 VIO327686:VIO327700 VSK327686:VSK327700 WCG327686:WCG327700 WMC327686:WMC327700 WVY327686:WVY327700 Q393222:Q393236 JM393222:JM393236 TI393222:TI393236 ADE393222:ADE393236 ANA393222:ANA393236 AWW393222:AWW393236 BGS393222:BGS393236 BQO393222:BQO393236 CAK393222:CAK393236 CKG393222:CKG393236 CUC393222:CUC393236 DDY393222:DDY393236 DNU393222:DNU393236 DXQ393222:DXQ393236 EHM393222:EHM393236 ERI393222:ERI393236 FBE393222:FBE393236 FLA393222:FLA393236 FUW393222:FUW393236 GES393222:GES393236 GOO393222:GOO393236 GYK393222:GYK393236 HIG393222:HIG393236 HSC393222:HSC393236 IBY393222:IBY393236 ILU393222:ILU393236 IVQ393222:IVQ393236 JFM393222:JFM393236 JPI393222:JPI393236 JZE393222:JZE393236 KJA393222:KJA393236 KSW393222:KSW393236 LCS393222:LCS393236 LMO393222:LMO393236 LWK393222:LWK393236 MGG393222:MGG393236 MQC393222:MQC393236 MZY393222:MZY393236 NJU393222:NJU393236 NTQ393222:NTQ393236 ODM393222:ODM393236 ONI393222:ONI393236 OXE393222:OXE393236 PHA393222:PHA393236 PQW393222:PQW393236 QAS393222:QAS393236 QKO393222:QKO393236 QUK393222:QUK393236 REG393222:REG393236 ROC393222:ROC393236 RXY393222:RXY393236 SHU393222:SHU393236 SRQ393222:SRQ393236 TBM393222:TBM393236 TLI393222:TLI393236 TVE393222:TVE393236 UFA393222:UFA393236 UOW393222:UOW393236 UYS393222:UYS393236 VIO393222:VIO393236 VSK393222:VSK393236 WCG393222:WCG393236 WMC393222:WMC393236 WVY393222:WVY393236 Q458758:Q458772 JM458758:JM458772 TI458758:TI458772 ADE458758:ADE458772 ANA458758:ANA458772 AWW458758:AWW458772 BGS458758:BGS458772 BQO458758:BQO458772 CAK458758:CAK458772 CKG458758:CKG458772 CUC458758:CUC458772 DDY458758:DDY458772 DNU458758:DNU458772 DXQ458758:DXQ458772 EHM458758:EHM458772 ERI458758:ERI458772 FBE458758:FBE458772 FLA458758:FLA458772 FUW458758:FUW458772 GES458758:GES458772 GOO458758:GOO458772 GYK458758:GYK458772 HIG458758:HIG458772 HSC458758:HSC458772 IBY458758:IBY458772 ILU458758:ILU458772 IVQ458758:IVQ458772 JFM458758:JFM458772 JPI458758:JPI458772 JZE458758:JZE458772 KJA458758:KJA458772 KSW458758:KSW458772 LCS458758:LCS458772 LMO458758:LMO458772 LWK458758:LWK458772 MGG458758:MGG458772 MQC458758:MQC458772 MZY458758:MZY458772 NJU458758:NJU458772 NTQ458758:NTQ458772 ODM458758:ODM458772 ONI458758:ONI458772 OXE458758:OXE458772 PHA458758:PHA458772 PQW458758:PQW458772 QAS458758:QAS458772 QKO458758:QKO458772 QUK458758:QUK458772 REG458758:REG458772 ROC458758:ROC458772 RXY458758:RXY458772 SHU458758:SHU458772 SRQ458758:SRQ458772 TBM458758:TBM458772 TLI458758:TLI458772 TVE458758:TVE458772 UFA458758:UFA458772 UOW458758:UOW458772 UYS458758:UYS458772 VIO458758:VIO458772 VSK458758:VSK458772 WCG458758:WCG458772 WMC458758:WMC458772 WVY458758:WVY458772 Q524294:Q524308 JM524294:JM524308 TI524294:TI524308 ADE524294:ADE524308 ANA524294:ANA524308 AWW524294:AWW524308 BGS524294:BGS524308 BQO524294:BQO524308 CAK524294:CAK524308 CKG524294:CKG524308 CUC524294:CUC524308 DDY524294:DDY524308 DNU524294:DNU524308 DXQ524294:DXQ524308 EHM524294:EHM524308 ERI524294:ERI524308 FBE524294:FBE524308 FLA524294:FLA524308 FUW524294:FUW524308 GES524294:GES524308 GOO524294:GOO524308 GYK524294:GYK524308 HIG524294:HIG524308 HSC524294:HSC524308 IBY524294:IBY524308 ILU524294:ILU524308 IVQ524294:IVQ524308 JFM524294:JFM524308 JPI524294:JPI524308 JZE524294:JZE524308 KJA524294:KJA524308 KSW524294:KSW524308 LCS524294:LCS524308 LMO524294:LMO524308 LWK524294:LWK524308 MGG524294:MGG524308 MQC524294:MQC524308 MZY524294:MZY524308 NJU524294:NJU524308 NTQ524294:NTQ524308 ODM524294:ODM524308 ONI524294:ONI524308 OXE524294:OXE524308 PHA524294:PHA524308 PQW524294:PQW524308 QAS524294:QAS524308 QKO524294:QKO524308 QUK524294:QUK524308 REG524294:REG524308 ROC524294:ROC524308 RXY524294:RXY524308 SHU524294:SHU524308 SRQ524294:SRQ524308 TBM524294:TBM524308 TLI524294:TLI524308 TVE524294:TVE524308 UFA524294:UFA524308 UOW524294:UOW524308 UYS524294:UYS524308 VIO524294:VIO524308 VSK524294:VSK524308 WCG524294:WCG524308 WMC524294:WMC524308 WVY524294:WVY524308 Q589830:Q589844 JM589830:JM589844 TI589830:TI589844 ADE589830:ADE589844 ANA589830:ANA589844 AWW589830:AWW589844 BGS589830:BGS589844 BQO589830:BQO589844 CAK589830:CAK589844 CKG589830:CKG589844 CUC589830:CUC589844 DDY589830:DDY589844 DNU589830:DNU589844 DXQ589830:DXQ589844 EHM589830:EHM589844 ERI589830:ERI589844 FBE589830:FBE589844 FLA589830:FLA589844 FUW589830:FUW589844 GES589830:GES589844 GOO589830:GOO589844 GYK589830:GYK589844 HIG589830:HIG589844 HSC589830:HSC589844 IBY589830:IBY589844 ILU589830:ILU589844 IVQ589830:IVQ589844 JFM589830:JFM589844 JPI589830:JPI589844 JZE589830:JZE589844 KJA589830:KJA589844 KSW589830:KSW589844 LCS589830:LCS589844 LMO589830:LMO589844 LWK589830:LWK589844 MGG589830:MGG589844 MQC589830:MQC589844 MZY589830:MZY589844 NJU589830:NJU589844 NTQ589830:NTQ589844 ODM589830:ODM589844 ONI589830:ONI589844 OXE589830:OXE589844 PHA589830:PHA589844 PQW589830:PQW589844 QAS589830:QAS589844 QKO589830:QKO589844 QUK589830:QUK589844 REG589830:REG589844 ROC589830:ROC589844 RXY589830:RXY589844 SHU589830:SHU589844 SRQ589830:SRQ589844 TBM589830:TBM589844 TLI589830:TLI589844 TVE589830:TVE589844 UFA589830:UFA589844 UOW589830:UOW589844 UYS589830:UYS589844 VIO589830:VIO589844 VSK589830:VSK589844 WCG589830:WCG589844 WMC589830:WMC589844 WVY589830:WVY589844 Q655366:Q655380 JM655366:JM655380 TI655366:TI655380 ADE655366:ADE655380 ANA655366:ANA655380 AWW655366:AWW655380 BGS655366:BGS655380 BQO655366:BQO655380 CAK655366:CAK655380 CKG655366:CKG655380 CUC655366:CUC655380 DDY655366:DDY655380 DNU655366:DNU655380 DXQ655366:DXQ655380 EHM655366:EHM655380 ERI655366:ERI655380 FBE655366:FBE655380 FLA655366:FLA655380 FUW655366:FUW655380 GES655366:GES655380 GOO655366:GOO655380 GYK655366:GYK655380 HIG655366:HIG655380 HSC655366:HSC655380 IBY655366:IBY655380 ILU655366:ILU655380 IVQ655366:IVQ655380 JFM655366:JFM655380 JPI655366:JPI655380 JZE655366:JZE655380 KJA655366:KJA655380 KSW655366:KSW655380 LCS655366:LCS655380 LMO655366:LMO655380 LWK655366:LWK655380 MGG655366:MGG655380 MQC655366:MQC655380 MZY655366:MZY655380 NJU655366:NJU655380 NTQ655366:NTQ655380 ODM655366:ODM655380 ONI655366:ONI655380 OXE655366:OXE655380 PHA655366:PHA655380 PQW655366:PQW655380 QAS655366:QAS655380 QKO655366:QKO655380 QUK655366:QUK655380 REG655366:REG655380 ROC655366:ROC655380 RXY655366:RXY655380 SHU655366:SHU655380 SRQ655366:SRQ655380 TBM655366:TBM655380 TLI655366:TLI655380 TVE655366:TVE655380 UFA655366:UFA655380 UOW655366:UOW655380 UYS655366:UYS655380 VIO655366:VIO655380 VSK655366:VSK655380 WCG655366:WCG655380 WMC655366:WMC655380 WVY655366:WVY655380 Q720902:Q720916 JM720902:JM720916 TI720902:TI720916 ADE720902:ADE720916 ANA720902:ANA720916 AWW720902:AWW720916 BGS720902:BGS720916 BQO720902:BQO720916 CAK720902:CAK720916 CKG720902:CKG720916 CUC720902:CUC720916 DDY720902:DDY720916 DNU720902:DNU720916 DXQ720902:DXQ720916 EHM720902:EHM720916 ERI720902:ERI720916 FBE720902:FBE720916 FLA720902:FLA720916 FUW720902:FUW720916 GES720902:GES720916 GOO720902:GOO720916 GYK720902:GYK720916 HIG720902:HIG720916 HSC720902:HSC720916 IBY720902:IBY720916 ILU720902:ILU720916 IVQ720902:IVQ720916 JFM720902:JFM720916 JPI720902:JPI720916 JZE720902:JZE720916 KJA720902:KJA720916 KSW720902:KSW720916 LCS720902:LCS720916 LMO720902:LMO720916 LWK720902:LWK720916 MGG720902:MGG720916 MQC720902:MQC720916 MZY720902:MZY720916 NJU720902:NJU720916 NTQ720902:NTQ720916 ODM720902:ODM720916 ONI720902:ONI720916 OXE720902:OXE720916 PHA720902:PHA720916 PQW720902:PQW720916 QAS720902:QAS720916 QKO720902:QKO720916 QUK720902:QUK720916 REG720902:REG720916 ROC720902:ROC720916 RXY720902:RXY720916 SHU720902:SHU720916 SRQ720902:SRQ720916 TBM720902:TBM720916 TLI720902:TLI720916 TVE720902:TVE720916 UFA720902:UFA720916 UOW720902:UOW720916 UYS720902:UYS720916 VIO720902:VIO720916 VSK720902:VSK720916 WCG720902:WCG720916 WMC720902:WMC720916 WVY720902:WVY720916 Q786438:Q786452 JM786438:JM786452 TI786438:TI786452 ADE786438:ADE786452 ANA786438:ANA786452 AWW786438:AWW786452 BGS786438:BGS786452 BQO786438:BQO786452 CAK786438:CAK786452 CKG786438:CKG786452 CUC786438:CUC786452 DDY786438:DDY786452 DNU786438:DNU786452 DXQ786438:DXQ786452 EHM786438:EHM786452 ERI786438:ERI786452 FBE786438:FBE786452 FLA786438:FLA786452 FUW786438:FUW786452 GES786438:GES786452 GOO786438:GOO786452 GYK786438:GYK786452 HIG786438:HIG786452 HSC786438:HSC786452 IBY786438:IBY786452 ILU786438:ILU786452 IVQ786438:IVQ786452 JFM786438:JFM786452 JPI786438:JPI786452 JZE786438:JZE786452 KJA786438:KJA786452 KSW786438:KSW786452 LCS786438:LCS786452 LMO786438:LMO786452 LWK786438:LWK786452 MGG786438:MGG786452 MQC786438:MQC786452 MZY786438:MZY786452 NJU786438:NJU786452 NTQ786438:NTQ786452 ODM786438:ODM786452 ONI786438:ONI786452 OXE786438:OXE786452 PHA786438:PHA786452 PQW786438:PQW786452 QAS786438:QAS786452 QKO786438:QKO786452 QUK786438:QUK786452 REG786438:REG786452 ROC786438:ROC786452 RXY786438:RXY786452 SHU786438:SHU786452 SRQ786438:SRQ786452 TBM786438:TBM786452 TLI786438:TLI786452 TVE786438:TVE786452 UFA786438:UFA786452 UOW786438:UOW786452 UYS786438:UYS786452 VIO786438:VIO786452 VSK786438:VSK786452 WCG786438:WCG786452 WMC786438:WMC786452 WVY786438:WVY786452 Q851974:Q851988 JM851974:JM851988 TI851974:TI851988 ADE851974:ADE851988 ANA851974:ANA851988 AWW851974:AWW851988 BGS851974:BGS851988 BQO851974:BQO851988 CAK851974:CAK851988 CKG851974:CKG851988 CUC851974:CUC851988 DDY851974:DDY851988 DNU851974:DNU851988 DXQ851974:DXQ851988 EHM851974:EHM851988 ERI851974:ERI851988 FBE851974:FBE851988 FLA851974:FLA851988 FUW851974:FUW851988 GES851974:GES851988 GOO851974:GOO851988 GYK851974:GYK851988 HIG851974:HIG851988 HSC851974:HSC851988 IBY851974:IBY851988 ILU851974:ILU851988 IVQ851974:IVQ851988 JFM851974:JFM851988 JPI851974:JPI851988 JZE851974:JZE851988 KJA851974:KJA851988 KSW851974:KSW851988 LCS851974:LCS851988 LMO851974:LMO851988 LWK851974:LWK851988 MGG851974:MGG851988 MQC851974:MQC851988 MZY851974:MZY851988 NJU851974:NJU851988 NTQ851974:NTQ851988 ODM851974:ODM851988 ONI851974:ONI851988 OXE851974:OXE851988 PHA851974:PHA851988 PQW851974:PQW851988 QAS851974:QAS851988 QKO851974:QKO851988 QUK851974:QUK851988 REG851974:REG851988 ROC851974:ROC851988 RXY851974:RXY851988 SHU851974:SHU851988 SRQ851974:SRQ851988 TBM851974:TBM851988 TLI851974:TLI851988 TVE851974:TVE851988 UFA851974:UFA851988 UOW851974:UOW851988 UYS851974:UYS851988 VIO851974:VIO851988 VSK851974:VSK851988 WCG851974:WCG851988 WMC851974:WMC851988 WVY851974:WVY851988 Q917510:Q917524 JM917510:JM917524 TI917510:TI917524 ADE917510:ADE917524 ANA917510:ANA917524 AWW917510:AWW917524 BGS917510:BGS917524 BQO917510:BQO917524 CAK917510:CAK917524 CKG917510:CKG917524 CUC917510:CUC917524 DDY917510:DDY917524 DNU917510:DNU917524 DXQ917510:DXQ917524 EHM917510:EHM917524 ERI917510:ERI917524 FBE917510:FBE917524 FLA917510:FLA917524 FUW917510:FUW917524 GES917510:GES917524 GOO917510:GOO917524 GYK917510:GYK917524 HIG917510:HIG917524 HSC917510:HSC917524 IBY917510:IBY917524 ILU917510:ILU917524 IVQ917510:IVQ917524 JFM917510:JFM917524 JPI917510:JPI917524 JZE917510:JZE917524 KJA917510:KJA917524 KSW917510:KSW917524 LCS917510:LCS917524 LMO917510:LMO917524 LWK917510:LWK917524 MGG917510:MGG917524 MQC917510:MQC917524 MZY917510:MZY917524 NJU917510:NJU917524 NTQ917510:NTQ917524 ODM917510:ODM917524 ONI917510:ONI917524 OXE917510:OXE917524 PHA917510:PHA917524 PQW917510:PQW917524 QAS917510:QAS917524 QKO917510:QKO917524 QUK917510:QUK917524 REG917510:REG917524 ROC917510:ROC917524 RXY917510:RXY917524 SHU917510:SHU917524 SRQ917510:SRQ917524 TBM917510:TBM917524 TLI917510:TLI917524 TVE917510:TVE917524 UFA917510:UFA917524 UOW917510:UOW917524 UYS917510:UYS917524 VIO917510:VIO917524 VSK917510:VSK917524 WCG917510:WCG917524 WMC917510:WMC917524 WVY917510:WVY917524 Q983046:Q983060 JM983046:JM983060 TI983046:TI983060 ADE983046:ADE983060 ANA983046:ANA983060 AWW983046:AWW983060 BGS983046:BGS983060 BQO983046:BQO983060 CAK983046:CAK983060 CKG983046:CKG983060 CUC983046:CUC983060 DDY983046:DDY983060 DNU983046:DNU983060 DXQ983046:DXQ983060 EHM983046:EHM983060 ERI983046:ERI983060 FBE983046:FBE983060 FLA983046:FLA983060 FUW983046:FUW983060 GES983046:GES983060 GOO983046:GOO983060 GYK983046:GYK983060 HIG983046:HIG983060 HSC983046:HSC983060 IBY983046:IBY983060 ILU983046:ILU983060 IVQ983046:IVQ983060 JFM983046:JFM983060 JPI983046:JPI983060 JZE983046:JZE983060 KJA983046:KJA983060 KSW983046:KSW983060 LCS983046:LCS983060 LMO983046:LMO983060 LWK983046:LWK983060 MGG983046:MGG983060 MQC983046:MQC983060 MZY983046:MZY983060 NJU983046:NJU983060 NTQ983046:NTQ983060 ODM983046:ODM983060 ONI983046:ONI983060 OXE983046:OXE983060 PHA983046:PHA983060 PQW983046:PQW983060 QAS983046:QAS983060 QKO983046:QKO983060 QUK983046:QUK983060 REG983046:REG983060 ROC983046:ROC983060 RXY983046:RXY983060 SHU983046:SHU983060 SRQ983046:SRQ983060 TBM983046:TBM983060 TLI983046:TLI983060 TVE983046:TVE983060 UFA983046:UFA983060 UOW983046:UOW983060 UYS983046:UYS983060 VIO983046:VIO983060 VSK983046:VSK983060 WCG983046:WCG983060 WMC983046:WMC983060 WVY983046:WVY983060 E6:F20 JA6:JB20 SW6:SX20 ACS6:ACT20 AMO6:AMP20 AWK6:AWL20 BGG6:BGH20 BQC6:BQD20 BZY6:BZZ20 CJU6:CJV20 CTQ6:CTR20 DDM6:DDN20 DNI6:DNJ20 DXE6:DXF20 EHA6:EHB20 EQW6:EQX20 FAS6:FAT20 FKO6:FKP20 FUK6:FUL20 GEG6:GEH20 GOC6:GOD20 GXY6:GXZ20 HHU6:HHV20 HRQ6:HRR20 IBM6:IBN20 ILI6:ILJ20 IVE6:IVF20 JFA6:JFB20 JOW6:JOX20 JYS6:JYT20 KIO6:KIP20 KSK6:KSL20 LCG6:LCH20 LMC6:LMD20 LVY6:LVZ20 MFU6:MFV20 MPQ6:MPR20 MZM6:MZN20 NJI6:NJJ20 NTE6:NTF20 ODA6:ODB20 OMW6:OMX20 OWS6:OWT20 PGO6:PGP20 PQK6:PQL20 QAG6:QAH20 QKC6:QKD20 QTY6:QTZ20 RDU6:RDV20 RNQ6:RNR20 RXM6:RXN20 SHI6:SHJ20 SRE6:SRF20 TBA6:TBB20 TKW6:TKX20 TUS6:TUT20 UEO6:UEP20 UOK6:UOL20 UYG6:UYH20 VIC6:VID20 VRY6:VRZ20 WBU6:WBV20 WLQ6:WLR20 WVM6:WVN20 E65542:F65556 JA65542:JB65556 SW65542:SX65556 ACS65542:ACT65556 AMO65542:AMP65556 AWK65542:AWL65556 BGG65542:BGH65556 BQC65542:BQD65556 BZY65542:BZZ65556 CJU65542:CJV65556 CTQ65542:CTR65556 DDM65542:DDN65556 DNI65542:DNJ65556 DXE65542:DXF65556 EHA65542:EHB65556 EQW65542:EQX65556 FAS65542:FAT65556 FKO65542:FKP65556 FUK65542:FUL65556 GEG65542:GEH65556 GOC65542:GOD65556 GXY65542:GXZ65556 HHU65542:HHV65556 HRQ65542:HRR65556 IBM65542:IBN65556 ILI65542:ILJ65556 IVE65542:IVF65556 JFA65542:JFB65556 JOW65542:JOX65556 JYS65542:JYT65556 KIO65542:KIP65556 KSK65542:KSL65556 LCG65542:LCH65556 LMC65542:LMD65556 LVY65542:LVZ65556 MFU65542:MFV65556 MPQ65542:MPR65556 MZM65542:MZN65556 NJI65542:NJJ65556 NTE65542:NTF65556 ODA65542:ODB65556 OMW65542:OMX65556 OWS65542:OWT65556 PGO65542:PGP65556 PQK65542:PQL65556 QAG65542:QAH65556 QKC65542:QKD65556 QTY65542:QTZ65556 RDU65542:RDV65556 RNQ65542:RNR65556 RXM65542:RXN65556 SHI65542:SHJ65556 SRE65542:SRF65556 TBA65542:TBB65556 TKW65542:TKX65556 TUS65542:TUT65556 UEO65542:UEP65556 UOK65542:UOL65556 UYG65542:UYH65556 VIC65542:VID65556 VRY65542:VRZ65556 WBU65542:WBV65556 WLQ65542:WLR65556 WVM65542:WVN65556 E131078:F131092 JA131078:JB131092 SW131078:SX131092 ACS131078:ACT131092 AMO131078:AMP131092 AWK131078:AWL131092 BGG131078:BGH131092 BQC131078:BQD131092 BZY131078:BZZ131092 CJU131078:CJV131092 CTQ131078:CTR131092 DDM131078:DDN131092 DNI131078:DNJ131092 DXE131078:DXF131092 EHA131078:EHB131092 EQW131078:EQX131092 FAS131078:FAT131092 FKO131078:FKP131092 FUK131078:FUL131092 GEG131078:GEH131092 GOC131078:GOD131092 GXY131078:GXZ131092 HHU131078:HHV131092 HRQ131078:HRR131092 IBM131078:IBN131092 ILI131078:ILJ131092 IVE131078:IVF131092 JFA131078:JFB131092 JOW131078:JOX131092 JYS131078:JYT131092 KIO131078:KIP131092 KSK131078:KSL131092 LCG131078:LCH131092 LMC131078:LMD131092 LVY131078:LVZ131092 MFU131078:MFV131092 MPQ131078:MPR131092 MZM131078:MZN131092 NJI131078:NJJ131092 NTE131078:NTF131092 ODA131078:ODB131092 OMW131078:OMX131092 OWS131078:OWT131092 PGO131078:PGP131092 PQK131078:PQL131092 QAG131078:QAH131092 QKC131078:QKD131092 QTY131078:QTZ131092 RDU131078:RDV131092 RNQ131078:RNR131092 RXM131078:RXN131092 SHI131078:SHJ131092 SRE131078:SRF131092 TBA131078:TBB131092 TKW131078:TKX131092 TUS131078:TUT131092 UEO131078:UEP131092 UOK131078:UOL131092 UYG131078:UYH131092 VIC131078:VID131092 VRY131078:VRZ131092 WBU131078:WBV131092 WLQ131078:WLR131092 WVM131078:WVN131092 E196614:F196628 JA196614:JB196628 SW196614:SX196628 ACS196614:ACT196628 AMO196614:AMP196628 AWK196614:AWL196628 BGG196614:BGH196628 BQC196614:BQD196628 BZY196614:BZZ196628 CJU196614:CJV196628 CTQ196614:CTR196628 DDM196614:DDN196628 DNI196614:DNJ196628 DXE196614:DXF196628 EHA196614:EHB196628 EQW196614:EQX196628 FAS196614:FAT196628 FKO196614:FKP196628 FUK196614:FUL196628 GEG196614:GEH196628 GOC196614:GOD196628 GXY196614:GXZ196628 HHU196614:HHV196628 HRQ196614:HRR196628 IBM196614:IBN196628 ILI196614:ILJ196628 IVE196614:IVF196628 JFA196614:JFB196628 JOW196614:JOX196628 JYS196614:JYT196628 KIO196614:KIP196628 KSK196614:KSL196628 LCG196614:LCH196628 LMC196614:LMD196628 LVY196614:LVZ196628 MFU196614:MFV196628 MPQ196614:MPR196628 MZM196614:MZN196628 NJI196614:NJJ196628 NTE196614:NTF196628 ODA196614:ODB196628 OMW196614:OMX196628 OWS196614:OWT196628 PGO196614:PGP196628 PQK196614:PQL196628 QAG196614:QAH196628 QKC196614:QKD196628 QTY196614:QTZ196628 RDU196614:RDV196628 RNQ196614:RNR196628 RXM196614:RXN196628 SHI196614:SHJ196628 SRE196614:SRF196628 TBA196614:TBB196628 TKW196614:TKX196628 TUS196614:TUT196628 UEO196614:UEP196628 UOK196614:UOL196628 UYG196614:UYH196628 VIC196614:VID196628 VRY196614:VRZ196628 WBU196614:WBV196628 WLQ196614:WLR196628 WVM196614:WVN196628 E262150:F262164 JA262150:JB262164 SW262150:SX262164 ACS262150:ACT262164 AMO262150:AMP262164 AWK262150:AWL262164 BGG262150:BGH262164 BQC262150:BQD262164 BZY262150:BZZ262164 CJU262150:CJV262164 CTQ262150:CTR262164 DDM262150:DDN262164 DNI262150:DNJ262164 DXE262150:DXF262164 EHA262150:EHB262164 EQW262150:EQX262164 FAS262150:FAT262164 FKO262150:FKP262164 FUK262150:FUL262164 GEG262150:GEH262164 GOC262150:GOD262164 GXY262150:GXZ262164 HHU262150:HHV262164 HRQ262150:HRR262164 IBM262150:IBN262164 ILI262150:ILJ262164 IVE262150:IVF262164 JFA262150:JFB262164 JOW262150:JOX262164 JYS262150:JYT262164 KIO262150:KIP262164 KSK262150:KSL262164 LCG262150:LCH262164 LMC262150:LMD262164 LVY262150:LVZ262164 MFU262150:MFV262164 MPQ262150:MPR262164 MZM262150:MZN262164 NJI262150:NJJ262164 NTE262150:NTF262164 ODA262150:ODB262164 OMW262150:OMX262164 OWS262150:OWT262164 PGO262150:PGP262164 PQK262150:PQL262164 QAG262150:QAH262164 QKC262150:QKD262164 QTY262150:QTZ262164 RDU262150:RDV262164 RNQ262150:RNR262164 RXM262150:RXN262164 SHI262150:SHJ262164 SRE262150:SRF262164 TBA262150:TBB262164 TKW262150:TKX262164 TUS262150:TUT262164 UEO262150:UEP262164 UOK262150:UOL262164 UYG262150:UYH262164 VIC262150:VID262164 VRY262150:VRZ262164 WBU262150:WBV262164 WLQ262150:WLR262164 WVM262150:WVN262164 E327686:F327700 JA327686:JB327700 SW327686:SX327700 ACS327686:ACT327700 AMO327686:AMP327700 AWK327686:AWL327700 BGG327686:BGH327700 BQC327686:BQD327700 BZY327686:BZZ327700 CJU327686:CJV327700 CTQ327686:CTR327700 DDM327686:DDN327700 DNI327686:DNJ327700 DXE327686:DXF327700 EHA327686:EHB327700 EQW327686:EQX327700 FAS327686:FAT327700 FKO327686:FKP327700 FUK327686:FUL327700 GEG327686:GEH327700 GOC327686:GOD327700 GXY327686:GXZ327700 HHU327686:HHV327700 HRQ327686:HRR327700 IBM327686:IBN327700 ILI327686:ILJ327700 IVE327686:IVF327700 JFA327686:JFB327700 JOW327686:JOX327700 JYS327686:JYT327700 KIO327686:KIP327700 KSK327686:KSL327700 LCG327686:LCH327700 LMC327686:LMD327700 LVY327686:LVZ327700 MFU327686:MFV327700 MPQ327686:MPR327700 MZM327686:MZN327700 NJI327686:NJJ327700 NTE327686:NTF327700 ODA327686:ODB327700 OMW327686:OMX327700 OWS327686:OWT327700 PGO327686:PGP327700 PQK327686:PQL327700 QAG327686:QAH327700 QKC327686:QKD327700 QTY327686:QTZ327700 RDU327686:RDV327700 RNQ327686:RNR327700 RXM327686:RXN327700 SHI327686:SHJ327700 SRE327686:SRF327700 TBA327686:TBB327700 TKW327686:TKX327700 TUS327686:TUT327700 UEO327686:UEP327700 UOK327686:UOL327700 UYG327686:UYH327700 VIC327686:VID327700 VRY327686:VRZ327700 WBU327686:WBV327700 WLQ327686:WLR327700 WVM327686:WVN327700 E393222:F393236 JA393222:JB393236 SW393222:SX393236 ACS393222:ACT393236 AMO393222:AMP393236 AWK393222:AWL393236 BGG393222:BGH393236 BQC393222:BQD393236 BZY393222:BZZ393236 CJU393222:CJV393236 CTQ393222:CTR393236 DDM393222:DDN393236 DNI393222:DNJ393236 DXE393222:DXF393236 EHA393222:EHB393236 EQW393222:EQX393236 FAS393222:FAT393236 FKO393222:FKP393236 FUK393222:FUL393236 GEG393222:GEH393236 GOC393222:GOD393236 GXY393222:GXZ393236 HHU393222:HHV393236 HRQ393222:HRR393236 IBM393222:IBN393236 ILI393222:ILJ393236 IVE393222:IVF393236 JFA393222:JFB393236 JOW393222:JOX393236 JYS393222:JYT393236 KIO393222:KIP393236 KSK393222:KSL393236 LCG393222:LCH393236 LMC393222:LMD393236 LVY393222:LVZ393236 MFU393222:MFV393236 MPQ393222:MPR393236 MZM393222:MZN393236 NJI393222:NJJ393236 NTE393222:NTF393236 ODA393222:ODB393236 OMW393222:OMX393236 OWS393222:OWT393236 PGO393222:PGP393236 PQK393222:PQL393236 QAG393222:QAH393236 QKC393222:QKD393236 QTY393222:QTZ393236 RDU393222:RDV393236 RNQ393222:RNR393236 RXM393222:RXN393236 SHI393222:SHJ393236 SRE393222:SRF393236 TBA393222:TBB393236 TKW393222:TKX393236 TUS393222:TUT393236 UEO393222:UEP393236 UOK393222:UOL393236 UYG393222:UYH393236 VIC393222:VID393236 VRY393222:VRZ393236 WBU393222:WBV393236 WLQ393222:WLR393236 WVM393222:WVN393236 E458758:F458772 JA458758:JB458772 SW458758:SX458772 ACS458758:ACT458772 AMO458758:AMP458772 AWK458758:AWL458772 BGG458758:BGH458772 BQC458758:BQD458772 BZY458758:BZZ458772 CJU458758:CJV458772 CTQ458758:CTR458772 DDM458758:DDN458772 DNI458758:DNJ458772 DXE458758:DXF458772 EHA458758:EHB458772 EQW458758:EQX458772 FAS458758:FAT458772 FKO458758:FKP458772 FUK458758:FUL458772 GEG458758:GEH458772 GOC458758:GOD458772 GXY458758:GXZ458772 HHU458758:HHV458772 HRQ458758:HRR458772 IBM458758:IBN458772 ILI458758:ILJ458772 IVE458758:IVF458772 JFA458758:JFB458772 JOW458758:JOX458772 JYS458758:JYT458772 KIO458758:KIP458772 KSK458758:KSL458772 LCG458758:LCH458772 LMC458758:LMD458772 LVY458758:LVZ458772 MFU458758:MFV458772 MPQ458758:MPR458772 MZM458758:MZN458772 NJI458758:NJJ458772 NTE458758:NTF458772 ODA458758:ODB458772 OMW458758:OMX458772 OWS458758:OWT458772 PGO458758:PGP458772 PQK458758:PQL458772 QAG458758:QAH458772 QKC458758:QKD458772 QTY458758:QTZ458772 RDU458758:RDV458772 RNQ458758:RNR458772 RXM458758:RXN458772 SHI458758:SHJ458772 SRE458758:SRF458772 TBA458758:TBB458772 TKW458758:TKX458772 TUS458758:TUT458772 UEO458758:UEP458772 UOK458758:UOL458772 UYG458758:UYH458772 VIC458758:VID458772 VRY458758:VRZ458772 WBU458758:WBV458772 WLQ458758:WLR458772 WVM458758:WVN458772 E524294:F524308 JA524294:JB524308 SW524294:SX524308 ACS524294:ACT524308 AMO524294:AMP524308 AWK524294:AWL524308 BGG524294:BGH524308 BQC524294:BQD524308 BZY524294:BZZ524308 CJU524294:CJV524308 CTQ524294:CTR524308 DDM524294:DDN524308 DNI524294:DNJ524308 DXE524294:DXF524308 EHA524294:EHB524308 EQW524294:EQX524308 FAS524294:FAT524308 FKO524294:FKP524308 FUK524294:FUL524308 GEG524294:GEH524308 GOC524294:GOD524308 GXY524294:GXZ524308 HHU524294:HHV524308 HRQ524294:HRR524308 IBM524294:IBN524308 ILI524294:ILJ524308 IVE524294:IVF524308 JFA524294:JFB524308 JOW524294:JOX524308 JYS524294:JYT524308 KIO524294:KIP524308 KSK524294:KSL524308 LCG524294:LCH524308 LMC524294:LMD524308 LVY524294:LVZ524308 MFU524294:MFV524308 MPQ524294:MPR524308 MZM524294:MZN524308 NJI524294:NJJ524308 NTE524294:NTF524308 ODA524294:ODB524308 OMW524294:OMX524308 OWS524294:OWT524308 PGO524294:PGP524308 PQK524294:PQL524308 QAG524294:QAH524308 QKC524294:QKD524308 QTY524294:QTZ524308 RDU524294:RDV524308 RNQ524294:RNR524308 RXM524294:RXN524308 SHI524294:SHJ524308 SRE524294:SRF524308 TBA524294:TBB524308 TKW524294:TKX524308 TUS524294:TUT524308 UEO524294:UEP524308 UOK524294:UOL524308 UYG524294:UYH524308 VIC524294:VID524308 VRY524294:VRZ524308 WBU524294:WBV524308 WLQ524294:WLR524308 WVM524294:WVN524308 E589830:F589844 JA589830:JB589844 SW589830:SX589844 ACS589830:ACT589844 AMO589830:AMP589844 AWK589830:AWL589844 BGG589830:BGH589844 BQC589830:BQD589844 BZY589830:BZZ589844 CJU589830:CJV589844 CTQ589830:CTR589844 DDM589830:DDN589844 DNI589830:DNJ589844 DXE589830:DXF589844 EHA589830:EHB589844 EQW589830:EQX589844 FAS589830:FAT589844 FKO589830:FKP589844 FUK589830:FUL589844 GEG589830:GEH589844 GOC589830:GOD589844 GXY589830:GXZ589844 HHU589830:HHV589844 HRQ589830:HRR589844 IBM589830:IBN589844 ILI589830:ILJ589844 IVE589830:IVF589844 JFA589830:JFB589844 JOW589830:JOX589844 JYS589830:JYT589844 KIO589830:KIP589844 KSK589830:KSL589844 LCG589830:LCH589844 LMC589830:LMD589844 LVY589830:LVZ589844 MFU589830:MFV589844 MPQ589830:MPR589844 MZM589830:MZN589844 NJI589830:NJJ589844 NTE589830:NTF589844 ODA589830:ODB589844 OMW589830:OMX589844 OWS589830:OWT589844 PGO589830:PGP589844 PQK589830:PQL589844 QAG589830:QAH589844 QKC589830:QKD589844 QTY589830:QTZ589844 RDU589830:RDV589844 RNQ589830:RNR589844 RXM589830:RXN589844 SHI589830:SHJ589844 SRE589830:SRF589844 TBA589830:TBB589844 TKW589830:TKX589844 TUS589830:TUT589844 UEO589830:UEP589844 UOK589830:UOL589844 UYG589830:UYH589844 VIC589830:VID589844 VRY589830:VRZ589844 WBU589830:WBV589844 WLQ589830:WLR589844 WVM589830:WVN589844 E655366:F655380 JA655366:JB655380 SW655366:SX655380 ACS655366:ACT655380 AMO655366:AMP655380 AWK655366:AWL655380 BGG655366:BGH655380 BQC655366:BQD655380 BZY655366:BZZ655380 CJU655366:CJV655380 CTQ655366:CTR655380 DDM655366:DDN655380 DNI655366:DNJ655380 DXE655366:DXF655380 EHA655366:EHB655380 EQW655366:EQX655380 FAS655366:FAT655380 FKO655366:FKP655380 FUK655366:FUL655380 GEG655366:GEH655380 GOC655366:GOD655380 GXY655366:GXZ655380 HHU655366:HHV655380 HRQ655366:HRR655380 IBM655366:IBN655380 ILI655366:ILJ655380 IVE655366:IVF655380 JFA655366:JFB655380 JOW655366:JOX655380 JYS655366:JYT655380 KIO655366:KIP655380 KSK655366:KSL655380 LCG655366:LCH655380 LMC655366:LMD655380 LVY655366:LVZ655380 MFU655366:MFV655380 MPQ655366:MPR655380 MZM655366:MZN655380 NJI655366:NJJ655380 NTE655366:NTF655380 ODA655366:ODB655380 OMW655366:OMX655380 OWS655366:OWT655380 PGO655366:PGP655380 PQK655366:PQL655380 QAG655366:QAH655380 QKC655366:QKD655380 QTY655366:QTZ655380 RDU655366:RDV655380 RNQ655366:RNR655380 RXM655366:RXN655380 SHI655366:SHJ655380 SRE655366:SRF655380 TBA655366:TBB655380 TKW655366:TKX655380 TUS655366:TUT655380 UEO655366:UEP655380 UOK655366:UOL655380 UYG655366:UYH655380 VIC655366:VID655380 VRY655366:VRZ655380 WBU655366:WBV655380 WLQ655366:WLR655380 WVM655366:WVN655380 E720902:F720916 JA720902:JB720916 SW720902:SX720916 ACS720902:ACT720916 AMO720902:AMP720916 AWK720902:AWL720916 BGG720902:BGH720916 BQC720902:BQD720916 BZY720902:BZZ720916 CJU720902:CJV720916 CTQ720902:CTR720916 DDM720902:DDN720916 DNI720902:DNJ720916 DXE720902:DXF720916 EHA720902:EHB720916 EQW720902:EQX720916 FAS720902:FAT720916 FKO720902:FKP720916 FUK720902:FUL720916 GEG720902:GEH720916 GOC720902:GOD720916 GXY720902:GXZ720916 HHU720902:HHV720916 HRQ720902:HRR720916 IBM720902:IBN720916 ILI720902:ILJ720916 IVE720902:IVF720916 JFA720902:JFB720916 JOW720902:JOX720916 JYS720902:JYT720916 KIO720902:KIP720916 KSK720902:KSL720916 LCG720902:LCH720916 LMC720902:LMD720916 LVY720902:LVZ720916 MFU720902:MFV720916 MPQ720902:MPR720916 MZM720902:MZN720916 NJI720902:NJJ720916 NTE720902:NTF720916 ODA720902:ODB720916 OMW720902:OMX720916 OWS720902:OWT720916 PGO720902:PGP720916 PQK720902:PQL720916 QAG720902:QAH720916 QKC720902:QKD720916 QTY720902:QTZ720916 RDU720902:RDV720916 RNQ720902:RNR720916 RXM720902:RXN720916 SHI720902:SHJ720916 SRE720902:SRF720916 TBA720902:TBB720916 TKW720902:TKX720916 TUS720902:TUT720916 UEO720902:UEP720916 UOK720902:UOL720916 UYG720902:UYH720916 VIC720902:VID720916 VRY720902:VRZ720916 WBU720902:WBV720916 WLQ720902:WLR720916 WVM720902:WVN720916 E786438:F786452 JA786438:JB786452 SW786438:SX786452 ACS786438:ACT786452 AMO786438:AMP786452 AWK786438:AWL786452 BGG786438:BGH786452 BQC786438:BQD786452 BZY786438:BZZ786452 CJU786438:CJV786452 CTQ786438:CTR786452 DDM786438:DDN786452 DNI786438:DNJ786452 DXE786438:DXF786452 EHA786438:EHB786452 EQW786438:EQX786452 FAS786438:FAT786452 FKO786438:FKP786452 FUK786438:FUL786452 GEG786438:GEH786452 GOC786438:GOD786452 GXY786438:GXZ786452 HHU786438:HHV786452 HRQ786438:HRR786452 IBM786438:IBN786452 ILI786438:ILJ786452 IVE786438:IVF786452 JFA786438:JFB786452 JOW786438:JOX786452 JYS786438:JYT786452 KIO786438:KIP786452 KSK786438:KSL786452 LCG786438:LCH786452 LMC786438:LMD786452 LVY786438:LVZ786452 MFU786438:MFV786452 MPQ786438:MPR786452 MZM786438:MZN786452 NJI786438:NJJ786452 NTE786438:NTF786452 ODA786438:ODB786452 OMW786438:OMX786452 OWS786438:OWT786452 PGO786438:PGP786452 PQK786438:PQL786452 QAG786438:QAH786452 QKC786438:QKD786452 QTY786438:QTZ786452 RDU786438:RDV786452 RNQ786438:RNR786452 RXM786438:RXN786452 SHI786438:SHJ786452 SRE786438:SRF786452 TBA786438:TBB786452 TKW786438:TKX786452 TUS786438:TUT786452 UEO786438:UEP786452 UOK786438:UOL786452 UYG786438:UYH786452 VIC786438:VID786452 VRY786438:VRZ786452 WBU786438:WBV786452 WLQ786438:WLR786452 WVM786438:WVN786452 E851974:F851988 JA851974:JB851988 SW851974:SX851988 ACS851974:ACT851988 AMO851974:AMP851988 AWK851974:AWL851988 BGG851974:BGH851988 BQC851974:BQD851988 BZY851974:BZZ851988 CJU851974:CJV851988 CTQ851974:CTR851988 DDM851974:DDN851988 DNI851974:DNJ851988 DXE851974:DXF851988 EHA851974:EHB851988 EQW851974:EQX851988 FAS851974:FAT851988 FKO851974:FKP851988 FUK851974:FUL851988 GEG851974:GEH851988 GOC851974:GOD851988 GXY851974:GXZ851988 HHU851974:HHV851988 HRQ851974:HRR851988 IBM851974:IBN851988 ILI851974:ILJ851988 IVE851974:IVF851988 JFA851974:JFB851988 JOW851974:JOX851988 JYS851974:JYT851988 KIO851974:KIP851988 KSK851974:KSL851988 LCG851974:LCH851988 LMC851974:LMD851988 LVY851974:LVZ851988 MFU851974:MFV851988 MPQ851974:MPR851988 MZM851974:MZN851988 NJI851974:NJJ851988 NTE851974:NTF851988 ODA851974:ODB851988 OMW851974:OMX851988 OWS851974:OWT851988 PGO851974:PGP851988 PQK851974:PQL851988 QAG851974:QAH851988 QKC851974:QKD851988 QTY851974:QTZ851988 RDU851974:RDV851988 RNQ851974:RNR851988 RXM851974:RXN851988 SHI851974:SHJ851988 SRE851974:SRF851988 TBA851974:TBB851988 TKW851974:TKX851988 TUS851974:TUT851988 UEO851974:UEP851988 UOK851974:UOL851988 UYG851974:UYH851988 VIC851974:VID851988 VRY851974:VRZ851988 WBU851974:WBV851988 WLQ851974:WLR851988 WVM851974:WVN851988 E917510:F917524 JA917510:JB917524 SW917510:SX917524 ACS917510:ACT917524 AMO917510:AMP917524 AWK917510:AWL917524 BGG917510:BGH917524 BQC917510:BQD917524 BZY917510:BZZ917524 CJU917510:CJV917524 CTQ917510:CTR917524 DDM917510:DDN917524 DNI917510:DNJ917524 DXE917510:DXF917524 EHA917510:EHB917524 EQW917510:EQX917524 FAS917510:FAT917524 FKO917510:FKP917524 FUK917510:FUL917524 GEG917510:GEH917524 GOC917510:GOD917524 GXY917510:GXZ917524 HHU917510:HHV917524 HRQ917510:HRR917524 IBM917510:IBN917524 ILI917510:ILJ917524 IVE917510:IVF917524 JFA917510:JFB917524 JOW917510:JOX917524 JYS917510:JYT917524 KIO917510:KIP917524 KSK917510:KSL917524 LCG917510:LCH917524 LMC917510:LMD917524 LVY917510:LVZ917524 MFU917510:MFV917524 MPQ917510:MPR917524 MZM917510:MZN917524 NJI917510:NJJ917524 NTE917510:NTF917524 ODA917510:ODB917524 OMW917510:OMX917524 OWS917510:OWT917524 PGO917510:PGP917524 PQK917510:PQL917524 QAG917510:QAH917524 QKC917510:QKD917524 QTY917510:QTZ917524 RDU917510:RDV917524 RNQ917510:RNR917524 RXM917510:RXN917524 SHI917510:SHJ917524 SRE917510:SRF917524 TBA917510:TBB917524 TKW917510:TKX917524 TUS917510:TUT917524 UEO917510:UEP917524 UOK917510:UOL917524 UYG917510:UYH917524 VIC917510:VID917524 VRY917510:VRZ917524 WBU917510:WBV917524 WLQ917510:WLR917524 WVM917510:WVN917524 E983046:F983060 JA983046:JB983060 SW983046:SX983060 ACS983046:ACT983060 AMO983046:AMP983060 AWK983046:AWL983060 BGG983046:BGH983060 BQC983046:BQD983060 BZY983046:BZZ983060 CJU983046:CJV983060 CTQ983046:CTR983060 DDM983046:DDN983060 DNI983046:DNJ983060 DXE983046:DXF983060 EHA983046:EHB983060 EQW983046:EQX983060 FAS983046:FAT983060 FKO983046:FKP983060 FUK983046:FUL983060 GEG983046:GEH983060 GOC983046:GOD983060 GXY983046:GXZ983060 HHU983046:HHV983060 HRQ983046:HRR983060 IBM983046:IBN983060 ILI983046:ILJ983060 IVE983046:IVF983060 JFA983046:JFB983060 JOW983046:JOX983060 JYS983046:JYT983060 KIO983046:KIP983060 KSK983046:KSL983060 LCG983046:LCH983060 LMC983046:LMD983060 LVY983046:LVZ983060 MFU983046:MFV983060 MPQ983046:MPR983060 MZM983046:MZN983060 NJI983046:NJJ983060 NTE983046:NTF983060 ODA983046:ODB983060 OMW983046:OMX983060 OWS983046:OWT983060 PGO983046:PGP983060 PQK983046:PQL983060 QAG983046:QAH983060 QKC983046:QKD983060 QTY983046:QTZ983060 RDU983046:RDV983060 RNQ983046:RNR983060 RXM983046:RXN983060 SHI983046:SHJ983060 SRE983046:SRF983060 TBA983046:TBB983060 TKW983046:TKX983060 TUS983046:TUT983060 UEO983046:UEP983060 UOK983046:UOL983060 UYG983046:UYH983060 VIC983046:VID983060 VRY983046:VRZ983060 WBU983046:WBV983060 WLQ983046:WLR983060 WVM983046:WVN983060 M6:M20 JI6:JI20 TE6:TE20 ADA6:ADA20 AMW6:AMW20 AWS6:AWS20 BGO6:BGO20 BQK6:BQK20 CAG6:CAG20 CKC6:CKC20 CTY6:CTY20 DDU6:DDU20 DNQ6:DNQ20 DXM6:DXM20 EHI6:EHI20 ERE6:ERE20 FBA6:FBA20 FKW6:FKW20 FUS6:FUS20 GEO6:GEO20 GOK6:GOK20 GYG6:GYG20 HIC6:HIC20 HRY6:HRY20 IBU6:IBU20 ILQ6:ILQ20 IVM6:IVM20 JFI6:JFI20 JPE6:JPE20 JZA6:JZA20 KIW6:KIW20 KSS6:KSS20 LCO6:LCO20 LMK6:LMK20 LWG6:LWG20 MGC6:MGC20 MPY6:MPY20 MZU6:MZU20 NJQ6:NJQ20 NTM6:NTM20 ODI6:ODI20 ONE6:ONE20 OXA6:OXA20 PGW6:PGW20 PQS6:PQS20 QAO6:QAO20 QKK6:QKK20 QUG6:QUG20 REC6:REC20 RNY6:RNY20 RXU6:RXU20 SHQ6:SHQ20 SRM6:SRM20 TBI6:TBI20 TLE6:TLE20 TVA6:TVA20 UEW6:UEW20 UOS6:UOS20 UYO6:UYO20 VIK6:VIK20 VSG6:VSG20 WCC6:WCC20 WLY6:WLY20 WVU6:WVU20 M65542:M65556 JI65542:JI65556 TE65542:TE65556 ADA65542:ADA65556 AMW65542:AMW65556 AWS65542:AWS65556 BGO65542:BGO65556 BQK65542:BQK65556 CAG65542:CAG65556 CKC65542:CKC65556 CTY65542:CTY65556 DDU65542:DDU65556 DNQ65542:DNQ65556 DXM65542:DXM65556 EHI65542:EHI65556 ERE65542:ERE65556 FBA65542:FBA65556 FKW65542:FKW65556 FUS65542:FUS65556 GEO65542:GEO65556 GOK65542:GOK65556 GYG65542:GYG65556 HIC65542:HIC65556 HRY65542:HRY65556 IBU65542:IBU65556 ILQ65542:ILQ65556 IVM65542:IVM65556 JFI65542:JFI65556 JPE65542:JPE65556 JZA65542:JZA65556 KIW65542:KIW65556 KSS65542:KSS65556 LCO65542:LCO65556 LMK65542:LMK65556 LWG65542:LWG65556 MGC65542:MGC65556 MPY65542:MPY65556 MZU65542:MZU65556 NJQ65542:NJQ65556 NTM65542:NTM65556 ODI65542:ODI65556 ONE65542:ONE65556 OXA65542:OXA65556 PGW65542:PGW65556 PQS65542:PQS65556 QAO65542:QAO65556 QKK65542:QKK65556 QUG65542:QUG65556 REC65542:REC65556 RNY65542:RNY65556 RXU65542:RXU65556 SHQ65542:SHQ65556 SRM65542:SRM65556 TBI65542:TBI65556 TLE65542:TLE65556 TVA65542:TVA65556 UEW65542:UEW65556 UOS65542:UOS65556 UYO65542:UYO65556 VIK65542:VIK65556 VSG65542:VSG65556 WCC65542:WCC65556 WLY65542:WLY65556 WVU65542:WVU65556 M131078:M131092 JI131078:JI131092 TE131078:TE131092 ADA131078:ADA131092 AMW131078:AMW131092 AWS131078:AWS131092 BGO131078:BGO131092 BQK131078:BQK131092 CAG131078:CAG131092 CKC131078:CKC131092 CTY131078:CTY131092 DDU131078:DDU131092 DNQ131078:DNQ131092 DXM131078:DXM131092 EHI131078:EHI131092 ERE131078:ERE131092 FBA131078:FBA131092 FKW131078:FKW131092 FUS131078:FUS131092 GEO131078:GEO131092 GOK131078:GOK131092 GYG131078:GYG131092 HIC131078:HIC131092 HRY131078:HRY131092 IBU131078:IBU131092 ILQ131078:ILQ131092 IVM131078:IVM131092 JFI131078:JFI131092 JPE131078:JPE131092 JZA131078:JZA131092 KIW131078:KIW131092 KSS131078:KSS131092 LCO131078:LCO131092 LMK131078:LMK131092 LWG131078:LWG131092 MGC131078:MGC131092 MPY131078:MPY131092 MZU131078:MZU131092 NJQ131078:NJQ131092 NTM131078:NTM131092 ODI131078:ODI131092 ONE131078:ONE131092 OXA131078:OXA131092 PGW131078:PGW131092 PQS131078:PQS131092 QAO131078:QAO131092 QKK131078:QKK131092 QUG131078:QUG131092 REC131078:REC131092 RNY131078:RNY131092 RXU131078:RXU131092 SHQ131078:SHQ131092 SRM131078:SRM131092 TBI131078:TBI131092 TLE131078:TLE131092 TVA131078:TVA131092 UEW131078:UEW131092 UOS131078:UOS131092 UYO131078:UYO131092 VIK131078:VIK131092 VSG131078:VSG131092 WCC131078:WCC131092 WLY131078:WLY131092 WVU131078:WVU131092 M196614:M196628 JI196614:JI196628 TE196614:TE196628 ADA196614:ADA196628 AMW196614:AMW196628 AWS196614:AWS196628 BGO196614:BGO196628 BQK196614:BQK196628 CAG196614:CAG196628 CKC196614:CKC196628 CTY196614:CTY196628 DDU196614:DDU196628 DNQ196614:DNQ196628 DXM196614:DXM196628 EHI196614:EHI196628 ERE196614:ERE196628 FBA196614:FBA196628 FKW196614:FKW196628 FUS196614:FUS196628 GEO196614:GEO196628 GOK196614:GOK196628 GYG196614:GYG196628 HIC196614:HIC196628 HRY196614:HRY196628 IBU196614:IBU196628 ILQ196614:ILQ196628 IVM196614:IVM196628 JFI196614:JFI196628 JPE196614:JPE196628 JZA196614:JZA196628 KIW196614:KIW196628 KSS196614:KSS196628 LCO196614:LCO196628 LMK196614:LMK196628 LWG196614:LWG196628 MGC196614:MGC196628 MPY196614:MPY196628 MZU196614:MZU196628 NJQ196614:NJQ196628 NTM196614:NTM196628 ODI196614:ODI196628 ONE196614:ONE196628 OXA196614:OXA196628 PGW196614:PGW196628 PQS196614:PQS196628 QAO196614:QAO196628 QKK196614:QKK196628 QUG196614:QUG196628 REC196614:REC196628 RNY196614:RNY196628 RXU196614:RXU196628 SHQ196614:SHQ196628 SRM196614:SRM196628 TBI196614:TBI196628 TLE196614:TLE196628 TVA196614:TVA196628 UEW196614:UEW196628 UOS196614:UOS196628 UYO196614:UYO196628 VIK196614:VIK196628 VSG196614:VSG196628 WCC196614:WCC196628 WLY196614:WLY196628 WVU196614:WVU196628 M262150:M262164 JI262150:JI262164 TE262150:TE262164 ADA262150:ADA262164 AMW262150:AMW262164 AWS262150:AWS262164 BGO262150:BGO262164 BQK262150:BQK262164 CAG262150:CAG262164 CKC262150:CKC262164 CTY262150:CTY262164 DDU262150:DDU262164 DNQ262150:DNQ262164 DXM262150:DXM262164 EHI262150:EHI262164 ERE262150:ERE262164 FBA262150:FBA262164 FKW262150:FKW262164 FUS262150:FUS262164 GEO262150:GEO262164 GOK262150:GOK262164 GYG262150:GYG262164 HIC262150:HIC262164 HRY262150:HRY262164 IBU262150:IBU262164 ILQ262150:ILQ262164 IVM262150:IVM262164 JFI262150:JFI262164 JPE262150:JPE262164 JZA262150:JZA262164 KIW262150:KIW262164 KSS262150:KSS262164 LCO262150:LCO262164 LMK262150:LMK262164 LWG262150:LWG262164 MGC262150:MGC262164 MPY262150:MPY262164 MZU262150:MZU262164 NJQ262150:NJQ262164 NTM262150:NTM262164 ODI262150:ODI262164 ONE262150:ONE262164 OXA262150:OXA262164 PGW262150:PGW262164 PQS262150:PQS262164 QAO262150:QAO262164 QKK262150:QKK262164 QUG262150:QUG262164 REC262150:REC262164 RNY262150:RNY262164 RXU262150:RXU262164 SHQ262150:SHQ262164 SRM262150:SRM262164 TBI262150:TBI262164 TLE262150:TLE262164 TVA262150:TVA262164 UEW262150:UEW262164 UOS262150:UOS262164 UYO262150:UYO262164 VIK262150:VIK262164 VSG262150:VSG262164 WCC262150:WCC262164 WLY262150:WLY262164 WVU262150:WVU262164 M327686:M327700 JI327686:JI327700 TE327686:TE327700 ADA327686:ADA327700 AMW327686:AMW327700 AWS327686:AWS327700 BGO327686:BGO327700 BQK327686:BQK327700 CAG327686:CAG327700 CKC327686:CKC327700 CTY327686:CTY327700 DDU327686:DDU327700 DNQ327686:DNQ327700 DXM327686:DXM327700 EHI327686:EHI327700 ERE327686:ERE327700 FBA327686:FBA327700 FKW327686:FKW327700 FUS327686:FUS327700 GEO327686:GEO327700 GOK327686:GOK327700 GYG327686:GYG327700 HIC327686:HIC327700 HRY327686:HRY327700 IBU327686:IBU327700 ILQ327686:ILQ327700 IVM327686:IVM327700 JFI327686:JFI327700 JPE327686:JPE327700 JZA327686:JZA327700 KIW327686:KIW327700 KSS327686:KSS327700 LCO327686:LCO327700 LMK327686:LMK327700 LWG327686:LWG327700 MGC327686:MGC327700 MPY327686:MPY327700 MZU327686:MZU327700 NJQ327686:NJQ327700 NTM327686:NTM327700 ODI327686:ODI327700 ONE327686:ONE327700 OXA327686:OXA327700 PGW327686:PGW327700 PQS327686:PQS327700 QAO327686:QAO327700 QKK327686:QKK327700 QUG327686:QUG327700 REC327686:REC327700 RNY327686:RNY327700 RXU327686:RXU327700 SHQ327686:SHQ327700 SRM327686:SRM327700 TBI327686:TBI327700 TLE327686:TLE327700 TVA327686:TVA327700 UEW327686:UEW327700 UOS327686:UOS327700 UYO327686:UYO327700 VIK327686:VIK327700 VSG327686:VSG327700 WCC327686:WCC327700 WLY327686:WLY327700 WVU327686:WVU327700 M393222:M393236 JI393222:JI393236 TE393222:TE393236 ADA393222:ADA393236 AMW393222:AMW393236 AWS393222:AWS393236 BGO393222:BGO393236 BQK393222:BQK393236 CAG393222:CAG393236 CKC393222:CKC393236 CTY393222:CTY393236 DDU393222:DDU393236 DNQ393222:DNQ393236 DXM393222:DXM393236 EHI393222:EHI393236 ERE393222:ERE393236 FBA393222:FBA393236 FKW393222:FKW393236 FUS393222:FUS393236 GEO393222:GEO393236 GOK393222:GOK393236 GYG393222:GYG393236 HIC393222:HIC393236 HRY393222:HRY393236 IBU393222:IBU393236 ILQ393222:ILQ393236 IVM393222:IVM393236 JFI393222:JFI393236 JPE393222:JPE393236 JZA393222:JZA393236 KIW393222:KIW393236 KSS393222:KSS393236 LCO393222:LCO393236 LMK393222:LMK393236 LWG393222:LWG393236 MGC393222:MGC393236 MPY393222:MPY393236 MZU393222:MZU393236 NJQ393222:NJQ393236 NTM393222:NTM393236 ODI393222:ODI393236 ONE393222:ONE393236 OXA393222:OXA393236 PGW393222:PGW393236 PQS393222:PQS393236 QAO393222:QAO393236 QKK393222:QKK393236 QUG393222:QUG393236 REC393222:REC393236 RNY393222:RNY393236 RXU393222:RXU393236 SHQ393222:SHQ393236 SRM393222:SRM393236 TBI393222:TBI393236 TLE393222:TLE393236 TVA393222:TVA393236 UEW393222:UEW393236 UOS393222:UOS393236 UYO393222:UYO393236 VIK393222:VIK393236 VSG393222:VSG393236 WCC393222:WCC393236 WLY393222:WLY393236 WVU393222:WVU393236 M458758:M458772 JI458758:JI458772 TE458758:TE458772 ADA458758:ADA458772 AMW458758:AMW458772 AWS458758:AWS458772 BGO458758:BGO458772 BQK458758:BQK458772 CAG458758:CAG458772 CKC458758:CKC458772 CTY458758:CTY458772 DDU458758:DDU458772 DNQ458758:DNQ458772 DXM458758:DXM458772 EHI458758:EHI458772 ERE458758:ERE458772 FBA458758:FBA458772 FKW458758:FKW458772 FUS458758:FUS458772 GEO458758:GEO458772 GOK458758:GOK458772 GYG458758:GYG458772 HIC458758:HIC458772 HRY458758:HRY458772 IBU458758:IBU458772 ILQ458758:ILQ458772 IVM458758:IVM458772 JFI458758:JFI458772 JPE458758:JPE458772 JZA458758:JZA458772 KIW458758:KIW458772 KSS458758:KSS458772 LCO458758:LCO458772 LMK458758:LMK458772 LWG458758:LWG458772 MGC458758:MGC458772 MPY458758:MPY458772 MZU458758:MZU458772 NJQ458758:NJQ458772 NTM458758:NTM458772 ODI458758:ODI458772 ONE458758:ONE458772 OXA458758:OXA458772 PGW458758:PGW458772 PQS458758:PQS458772 QAO458758:QAO458772 QKK458758:QKK458772 QUG458758:QUG458772 REC458758:REC458772 RNY458758:RNY458772 RXU458758:RXU458772 SHQ458758:SHQ458772 SRM458758:SRM458772 TBI458758:TBI458772 TLE458758:TLE458772 TVA458758:TVA458772 UEW458758:UEW458772 UOS458758:UOS458772 UYO458758:UYO458772 VIK458758:VIK458772 VSG458758:VSG458772 WCC458758:WCC458772 WLY458758:WLY458772 WVU458758:WVU458772 M524294:M524308 JI524294:JI524308 TE524294:TE524308 ADA524294:ADA524308 AMW524294:AMW524308 AWS524294:AWS524308 BGO524294:BGO524308 BQK524294:BQK524308 CAG524294:CAG524308 CKC524294:CKC524308 CTY524294:CTY524308 DDU524294:DDU524308 DNQ524294:DNQ524308 DXM524294:DXM524308 EHI524294:EHI524308 ERE524294:ERE524308 FBA524294:FBA524308 FKW524294:FKW524308 FUS524294:FUS524308 GEO524294:GEO524308 GOK524294:GOK524308 GYG524294:GYG524308 HIC524294:HIC524308 HRY524294:HRY524308 IBU524294:IBU524308 ILQ524294:ILQ524308 IVM524294:IVM524308 JFI524294:JFI524308 JPE524294:JPE524308 JZA524294:JZA524308 KIW524294:KIW524308 KSS524294:KSS524308 LCO524294:LCO524308 LMK524294:LMK524308 LWG524294:LWG524308 MGC524294:MGC524308 MPY524294:MPY524308 MZU524294:MZU524308 NJQ524294:NJQ524308 NTM524294:NTM524308 ODI524294:ODI524308 ONE524294:ONE524308 OXA524294:OXA524308 PGW524294:PGW524308 PQS524294:PQS524308 QAO524294:QAO524308 QKK524294:QKK524308 QUG524294:QUG524308 REC524294:REC524308 RNY524294:RNY524308 RXU524294:RXU524308 SHQ524294:SHQ524308 SRM524294:SRM524308 TBI524294:TBI524308 TLE524294:TLE524308 TVA524294:TVA524308 UEW524294:UEW524308 UOS524294:UOS524308 UYO524294:UYO524308 VIK524294:VIK524308 VSG524294:VSG524308 WCC524294:WCC524308 WLY524294:WLY524308 WVU524294:WVU524308 M589830:M589844 JI589830:JI589844 TE589830:TE589844 ADA589830:ADA589844 AMW589830:AMW589844 AWS589830:AWS589844 BGO589830:BGO589844 BQK589830:BQK589844 CAG589830:CAG589844 CKC589830:CKC589844 CTY589830:CTY589844 DDU589830:DDU589844 DNQ589830:DNQ589844 DXM589830:DXM589844 EHI589830:EHI589844 ERE589830:ERE589844 FBA589830:FBA589844 FKW589830:FKW589844 FUS589830:FUS589844 GEO589830:GEO589844 GOK589830:GOK589844 GYG589830:GYG589844 HIC589830:HIC589844 HRY589830:HRY589844 IBU589830:IBU589844 ILQ589830:ILQ589844 IVM589830:IVM589844 JFI589830:JFI589844 JPE589830:JPE589844 JZA589830:JZA589844 KIW589830:KIW589844 KSS589830:KSS589844 LCO589830:LCO589844 LMK589830:LMK589844 LWG589830:LWG589844 MGC589830:MGC589844 MPY589830:MPY589844 MZU589830:MZU589844 NJQ589830:NJQ589844 NTM589830:NTM589844 ODI589830:ODI589844 ONE589830:ONE589844 OXA589830:OXA589844 PGW589830:PGW589844 PQS589830:PQS589844 QAO589830:QAO589844 QKK589830:QKK589844 QUG589830:QUG589844 REC589830:REC589844 RNY589830:RNY589844 RXU589830:RXU589844 SHQ589830:SHQ589844 SRM589830:SRM589844 TBI589830:TBI589844 TLE589830:TLE589844 TVA589830:TVA589844 UEW589830:UEW589844 UOS589830:UOS589844 UYO589830:UYO589844 VIK589830:VIK589844 VSG589830:VSG589844 WCC589830:WCC589844 WLY589830:WLY589844 WVU589830:WVU589844 M655366:M655380 JI655366:JI655380 TE655366:TE655380 ADA655366:ADA655380 AMW655366:AMW655380 AWS655366:AWS655380 BGO655366:BGO655380 BQK655366:BQK655380 CAG655366:CAG655380 CKC655366:CKC655380 CTY655366:CTY655380 DDU655366:DDU655380 DNQ655366:DNQ655380 DXM655366:DXM655380 EHI655366:EHI655380 ERE655366:ERE655380 FBA655366:FBA655380 FKW655366:FKW655380 FUS655366:FUS655380 GEO655366:GEO655380 GOK655366:GOK655380 GYG655366:GYG655380 HIC655366:HIC655380 HRY655366:HRY655380 IBU655366:IBU655380 ILQ655366:ILQ655380 IVM655366:IVM655380 JFI655366:JFI655380 JPE655366:JPE655380 JZA655366:JZA655380 KIW655366:KIW655380 KSS655366:KSS655380 LCO655366:LCO655380 LMK655366:LMK655380 LWG655366:LWG655380 MGC655366:MGC655380 MPY655366:MPY655380 MZU655366:MZU655380 NJQ655366:NJQ655380 NTM655366:NTM655380 ODI655366:ODI655380 ONE655366:ONE655380 OXA655366:OXA655380 PGW655366:PGW655380 PQS655366:PQS655380 QAO655366:QAO655380 QKK655366:QKK655380 QUG655366:QUG655380 REC655366:REC655380 RNY655366:RNY655380 RXU655366:RXU655380 SHQ655366:SHQ655380 SRM655366:SRM655380 TBI655366:TBI655380 TLE655366:TLE655380 TVA655366:TVA655380 UEW655366:UEW655380 UOS655366:UOS655380 UYO655366:UYO655380 VIK655366:VIK655380 VSG655366:VSG655380 WCC655366:WCC655380 WLY655366:WLY655380 WVU655366:WVU655380 M720902:M720916 JI720902:JI720916 TE720902:TE720916 ADA720902:ADA720916 AMW720902:AMW720916 AWS720902:AWS720916 BGO720902:BGO720916 BQK720902:BQK720916 CAG720902:CAG720916 CKC720902:CKC720916 CTY720902:CTY720916 DDU720902:DDU720916 DNQ720902:DNQ720916 DXM720902:DXM720916 EHI720902:EHI720916 ERE720902:ERE720916 FBA720902:FBA720916 FKW720902:FKW720916 FUS720902:FUS720916 GEO720902:GEO720916 GOK720902:GOK720916 GYG720902:GYG720916 HIC720902:HIC720916 HRY720902:HRY720916 IBU720902:IBU720916 ILQ720902:ILQ720916 IVM720902:IVM720916 JFI720902:JFI720916 JPE720902:JPE720916 JZA720902:JZA720916 KIW720902:KIW720916 KSS720902:KSS720916 LCO720902:LCO720916 LMK720902:LMK720916 LWG720902:LWG720916 MGC720902:MGC720916 MPY720902:MPY720916 MZU720902:MZU720916 NJQ720902:NJQ720916 NTM720902:NTM720916 ODI720902:ODI720916 ONE720902:ONE720916 OXA720902:OXA720916 PGW720902:PGW720916 PQS720902:PQS720916 QAO720902:QAO720916 QKK720902:QKK720916 QUG720902:QUG720916 REC720902:REC720916 RNY720902:RNY720916 RXU720902:RXU720916 SHQ720902:SHQ720916 SRM720902:SRM720916 TBI720902:TBI720916 TLE720902:TLE720916 TVA720902:TVA720916 UEW720902:UEW720916 UOS720902:UOS720916 UYO720902:UYO720916 VIK720902:VIK720916 VSG720902:VSG720916 WCC720902:WCC720916 WLY720902:WLY720916 WVU720902:WVU720916 M786438:M786452 JI786438:JI786452 TE786438:TE786452 ADA786438:ADA786452 AMW786438:AMW786452 AWS786438:AWS786452 BGO786438:BGO786452 BQK786438:BQK786452 CAG786438:CAG786452 CKC786438:CKC786452 CTY786438:CTY786452 DDU786438:DDU786452 DNQ786438:DNQ786452 DXM786438:DXM786452 EHI786438:EHI786452 ERE786438:ERE786452 FBA786438:FBA786452 FKW786438:FKW786452 FUS786438:FUS786452 GEO786438:GEO786452 GOK786438:GOK786452 GYG786438:GYG786452 HIC786438:HIC786452 HRY786438:HRY786452 IBU786438:IBU786452 ILQ786438:ILQ786452 IVM786438:IVM786452 JFI786438:JFI786452 JPE786438:JPE786452 JZA786438:JZA786452 KIW786438:KIW786452 KSS786438:KSS786452 LCO786438:LCO786452 LMK786438:LMK786452 LWG786438:LWG786452 MGC786438:MGC786452 MPY786438:MPY786452 MZU786438:MZU786452 NJQ786438:NJQ786452 NTM786438:NTM786452 ODI786438:ODI786452 ONE786438:ONE786452 OXA786438:OXA786452 PGW786438:PGW786452 PQS786438:PQS786452 QAO786438:QAO786452 QKK786438:QKK786452 QUG786438:QUG786452 REC786438:REC786452 RNY786438:RNY786452 RXU786438:RXU786452 SHQ786438:SHQ786452 SRM786438:SRM786452 TBI786438:TBI786452 TLE786438:TLE786452 TVA786438:TVA786452 UEW786438:UEW786452 UOS786438:UOS786452 UYO786438:UYO786452 VIK786438:VIK786452 VSG786438:VSG786452 WCC786438:WCC786452 WLY786438:WLY786452 WVU786438:WVU786452 M851974:M851988 JI851974:JI851988 TE851974:TE851988 ADA851974:ADA851988 AMW851974:AMW851988 AWS851974:AWS851988 BGO851974:BGO851988 BQK851974:BQK851988 CAG851974:CAG851988 CKC851974:CKC851988 CTY851974:CTY851988 DDU851974:DDU851988 DNQ851974:DNQ851988 DXM851974:DXM851988 EHI851974:EHI851988 ERE851974:ERE851988 FBA851974:FBA851988 FKW851974:FKW851988 FUS851974:FUS851988 GEO851974:GEO851988 GOK851974:GOK851988 GYG851974:GYG851988 HIC851974:HIC851988 HRY851974:HRY851988 IBU851974:IBU851988 ILQ851974:ILQ851988 IVM851974:IVM851988 JFI851974:JFI851988 JPE851974:JPE851988 JZA851974:JZA851988 KIW851974:KIW851988 KSS851974:KSS851988 LCO851974:LCO851988 LMK851974:LMK851988 LWG851974:LWG851988 MGC851974:MGC851988 MPY851974:MPY851988 MZU851974:MZU851988 NJQ851974:NJQ851988 NTM851974:NTM851988 ODI851974:ODI851988 ONE851974:ONE851988 OXA851974:OXA851988 PGW851974:PGW851988 PQS851974:PQS851988 QAO851974:QAO851988 QKK851974:QKK851988 QUG851974:QUG851988 REC851974:REC851988 RNY851974:RNY851988 RXU851974:RXU851988 SHQ851974:SHQ851988 SRM851974:SRM851988 TBI851974:TBI851988 TLE851974:TLE851988 TVA851974:TVA851988 UEW851974:UEW851988 UOS851974:UOS851988 UYO851974:UYO851988 VIK851974:VIK851988 VSG851974:VSG851988 WCC851974:WCC851988 WLY851974:WLY851988 WVU851974:WVU851988 M917510:M917524 JI917510:JI917524 TE917510:TE917524 ADA917510:ADA917524 AMW917510:AMW917524 AWS917510:AWS917524 BGO917510:BGO917524 BQK917510:BQK917524 CAG917510:CAG917524 CKC917510:CKC917524 CTY917510:CTY917524 DDU917510:DDU917524 DNQ917510:DNQ917524 DXM917510:DXM917524 EHI917510:EHI917524 ERE917510:ERE917524 FBA917510:FBA917524 FKW917510:FKW917524 FUS917510:FUS917524 GEO917510:GEO917524 GOK917510:GOK917524 GYG917510:GYG917524 HIC917510:HIC917524 HRY917510:HRY917524 IBU917510:IBU917524 ILQ917510:ILQ917524 IVM917510:IVM917524 JFI917510:JFI917524 JPE917510:JPE917524 JZA917510:JZA917524 KIW917510:KIW917524 KSS917510:KSS917524 LCO917510:LCO917524 LMK917510:LMK917524 LWG917510:LWG917524 MGC917510:MGC917524 MPY917510:MPY917524 MZU917510:MZU917524 NJQ917510:NJQ917524 NTM917510:NTM917524 ODI917510:ODI917524 ONE917510:ONE917524 OXA917510:OXA917524 PGW917510:PGW917524 PQS917510:PQS917524 QAO917510:QAO917524 QKK917510:QKK917524 QUG917510:QUG917524 REC917510:REC917524 RNY917510:RNY917524 RXU917510:RXU917524 SHQ917510:SHQ917524 SRM917510:SRM917524 TBI917510:TBI917524 TLE917510:TLE917524 TVA917510:TVA917524 UEW917510:UEW917524 UOS917510:UOS917524 UYO917510:UYO917524 VIK917510:VIK917524 VSG917510:VSG917524 WCC917510:WCC917524 WLY917510:WLY917524 WVU917510:WVU917524 M983046:M983060 JI983046:JI983060 TE983046:TE983060 ADA983046:ADA983060 AMW983046:AMW983060 AWS983046:AWS983060 BGO983046:BGO983060 BQK983046:BQK983060 CAG983046:CAG983060 CKC983046:CKC983060 CTY983046:CTY983060 DDU983046:DDU983060 DNQ983046:DNQ983060 DXM983046:DXM983060 EHI983046:EHI983060 ERE983046:ERE983060 FBA983046:FBA983060 FKW983046:FKW983060 FUS983046:FUS983060 GEO983046:GEO983060 GOK983046:GOK983060 GYG983046:GYG983060 HIC983046:HIC983060 HRY983046:HRY983060 IBU983046:IBU983060 ILQ983046:ILQ983060 IVM983046:IVM983060 JFI983046:JFI983060 JPE983046:JPE983060 JZA983046:JZA983060 KIW983046:KIW983060 KSS983046:KSS983060 LCO983046:LCO983060 LMK983046:LMK983060 LWG983046:LWG983060 MGC983046:MGC983060 MPY983046:MPY983060 MZU983046:MZU983060 NJQ983046:NJQ983060 NTM983046:NTM983060 ODI983046:ODI983060 ONE983046:ONE983060 OXA983046:OXA983060 PGW983046:PGW983060 PQS983046:PQS983060 QAO983046:QAO983060 QKK983046:QKK983060 QUG983046:QUG983060 REC983046:REC983060 RNY983046:RNY983060 RXU983046:RXU983060 SHQ983046:SHQ983060 SRM983046:SRM983060 TBI983046:TBI983060 TLE983046:TLE983060 TVA983046:TVA983060 UEW983046:UEW983060 UOS983046:UOS983060 UYO983046:UYO983060 VIK983046:VIK983060 VSG983046:VSG983060 WCC983046:WCC983060 WLY983046:WLY983060 WVU983046:WVU983060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5"/>
  <sheetViews>
    <sheetView workbookViewId="0">
      <pane xSplit="2" ySplit="1" topLeftCell="C2" activePane="bottomRight" state="frozen"/>
      <selection activeCell="D13" sqref="D13"/>
      <selection pane="topRight" activeCell="D13" sqref="D13"/>
      <selection pane="bottomLeft" activeCell="D13" sqref="D13"/>
      <selection pane="bottomRight" activeCell="C23" sqref="C23:C25"/>
    </sheetView>
  </sheetViews>
  <sheetFormatPr defaultColWidth="9.33203125" defaultRowHeight="18" x14ac:dyDescent="0.5"/>
  <cols>
    <col min="1" max="1" width="19" style="48" bestFit="1" customWidth="1"/>
    <col min="2" max="2" width="21.6640625" style="48" bestFit="1" customWidth="1"/>
    <col min="3" max="3" width="20.5546875" style="48" bestFit="1" customWidth="1"/>
    <col min="4" max="4" width="19.6640625" style="48" customWidth="1"/>
    <col min="5" max="5" width="10.33203125" style="48" customWidth="1"/>
    <col min="6" max="6" width="26.6640625" style="48" bestFit="1" customWidth="1"/>
    <col min="7" max="7" width="19.6640625" style="48" customWidth="1"/>
    <col min="8" max="8" width="25.6640625" style="484" customWidth="1"/>
    <col min="9" max="9" width="8.6640625" style="484" customWidth="1"/>
    <col min="10" max="10" width="57.33203125" style="48" customWidth="1"/>
    <col min="11" max="16384" width="9.33203125" style="48"/>
  </cols>
  <sheetData>
    <row r="1" spans="1:11" s="473" customFormat="1" ht="54.6" thickBot="1" x14ac:dyDescent="0.35">
      <c r="A1" s="469" t="s">
        <v>293</v>
      </c>
      <c r="B1" s="470" t="s">
        <v>292</v>
      </c>
      <c r="C1" s="470" t="s">
        <v>294</v>
      </c>
      <c r="D1" s="470" t="s">
        <v>291</v>
      </c>
      <c r="E1" s="471" t="s">
        <v>532</v>
      </c>
      <c r="F1" s="470" t="s">
        <v>296</v>
      </c>
      <c r="G1" s="471" t="s">
        <v>481</v>
      </c>
      <c r="H1" s="470" t="s">
        <v>297</v>
      </c>
      <c r="I1" s="471" t="s">
        <v>533</v>
      </c>
      <c r="J1" s="470" t="s">
        <v>295</v>
      </c>
      <c r="K1" s="472" t="s">
        <v>298</v>
      </c>
    </row>
    <row r="2" spans="1:11" x14ac:dyDescent="0.5">
      <c r="A2" s="655" t="s">
        <v>610</v>
      </c>
      <c r="B2" s="658" t="s">
        <v>75</v>
      </c>
      <c r="C2" s="658" t="s">
        <v>608</v>
      </c>
      <c r="D2" s="661"/>
      <c r="E2" s="667"/>
      <c r="F2" s="474" t="s">
        <v>609</v>
      </c>
      <c r="G2" s="475"/>
      <c r="H2" s="476" t="s">
        <v>611</v>
      </c>
      <c r="I2" s="477"/>
      <c r="J2" s="474"/>
      <c r="K2" s="478"/>
    </row>
    <row r="3" spans="1:11" x14ac:dyDescent="0.5">
      <c r="A3" s="656"/>
      <c r="B3" s="659"/>
      <c r="C3" s="659"/>
      <c r="D3" s="659"/>
      <c r="E3" s="668"/>
      <c r="F3" s="57"/>
      <c r="G3" s="57"/>
      <c r="H3" s="479"/>
      <c r="I3" s="479"/>
      <c r="J3" s="57"/>
      <c r="K3" s="480"/>
    </row>
    <row r="4" spans="1:11" ht="18.600000000000001" thickBot="1" x14ac:dyDescent="0.55000000000000004">
      <c r="A4" s="657"/>
      <c r="B4" s="660"/>
      <c r="C4" s="660"/>
      <c r="D4" s="660"/>
      <c r="E4" s="669"/>
      <c r="F4" s="481"/>
      <c r="G4" s="481"/>
      <c r="H4" s="482"/>
      <c r="I4" s="482"/>
      <c r="J4" s="481"/>
      <c r="K4" s="483"/>
    </row>
    <row r="5" spans="1:11" x14ac:dyDescent="0.5">
      <c r="A5" s="655" t="s">
        <v>612</v>
      </c>
      <c r="B5" s="658" t="s">
        <v>613</v>
      </c>
      <c r="C5" s="658" t="s">
        <v>614</v>
      </c>
      <c r="D5" s="661"/>
      <c r="E5" s="667"/>
      <c r="F5" s="474" t="s">
        <v>615</v>
      </c>
      <c r="G5" s="475"/>
      <c r="H5" s="476" t="s">
        <v>617</v>
      </c>
      <c r="K5" s="478"/>
    </row>
    <row r="6" spans="1:11" x14ac:dyDescent="0.5">
      <c r="A6" s="656"/>
      <c r="B6" s="659"/>
      <c r="C6" s="659"/>
      <c r="D6" s="659"/>
      <c r="E6" s="668"/>
      <c r="F6" s="57" t="s">
        <v>616</v>
      </c>
      <c r="G6" s="57"/>
      <c r="H6" s="479" t="s">
        <v>618</v>
      </c>
      <c r="I6" s="479"/>
      <c r="J6" s="57"/>
      <c r="K6" s="480"/>
    </row>
    <row r="7" spans="1:11" ht="18.600000000000001" thickBot="1" x14ac:dyDescent="0.55000000000000004">
      <c r="A7" s="657"/>
      <c r="B7" s="660"/>
      <c r="C7" s="660"/>
      <c r="D7" s="660"/>
      <c r="E7" s="669"/>
      <c r="F7" s="481"/>
      <c r="G7" s="481"/>
      <c r="H7" s="482"/>
      <c r="I7" s="482"/>
      <c r="J7" s="481"/>
      <c r="K7" s="483"/>
    </row>
    <row r="8" spans="1:11" x14ac:dyDescent="0.5">
      <c r="A8" s="655" t="s">
        <v>620</v>
      </c>
      <c r="B8" s="658" t="s">
        <v>619</v>
      </c>
      <c r="C8" s="658" t="s">
        <v>621</v>
      </c>
      <c r="D8" s="661"/>
      <c r="E8" s="667"/>
      <c r="F8" s="474" t="s">
        <v>622</v>
      </c>
      <c r="G8" s="475"/>
      <c r="H8" s="476"/>
      <c r="I8" s="477"/>
      <c r="J8" s="474"/>
      <c r="K8" s="478"/>
    </row>
    <row r="9" spans="1:11" x14ac:dyDescent="0.5">
      <c r="A9" s="656"/>
      <c r="B9" s="659"/>
      <c r="C9" s="659"/>
      <c r="D9" s="659"/>
      <c r="E9" s="668"/>
      <c r="F9" s="57"/>
      <c r="G9" s="57"/>
      <c r="H9" s="479"/>
      <c r="I9" s="479"/>
      <c r="J9" s="57"/>
      <c r="K9" s="480"/>
    </row>
    <row r="10" spans="1:11" ht="18.600000000000001" thickBot="1" x14ac:dyDescent="0.55000000000000004">
      <c r="A10" s="657"/>
      <c r="B10" s="660"/>
      <c r="C10" s="660"/>
      <c r="D10" s="660"/>
      <c r="E10" s="669"/>
      <c r="F10" s="481"/>
      <c r="G10" s="481"/>
      <c r="H10" s="482"/>
      <c r="I10" s="482"/>
      <c r="J10" s="481"/>
      <c r="K10" s="483"/>
    </row>
    <row r="11" spans="1:11" x14ac:dyDescent="0.5">
      <c r="A11" s="662" t="s">
        <v>623</v>
      </c>
      <c r="B11" s="658" t="s">
        <v>613</v>
      </c>
      <c r="C11" s="658" t="s">
        <v>624</v>
      </c>
      <c r="D11" s="661"/>
      <c r="E11" s="667"/>
      <c r="F11" s="476" t="s">
        <v>625</v>
      </c>
      <c r="G11" s="475"/>
      <c r="H11" s="548" t="s">
        <v>626</v>
      </c>
      <c r="I11" s="477"/>
      <c r="J11" s="474"/>
      <c r="K11" s="478"/>
    </row>
    <row r="12" spans="1:11" x14ac:dyDescent="0.5">
      <c r="A12" s="663"/>
      <c r="B12" s="659"/>
      <c r="C12" s="665"/>
      <c r="D12" s="659"/>
      <c r="E12" s="668"/>
      <c r="F12" s="57"/>
      <c r="G12" s="57"/>
      <c r="H12" s="479"/>
      <c r="I12" s="479"/>
      <c r="J12" s="57"/>
      <c r="K12" s="480"/>
    </row>
    <row r="13" spans="1:11" ht="18.600000000000001" thickBot="1" x14ac:dyDescent="0.55000000000000004">
      <c r="A13" s="664"/>
      <c r="B13" s="660"/>
      <c r="C13" s="666"/>
      <c r="D13" s="660"/>
      <c r="E13" s="669"/>
      <c r="F13" s="481"/>
      <c r="G13" s="481"/>
      <c r="H13" s="482"/>
      <c r="I13" s="482"/>
      <c r="J13" s="481"/>
      <c r="K13" s="483"/>
    </row>
    <row r="14" spans="1:11" x14ac:dyDescent="0.5">
      <c r="A14" s="655" t="s">
        <v>627</v>
      </c>
      <c r="B14" s="658" t="s">
        <v>613</v>
      </c>
      <c r="C14" s="658" t="s">
        <v>628</v>
      </c>
      <c r="D14" s="661"/>
      <c r="E14" s="667"/>
      <c r="F14" s="474" t="s">
        <v>629</v>
      </c>
      <c r="G14" s="475"/>
      <c r="H14" s="476"/>
      <c r="I14" s="477"/>
      <c r="J14" s="474"/>
      <c r="K14" s="478"/>
    </row>
    <row r="15" spans="1:11" x14ac:dyDescent="0.5">
      <c r="A15" s="656"/>
      <c r="B15" s="659"/>
      <c r="C15" s="659"/>
      <c r="D15" s="659"/>
      <c r="E15" s="668"/>
      <c r="F15" s="57"/>
      <c r="G15" s="57"/>
      <c r="H15" s="479"/>
      <c r="I15" s="479"/>
      <c r="J15" s="57"/>
      <c r="K15" s="480"/>
    </row>
    <row r="16" spans="1:11" ht="18.600000000000001" thickBot="1" x14ac:dyDescent="0.55000000000000004">
      <c r="A16" s="657"/>
      <c r="B16" s="660"/>
      <c r="C16" s="660"/>
      <c r="D16" s="660"/>
      <c r="E16" s="669"/>
      <c r="F16" s="481"/>
      <c r="G16" s="481"/>
      <c r="H16" s="482"/>
      <c r="I16" s="482"/>
      <c r="J16" s="481"/>
      <c r="K16" s="483"/>
    </row>
    <row r="17" spans="1:11" ht="36" x14ac:dyDescent="0.5">
      <c r="A17" s="662" t="s">
        <v>630</v>
      </c>
      <c r="B17" s="658" t="s">
        <v>631</v>
      </c>
      <c r="C17" s="658" t="s">
        <v>632</v>
      </c>
      <c r="D17" s="661" t="s">
        <v>633</v>
      </c>
      <c r="E17" s="667"/>
      <c r="F17" s="476" t="s">
        <v>634</v>
      </c>
      <c r="G17" s="475"/>
      <c r="H17" s="551">
        <v>1848478</v>
      </c>
      <c r="I17" s="477"/>
      <c r="J17" s="474"/>
      <c r="K17" s="478"/>
    </row>
    <row r="18" spans="1:11" x14ac:dyDescent="0.5">
      <c r="A18" s="663"/>
      <c r="B18" s="659"/>
      <c r="C18" s="659"/>
      <c r="D18" s="659"/>
      <c r="E18" s="668"/>
      <c r="F18" s="57"/>
      <c r="G18" s="57"/>
      <c r="H18" s="479"/>
      <c r="I18" s="479"/>
      <c r="J18" s="57"/>
      <c r="K18" s="480"/>
    </row>
    <row r="19" spans="1:11" ht="18.600000000000001" thickBot="1" x14ac:dyDescent="0.55000000000000004">
      <c r="A19" s="664"/>
      <c r="B19" s="660"/>
      <c r="C19" s="660"/>
      <c r="D19" s="660"/>
      <c r="E19" s="669"/>
      <c r="F19" s="481"/>
      <c r="G19" s="481"/>
      <c r="H19" s="482"/>
      <c r="I19" s="482"/>
      <c r="J19" s="481"/>
      <c r="K19" s="483"/>
    </row>
    <row r="20" spans="1:11" x14ac:dyDescent="0.5">
      <c r="A20" s="655" t="s">
        <v>636</v>
      </c>
      <c r="B20" s="658" t="s">
        <v>613</v>
      </c>
      <c r="C20" s="658" t="s">
        <v>637</v>
      </c>
      <c r="D20" s="661"/>
      <c r="E20" s="667"/>
      <c r="F20" s="474"/>
      <c r="G20" s="475"/>
      <c r="H20" s="476"/>
      <c r="I20" s="477"/>
      <c r="J20" s="474"/>
      <c r="K20" s="478"/>
    </row>
    <row r="21" spans="1:11" x14ac:dyDescent="0.5">
      <c r="A21" s="656"/>
      <c r="B21" s="659"/>
      <c r="C21" s="659"/>
      <c r="D21" s="659"/>
      <c r="E21" s="668"/>
      <c r="F21" s="57"/>
      <c r="G21" s="57"/>
      <c r="H21" s="479"/>
      <c r="I21" s="479"/>
      <c r="J21" s="57"/>
      <c r="K21" s="480"/>
    </row>
    <row r="22" spans="1:11" ht="18.600000000000001" thickBot="1" x14ac:dyDescent="0.55000000000000004">
      <c r="A22" s="657"/>
      <c r="B22" s="660"/>
      <c r="C22" s="660"/>
      <c r="D22" s="660"/>
      <c r="E22" s="669"/>
      <c r="F22" s="481"/>
      <c r="G22" s="481"/>
      <c r="H22" s="482"/>
      <c r="I22" s="482"/>
      <c r="J22" s="481"/>
      <c r="K22" s="483"/>
    </row>
    <row r="23" spans="1:11" x14ac:dyDescent="0.5">
      <c r="A23" s="655"/>
      <c r="B23" s="658" t="s">
        <v>646</v>
      </c>
      <c r="C23" s="658"/>
      <c r="D23" s="661"/>
      <c r="E23" s="667"/>
      <c r="F23" s="474"/>
      <c r="G23" s="475"/>
      <c r="H23" s="476"/>
      <c r="I23" s="477"/>
      <c r="J23" s="474"/>
      <c r="K23" s="478"/>
    </row>
    <row r="24" spans="1:11" x14ac:dyDescent="0.5">
      <c r="A24" s="656"/>
      <c r="B24" s="659"/>
      <c r="C24" s="659"/>
      <c r="D24" s="659"/>
      <c r="E24" s="668"/>
      <c r="F24" s="57"/>
      <c r="G24" s="57"/>
      <c r="H24" s="479"/>
      <c r="I24" s="479"/>
      <c r="J24" s="57"/>
      <c r="K24" s="480"/>
    </row>
    <row r="25" spans="1:11" ht="18.600000000000001" thickBot="1" x14ac:dyDescent="0.55000000000000004">
      <c r="A25" s="657"/>
      <c r="B25" s="660"/>
      <c r="C25" s="660"/>
      <c r="D25" s="660"/>
      <c r="E25" s="669"/>
      <c r="F25" s="481"/>
      <c r="G25" s="481"/>
      <c r="H25" s="482"/>
      <c r="I25" s="482"/>
      <c r="J25" s="481"/>
      <c r="K25" s="483"/>
    </row>
  </sheetData>
  <mergeCells count="40">
    <mergeCell ref="E5:E7"/>
    <mergeCell ref="E8:E10"/>
    <mergeCell ref="E11:E13"/>
    <mergeCell ref="E14:E16"/>
    <mergeCell ref="E17:E19"/>
    <mergeCell ref="E20:E22"/>
    <mergeCell ref="E23:E25"/>
    <mergeCell ref="E2:E4"/>
    <mergeCell ref="A14:A16"/>
    <mergeCell ref="B14:B16"/>
    <mergeCell ref="C14:C16"/>
    <mergeCell ref="D14:D16"/>
    <mergeCell ref="A2:A4"/>
    <mergeCell ref="B2:B4"/>
    <mergeCell ref="C2:C4"/>
    <mergeCell ref="D2:D4"/>
    <mergeCell ref="A5:A7"/>
    <mergeCell ref="B5:B7"/>
    <mergeCell ref="C5:C7"/>
    <mergeCell ref="D5:D7"/>
    <mergeCell ref="A8:A10"/>
    <mergeCell ref="B8:B10"/>
    <mergeCell ref="C8:C10"/>
    <mergeCell ref="D8:D10"/>
    <mergeCell ref="A11:A13"/>
    <mergeCell ref="B11:B13"/>
    <mergeCell ref="C11:C13"/>
    <mergeCell ref="D11:D13"/>
    <mergeCell ref="A23:A25"/>
    <mergeCell ref="B23:B25"/>
    <mergeCell ref="C23:C25"/>
    <mergeCell ref="D23:D25"/>
    <mergeCell ref="A17:A19"/>
    <mergeCell ref="B17:B19"/>
    <mergeCell ref="C17:C19"/>
    <mergeCell ref="D17:D19"/>
    <mergeCell ref="A20:A22"/>
    <mergeCell ref="B20:B22"/>
    <mergeCell ref="C20:C22"/>
    <mergeCell ref="D20:D22"/>
  </mergeCells>
  <pageMargins left="0.70866141732283472" right="0.70866141732283472" top="0.74803149606299213" bottom="0.74803149606299213" header="0.31496062992125984" footer="0.31496062992125984"/>
  <pageSetup paperSize="9" scale="56"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S109"/>
  <sheetViews>
    <sheetView workbookViewId="0">
      <pane xSplit="3" ySplit="1" topLeftCell="U2" activePane="bottomRight" state="frozen"/>
      <selection activeCell="D13" sqref="D13"/>
      <selection pane="topRight" activeCell="D13" sqref="D13"/>
      <selection pane="bottomLeft" activeCell="D13" sqref="D13"/>
      <selection pane="bottomRight" activeCell="AA28" sqref="AA28"/>
    </sheetView>
  </sheetViews>
  <sheetFormatPr defaultColWidth="9.33203125" defaultRowHeight="18" x14ac:dyDescent="0.5"/>
  <cols>
    <col min="1" max="1" width="1.33203125" style="48" hidden="1" customWidth="1"/>
    <col min="2" max="2" width="19.6640625" style="48" bestFit="1" customWidth="1"/>
    <col min="3" max="3" width="39" style="48" customWidth="1"/>
    <col min="4" max="4" width="9.33203125" style="48" bestFit="1" customWidth="1"/>
    <col min="5" max="5" width="10.33203125" style="48" bestFit="1" customWidth="1"/>
    <col min="6" max="24" width="9.33203125" style="48"/>
    <col min="25" max="45" width="9.33203125" style="48" customWidth="1"/>
    <col min="46" max="16384" width="9.33203125" style="48"/>
  </cols>
  <sheetData>
    <row r="1" spans="2:45" ht="18.600000000000001" thickBot="1" x14ac:dyDescent="0.55000000000000004">
      <c r="C1" s="64"/>
      <c r="D1" s="485">
        <f>DATE(YEAR('Project Info'!B5),MONTH('Project Info'!B5),DAY(1))</f>
        <v>45200</v>
      </c>
      <c r="E1" s="486">
        <f t="shared" ref="E1" si="0">DATE(YEAR(D1),MONTH(D1)+1,DAY(D1))</f>
        <v>45231</v>
      </c>
      <c r="F1" s="486">
        <f t="shared" ref="F1" si="1">DATE(YEAR(E1),MONTH(E1)+1,DAY(E1))</f>
        <v>45261</v>
      </c>
      <c r="G1" s="486">
        <f t="shared" ref="G1" si="2">DATE(YEAR(F1),MONTH(F1)+1,DAY(F1))</f>
        <v>45292</v>
      </c>
      <c r="H1" s="486">
        <f t="shared" ref="H1" si="3">DATE(YEAR(G1),MONTH(G1)+1,DAY(G1))</f>
        <v>45323</v>
      </c>
      <c r="I1" s="486">
        <f t="shared" ref="I1" si="4">DATE(YEAR(H1),MONTH(H1)+1,DAY(H1))</f>
        <v>45352</v>
      </c>
      <c r="J1" s="486">
        <f t="shared" ref="J1" si="5">DATE(YEAR(I1),MONTH(I1)+1,DAY(I1))</f>
        <v>45383</v>
      </c>
      <c r="K1" s="486">
        <f t="shared" ref="K1" si="6">DATE(YEAR(J1),MONTH(J1)+1,DAY(J1))</f>
        <v>45413</v>
      </c>
      <c r="L1" s="486">
        <f t="shared" ref="L1" si="7">DATE(YEAR(K1),MONTH(K1)+1,DAY(K1))</f>
        <v>45444</v>
      </c>
      <c r="M1" s="486">
        <f t="shared" ref="M1" si="8">DATE(YEAR(L1),MONTH(L1)+1,DAY(L1))</f>
        <v>45474</v>
      </c>
      <c r="N1" s="486">
        <f t="shared" ref="N1" si="9">DATE(YEAR(M1),MONTH(M1)+1,DAY(M1))</f>
        <v>45505</v>
      </c>
      <c r="O1" s="486">
        <f t="shared" ref="O1" si="10">DATE(YEAR(N1),MONTH(N1)+1,DAY(N1))</f>
        <v>45536</v>
      </c>
      <c r="P1" s="486">
        <f t="shared" ref="P1" si="11">DATE(YEAR(O1),MONTH(O1)+1,DAY(O1))</f>
        <v>45566</v>
      </c>
      <c r="Q1" s="486">
        <f t="shared" ref="Q1" si="12">DATE(YEAR(P1),MONTH(P1)+1,DAY(P1))</f>
        <v>45597</v>
      </c>
      <c r="R1" s="486">
        <f t="shared" ref="R1" si="13">DATE(YEAR(Q1),MONTH(Q1)+1,DAY(Q1))</f>
        <v>45627</v>
      </c>
      <c r="S1" s="486">
        <f t="shared" ref="S1" si="14">DATE(YEAR(R1),MONTH(R1)+1,DAY(R1))</f>
        <v>45658</v>
      </c>
      <c r="T1" s="486">
        <f t="shared" ref="T1" si="15">DATE(YEAR(S1),MONTH(S1)+1,DAY(S1))</f>
        <v>45689</v>
      </c>
      <c r="U1" s="486">
        <f t="shared" ref="U1" si="16">DATE(YEAR(T1),MONTH(T1)+1,DAY(T1))</f>
        <v>45717</v>
      </c>
      <c r="V1" s="486">
        <f t="shared" ref="V1" si="17">DATE(YEAR(U1),MONTH(U1)+1,DAY(U1))</f>
        <v>45748</v>
      </c>
      <c r="W1" s="486">
        <f t="shared" ref="W1" si="18">DATE(YEAR(V1),MONTH(V1)+1,DAY(V1))</f>
        <v>45778</v>
      </c>
      <c r="X1" s="486">
        <f t="shared" ref="X1" si="19">DATE(YEAR(W1),MONTH(W1)+1,DAY(W1))</f>
        <v>45809</v>
      </c>
      <c r="Y1" s="87">
        <f t="shared" ref="Y1" si="20">DATE(YEAR(X1),MONTH(X1)+1,DAY(X1))</f>
        <v>45839</v>
      </c>
      <c r="Z1" s="87">
        <f t="shared" ref="Z1" si="21">DATE(YEAR(Y1),MONTH(Y1)+1,DAY(Y1))</f>
        <v>45870</v>
      </c>
      <c r="AA1" s="87">
        <f t="shared" ref="AA1" si="22">DATE(YEAR(Z1),MONTH(Z1)+1,DAY(Z1))</f>
        <v>45901</v>
      </c>
      <c r="AB1" s="87">
        <f t="shared" ref="AB1" si="23">DATE(YEAR(AA1),MONTH(AA1)+1,DAY(AA1))</f>
        <v>45931</v>
      </c>
      <c r="AC1" s="87">
        <f t="shared" ref="AC1" si="24">DATE(YEAR(AB1),MONTH(AB1)+1,DAY(AB1))</f>
        <v>45962</v>
      </c>
      <c r="AD1" s="87">
        <f t="shared" ref="AD1" si="25">DATE(YEAR(AC1),MONTH(AC1)+1,DAY(AC1))</f>
        <v>45992</v>
      </c>
      <c r="AE1" s="87">
        <f t="shared" ref="AE1" si="26">DATE(YEAR(AD1),MONTH(AD1)+1,DAY(AD1))</f>
        <v>46023</v>
      </c>
      <c r="AF1" s="87">
        <f t="shared" ref="AF1" si="27">DATE(YEAR(AE1),MONTH(AE1)+1,DAY(AE1))</f>
        <v>46054</v>
      </c>
      <c r="AG1" s="87">
        <f t="shared" ref="AG1" si="28">DATE(YEAR(AF1),MONTH(AF1)+1,DAY(AF1))</f>
        <v>46082</v>
      </c>
      <c r="AH1" s="87">
        <f t="shared" ref="AH1" si="29">DATE(YEAR(AG1),MONTH(AG1)+1,DAY(AG1))</f>
        <v>46113</v>
      </c>
      <c r="AI1" s="87">
        <f t="shared" ref="AI1" si="30">DATE(YEAR(AH1),MONTH(AH1)+1,DAY(AH1))</f>
        <v>46143</v>
      </c>
      <c r="AJ1" s="87">
        <f t="shared" ref="AJ1" si="31">DATE(YEAR(AI1),MONTH(AI1)+1,DAY(AI1))</f>
        <v>46174</v>
      </c>
      <c r="AK1" s="87">
        <f t="shared" ref="AK1" si="32">DATE(YEAR(AJ1),MONTH(AJ1)+1,DAY(AJ1))</f>
        <v>46204</v>
      </c>
      <c r="AL1" s="87">
        <f t="shared" ref="AL1" si="33">DATE(YEAR(AK1),MONTH(AK1)+1,DAY(AK1))</f>
        <v>46235</v>
      </c>
      <c r="AM1" s="87">
        <f t="shared" ref="AM1" si="34">DATE(YEAR(AL1),MONTH(AL1)+1,DAY(AL1))</f>
        <v>46266</v>
      </c>
      <c r="AN1" s="87">
        <f t="shared" ref="AN1" si="35">DATE(YEAR(AM1),MONTH(AM1)+1,DAY(AM1))</f>
        <v>46296</v>
      </c>
      <c r="AO1" s="87">
        <f t="shared" ref="AO1" si="36">DATE(YEAR(AN1),MONTH(AN1)+1,DAY(AN1))</f>
        <v>46327</v>
      </c>
      <c r="AP1" s="87">
        <f t="shared" ref="AP1" si="37">DATE(YEAR(AO1),MONTH(AO1)+1,DAY(AO1))</f>
        <v>46357</v>
      </c>
      <c r="AQ1" s="87">
        <f t="shared" ref="AQ1" si="38">DATE(YEAR(AP1),MONTH(AP1)+1,DAY(AP1))</f>
        <v>46388</v>
      </c>
      <c r="AR1" s="87">
        <f t="shared" ref="AR1" si="39">DATE(YEAR(AQ1),MONTH(AQ1)+1,DAY(AQ1))</f>
        <v>46419</v>
      </c>
      <c r="AS1" s="87">
        <f t="shared" ref="AS1" si="40">DATE(YEAR(AR1),MONTH(AR1)+1,DAY(AR1))</f>
        <v>46447</v>
      </c>
    </row>
    <row r="2" spans="2:45" ht="18.600000000000001" thickTop="1" x14ac:dyDescent="0.5">
      <c r="B2" s="487" t="s">
        <v>75</v>
      </c>
      <c r="C2" s="573" t="s">
        <v>75</v>
      </c>
      <c r="D2" s="488"/>
      <c r="E2" s="488"/>
      <c r="F2" s="488"/>
      <c r="G2" s="488"/>
      <c r="H2" s="488"/>
      <c r="I2" s="488"/>
      <c r="J2" s="488"/>
      <c r="K2" s="488"/>
      <c r="L2" s="488"/>
      <c r="M2" s="488"/>
      <c r="N2" s="488"/>
      <c r="O2" s="488"/>
      <c r="P2" s="488"/>
      <c r="Q2" s="488"/>
      <c r="R2" s="488"/>
      <c r="S2" s="488"/>
      <c r="T2" s="488"/>
      <c r="U2" s="488"/>
      <c r="V2" s="488"/>
      <c r="W2" s="488"/>
      <c r="X2" s="488"/>
      <c r="Y2" s="489"/>
      <c r="Z2" s="489"/>
      <c r="AA2" s="489"/>
      <c r="AB2" s="489"/>
      <c r="AC2" s="489"/>
      <c r="AD2" s="489"/>
      <c r="AE2" s="489"/>
      <c r="AF2" s="489"/>
      <c r="AG2" s="489"/>
      <c r="AH2" s="489"/>
      <c r="AI2" s="489"/>
      <c r="AJ2" s="489"/>
      <c r="AK2" s="489"/>
      <c r="AL2" s="489"/>
      <c r="AM2" s="489"/>
      <c r="AN2" s="489"/>
      <c r="AO2" s="489"/>
      <c r="AP2" s="489"/>
      <c r="AQ2" s="489"/>
      <c r="AR2" s="489"/>
      <c r="AS2" s="489"/>
    </row>
    <row r="3" spans="2:45" x14ac:dyDescent="0.5">
      <c r="B3" s="558" t="s">
        <v>76</v>
      </c>
      <c r="C3" s="64" t="s">
        <v>77</v>
      </c>
      <c r="D3" s="48">
        <v>0</v>
      </c>
      <c r="E3" s="48">
        <v>0</v>
      </c>
      <c r="F3" s="48">
        <v>0</v>
      </c>
      <c r="G3" s="48">
        <v>0</v>
      </c>
      <c r="H3" s="48">
        <v>0</v>
      </c>
      <c r="I3" s="48">
        <v>0</v>
      </c>
      <c r="J3" s="48">
        <v>0</v>
      </c>
      <c r="K3" s="48">
        <v>0</v>
      </c>
      <c r="L3" s="48">
        <v>0</v>
      </c>
      <c r="M3" s="48">
        <v>0</v>
      </c>
      <c r="N3" s="48">
        <v>0</v>
      </c>
      <c r="O3" s="48">
        <v>1</v>
      </c>
      <c r="P3" s="48">
        <v>5</v>
      </c>
      <c r="Q3" s="48">
        <v>10</v>
      </c>
      <c r="R3" s="48">
        <v>8</v>
      </c>
      <c r="S3" s="48">
        <v>6</v>
      </c>
      <c r="T3" s="48">
        <v>10</v>
      </c>
      <c r="U3" s="48">
        <v>9</v>
      </c>
      <c r="V3" s="48">
        <v>9</v>
      </c>
      <c r="W3" s="48">
        <v>7</v>
      </c>
      <c r="X3" s="48">
        <v>10</v>
      </c>
      <c r="Y3" s="48">
        <v>10</v>
      </c>
      <c r="Z3" s="48">
        <v>5</v>
      </c>
      <c r="AA3" s="48">
        <v>5</v>
      </c>
      <c r="AB3" s="48">
        <v>0</v>
      </c>
      <c r="AC3" s="48">
        <v>0</v>
      </c>
      <c r="AD3" s="48">
        <v>0</v>
      </c>
      <c r="AE3" s="48">
        <v>0</v>
      </c>
      <c r="AF3" s="48">
        <v>0</v>
      </c>
      <c r="AG3" s="48">
        <v>0</v>
      </c>
      <c r="AH3" s="48">
        <v>0</v>
      </c>
      <c r="AI3" s="48">
        <v>0</v>
      </c>
      <c r="AJ3" s="48">
        <v>0</v>
      </c>
      <c r="AK3" s="48">
        <v>0</v>
      </c>
      <c r="AL3" s="48">
        <v>0</v>
      </c>
      <c r="AM3" s="48">
        <v>0</v>
      </c>
      <c r="AN3" s="48">
        <v>0</v>
      </c>
      <c r="AO3" s="48">
        <v>0</v>
      </c>
      <c r="AP3" s="48">
        <v>0</v>
      </c>
      <c r="AQ3" s="48">
        <v>0</v>
      </c>
      <c r="AR3" s="48">
        <v>0</v>
      </c>
      <c r="AS3" s="48">
        <v>0</v>
      </c>
    </row>
    <row r="4" spans="2:45" x14ac:dyDescent="0.5">
      <c r="B4" s="559" t="str">
        <f>B3</f>
        <v>GBN</v>
      </c>
      <c r="C4" s="64" t="s">
        <v>78</v>
      </c>
      <c r="D4" s="48">
        <v>0</v>
      </c>
      <c r="E4" s="48">
        <v>0</v>
      </c>
      <c r="F4" s="48">
        <v>0</v>
      </c>
      <c r="G4" s="48">
        <v>0</v>
      </c>
      <c r="H4" s="48">
        <v>0</v>
      </c>
      <c r="I4" s="48">
        <v>0</v>
      </c>
      <c r="J4" s="48">
        <v>0</v>
      </c>
      <c r="K4" s="48">
        <v>0</v>
      </c>
      <c r="L4" s="48">
        <v>0</v>
      </c>
      <c r="M4" s="48">
        <v>0</v>
      </c>
      <c r="N4" s="48">
        <v>0</v>
      </c>
      <c r="O4" s="48">
        <v>8</v>
      </c>
      <c r="P4" s="48">
        <v>40</v>
      </c>
      <c r="Q4" s="48">
        <v>80</v>
      </c>
      <c r="R4" s="48">
        <v>64</v>
      </c>
      <c r="S4" s="48">
        <v>48</v>
      </c>
      <c r="T4" s="48">
        <v>80</v>
      </c>
      <c r="U4" s="48">
        <v>72</v>
      </c>
      <c r="V4" s="48">
        <v>72</v>
      </c>
      <c r="W4" s="48">
        <v>56</v>
      </c>
      <c r="X4" s="48">
        <v>80</v>
      </c>
      <c r="Y4" s="48">
        <v>80</v>
      </c>
      <c r="Z4" s="48">
        <v>40</v>
      </c>
      <c r="AA4" s="48">
        <v>40</v>
      </c>
      <c r="AB4" s="48">
        <v>0</v>
      </c>
      <c r="AC4" s="48">
        <v>0</v>
      </c>
      <c r="AD4" s="48">
        <v>0</v>
      </c>
      <c r="AE4" s="48">
        <v>0</v>
      </c>
      <c r="AF4" s="48">
        <v>0</v>
      </c>
      <c r="AG4" s="48">
        <v>0</v>
      </c>
      <c r="AH4" s="48">
        <v>0</v>
      </c>
      <c r="AI4" s="48">
        <v>0</v>
      </c>
      <c r="AJ4" s="48">
        <v>0</v>
      </c>
      <c r="AK4" s="48">
        <v>0</v>
      </c>
      <c r="AL4" s="48">
        <v>0</v>
      </c>
      <c r="AM4" s="48">
        <v>0</v>
      </c>
      <c r="AN4" s="48">
        <v>0</v>
      </c>
      <c r="AO4" s="48">
        <v>0</v>
      </c>
      <c r="AP4" s="48">
        <v>0</v>
      </c>
      <c r="AQ4" s="48">
        <v>0</v>
      </c>
      <c r="AR4" s="48">
        <v>0</v>
      </c>
      <c r="AS4" s="48">
        <v>0</v>
      </c>
    </row>
    <row r="5" spans="2:45" x14ac:dyDescent="0.5">
      <c r="B5" s="559" t="str">
        <f>B3</f>
        <v>GBN</v>
      </c>
      <c r="C5" s="64" t="s">
        <v>81</v>
      </c>
      <c r="D5" s="48">
        <v>0</v>
      </c>
      <c r="E5" s="48">
        <v>0</v>
      </c>
      <c r="F5" s="48">
        <v>0</v>
      </c>
      <c r="G5" s="48">
        <v>0</v>
      </c>
      <c r="H5" s="48">
        <v>0</v>
      </c>
      <c r="I5" s="48">
        <v>0</v>
      </c>
      <c r="J5" s="48">
        <v>0</v>
      </c>
      <c r="K5" s="48">
        <v>0</v>
      </c>
      <c r="L5" s="48">
        <v>0</v>
      </c>
      <c r="M5" s="48">
        <v>0</v>
      </c>
      <c r="N5" s="48">
        <v>0</v>
      </c>
      <c r="O5" s="48">
        <v>1.92</v>
      </c>
      <c r="P5" s="48">
        <v>9.6</v>
      </c>
      <c r="Q5" s="48">
        <v>19.2</v>
      </c>
      <c r="R5" s="48">
        <v>15.36</v>
      </c>
      <c r="S5" s="48">
        <v>11.52</v>
      </c>
      <c r="T5" s="48">
        <v>19.2</v>
      </c>
      <c r="U5" s="48">
        <v>17.28</v>
      </c>
      <c r="V5" s="48">
        <v>17.28</v>
      </c>
      <c r="W5" s="48">
        <v>13.44</v>
      </c>
      <c r="X5" s="48">
        <v>19.2</v>
      </c>
      <c r="Y5" s="48">
        <v>19.2</v>
      </c>
      <c r="Z5" s="48">
        <v>9.6</v>
      </c>
      <c r="AA5" s="48">
        <v>9.6</v>
      </c>
      <c r="AB5" s="48">
        <f t="shared" ref="AB5:AG5" si="41">AB4*$C$95</f>
        <v>0</v>
      </c>
      <c r="AC5" s="48">
        <f t="shared" si="41"/>
        <v>0</v>
      </c>
      <c r="AD5" s="48">
        <f t="shared" si="41"/>
        <v>0</v>
      </c>
      <c r="AE5" s="48">
        <f t="shared" si="41"/>
        <v>0</v>
      </c>
      <c r="AF5" s="48">
        <f t="shared" si="41"/>
        <v>0</v>
      </c>
      <c r="AG5" s="48">
        <f t="shared" si="41"/>
        <v>0</v>
      </c>
      <c r="AH5" s="48">
        <f t="shared" ref="AH5:AS5" si="42">AH4*$C$95</f>
        <v>0</v>
      </c>
      <c r="AI5" s="48">
        <f t="shared" si="42"/>
        <v>0</v>
      </c>
      <c r="AJ5" s="48">
        <f t="shared" si="42"/>
        <v>0</v>
      </c>
      <c r="AK5" s="48">
        <f t="shared" si="42"/>
        <v>0</v>
      </c>
      <c r="AL5" s="48">
        <f t="shared" si="42"/>
        <v>0</v>
      </c>
      <c r="AM5" s="48">
        <f t="shared" si="42"/>
        <v>0</v>
      </c>
      <c r="AN5" s="48">
        <f t="shared" si="42"/>
        <v>0</v>
      </c>
      <c r="AO5" s="48">
        <f t="shared" si="42"/>
        <v>0</v>
      </c>
      <c r="AP5" s="48">
        <f t="shared" si="42"/>
        <v>0</v>
      </c>
      <c r="AQ5" s="48">
        <f t="shared" si="42"/>
        <v>0</v>
      </c>
      <c r="AR5" s="48">
        <f t="shared" si="42"/>
        <v>0</v>
      </c>
      <c r="AS5" s="48">
        <f t="shared" si="42"/>
        <v>0</v>
      </c>
    </row>
    <row r="6" spans="2:45" x14ac:dyDescent="0.5">
      <c r="B6" s="559" t="str">
        <f>B3</f>
        <v>GBN</v>
      </c>
      <c r="C6" s="64" t="s">
        <v>82</v>
      </c>
      <c r="D6" s="64">
        <f t="shared" ref="D6:F6" si="43">D4*$C$88</f>
        <v>0</v>
      </c>
      <c r="E6" s="64">
        <f t="shared" si="43"/>
        <v>0</v>
      </c>
      <c r="F6" s="64">
        <f t="shared" si="43"/>
        <v>0</v>
      </c>
      <c r="G6" s="64">
        <f>G4*$C$88</f>
        <v>0</v>
      </c>
      <c r="H6" s="64">
        <f t="shared" ref="H6:X6" si="44">H4*$C$88</f>
        <v>0</v>
      </c>
      <c r="I6" s="64">
        <f t="shared" si="44"/>
        <v>0</v>
      </c>
      <c r="J6" s="64">
        <f t="shared" si="44"/>
        <v>0</v>
      </c>
      <c r="K6" s="64">
        <f t="shared" si="44"/>
        <v>0</v>
      </c>
      <c r="L6" s="64">
        <f t="shared" si="44"/>
        <v>0</v>
      </c>
      <c r="M6" s="64">
        <f t="shared" si="44"/>
        <v>0</v>
      </c>
      <c r="N6" s="64">
        <f t="shared" si="44"/>
        <v>0</v>
      </c>
      <c r="O6" s="64">
        <f t="shared" si="44"/>
        <v>6.11</v>
      </c>
      <c r="P6" s="64">
        <f t="shared" si="44"/>
        <v>30.55</v>
      </c>
      <c r="Q6" s="64">
        <f t="shared" si="44"/>
        <v>61.1</v>
      </c>
      <c r="R6" s="64">
        <f t="shared" si="44"/>
        <v>48.88</v>
      </c>
      <c r="S6" s="64">
        <f t="shared" si="44"/>
        <v>36.660000000000004</v>
      </c>
      <c r="T6" s="64">
        <v>61.1</v>
      </c>
      <c r="U6" s="64">
        <f t="shared" si="44"/>
        <v>54.99</v>
      </c>
      <c r="V6" s="64">
        <f>V4*$C$88</f>
        <v>54.99</v>
      </c>
      <c r="W6" s="64">
        <f t="shared" si="44"/>
        <v>42.77</v>
      </c>
      <c r="X6" s="64">
        <f t="shared" si="44"/>
        <v>61.1</v>
      </c>
      <c r="Y6" s="64">
        <v>61.1</v>
      </c>
      <c r="Z6" s="64">
        <v>30.55</v>
      </c>
      <c r="AA6" s="64">
        <v>30.55</v>
      </c>
      <c r="AB6" s="64">
        <f t="shared" ref="AB6:AG6" si="45">AB4*$C$94</f>
        <v>0</v>
      </c>
      <c r="AC6" s="64">
        <f t="shared" si="45"/>
        <v>0</v>
      </c>
      <c r="AD6" s="64">
        <f t="shared" si="45"/>
        <v>0</v>
      </c>
      <c r="AE6" s="64">
        <f t="shared" si="45"/>
        <v>0</v>
      </c>
      <c r="AF6" s="64">
        <f t="shared" si="45"/>
        <v>0</v>
      </c>
      <c r="AG6" s="64">
        <f t="shared" si="45"/>
        <v>0</v>
      </c>
      <c r="AH6" s="64">
        <f t="shared" ref="AH6:AS6" si="46">AH4*$C$94</f>
        <v>0</v>
      </c>
      <c r="AI6" s="64">
        <f t="shared" si="46"/>
        <v>0</v>
      </c>
      <c r="AJ6" s="64">
        <f t="shared" si="46"/>
        <v>0</v>
      </c>
      <c r="AK6" s="64">
        <f t="shared" si="46"/>
        <v>0</v>
      </c>
      <c r="AL6" s="64">
        <f t="shared" si="46"/>
        <v>0</v>
      </c>
      <c r="AM6" s="64">
        <f t="shared" si="46"/>
        <v>0</v>
      </c>
      <c r="AN6" s="64">
        <f t="shared" si="46"/>
        <v>0</v>
      </c>
      <c r="AO6" s="64">
        <f t="shared" si="46"/>
        <v>0</v>
      </c>
      <c r="AP6" s="64">
        <f t="shared" si="46"/>
        <v>0</v>
      </c>
      <c r="AQ6" s="64">
        <f t="shared" si="46"/>
        <v>0</v>
      </c>
      <c r="AR6" s="64">
        <f t="shared" si="46"/>
        <v>0</v>
      </c>
      <c r="AS6" s="64">
        <f t="shared" si="46"/>
        <v>0</v>
      </c>
    </row>
    <row r="7" spans="2:45" x14ac:dyDescent="0.5">
      <c r="B7" s="559" t="str">
        <f>B3</f>
        <v>GBN</v>
      </c>
      <c r="C7" s="64" t="s">
        <v>88</v>
      </c>
      <c r="D7" s="492">
        <v>1</v>
      </c>
      <c r="E7" s="492">
        <v>1</v>
      </c>
      <c r="F7" s="492">
        <v>1</v>
      </c>
      <c r="G7" s="492">
        <v>1</v>
      </c>
      <c r="H7" s="492">
        <v>1</v>
      </c>
      <c r="I7" s="492">
        <v>1</v>
      </c>
      <c r="J7" s="492">
        <v>1</v>
      </c>
      <c r="K7" s="492">
        <v>1</v>
      </c>
      <c r="L7" s="492">
        <v>1</v>
      </c>
      <c r="M7" s="492">
        <v>1</v>
      </c>
      <c r="N7" s="492">
        <v>1</v>
      </c>
      <c r="O7" s="492">
        <v>1</v>
      </c>
      <c r="P7" s="492">
        <v>1</v>
      </c>
      <c r="Q7" s="492">
        <v>1</v>
      </c>
      <c r="R7" s="492">
        <v>1</v>
      </c>
      <c r="S7" s="492">
        <v>1</v>
      </c>
      <c r="T7" s="492">
        <v>1</v>
      </c>
      <c r="U7" s="492">
        <v>1</v>
      </c>
      <c r="V7" s="492">
        <v>1</v>
      </c>
      <c r="W7" s="492">
        <v>1</v>
      </c>
      <c r="X7" s="492">
        <v>1</v>
      </c>
      <c r="Y7" s="492">
        <v>1</v>
      </c>
      <c r="Z7" s="492">
        <v>1</v>
      </c>
      <c r="AA7" s="492">
        <v>1</v>
      </c>
      <c r="AB7" s="492">
        <v>1</v>
      </c>
      <c r="AC7" s="492">
        <v>1</v>
      </c>
      <c r="AD7" s="492">
        <v>1</v>
      </c>
      <c r="AE7" s="492">
        <v>1</v>
      </c>
      <c r="AF7" s="492">
        <v>1</v>
      </c>
      <c r="AG7" s="492">
        <v>1</v>
      </c>
      <c r="AH7" s="492">
        <v>1</v>
      </c>
      <c r="AI7" s="492">
        <v>1</v>
      </c>
      <c r="AJ7" s="492">
        <v>1</v>
      </c>
      <c r="AK7" s="492">
        <v>1</v>
      </c>
      <c r="AL7" s="492">
        <v>1</v>
      </c>
      <c r="AM7" s="492">
        <v>1</v>
      </c>
      <c r="AN7" s="492">
        <v>1</v>
      </c>
      <c r="AO7" s="492">
        <v>1</v>
      </c>
      <c r="AP7" s="492">
        <v>1</v>
      </c>
      <c r="AQ7" s="492">
        <v>1</v>
      </c>
      <c r="AR7" s="492">
        <v>1</v>
      </c>
      <c r="AS7" s="492">
        <v>1</v>
      </c>
    </row>
    <row r="8" spans="2:45" ht="18.600000000000001" thickBot="1" x14ac:dyDescent="0.55000000000000004">
      <c r="B8" s="560" t="s">
        <v>76</v>
      </c>
      <c r="C8" s="494" t="s">
        <v>84</v>
      </c>
      <c r="D8" s="495">
        <f>D6*D7</f>
        <v>0</v>
      </c>
      <c r="E8" s="495">
        <f t="shared" ref="E8:AG8" si="47">E6*E7</f>
        <v>0</v>
      </c>
      <c r="F8" s="495">
        <f t="shared" si="47"/>
        <v>0</v>
      </c>
      <c r="G8" s="495">
        <f t="shared" si="47"/>
        <v>0</v>
      </c>
      <c r="H8" s="495">
        <f t="shared" si="47"/>
        <v>0</v>
      </c>
      <c r="I8" s="495">
        <f t="shared" si="47"/>
        <v>0</v>
      </c>
      <c r="J8" s="495">
        <f t="shared" si="47"/>
        <v>0</v>
      </c>
      <c r="K8" s="495">
        <f t="shared" si="47"/>
        <v>0</v>
      </c>
      <c r="L8" s="495">
        <f t="shared" si="47"/>
        <v>0</v>
      </c>
      <c r="M8" s="495">
        <f t="shared" si="47"/>
        <v>0</v>
      </c>
      <c r="N8" s="495">
        <f t="shared" si="47"/>
        <v>0</v>
      </c>
      <c r="O8" s="495">
        <f t="shared" si="47"/>
        <v>6.11</v>
      </c>
      <c r="P8" s="495">
        <f t="shared" si="47"/>
        <v>30.55</v>
      </c>
      <c r="Q8" s="495">
        <f t="shared" si="47"/>
        <v>61.1</v>
      </c>
      <c r="R8" s="495">
        <f t="shared" si="47"/>
        <v>48.88</v>
      </c>
      <c r="S8" s="495">
        <f t="shared" si="47"/>
        <v>36.660000000000004</v>
      </c>
      <c r="T8" s="495">
        <f t="shared" si="47"/>
        <v>61.1</v>
      </c>
      <c r="U8" s="495">
        <f t="shared" si="47"/>
        <v>54.99</v>
      </c>
      <c r="V8" s="495">
        <f t="shared" si="47"/>
        <v>54.99</v>
      </c>
      <c r="W8" s="495">
        <f t="shared" si="47"/>
        <v>42.77</v>
      </c>
      <c r="X8" s="495">
        <f t="shared" si="47"/>
        <v>61.1</v>
      </c>
      <c r="Y8" s="495">
        <f t="shared" si="47"/>
        <v>61.1</v>
      </c>
      <c r="Z8" s="495">
        <f t="shared" si="47"/>
        <v>30.55</v>
      </c>
      <c r="AA8" s="495">
        <f t="shared" si="47"/>
        <v>30.55</v>
      </c>
      <c r="AB8" s="495">
        <f t="shared" si="47"/>
        <v>0</v>
      </c>
      <c r="AC8" s="495">
        <f t="shared" si="47"/>
        <v>0</v>
      </c>
      <c r="AD8" s="495">
        <f t="shared" si="47"/>
        <v>0</v>
      </c>
      <c r="AE8" s="495">
        <f t="shared" si="47"/>
        <v>0</v>
      </c>
      <c r="AF8" s="495">
        <f t="shared" si="47"/>
        <v>0</v>
      </c>
      <c r="AG8" s="495">
        <f t="shared" si="47"/>
        <v>0</v>
      </c>
      <c r="AH8" s="495">
        <f t="shared" ref="AH8:AS8" si="48">AH6*AH7</f>
        <v>0</v>
      </c>
      <c r="AI8" s="495">
        <f t="shared" si="48"/>
        <v>0</v>
      </c>
      <c r="AJ8" s="495">
        <f t="shared" si="48"/>
        <v>0</v>
      </c>
      <c r="AK8" s="495">
        <f t="shared" si="48"/>
        <v>0</v>
      </c>
      <c r="AL8" s="495">
        <f t="shared" si="48"/>
        <v>0</v>
      </c>
      <c r="AM8" s="495">
        <f t="shared" si="48"/>
        <v>0</v>
      </c>
      <c r="AN8" s="495">
        <f t="shared" si="48"/>
        <v>0</v>
      </c>
      <c r="AO8" s="495">
        <f t="shared" si="48"/>
        <v>0</v>
      </c>
      <c r="AP8" s="495">
        <f t="shared" si="48"/>
        <v>0</v>
      </c>
      <c r="AQ8" s="495">
        <f t="shared" si="48"/>
        <v>0</v>
      </c>
      <c r="AR8" s="495">
        <f t="shared" si="48"/>
        <v>0</v>
      </c>
      <c r="AS8" s="495">
        <f t="shared" si="48"/>
        <v>0</v>
      </c>
    </row>
    <row r="9" spans="2:45" ht="19.2" thickTop="1" thickBot="1" x14ac:dyDescent="0.55000000000000004"/>
    <row r="10" spans="2:45" ht="18.600000000000001" thickTop="1" x14ac:dyDescent="0.5">
      <c r="B10" s="487" t="s">
        <v>635</v>
      </c>
      <c r="C10" s="573" t="s">
        <v>631</v>
      </c>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row>
    <row r="11" spans="2:45" x14ac:dyDescent="0.5">
      <c r="B11" s="558" t="s">
        <v>631</v>
      </c>
      <c r="C11" s="64" t="s">
        <v>77</v>
      </c>
      <c r="D11" s="48">
        <v>0</v>
      </c>
      <c r="E11" s="48">
        <v>0</v>
      </c>
      <c r="F11" s="48">
        <v>0</v>
      </c>
      <c r="G11" s="48">
        <v>0</v>
      </c>
      <c r="H11" s="48">
        <v>0</v>
      </c>
      <c r="I11" s="48">
        <v>0</v>
      </c>
      <c r="J11" s="48">
        <v>0</v>
      </c>
      <c r="K11" s="48">
        <v>0</v>
      </c>
      <c r="L11" s="48">
        <v>0</v>
      </c>
      <c r="M11" s="48">
        <v>0</v>
      </c>
      <c r="N11" s="48">
        <v>0</v>
      </c>
      <c r="O11" s="48">
        <v>0</v>
      </c>
      <c r="P11" s="48">
        <v>0</v>
      </c>
      <c r="Q11" s="48">
        <v>0</v>
      </c>
      <c r="R11" s="48">
        <v>0</v>
      </c>
      <c r="S11" s="48">
        <v>0</v>
      </c>
      <c r="T11" s="48">
        <v>0</v>
      </c>
      <c r="U11" s="48">
        <v>0</v>
      </c>
      <c r="V11" s="48">
        <v>0</v>
      </c>
      <c r="W11" s="48">
        <v>0</v>
      </c>
      <c r="X11" s="48">
        <v>0</v>
      </c>
      <c r="Y11" s="48">
        <v>0</v>
      </c>
      <c r="Z11" s="48">
        <v>0</v>
      </c>
      <c r="AA11" s="48">
        <v>0</v>
      </c>
      <c r="AB11" s="48">
        <v>0</v>
      </c>
      <c r="AC11" s="48">
        <v>0</v>
      </c>
      <c r="AD11" s="48">
        <v>0</v>
      </c>
      <c r="AE11" s="48">
        <v>0</v>
      </c>
      <c r="AF11" s="48">
        <v>0</v>
      </c>
      <c r="AG11" s="48">
        <v>0</v>
      </c>
      <c r="AH11" s="48">
        <v>0</v>
      </c>
      <c r="AI11" s="48">
        <v>0</v>
      </c>
      <c r="AJ11" s="48">
        <v>0</v>
      </c>
      <c r="AK11" s="48">
        <v>0</v>
      </c>
      <c r="AL11" s="48">
        <v>0</v>
      </c>
      <c r="AM11" s="48">
        <v>0</v>
      </c>
      <c r="AN11" s="48">
        <v>0</v>
      </c>
      <c r="AO11" s="48">
        <v>0</v>
      </c>
      <c r="AP11" s="48">
        <v>0</v>
      </c>
      <c r="AQ11" s="48">
        <v>0</v>
      </c>
      <c r="AR11" s="48">
        <v>0</v>
      </c>
      <c r="AS11" s="48">
        <v>0</v>
      </c>
    </row>
    <row r="12" spans="2:45" x14ac:dyDescent="0.5">
      <c r="B12" s="559" t="str">
        <f>B11</f>
        <v>T Lott</v>
      </c>
      <c r="C12" s="64" t="s">
        <v>78</v>
      </c>
      <c r="D12" s="497">
        <v>0</v>
      </c>
      <c r="E12" s="497">
        <v>0</v>
      </c>
      <c r="F12" s="497">
        <v>0</v>
      </c>
      <c r="G12" s="497">
        <v>0</v>
      </c>
      <c r="H12" s="497">
        <v>0</v>
      </c>
      <c r="I12" s="497">
        <v>0</v>
      </c>
      <c r="J12" s="497">
        <v>0</v>
      </c>
      <c r="K12" s="497">
        <v>0</v>
      </c>
      <c r="L12" s="48">
        <v>0</v>
      </c>
      <c r="M12" s="48">
        <v>0</v>
      </c>
      <c r="N12" s="48">
        <v>0</v>
      </c>
      <c r="O12" s="48">
        <v>0</v>
      </c>
      <c r="P12" s="48">
        <v>0</v>
      </c>
      <c r="Q12" s="48">
        <v>0</v>
      </c>
      <c r="R12" s="48">
        <v>0</v>
      </c>
      <c r="S12" s="48">
        <v>0</v>
      </c>
      <c r="T12" s="48">
        <v>0</v>
      </c>
      <c r="U12" s="48">
        <v>0</v>
      </c>
      <c r="V12" s="48">
        <v>0</v>
      </c>
      <c r="W12" s="48">
        <v>0</v>
      </c>
      <c r="X12" s="48">
        <v>0</v>
      </c>
      <c r="Y12" s="48">
        <v>0</v>
      </c>
      <c r="Z12" s="48">
        <v>0</v>
      </c>
      <c r="AA12" s="48">
        <v>0</v>
      </c>
      <c r="AB12" s="48">
        <v>0</v>
      </c>
      <c r="AC12" s="48">
        <v>0</v>
      </c>
      <c r="AD12" s="48">
        <v>0</v>
      </c>
      <c r="AE12" s="48">
        <v>0</v>
      </c>
      <c r="AF12" s="48">
        <v>0</v>
      </c>
      <c r="AG12" s="48">
        <v>0</v>
      </c>
      <c r="AH12" s="48">
        <v>0</v>
      </c>
      <c r="AI12" s="48">
        <v>0</v>
      </c>
      <c r="AJ12" s="48">
        <v>0</v>
      </c>
      <c r="AK12" s="48">
        <v>0</v>
      </c>
      <c r="AL12" s="48">
        <v>0</v>
      </c>
      <c r="AM12" s="48">
        <v>0</v>
      </c>
      <c r="AN12" s="48">
        <v>0</v>
      </c>
      <c r="AO12" s="48">
        <v>0</v>
      </c>
      <c r="AP12" s="48">
        <v>0</v>
      </c>
      <c r="AQ12" s="48">
        <v>0</v>
      </c>
      <c r="AR12" s="48">
        <v>0</v>
      </c>
      <c r="AS12" s="48">
        <v>0</v>
      </c>
    </row>
    <row r="13" spans="2:45" x14ac:dyDescent="0.5">
      <c r="B13" s="559" t="str">
        <f>B11</f>
        <v>T Lott</v>
      </c>
      <c r="C13" s="64" t="s">
        <v>81</v>
      </c>
      <c r="D13" s="498">
        <v>0</v>
      </c>
      <c r="E13" s="498">
        <v>0</v>
      </c>
      <c r="F13" s="498">
        <v>0</v>
      </c>
      <c r="G13" s="498">
        <f t="shared" ref="G13:AG13" si="49">G12*$C$89</f>
        <v>0</v>
      </c>
      <c r="H13" s="498">
        <f t="shared" si="49"/>
        <v>0</v>
      </c>
      <c r="I13" s="498">
        <f t="shared" si="49"/>
        <v>0</v>
      </c>
      <c r="J13" s="498">
        <f t="shared" si="49"/>
        <v>0</v>
      </c>
      <c r="K13" s="498">
        <f t="shared" si="49"/>
        <v>0</v>
      </c>
      <c r="L13" s="498">
        <f t="shared" si="49"/>
        <v>0</v>
      </c>
      <c r="M13" s="498">
        <f t="shared" si="49"/>
        <v>0</v>
      </c>
      <c r="N13" s="498">
        <v>0</v>
      </c>
      <c r="O13" s="498">
        <f t="shared" si="49"/>
        <v>0</v>
      </c>
      <c r="P13" s="498">
        <f t="shared" si="49"/>
        <v>0</v>
      </c>
      <c r="Q13" s="498">
        <v>0</v>
      </c>
      <c r="R13" s="498">
        <f t="shared" si="49"/>
        <v>0</v>
      </c>
      <c r="S13" s="498">
        <f t="shared" si="49"/>
        <v>0</v>
      </c>
      <c r="T13" s="498">
        <f t="shared" si="49"/>
        <v>0</v>
      </c>
      <c r="U13" s="498">
        <f t="shared" si="49"/>
        <v>0</v>
      </c>
      <c r="V13" s="498">
        <f t="shared" si="49"/>
        <v>0</v>
      </c>
      <c r="W13" s="498">
        <v>0</v>
      </c>
      <c r="X13" s="498">
        <v>0</v>
      </c>
      <c r="Y13" s="498">
        <v>0</v>
      </c>
      <c r="Z13" s="498">
        <f t="shared" si="49"/>
        <v>0</v>
      </c>
      <c r="AA13" s="498">
        <v>0</v>
      </c>
      <c r="AB13" s="498">
        <f t="shared" si="49"/>
        <v>0</v>
      </c>
      <c r="AC13" s="498">
        <f t="shared" si="49"/>
        <v>0</v>
      </c>
      <c r="AD13" s="498">
        <f t="shared" si="49"/>
        <v>0</v>
      </c>
      <c r="AE13" s="498">
        <f t="shared" si="49"/>
        <v>0</v>
      </c>
      <c r="AF13" s="498">
        <f t="shared" si="49"/>
        <v>0</v>
      </c>
      <c r="AG13" s="498">
        <f t="shared" si="49"/>
        <v>0</v>
      </c>
      <c r="AH13" s="498">
        <f t="shared" ref="AH13:AS13" si="50">AH12*$C$89</f>
        <v>0</v>
      </c>
      <c r="AI13" s="498">
        <f t="shared" si="50"/>
        <v>0</v>
      </c>
      <c r="AJ13" s="498">
        <f t="shared" si="50"/>
        <v>0</v>
      </c>
      <c r="AK13" s="498">
        <f t="shared" si="50"/>
        <v>0</v>
      </c>
      <c r="AL13" s="498">
        <f t="shared" si="50"/>
        <v>0</v>
      </c>
      <c r="AM13" s="498">
        <f t="shared" si="50"/>
        <v>0</v>
      </c>
      <c r="AN13" s="498">
        <f t="shared" si="50"/>
        <v>0</v>
      </c>
      <c r="AO13" s="498">
        <f t="shared" si="50"/>
        <v>0</v>
      </c>
      <c r="AP13" s="498">
        <f t="shared" si="50"/>
        <v>0</v>
      </c>
      <c r="AQ13" s="498">
        <f t="shared" si="50"/>
        <v>0</v>
      </c>
      <c r="AR13" s="498">
        <f t="shared" si="50"/>
        <v>0</v>
      </c>
      <c r="AS13" s="498">
        <f t="shared" si="50"/>
        <v>0</v>
      </c>
    </row>
    <row r="14" spans="2:45" x14ac:dyDescent="0.5">
      <c r="B14" s="559" t="str">
        <f>B11</f>
        <v>T Lott</v>
      </c>
      <c r="C14" s="64" t="s">
        <v>82</v>
      </c>
      <c r="D14" s="64">
        <f>D12*$C$88</f>
        <v>0</v>
      </c>
      <c r="E14" s="64">
        <f t="shared" ref="E14:AG14" si="51">E12*$C$88</f>
        <v>0</v>
      </c>
      <c r="F14" s="64">
        <f t="shared" si="51"/>
        <v>0</v>
      </c>
      <c r="G14" s="64">
        <f t="shared" si="51"/>
        <v>0</v>
      </c>
      <c r="H14" s="64">
        <f t="shared" si="51"/>
        <v>0</v>
      </c>
      <c r="I14" s="64">
        <f t="shared" si="51"/>
        <v>0</v>
      </c>
      <c r="J14" s="64">
        <f t="shared" si="51"/>
        <v>0</v>
      </c>
      <c r="K14" s="64">
        <f t="shared" si="51"/>
        <v>0</v>
      </c>
      <c r="L14" s="64">
        <f t="shared" si="51"/>
        <v>0</v>
      </c>
      <c r="M14" s="64">
        <f t="shared" si="51"/>
        <v>0</v>
      </c>
      <c r="N14" s="64">
        <f t="shared" si="51"/>
        <v>0</v>
      </c>
      <c r="O14" s="64">
        <f t="shared" si="51"/>
        <v>0</v>
      </c>
      <c r="P14" s="64">
        <f t="shared" si="51"/>
        <v>0</v>
      </c>
      <c r="Q14" s="64">
        <f t="shared" si="51"/>
        <v>0</v>
      </c>
      <c r="R14" s="64">
        <f t="shared" si="51"/>
        <v>0</v>
      </c>
      <c r="S14" s="64">
        <f t="shared" si="51"/>
        <v>0</v>
      </c>
      <c r="T14" s="64">
        <f t="shared" si="51"/>
        <v>0</v>
      </c>
      <c r="U14" s="64">
        <f t="shared" si="51"/>
        <v>0</v>
      </c>
      <c r="V14" s="64">
        <f t="shared" si="51"/>
        <v>0</v>
      </c>
      <c r="W14" s="64">
        <f t="shared" si="51"/>
        <v>0</v>
      </c>
      <c r="X14" s="64">
        <f t="shared" si="51"/>
        <v>0</v>
      </c>
      <c r="Y14" s="64">
        <f t="shared" si="51"/>
        <v>0</v>
      </c>
      <c r="Z14" s="64">
        <f t="shared" si="51"/>
        <v>0</v>
      </c>
      <c r="AA14" s="64">
        <f t="shared" si="51"/>
        <v>0</v>
      </c>
      <c r="AB14" s="64">
        <f t="shared" si="51"/>
        <v>0</v>
      </c>
      <c r="AC14" s="64">
        <f t="shared" si="51"/>
        <v>0</v>
      </c>
      <c r="AD14" s="64">
        <f t="shared" si="51"/>
        <v>0</v>
      </c>
      <c r="AE14" s="64">
        <f t="shared" si="51"/>
        <v>0</v>
      </c>
      <c r="AF14" s="64">
        <f t="shared" si="51"/>
        <v>0</v>
      </c>
      <c r="AG14" s="64">
        <f t="shared" si="51"/>
        <v>0</v>
      </c>
      <c r="AH14" s="64">
        <f t="shared" ref="AH14:AS14" si="52">AH12*$C$88</f>
        <v>0</v>
      </c>
      <c r="AI14" s="64">
        <f t="shared" si="52"/>
        <v>0</v>
      </c>
      <c r="AJ14" s="64">
        <f t="shared" si="52"/>
        <v>0</v>
      </c>
      <c r="AK14" s="64">
        <f t="shared" si="52"/>
        <v>0</v>
      </c>
      <c r="AL14" s="64">
        <f t="shared" si="52"/>
        <v>0</v>
      </c>
      <c r="AM14" s="64">
        <f t="shared" si="52"/>
        <v>0</v>
      </c>
      <c r="AN14" s="64">
        <f t="shared" si="52"/>
        <v>0</v>
      </c>
      <c r="AO14" s="64">
        <f t="shared" si="52"/>
        <v>0</v>
      </c>
      <c r="AP14" s="64">
        <f t="shared" si="52"/>
        <v>0</v>
      </c>
      <c r="AQ14" s="64">
        <f t="shared" si="52"/>
        <v>0</v>
      </c>
      <c r="AR14" s="64">
        <f t="shared" si="52"/>
        <v>0</v>
      </c>
      <c r="AS14" s="64">
        <f t="shared" si="52"/>
        <v>0</v>
      </c>
    </row>
    <row r="15" spans="2:45" x14ac:dyDescent="0.5">
      <c r="B15" s="559" t="str">
        <f>B11</f>
        <v>T Lott</v>
      </c>
      <c r="C15" s="64" t="s">
        <v>88</v>
      </c>
      <c r="D15" s="492">
        <v>1</v>
      </c>
      <c r="E15" s="492">
        <v>1</v>
      </c>
      <c r="F15" s="492">
        <v>1</v>
      </c>
      <c r="G15" s="492">
        <v>1</v>
      </c>
      <c r="H15" s="492">
        <v>1</v>
      </c>
      <c r="I15" s="492">
        <v>1</v>
      </c>
      <c r="J15" s="492">
        <v>1</v>
      </c>
      <c r="K15" s="492">
        <v>1</v>
      </c>
      <c r="L15" s="492">
        <v>1</v>
      </c>
      <c r="M15" s="492">
        <v>1</v>
      </c>
      <c r="N15" s="492">
        <v>1</v>
      </c>
      <c r="O15" s="492">
        <v>1</v>
      </c>
      <c r="P15" s="492">
        <v>1</v>
      </c>
      <c r="Q15" s="492">
        <v>1</v>
      </c>
      <c r="R15" s="492">
        <v>1</v>
      </c>
      <c r="S15" s="492">
        <v>1</v>
      </c>
      <c r="T15" s="492">
        <v>1</v>
      </c>
      <c r="U15" s="492">
        <v>1</v>
      </c>
      <c r="V15" s="492">
        <v>1</v>
      </c>
      <c r="W15" s="492">
        <v>1</v>
      </c>
      <c r="X15" s="492">
        <v>1</v>
      </c>
      <c r="Y15" s="492">
        <v>1</v>
      </c>
      <c r="Z15" s="492">
        <v>1</v>
      </c>
      <c r="AA15" s="492">
        <v>1</v>
      </c>
      <c r="AB15" s="492">
        <v>1</v>
      </c>
      <c r="AC15" s="492">
        <v>1</v>
      </c>
      <c r="AD15" s="492">
        <v>1</v>
      </c>
      <c r="AE15" s="492">
        <v>1</v>
      </c>
      <c r="AF15" s="492">
        <v>1</v>
      </c>
      <c r="AG15" s="492">
        <v>1</v>
      </c>
      <c r="AH15" s="492">
        <v>1</v>
      </c>
      <c r="AI15" s="492">
        <v>1</v>
      </c>
      <c r="AJ15" s="492">
        <v>1</v>
      </c>
      <c r="AK15" s="492">
        <v>1</v>
      </c>
      <c r="AL15" s="492">
        <v>1</v>
      </c>
      <c r="AM15" s="492">
        <v>1</v>
      </c>
      <c r="AN15" s="492">
        <v>1</v>
      </c>
      <c r="AO15" s="492">
        <v>1</v>
      </c>
      <c r="AP15" s="492">
        <v>1</v>
      </c>
      <c r="AQ15" s="492">
        <v>1</v>
      </c>
      <c r="AR15" s="492">
        <v>1</v>
      </c>
      <c r="AS15" s="492">
        <v>1</v>
      </c>
    </row>
    <row r="16" spans="2:45" ht="18.600000000000001" thickBot="1" x14ac:dyDescent="0.55000000000000004">
      <c r="B16" s="560" t="str">
        <f>B11</f>
        <v>T Lott</v>
      </c>
      <c r="C16" s="494" t="s">
        <v>84</v>
      </c>
      <c r="D16" s="495">
        <f>D14*D15</f>
        <v>0</v>
      </c>
      <c r="E16" s="495">
        <f t="shared" ref="E16:AG16" si="53">E14*E15</f>
        <v>0</v>
      </c>
      <c r="F16" s="495">
        <f t="shared" si="53"/>
        <v>0</v>
      </c>
      <c r="G16" s="495">
        <f t="shared" si="53"/>
        <v>0</v>
      </c>
      <c r="H16" s="495">
        <f t="shared" si="53"/>
        <v>0</v>
      </c>
      <c r="I16" s="495">
        <f t="shared" si="53"/>
        <v>0</v>
      </c>
      <c r="J16" s="495">
        <f t="shared" si="53"/>
        <v>0</v>
      </c>
      <c r="K16" s="495">
        <f t="shared" si="53"/>
        <v>0</v>
      </c>
      <c r="L16" s="495">
        <f t="shared" si="53"/>
        <v>0</v>
      </c>
      <c r="M16" s="495">
        <f t="shared" si="53"/>
        <v>0</v>
      </c>
      <c r="N16" s="495">
        <f t="shared" si="53"/>
        <v>0</v>
      </c>
      <c r="O16" s="495">
        <f t="shared" si="53"/>
        <v>0</v>
      </c>
      <c r="P16" s="495">
        <f t="shared" si="53"/>
        <v>0</v>
      </c>
      <c r="Q16" s="495">
        <f t="shared" si="53"/>
        <v>0</v>
      </c>
      <c r="R16" s="495">
        <f t="shared" si="53"/>
        <v>0</v>
      </c>
      <c r="S16" s="495">
        <f t="shared" si="53"/>
        <v>0</v>
      </c>
      <c r="T16" s="495">
        <f t="shared" si="53"/>
        <v>0</v>
      </c>
      <c r="U16" s="495">
        <f t="shared" si="53"/>
        <v>0</v>
      </c>
      <c r="V16" s="495">
        <f t="shared" si="53"/>
        <v>0</v>
      </c>
      <c r="W16" s="495">
        <f t="shared" si="53"/>
        <v>0</v>
      </c>
      <c r="X16" s="495">
        <f t="shared" si="53"/>
        <v>0</v>
      </c>
      <c r="Y16" s="495">
        <f t="shared" si="53"/>
        <v>0</v>
      </c>
      <c r="Z16" s="495">
        <f t="shared" si="53"/>
        <v>0</v>
      </c>
      <c r="AA16" s="495">
        <f t="shared" si="53"/>
        <v>0</v>
      </c>
      <c r="AB16" s="495">
        <f t="shared" si="53"/>
        <v>0</v>
      </c>
      <c r="AC16" s="495">
        <f t="shared" si="53"/>
        <v>0</v>
      </c>
      <c r="AD16" s="495">
        <f t="shared" si="53"/>
        <v>0</v>
      </c>
      <c r="AE16" s="495">
        <f t="shared" si="53"/>
        <v>0</v>
      </c>
      <c r="AF16" s="495">
        <f t="shared" si="53"/>
        <v>0</v>
      </c>
      <c r="AG16" s="495">
        <f t="shared" si="53"/>
        <v>0</v>
      </c>
      <c r="AH16" s="495">
        <f t="shared" ref="AH16:AS16" si="54">AH14*AH15</f>
        <v>0</v>
      </c>
      <c r="AI16" s="495">
        <f t="shared" si="54"/>
        <v>0</v>
      </c>
      <c r="AJ16" s="495">
        <f t="shared" si="54"/>
        <v>0</v>
      </c>
      <c r="AK16" s="495">
        <f t="shared" si="54"/>
        <v>0</v>
      </c>
      <c r="AL16" s="495">
        <f t="shared" si="54"/>
        <v>0</v>
      </c>
      <c r="AM16" s="495">
        <f t="shared" si="54"/>
        <v>0</v>
      </c>
      <c r="AN16" s="495">
        <f t="shared" si="54"/>
        <v>0</v>
      </c>
      <c r="AO16" s="495">
        <f t="shared" si="54"/>
        <v>0</v>
      </c>
      <c r="AP16" s="495">
        <f t="shared" si="54"/>
        <v>0</v>
      </c>
      <c r="AQ16" s="495">
        <f t="shared" si="54"/>
        <v>0</v>
      </c>
      <c r="AR16" s="495">
        <f t="shared" si="54"/>
        <v>0</v>
      </c>
      <c r="AS16" s="495">
        <f t="shared" si="54"/>
        <v>0</v>
      </c>
    </row>
    <row r="17" spans="2:45" ht="19.2" thickTop="1" thickBot="1" x14ac:dyDescent="0.55000000000000004"/>
    <row r="18" spans="2:45" ht="18.600000000000001" thickTop="1" x14ac:dyDescent="0.5">
      <c r="B18" s="487" t="s">
        <v>80</v>
      </c>
      <c r="C18" s="573" t="s">
        <v>631</v>
      </c>
      <c r="D18" s="488"/>
      <c r="E18" s="488"/>
      <c r="F18" s="488"/>
      <c r="G18" s="488"/>
      <c r="H18" s="488"/>
      <c r="I18" s="488"/>
      <c r="J18" s="488"/>
      <c r="K18" s="488"/>
      <c r="L18" s="488"/>
      <c r="M18" s="488"/>
      <c r="N18" s="488"/>
      <c r="O18" s="488"/>
      <c r="P18" s="488"/>
      <c r="Q18" s="488"/>
      <c r="R18" s="488"/>
      <c r="S18" s="488"/>
      <c r="T18" s="488"/>
      <c r="U18" s="488"/>
      <c r="V18" s="488"/>
      <c r="W18" s="488"/>
      <c r="X18" s="488"/>
      <c r="Y18" s="488"/>
      <c r="Z18" s="488"/>
      <c r="AA18" s="488"/>
      <c r="AB18" s="488"/>
      <c r="AC18" s="488"/>
      <c r="AD18" s="488"/>
      <c r="AE18" s="488"/>
      <c r="AF18" s="488"/>
      <c r="AG18" s="488"/>
      <c r="AH18" s="488"/>
      <c r="AI18" s="488"/>
      <c r="AJ18" s="488"/>
      <c r="AK18" s="488"/>
      <c r="AL18" s="488"/>
      <c r="AM18" s="488"/>
      <c r="AN18" s="488"/>
      <c r="AO18" s="488"/>
      <c r="AP18" s="488"/>
      <c r="AQ18" s="488"/>
      <c r="AR18" s="488"/>
      <c r="AS18" s="488"/>
    </row>
    <row r="19" spans="2:45" x14ac:dyDescent="0.5">
      <c r="B19" s="558" t="s">
        <v>660</v>
      </c>
      <c r="C19" s="64" t="s">
        <v>77</v>
      </c>
      <c r="D19" s="48">
        <v>0</v>
      </c>
      <c r="E19" s="48">
        <v>0</v>
      </c>
      <c r="F19" s="48">
        <v>0</v>
      </c>
      <c r="G19" s="48">
        <v>0</v>
      </c>
      <c r="H19" s="48">
        <v>0</v>
      </c>
      <c r="I19" s="48">
        <v>0</v>
      </c>
      <c r="J19" s="48">
        <v>0</v>
      </c>
      <c r="K19" s="48">
        <v>0</v>
      </c>
      <c r="L19" s="48">
        <v>0</v>
      </c>
      <c r="M19" s="48">
        <v>0</v>
      </c>
      <c r="N19" s="48">
        <v>0</v>
      </c>
      <c r="O19" s="48">
        <v>1</v>
      </c>
      <c r="P19" s="48">
        <v>1</v>
      </c>
      <c r="Q19" s="48">
        <v>12</v>
      </c>
      <c r="R19" s="48">
        <v>7</v>
      </c>
      <c r="S19" s="48">
        <v>6</v>
      </c>
      <c r="T19" s="48">
        <v>9</v>
      </c>
      <c r="U19" s="48">
        <v>8</v>
      </c>
      <c r="V19" s="48">
        <v>0</v>
      </c>
      <c r="W19" s="48">
        <v>0</v>
      </c>
      <c r="X19" s="48">
        <v>0</v>
      </c>
      <c r="Y19" s="48">
        <v>1</v>
      </c>
      <c r="Z19" s="48">
        <v>1</v>
      </c>
      <c r="AA19" s="48">
        <v>0</v>
      </c>
      <c r="AB19" s="48">
        <v>0</v>
      </c>
      <c r="AC19" s="48">
        <v>0</v>
      </c>
      <c r="AD19" s="48">
        <v>0</v>
      </c>
      <c r="AE19" s="48">
        <v>0</v>
      </c>
      <c r="AF19" s="48">
        <v>0</v>
      </c>
      <c r="AG19" s="48">
        <v>0</v>
      </c>
      <c r="AH19" s="48">
        <v>0</v>
      </c>
      <c r="AI19" s="48">
        <v>0</v>
      </c>
      <c r="AJ19" s="48">
        <v>0</v>
      </c>
      <c r="AK19" s="48">
        <v>0</v>
      </c>
      <c r="AL19" s="48">
        <v>0</v>
      </c>
      <c r="AM19" s="48">
        <v>0</v>
      </c>
      <c r="AN19" s="48">
        <v>0</v>
      </c>
      <c r="AO19" s="48">
        <v>0</v>
      </c>
      <c r="AP19" s="48">
        <v>0</v>
      </c>
      <c r="AQ19" s="48">
        <v>0</v>
      </c>
      <c r="AR19" s="48">
        <v>0</v>
      </c>
      <c r="AS19" s="48">
        <v>0</v>
      </c>
    </row>
    <row r="20" spans="2:45" x14ac:dyDescent="0.5">
      <c r="B20" s="559" t="str">
        <f>B19</f>
        <v xml:space="preserve">T Lott </v>
      </c>
      <c r="C20" s="64" t="s">
        <v>78</v>
      </c>
      <c r="D20" s="48">
        <v>0</v>
      </c>
      <c r="E20" s="48">
        <v>0</v>
      </c>
      <c r="F20" s="48">
        <v>0</v>
      </c>
      <c r="G20" s="48">
        <v>0</v>
      </c>
      <c r="H20" s="48">
        <v>0</v>
      </c>
      <c r="I20" s="48">
        <v>0</v>
      </c>
      <c r="J20" s="48">
        <v>0</v>
      </c>
      <c r="K20" s="48">
        <v>0</v>
      </c>
      <c r="L20" s="48">
        <v>0</v>
      </c>
      <c r="M20" s="48">
        <v>0</v>
      </c>
      <c r="N20" s="48">
        <v>0</v>
      </c>
      <c r="O20" s="48">
        <v>7</v>
      </c>
      <c r="P20" s="48">
        <v>7</v>
      </c>
      <c r="Q20" s="48">
        <v>84</v>
      </c>
      <c r="R20" s="48">
        <v>49</v>
      </c>
      <c r="S20" s="48">
        <v>42</v>
      </c>
      <c r="T20" s="48">
        <v>63</v>
      </c>
      <c r="U20" s="48">
        <v>56</v>
      </c>
      <c r="V20" s="48">
        <v>0</v>
      </c>
      <c r="W20" s="48">
        <v>0</v>
      </c>
      <c r="X20" s="48">
        <v>0</v>
      </c>
      <c r="Y20" s="48">
        <v>7</v>
      </c>
      <c r="Z20" s="48">
        <v>7</v>
      </c>
      <c r="AA20" s="48">
        <v>0</v>
      </c>
      <c r="AB20" s="48">
        <v>0</v>
      </c>
      <c r="AC20" s="48">
        <v>0</v>
      </c>
      <c r="AD20" s="48">
        <v>0</v>
      </c>
      <c r="AE20" s="48">
        <v>0</v>
      </c>
      <c r="AF20" s="48">
        <v>0</v>
      </c>
      <c r="AG20" s="48">
        <v>0</v>
      </c>
      <c r="AH20" s="48">
        <v>0</v>
      </c>
      <c r="AI20" s="48">
        <v>0</v>
      </c>
      <c r="AJ20" s="48">
        <v>0</v>
      </c>
      <c r="AK20" s="48">
        <v>0</v>
      </c>
      <c r="AL20" s="48">
        <v>0</v>
      </c>
      <c r="AM20" s="48">
        <v>0</v>
      </c>
      <c r="AN20" s="48">
        <v>0</v>
      </c>
      <c r="AO20" s="48">
        <v>0</v>
      </c>
      <c r="AP20" s="48">
        <v>0</v>
      </c>
      <c r="AQ20" s="48">
        <v>0</v>
      </c>
      <c r="AR20" s="48">
        <v>0</v>
      </c>
      <c r="AS20" s="48">
        <v>0</v>
      </c>
    </row>
    <row r="21" spans="2:45" x14ac:dyDescent="0.5">
      <c r="B21" s="559" t="str">
        <f>B19</f>
        <v xml:space="preserve">T Lott </v>
      </c>
      <c r="C21" s="64" t="s">
        <v>81</v>
      </c>
      <c r="D21" s="48">
        <v>0</v>
      </c>
      <c r="E21" s="48">
        <v>0</v>
      </c>
      <c r="F21" s="48">
        <v>0</v>
      </c>
      <c r="G21" s="48">
        <v>0</v>
      </c>
      <c r="H21" s="48">
        <v>0</v>
      </c>
      <c r="I21" s="48">
        <f t="shared" ref="I21:P21" si="55">I20*$C$89</f>
        <v>0</v>
      </c>
      <c r="J21" s="48">
        <f t="shared" si="55"/>
        <v>0</v>
      </c>
      <c r="K21" s="48">
        <f t="shared" si="55"/>
        <v>0</v>
      </c>
      <c r="L21" s="48">
        <f t="shared" si="55"/>
        <v>0</v>
      </c>
      <c r="M21" s="48">
        <f t="shared" si="55"/>
        <v>0</v>
      </c>
      <c r="N21" s="48">
        <v>0</v>
      </c>
      <c r="O21" s="48">
        <f t="shared" si="55"/>
        <v>1.68</v>
      </c>
      <c r="P21" s="48">
        <f t="shared" si="55"/>
        <v>1.68</v>
      </c>
      <c r="Q21" s="48">
        <v>20.16</v>
      </c>
      <c r="R21" s="48">
        <v>11.76</v>
      </c>
      <c r="S21" s="48">
        <v>10.08</v>
      </c>
      <c r="T21" s="48">
        <v>15.12</v>
      </c>
      <c r="U21" s="48">
        <v>13.44</v>
      </c>
      <c r="V21" s="48">
        <v>0</v>
      </c>
      <c r="W21" s="48">
        <v>0</v>
      </c>
      <c r="X21" s="48">
        <v>0</v>
      </c>
      <c r="Y21" s="48">
        <v>1.68</v>
      </c>
      <c r="Z21" s="48">
        <f t="shared" ref="Z21:AG21" si="56">Z20*$C$95</f>
        <v>23.8</v>
      </c>
      <c r="AA21" s="48">
        <v>0</v>
      </c>
      <c r="AB21" s="48">
        <f t="shared" si="56"/>
        <v>0</v>
      </c>
      <c r="AC21" s="48">
        <f t="shared" si="56"/>
        <v>0</v>
      </c>
      <c r="AD21" s="48">
        <f t="shared" si="56"/>
        <v>0</v>
      </c>
      <c r="AE21" s="48">
        <f t="shared" si="56"/>
        <v>0</v>
      </c>
      <c r="AF21" s="48">
        <f t="shared" si="56"/>
        <v>0</v>
      </c>
      <c r="AG21" s="48">
        <f t="shared" si="56"/>
        <v>0</v>
      </c>
      <c r="AH21" s="48">
        <f t="shared" ref="AH21:AS21" si="57">AH20*$C$95</f>
        <v>0</v>
      </c>
      <c r="AI21" s="48">
        <f t="shared" si="57"/>
        <v>0</v>
      </c>
      <c r="AJ21" s="48">
        <f t="shared" si="57"/>
        <v>0</v>
      </c>
      <c r="AK21" s="48">
        <f t="shared" si="57"/>
        <v>0</v>
      </c>
      <c r="AL21" s="48">
        <f t="shared" si="57"/>
        <v>0</v>
      </c>
      <c r="AM21" s="48">
        <f t="shared" si="57"/>
        <v>0</v>
      </c>
      <c r="AN21" s="48">
        <f t="shared" si="57"/>
        <v>0</v>
      </c>
      <c r="AO21" s="48">
        <f t="shared" si="57"/>
        <v>0</v>
      </c>
      <c r="AP21" s="48">
        <f t="shared" si="57"/>
        <v>0</v>
      </c>
      <c r="AQ21" s="48">
        <f t="shared" si="57"/>
        <v>0</v>
      </c>
      <c r="AR21" s="48">
        <f t="shared" si="57"/>
        <v>0</v>
      </c>
      <c r="AS21" s="48">
        <f t="shared" si="57"/>
        <v>0</v>
      </c>
    </row>
    <row r="22" spans="2:45" x14ac:dyDescent="0.5">
      <c r="B22" s="559" t="str">
        <f>B19</f>
        <v xml:space="preserve">T Lott </v>
      </c>
      <c r="C22" s="64" t="s">
        <v>82</v>
      </c>
      <c r="D22" s="64">
        <f>D20*$C$88</f>
        <v>0</v>
      </c>
      <c r="E22" s="64">
        <f t="shared" ref="E22:X22" si="58">E20*$C$88</f>
        <v>0</v>
      </c>
      <c r="F22" s="64">
        <f t="shared" si="58"/>
        <v>0</v>
      </c>
      <c r="G22" s="64">
        <f t="shared" si="58"/>
        <v>0</v>
      </c>
      <c r="H22" s="64">
        <f t="shared" si="58"/>
        <v>0</v>
      </c>
      <c r="I22" s="64">
        <f t="shared" si="58"/>
        <v>0</v>
      </c>
      <c r="J22" s="64">
        <f t="shared" si="58"/>
        <v>0</v>
      </c>
      <c r="K22" s="64">
        <f t="shared" si="58"/>
        <v>0</v>
      </c>
      <c r="L22" s="64">
        <f t="shared" si="58"/>
        <v>0</v>
      </c>
      <c r="M22" s="64">
        <f t="shared" si="58"/>
        <v>0</v>
      </c>
      <c r="N22" s="64">
        <f t="shared" si="58"/>
        <v>0</v>
      </c>
      <c r="O22" s="64">
        <f t="shared" si="58"/>
        <v>5.3462500000000004</v>
      </c>
      <c r="P22" s="64">
        <f t="shared" si="58"/>
        <v>5.3462500000000004</v>
      </c>
      <c r="Q22" s="64">
        <f t="shared" si="58"/>
        <v>64.155000000000001</v>
      </c>
      <c r="R22" s="64">
        <f t="shared" si="58"/>
        <v>37.423750000000005</v>
      </c>
      <c r="S22" s="64">
        <f t="shared" si="58"/>
        <v>32.077500000000001</v>
      </c>
      <c r="T22" s="64">
        <f t="shared" si="58"/>
        <v>48.116250000000001</v>
      </c>
      <c r="U22" s="64">
        <f t="shared" si="58"/>
        <v>42.77</v>
      </c>
      <c r="V22" s="64">
        <f t="shared" si="58"/>
        <v>0</v>
      </c>
      <c r="W22" s="64">
        <f t="shared" si="58"/>
        <v>0</v>
      </c>
      <c r="X22" s="64">
        <f t="shared" si="58"/>
        <v>0</v>
      </c>
      <c r="Y22" s="64">
        <v>5.3462500000000004</v>
      </c>
      <c r="Z22" s="64">
        <f t="shared" ref="Z22:AG22" si="59">Z20*$C$94</f>
        <v>52.5</v>
      </c>
      <c r="AA22" s="64">
        <f t="shared" si="59"/>
        <v>0</v>
      </c>
      <c r="AB22" s="64">
        <f t="shared" si="59"/>
        <v>0</v>
      </c>
      <c r="AC22" s="64">
        <f t="shared" si="59"/>
        <v>0</v>
      </c>
      <c r="AD22" s="64">
        <f t="shared" si="59"/>
        <v>0</v>
      </c>
      <c r="AE22" s="64">
        <f t="shared" si="59"/>
        <v>0</v>
      </c>
      <c r="AF22" s="64">
        <f t="shared" si="59"/>
        <v>0</v>
      </c>
      <c r="AG22" s="64">
        <f t="shared" si="59"/>
        <v>0</v>
      </c>
      <c r="AH22" s="64">
        <f t="shared" ref="AH22:AS22" si="60">AH20*$C$94</f>
        <v>0</v>
      </c>
      <c r="AI22" s="64">
        <f t="shared" si="60"/>
        <v>0</v>
      </c>
      <c r="AJ22" s="64">
        <f t="shared" si="60"/>
        <v>0</v>
      </c>
      <c r="AK22" s="64">
        <f t="shared" si="60"/>
        <v>0</v>
      </c>
      <c r="AL22" s="64">
        <f t="shared" si="60"/>
        <v>0</v>
      </c>
      <c r="AM22" s="64">
        <f t="shared" si="60"/>
        <v>0</v>
      </c>
      <c r="AN22" s="64">
        <f t="shared" si="60"/>
        <v>0</v>
      </c>
      <c r="AO22" s="64">
        <f t="shared" si="60"/>
        <v>0</v>
      </c>
      <c r="AP22" s="64">
        <f t="shared" si="60"/>
        <v>0</v>
      </c>
      <c r="AQ22" s="64">
        <f t="shared" si="60"/>
        <v>0</v>
      </c>
      <c r="AR22" s="64">
        <f t="shared" si="60"/>
        <v>0</v>
      </c>
      <c r="AS22" s="64">
        <f t="shared" si="60"/>
        <v>0</v>
      </c>
    </row>
    <row r="23" spans="2:45" x14ac:dyDescent="0.5">
      <c r="B23" s="559" t="str">
        <f>B19</f>
        <v xml:space="preserve">T Lott </v>
      </c>
      <c r="C23" s="64" t="s">
        <v>88</v>
      </c>
      <c r="D23" s="492">
        <v>1</v>
      </c>
      <c r="E23" s="492">
        <v>1</v>
      </c>
      <c r="F23" s="492">
        <v>1</v>
      </c>
      <c r="G23" s="492">
        <v>1</v>
      </c>
      <c r="H23" s="492">
        <v>1</v>
      </c>
      <c r="I23" s="492">
        <v>1</v>
      </c>
      <c r="J23" s="492">
        <v>1</v>
      </c>
      <c r="K23" s="492">
        <v>1</v>
      </c>
      <c r="L23" s="492">
        <v>1</v>
      </c>
      <c r="M23" s="492">
        <v>1</v>
      </c>
      <c r="N23" s="492">
        <v>1</v>
      </c>
      <c r="O23" s="492">
        <v>1</v>
      </c>
      <c r="P23" s="492">
        <v>1</v>
      </c>
      <c r="Q23" s="492">
        <v>1</v>
      </c>
      <c r="R23" s="492">
        <v>1</v>
      </c>
      <c r="S23" s="492">
        <v>1</v>
      </c>
      <c r="T23" s="492">
        <v>1</v>
      </c>
      <c r="U23" s="492">
        <v>1</v>
      </c>
      <c r="V23" s="492">
        <v>1</v>
      </c>
      <c r="W23" s="492">
        <v>1</v>
      </c>
      <c r="X23" s="492">
        <v>1</v>
      </c>
      <c r="Y23" s="492">
        <v>1</v>
      </c>
      <c r="Z23" s="492">
        <v>1</v>
      </c>
      <c r="AA23" s="492">
        <v>1</v>
      </c>
      <c r="AB23" s="492"/>
      <c r="AC23" s="492"/>
      <c r="AD23" s="492"/>
      <c r="AE23" s="492"/>
      <c r="AF23" s="492"/>
      <c r="AG23" s="492"/>
      <c r="AH23" s="492"/>
      <c r="AI23" s="492"/>
      <c r="AJ23" s="492"/>
      <c r="AK23" s="492"/>
      <c r="AL23" s="492"/>
      <c r="AM23" s="492"/>
      <c r="AN23" s="492"/>
      <c r="AO23" s="492"/>
      <c r="AP23" s="492"/>
      <c r="AQ23" s="492"/>
      <c r="AR23" s="492"/>
      <c r="AS23" s="492"/>
    </row>
    <row r="24" spans="2:45" ht="18.600000000000001" thickBot="1" x14ac:dyDescent="0.55000000000000004">
      <c r="B24" s="560" t="str">
        <f>B19</f>
        <v xml:space="preserve">T Lott </v>
      </c>
      <c r="C24" s="494" t="s">
        <v>84</v>
      </c>
      <c r="D24" s="495">
        <f>D22*D23</f>
        <v>0</v>
      </c>
      <c r="E24" s="495">
        <f t="shared" ref="E24:AG24" si="61">E22*E23</f>
        <v>0</v>
      </c>
      <c r="F24" s="495">
        <f t="shared" si="61"/>
        <v>0</v>
      </c>
      <c r="G24" s="495">
        <f t="shared" si="61"/>
        <v>0</v>
      </c>
      <c r="H24" s="495">
        <f t="shared" si="61"/>
        <v>0</v>
      </c>
      <c r="I24" s="495">
        <f t="shared" si="61"/>
        <v>0</v>
      </c>
      <c r="J24" s="495">
        <f t="shared" si="61"/>
        <v>0</v>
      </c>
      <c r="K24" s="495">
        <f t="shared" si="61"/>
        <v>0</v>
      </c>
      <c r="L24" s="495">
        <f t="shared" si="61"/>
        <v>0</v>
      </c>
      <c r="M24" s="495">
        <f t="shared" si="61"/>
        <v>0</v>
      </c>
      <c r="N24" s="495">
        <f t="shared" si="61"/>
        <v>0</v>
      </c>
      <c r="O24" s="495">
        <f t="shared" si="61"/>
        <v>5.3462500000000004</v>
      </c>
      <c r="P24" s="495">
        <f t="shared" si="61"/>
        <v>5.3462500000000004</v>
      </c>
      <c r="Q24" s="495">
        <f t="shared" si="61"/>
        <v>64.155000000000001</v>
      </c>
      <c r="R24" s="495">
        <f t="shared" si="61"/>
        <v>37.423750000000005</v>
      </c>
      <c r="S24" s="495">
        <f t="shared" si="61"/>
        <v>32.077500000000001</v>
      </c>
      <c r="T24" s="495">
        <f t="shared" si="61"/>
        <v>48.116250000000001</v>
      </c>
      <c r="U24" s="495">
        <f t="shared" si="61"/>
        <v>42.77</v>
      </c>
      <c r="V24" s="495">
        <f t="shared" si="61"/>
        <v>0</v>
      </c>
      <c r="W24" s="495">
        <f t="shared" si="61"/>
        <v>0</v>
      </c>
      <c r="X24" s="495">
        <f t="shared" si="61"/>
        <v>0</v>
      </c>
      <c r="Y24" s="495">
        <f t="shared" si="61"/>
        <v>5.3462500000000004</v>
      </c>
      <c r="Z24" s="495">
        <f t="shared" si="61"/>
        <v>52.5</v>
      </c>
      <c r="AA24" s="495">
        <f t="shared" si="61"/>
        <v>0</v>
      </c>
      <c r="AB24" s="495">
        <f t="shared" si="61"/>
        <v>0</v>
      </c>
      <c r="AC24" s="495">
        <f t="shared" si="61"/>
        <v>0</v>
      </c>
      <c r="AD24" s="495">
        <f t="shared" si="61"/>
        <v>0</v>
      </c>
      <c r="AE24" s="495">
        <f t="shared" si="61"/>
        <v>0</v>
      </c>
      <c r="AF24" s="495">
        <f t="shared" si="61"/>
        <v>0</v>
      </c>
      <c r="AG24" s="495">
        <f t="shared" si="61"/>
        <v>0</v>
      </c>
      <c r="AH24" s="495">
        <f t="shared" ref="AH24:AS24" si="62">AH22*AH23</f>
        <v>0</v>
      </c>
      <c r="AI24" s="495">
        <f t="shared" si="62"/>
        <v>0</v>
      </c>
      <c r="AJ24" s="495">
        <f t="shared" si="62"/>
        <v>0</v>
      </c>
      <c r="AK24" s="495">
        <f t="shared" si="62"/>
        <v>0</v>
      </c>
      <c r="AL24" s="495">
        <f t="shared" si="62"/>
        <v>0</v>
      </c>
      <c r="AM24" s="495">
        <f t="shared" si="62"/>
        <v>0</v>
      </c>
      <c r="AN24" s="495">
        <f t="shared" si="62"/>
        <v>0</v>
      </c>
      <c r="AO24" s="495">
        <f t="shared" si="62"/>
        <v>0</v>
      </c>
      <c r="AP24" s="495">
        <f t="shared" si="62"/>
        <v>0</v>
      </c>
      <c r="AQ24" s="495">
        <f t="shared" si="62"/>
        <v>0</v>
      </c>
      <c r="AR24" s="495">
        <f t="shared" si="62"/>
        <v>0</v>
      </c>
      <c r="AS24" s="495">
        <f t="shared" si="62"/>
        <v>0</v>
      </c>
    </row>
    <row r="25" spans="2:45" ht="19.2" thickTop="1" thickBot="1" x14ac:dyDescent="0.55000000000000004"/>
    <row r="26" spans="2:45" ht="18.600000000000001" thickTop="1" x14ac:dyDescent="0.5">
      <c r="B26" s="487" t="s">
        <v>311</v>
      </c>
      <c r="C26" s="573" t="s">
        <v>659</v>
      </c>
      <c r="D26" s="488"/>
      <c r="E26" s="488"/>
      <c r="F26" s="488"/>
      <c r="G26" s="488"/>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488"/>
      <c r="AF26" s="488"/>
      <c r="AG26" s="488"/>
      <c r="AH26" s="488"/>
      <c r="AI26" s="488"/>
      <c r="AJ26" s="488"/>
      <c r="AK26" s="488"/>
      <c r="AL26" s="488"/>
      <c r="AM26" s="488"/>
      <c r="AN26" s="488"/>
      <c r="AO26" s="488"/>
      <c r="AP26" s="488"/>
      <c r="AQ26" s="488"/>
      <c r="AR26" s="488"/>
      <c r="AS26" s="488"/>
    </row>
    <row r="27" spans="2:45" x14ac:dyDescent="0.5">
      <c r="B27" s="558"/>
      <c r="C27" s="64" t="s">
        <v>77</v>
      </c>
      <c r="D27" s="48">
        <v>0</v>
      </c>
      <c r="E27" s="48">
        <v>4</v>
      </c>
      <c r="F27" s="48">
        <v>10</v>
      </c>
      <c r="G27" s="48">
        <v>4</v>
      </c>
      <c r="H27" s="48">
        <v>18</v>
      </c>
      <c r="I27" s="48">
        <v>5</v>
      </c>
      <c r="J27" s="48">
        <v>22</v>
      </c>
      <c r="K27" s="48">
        <v>12</v>
      </c>
      <c r="L27" s="48">
        <v>17</v>
      </c>
      <c r="M27" s="48">
        <v>10</v>
      </c>
      <c r="N27" s="48">
        <v>19</v>
      </c>
      <c r="O27" s="48">
        <v>35</v>
      </c>
      <c r="P27" s="48">
        <v>0</v>
      </c>
      <c r="Q27" s="48">
        <v>0</v>
      </c>
      <c r="R27" s="48">
        <v>0</v>
      </c>
      <c r="S27" s="48">
        <v>0</v>
      </c>
      <c r="T27" s="48">
        <v>0</v>
      </c>
      <c r="U27" s="48">
        <v>0</v>
      </c>
      <c r="V27" s="48">
        <v>0</v>
      </c>
      <c r="W27" s="48">
        <v>0</v>
      </c>
      <c r="X27" s="48">
        <v>0</v>
      </c>
      <c r="Y27" s="48">
        <v>0</v>
      </c>
      <c r="Z27" s="48">
        <v>0</v>
      </c>
      <c r="AA27" s="48">
        <v>0</v>
      </c>
      <c r="AC27" s="48">
        <v>0</v>
      </c>
      <c r="AD27" s="48">
        <v>0</v>
      </c>
      <c r="AE27" s="48">
        <v>0</v>
      </c>
      <c r="AF27" s="48">
        <v>0</v>
      </c>
      <c r="AG27" s="48">
        <v>0</v>
      </c>
      <c r="AH27" s="48">
        <v>0</v>
      </c>
      <c r="AI27" s="48">
        <v>0</v>
      </c>
      <c r="AJ27" s="48">
        <v>0</v>
      </c>
      <c r="AK27" s="48">
        <v>0</v>
      </c>
      <c r="AL27" s="48">
        <v>0</v>
      </c>
      <c r="AM27" s="48">
        <v>0</v>
      </c>
      <c r="AN27" s="48">
        <v>0</v>
      </c>
      <c r="AO27" s="48">
        <v>0</v>
      </c>
      <c r="AP27" s="48">
        <v>0</v>
      </c>
      <c r="AQ27" s="48">
        <v>0</v>
      </c>
      <c r="AR27" s="48">
        <v>0</v>
      </c>
      <c r="AS27" s="48">
        <v>0</v>
      </c>
    </row>
    <row r="28" spans="2:45" x14ac:dyDescent="0.5">
      <c r="B28" s="559" t="s">
        <v>659</v>
      </c>
      <c r="C28" s="64" t="s">
        <v>78</v>
      </c>
      <c r="D28" s="48">
        <v>0</v>
      </c>
      <c r="E28" s="48">
        <v>40</v>
      </c>
      <c r="F28" s="48">
        <v>100</v>
      </c>
      <c r="G28" s="48">
        <v>40</v>
      </c>
      <c r="H28" s="48">
        <v>152</v>
      </c>
      <c r="I28" s="48">
        <v>56</v>
      </c>
      <c r="J28" s="48">
        <v>168</v>
      </c>
      <c r="K28" s="48">
        <v>96</v>
      </c>
      <c r="L28" s="48">
        <v>136</v>
      </c>
      <c r="M28" s="48">
        <v>80</v>
      </c>
      <c r="N28" s="48">
        <v>152</v>
      </c>
      <c r="O28" s="48">
        <v>280</v>
      </c>
      <c r="P28" s="48">
        <v>0</v>
      </c>
      <c r="Q28" s="48">
        <v>0</v>
      </c>
      <c r="R28" s="48">
        <v>0</v>
      </c>
      <c r="S28" s="48">
        <v>0</v>
      </c>
      <c r="T28" s="48">
        <v>0</v>
      </c>
      <c r="U28" s="48">
        <v>0</v>
      </c>
      <c r="V28" s="48">
        <v>0</v>
      </c>
      <c r="W28" s="48">
        <v>0</v>
      </c>
      <c r="X28" s="48">
        <v>0</v>
      </c>
      <c r="Y28" s="48">
        <v>0</v>
      </c>
      <c r="Z28" s="48">
        <v>0</v>
      </c>
      <c r="AA28" s="48">
        <v>0</v>
      </c>
      <c r="AB28" s="48">
        <v>0</v>
      </c>
      <c r="AC28" s="48">
        <v>0</v>
      </c>
      <c r="AD28" s="48">
        <v>0</v>
      </c>
      <c r="AE28" s="48">
        <v>0</v>
      </c>
      <c r="AF28" s="48">
        <v>0</v>
      </c>
      <c r="AG28" s="48">
        <v>0</v>
      </c>
      <c r="AH28" s="48">
        <v>0</v>
      </c>
      <c r="AI28" s="48">
        <v>0</v>
      </c>
      <c r="AJ28" s="48">
        <v>0</v>
      </c>
      <c r="AK28" s="48">
        <v>0</v>
      </c>
      <c r="AL28" s="48">
        <v>0</v>
      </c>
      <c r="AM28" s="48">
        <v>0</v>
      </c>
      <c r="AN28" s="48">
        <v>0</v>
      </c>
      <c r="AO28" s="48">
        <v>0</v>
      </c>
      <c r="AP28" s="48">
        <v>0</v>
      </c>
      <c r="AQ28" s="48">
        <v>0</v>
      </c>
      <c r="AR28" s="48">
        <v>0</v>
      </c>
      <c r="AS28" s="48">
        <v>0</v>
      </c>
    </row>
    <row r="29" spans="2:45" x14ac:dyDescent="0.5">
      <c r="B29" s="559" t="s">
        <v>659</v>
      </c>
      <c r="C29" s="64" t="s">
        <v>81</v>
      </c>
      <c r="D29" s="48">
        <f>D28*$C$89</f>
        <v>0</v>
      </c>
      <c r="E29" s="48">
        <f t="shared" ref="E29:AD29" si="63">E28*$C$89</f>
        <v>9.6</v>
      </c>
      <c r="F29" s="48">
        <v>28.8</v>
      </c>
      <c r="G29" s="48">
        <f t="shared" si="63"/>
        <v>9.6</v>
      </c>
      <c r="H29" s="48">
        <f t="shared" si="63"/>
        <v>36.479999999999997</v>
      </c>
      <c r="I29" s="48">
        <f t="shared" si="63"/>
        <v>13.44</v>
      </c>
      <c r="J29" s="48">
        <f t="shared" si="63"/>
        <v>40.32</v>
      </c>
      <c r="K29" s="48">
        <f t="shared" si="63"/>
        <v>23.04</v>
      </c>
      <c r="L29" s="48">
        <f t="shared" si="63"/>
        <v>32.64</v>
      </c>
      <c r="M29" s="48">
        <f t="shared" si="63"/>
        <v>19.2</v>
      </c>
      <c r="N29" s="48">
        <f t="shared" si="63"/>
        <v>36.479999999999997</v>
      </c>
      <c r="O29" s="48">
        <f t="shared" si="63"/>
        <v>67.2</v>
      </c>
      <c r="P29" s="48">
        <v>0</v>
      </c>
      <c r="Q29" s="48">
        <v>0</v>
      </c>
      <c r="R29" s="48">
        <v>0</v>
      </c>
      <c r="S29" s="48">
        <v>0</v>
      </c>
      <c r="T29" s="48">
        <v>0</v>
      </c>
      <c r="U29" s="48">
        <v>0</v>
      </c>
      <c r="V29" s="48">
        <v>0</v>
      </c>
      <c r="W29" s="48">
        <v>0</v>
      </c>
      <c r="X29" s="48">
        <v>0</v>
      </c>
      <c r="Y29" s="48">
        <v>0</v>
      </c>
      <c r="Z29" s="48">
        <v>0</v>
      </c>
      <c r="AA29" s="48">
        <v>0</v>
      </c>
      <c r="AB29" s="48">
        <v>0</v>
      </c>
      <c r="AC29" s="48">
        <v>0</v>
      </c>
      <c r="AD29" s="48">
        <f t="shared" si="63"/>
        <v>0</v>
      </c>
      <c r="AE29" s="48">
        <v>0</v>
      </c>
      <c r="AF29" s="48">
        <v>0</v>
      </c>
      <c r="AG29" s="48">
        <v>0</v>
      </c>
      <c r="AH29" s="48">
        <v>0</v>
      </c>
      <c r="AI29" s="48">
        <v>0</v>
      </c>
      <c r="AJ29" s="48">
        <v>0</v>
      </c>
      <c r="AK29" s="48">
        <v>0</v>
      </c>
      <c r="AL29" s="48">
        <v>0</v>
      </c>
      <c r="AM29" s="48">
        <v>0</v>
      </c>
      <c r="AN29" s="48">
        <v>0</v>
      </c>
      <c r="AO29" s="48">
        <v>0</v>
      </c>
      <c r="AP29" s="48">
        <v>0</v>
      </c>
      <c r="AQ29" s="48">
        <v>0</v>
      </c>
      <c r="AR29" s="48">
        <v>0</v>
      </c>
      <c r="AS29" s="48">
        <v>0</v>
      </c>
    </row>
    <row r="30" spans="2:45" x14ac:dyDescent="0.5">
      <c r="B30" s="559" t="s">
        <v>659</v>
      </c>
      <c r="C30" s="64" t="s">
        <v>82</v>
      </c>
      <c r="D30" s="64">
        <f>D28*$C$88</f>
        <v>0</v>
      </c>
      <c r="E30" s="64">
        <f>E28*$C$88</f>
        <v>30.55</v>
      </c>
      <c r="F30" s="64">
        <f t="shared" ref="F30:AS30" si="64">F28*$C$88</f>
        <v>76.375</v>
      </c>
      <c r="G30" s="64">
        <f t="shared" si="64"/>
        <v>30.55</v>
      </c>
      <c r="H30" s="64">
        <f t="shared" si="64"/>
        <v>116.09</v>
      </c>
      <c r="I30" s="64">
        <f t="shared" si="64"/>
        <v>42.77</v>
      </c>
      <c r="J30" s="64">
        <f t="shared" si="64"/>
        <v>128.31</v>
      </c>
      <c r="K30" s="64">
        <f t="shared" si="64"/>
        <v>73.320000000000007</v>
      </c>
      <c r="L30" s="64">
        <f t="shared" si="64"/>
        <v>103.87</v>
      </c>
      <c r="M30" s="64">
        <f t="shared" si="64"/>
        <v>61.1</v>
      </c>
      <c r="N30" s="64">
        <f t="shared" si="64"/>
        <v>116.09</v>
      </c>
      <c r="O30" s="64">
        <f t="shared" si="64"/>
        <v>213.85000000000002</v>
      </c>
      <c r="P30" s="64">
        <v>0</v>
      </c>
      <c r="Q30" s="64">
        <v>0</v>
      </c>
      <c r="R30" s="64">
        <f t="shared" si="64"/>
        <v>0</v>
      </c>
      <c r="S30" s="64">
        <f t="shared" si="64"/>
        <v>0</v>
      </c>
      <c r="T30" s="64">
        <f t="shared" si="64"/>
        <v>0</v>
      </c>
      <c r="U30" s="64">
        <f t="shared" si="64"/>
        <v>0</v>
      </c>
      <c r="V30" s="64">
        <f t="shared" si="64"/>
        <v>0</v>
      </c>
      <c r="W30" s="64">
        <f t="shared" si="64"/>
        <v>0</v>
      </c>
      <c r="X30" s="64">
        <f t="shared" si="64"/>
        <v>0</v>
      </c>
      <c r="Y30" s="64">
        <f t="shared" si="64"/>
        <v>0</v>
      </c>
      <c r="Z30" s="64">
        <f t="shared" si="64"/>
        <v>0</v>
      </c>
      <c r="AA30" s="64">
        <f t="shared" si="64"/>
        <v>0</v>
      </c>
      <c r="AB30" s="64">
        <f t="shared" si="64"/>
        <v>0</v>
      </c>
      <c r="AC30" s="64">
        <f t="shared" si="64"/>
        <v>0</v>
      </c>
      <c r="AD30" s="64">
        <f t="shared" si="64"/>
        <v>0</v>
      </c>
      <c r="AE30" s="64">
        <f t="shared" si="64"/>
        <v>0</v>
      </c>
      <c r="AF30" s="64">
        <f t="shared" si="64"/>
        <v>0</v>
      </c>
      <c r="AG30" s="64">
        <f t="shared" si="64"/>
        <v>0</v>
      </c>
      <c r="AH30" s="64">
        <f t="shared" si="64"/>
        <v>0</v>
      </c>
      <c r="AI30" s="64">
        <f t="shared" si="64"/>
        <v>0</v>
      </c>
      <c r="AJ30" s="64">
        <f t="shared" si="64"/>
        <v>0</v>
      </c>
      <c r="AK30" s="64">
        <f t="shared" si="64"/>
        <v>0</v>
      </c>
      <c r="AL30" s="64">
        <f t="shared" si="64"/>
        <v>0</v>
      </c>
      <c r="AM30" s="64">
        <f t="shared" si="64"/>
        <v>0</v>
      </c>
      <c r="AN30" s="64">
        <f t="shared" si="64"/>
        <v>0</v>
      </c>
      <c r="AO30" s="64">
        <f t="shared" si="64"/>
        <v>0</v>
      </c>
      <c r="AP30" s="64">
        <f t="shared" si="64"/>
        <v>0</v>
      </c>
      <c r="AQ30" s="64">
        <f t="shared" si="64"/>
        <v>0</v>
      </c>
      <c r="AR30" s="64">
        <f t="shared" si="64"/>
        <v>0</v>
      </c>
      <c r="AS30" s="64">
        <f t="shared" si="64"/>
        <v>0</v>
      </c>
    </row>
    <row r="31" spans="2:45" x14ac:dyDescent="0.5">
      <c r="B31" s="559" t="s">
        <v>659</v>
      </c>
      <c r="C31" s="64" t="s">
        <v>88</v>
      </c>
      <c r="D31" s="492">
        <v>0.99</v>
      </c>
      <c r="E31" s="492">
        <v>0.99</v>
      </c>
      <c r="F31" s="492">
        <v>0.99</v>
      </c>
      <c r="G31" s="492">
        <v>0.99</v>
      </c>
      <c r="H31" s="492">
        <v>0.99</v>
      </c>
      <c r="I31" s="492">
        <v>0.99</v>
      </c>
      <c r="J31" s="492">
        <v>0.99</v>
      </c>
      <c r="K31" s="492">
        <v>0.99</v>
      </c>
      <c r="L31" s="492">
        <v>0.99</v>
      </c>
      <c r="M31" s="492">
        <v>0.99</v>
      </c>
      <c r="N31" s="492">
        <v>0.99</v>
      </c>
      <c r="O31" s="492">
        <v>0.99</v>
      </c>
      <c r="P31" s="492">
        <v>0.99</v>
      </c>
      <c r="Q31" s="492">
        <v>0.99</v>
      </c>
      <c r="R31" s="492">
        <v>0.99</v>
      </c>
      <c r="S31" s="492">
        <v>0.99</v>
      </c>
      <c r="T31" s="492">
        <v>0.99</v>
      </c>
      <c r="U31" s="492">
        <v>0.99</v>
      </c>
      <c r="V31" s="492">
        <v>0.99</v>
      </c>
      <c r="W31" s="492">
        <v>0.99</v>
      </c>
      <c r="X31" s="492">
        <v>0.99</v>
      </c>
      <c r="Y31" s="492">
        <v>0.99</v>
      </c>
      <c r="Z31" s="492">
        <v>0.99</v>
      </c>
      <c r="AA31" s="492">
        <v>0.99</v>
      </c>
      <c r="AB31" s="492">
        <v>0.99</v>
      </c>
      <c r="AC31" s="492">
        <v>0.99</v>
      </c>
      <c r="AD31" s="492">
        <v>0.99</v>
      </c>
      <c r="AE31" s="492">
        <v>0.99</v>
      </c>
      <c r="AF31" s="492">
        <v>0.99</v>
      </c>
      <c r="AG31" s="492">
        <v>0.99</v>
      </c>
      <c r="AH31" s="492">
        <v>0.99</v>
      </c>
      <c r="AI31" s="492">
        <v>0.99</v>
      </c>
      <c r="AJ31" s="492">
        <v>0.99</v>
      </c>
      <c r="AK31" s="492">
        <v>0.99</v>
      </c>
      <c r="AL31" s="492">
        <v>0.99</v>
      </c>
      <c r="AM31" s="492">
        <v>0.99</v>
      </c>
      <c r="AN31" s="492">
        <v>0.99</v>
      </c>
      <c r="AO31" s="492">
        <v>0.99</v>
      </c>
      <c r="AP31" s="492">
        <v>0.99</v>
      </c>
      <c r="AQ31" s="492">
        <v>0.99</v>
      </c>
      <c r="AR31" s="492">
        <v>0.99</v>
      </c>
      <c r="AS31" s="492">
        <v>0.99</v>
      </c>
    </row>
    <row r="32" spans="2:45" ht="18.600000000000001" thickBot="1" x14ac:dyDescent="0.55000000000000004">
      <c r="B32" s="560" t="s">
        <v>659</v>
      </c>
      <c r="C32" s="494" t="s">
        <v>84</v>
      </c>
      <c r="D32" s="495">
        <f>D30*D31</f>
        <v>0</v>
      </c>
      <c r="E32" s="495">
        <f t="shared" ref="E32:AG32" si="65">E30*E31</f>
        <v>30.244500000000002</v>
      </c>
      <c r="F32" s="495">
        <f t="shared" si="65"/>
        <v>75.611249999999998</v>
      </c>
      <c r="G32" s="495">
        <f t="shared" si="65"/>
        <v>30.244500000000002</v>
      </c>
      <c r="H32" s="495">
        <f t="shared" si="65"/>
        <v>114.92910000000001</v>
      </c>
      <c r="I32" s="495">
        <f t="shared" si="65"/>
        <v>42.342300000000002</v>
      </c>
      <c r="J32" s="495">
        <f t="shared" si="65"/>
        <v>127.0269</v>
      </c>
      <c r="K32" s="495">
        <f t="shared" si="65"/>
        <v>72.586800000000011</v>
      </c>
      <c r="L32" s="495">
        <f t="shared" si="65"/>
        <v>102.8313</v>
      </c>
      <c r="M32" s="495">
        <f t="shared" si="65"/>
        <v>60.489000000000004</v>
      </c>
      <c r="N32" s="495">
        <f t="shared" si="65"/>
        <v>114.92910000000001</v>
      </c>
      <c r="O32" s="495">
        <f t="shared" si="65"/>
        <v>211.71150000000003</v>
      </c>
      <c r="P32" s="495">
        <v>0</v>
      </c>
      <c r="Q32" s="495">
        <v>0</v>
      </c>
      <c r="R32" s="495">
        <f t="shared" si="65"/>
        <v>0</v>
      </c>
      <c r="S32" s="495">
        <f t="shared" si="65"/>
        <v>0</v>
      </c>
      <c r="T32" s="495">
        <f t="shared" si="65"/>
        <v>0</v>
      </c>
      <c r="U32" s="495">
        <f t="shared" si="65"/>
        <v>0</v>
      </c>
      <c r="V32" s="495">
        <f t="shared" si="65"/>
        <v>0</v>
      </c>
      <c r="W32" s="495">
        <f t="shared" si="65"/>
        <v>0</v>
      </c>
      <c r="X32" s="495">
        <f t="shared" si="65"/>
        <v>0</v>
      </c>
      <c r="Y32" s="495">
        <f t="shared" si="65"/>
        <v>0</v>
      </c>
      <c r="Z32" s="495">
        <f t="shared" si="65"/>
        <v>0</v>
      </c>
      <c r="AA32" s="495">
        <f t="shared" si="65"/>
        <v>0</v>
      </c>
      <c r="AB32" s="495">
        <f t="shared" si="65"/>
        <v>0</v>
      </c>
      <c r="AC32" s="495">
        <f t="shared" si="65"/>
        <v>0</v>
      </c>
      <c r="AD32" s="495">
        <f t="shared" si="65"/>
        <v>0</v>
      </c>
      <c r="AE32" s="495">
        <f t="shared" si="65"/>
        <v>0</v>
      </c>
      <c r="AF32" s="495">
        <f t="shared" si="65"/>
        <v>0</v>
      </c>
      <c r="AG32" s="495">
        <f t="shared" si="65"/>
        <v>0</v>
      </c>
      <c r="AH32" s="495">
        <f t="shared" ref="AH32:AS32" si="66">AH30*AH31</f>
        <v>0</v>
      </c>
      <c r="AI32" s="495">
        <f t="shared" si="66"/>
        <v>0</v>
      </c>
      <c r="AJ32" s="495">
        <f t="shared" si="66"/>
        <v>0</v>
      </c>
      <c r="AK32" s="495">
        <f t="shared" si="66"/>
        <v>0</v>
      </c>
      <c r="AL32" s="495">
        <f t="shared" si="66"/>
        <v>0</v>
      </c>
      <c r="AM32" s="495">
        <f t="shared" si="66"/>
        <v>0</v>
      </c>
      <c r="AN32" s="495">
        <f t="shared" si="66"/>
        <v>0</v>
      </c>
      <c r="AO32" s="495">
        <f t="shared" si="66"/>
        <v>0</v>
      </c>
      <c r="AP32" s="495">
        <f t="shared" si="66"/>
        <v>0</v>
      </c>
      <c r="AQ32" s="495">
        <f t="shared" si="66"/>
        <v>0</v>
      </c>
      <c r="AR32" s="495">
        <f t="shared" si="66"/>
        <v>0</v>
      </c>
      <c r="AS32" s="495">
        <f t="shared" si="66"/>
        <v>0</v>
      </c>
    </row>
    <row r="33" spans="2:45" ht="19.2" thickTop="1" thickBot="1" x14ac:dyDescent="0.55000000000000004"/>
    <row r="34" spans="2:45" ht="18.600000000000001" thickTop="1" x14ac:dyDescent="0.5">
      <c r="B34" s="487" t="s">
        <v>645</v>
      </c>
      <c r="C34" s="488" t="s">
        <v>644</v>
      </c>
      <c r="D34" s="488"/>
      <c r="E34" s="488"/>
      <c r="F34" s="488"/>
      <c r="G34" s="488"/>
      <c r="H34" s="488"/>
      <c r="I34" s="488"/>
      <c r="J34" s="488"/>
      <c r="K34" s="488"/>
      <c r="L34" s="488"/>
      <c r="M34" s="488"/>
      <c r="N34" s="488"/>
      <c r="O34" s="488"/>
      <c r="P34" s="488"/>
      <c r="Q34" s="488"/>
      <c r="R34" s="488"/>
      <c r="S34" s="488"/>
      <c r="T34" s="488"/>
      <c r="U34" s="488"/>
      <c r="V34" s="488"/>
      <c r="W34" s="488"/>
      <c r="X34" s="488"/>
      <c r="Y34" s="488"/>
      <c r="Z34" s="488"/>
      <c r="AA34" s="488"/>
      <c r="AB34" s="488"/>
      <c r="AC34" s="488"/>
      <c r="AD34" s="488"/>
      <c r="AE34" s="488"/>
      <c r="AF34" s="488"/>
      <c r="AG34" s="488"/>
      <c r="AH34" s="488"/>
      <c r="AI34" s="488"/>
      <c r="AJ34" s="488"/>
      <c r="AK34" s="488"/>
      <c r="AL34" s="488"/>
      <c r="AM34" s="488"/>
      <c r="AN34" s="488"/>
      <c r="AO34" s="488"/>
      <c r="AP34" s="488"/>
      <c r="AQ34" s="488"/>
      <c r="AR34" s="488"/>
      <c r="AS34" s="488"/>
    </row>
    <row r="35" spans="2:45" x14ac:dyDescent="0.5">
      <c r="B35" s="490"/>
      <c r="C35" s="64" t="s">
        <v>77</v>
      </c>
      <c r="D35" s="48">
        <v>0</v>
      </c>
      <c r="E35" s="48">
        <v>0</v>
      </c>
      <c r="F35" s="48">
        <v>0</v>
      </c>
      <c r="G35" s="48">
        <v>0</v>
      </c>
      <c r="H35" s="48">
        <v>0</v>
      </c>
      <c r="I35" s="48">
        <v>0</v>
      </c>
      <c r="J35" s="48">
        <v>0</v>
      </c>
      <c r="K35" s="48">
        <v>0</v>
      </c>
      <c r="L35" s="48">
        <v>0</v>
      </c>
      <c r="M35" s="48">
        <v>0</v>
      </c>
      <c r="N35" s="48">
        <v>0</v>
      </c>
      <c r="O35" s="48">
        <v>0</v>
      </c>
      <c r="P35" s="48">
        <v>0</v>
      </c>
      <c r="Q35" s="48">
        <v>0</v>
      </c>
      <c r="R35" s="48">
        <v>0</v>
      </c>
      <c r="S35" s="48">
        <v>0</v>
      </c>
      <c r="T35" s="48">
        <v>0</v>
      </c>
      <c r="U35" s="48">
        <v>0</v>
      </c>
      <c r="V35" s="48">
        <v>0</v>
      </c>
      <c r="W35" s="48">
        <v>0</v>
      </c>
      <c r="X35" s="48">
        <v>0</v>
      </c>
      <c r="Y35" s="48">
        <v>0</v>
      </c>
      <c r="Z35" s="48">
        <v>0</v>
      </c>
      <c r="AA35" s="48">
        <v>0</v>
      </c>
      <c r="AB35" s="48">
        <v>0</v>
      </c>
      <c r="AC35" s="48">
        <v>0</v>
      </c>
      <c r="AD35" s="48">
        <v>0</v>
      </c>
      <c r="AE35" s="48">
        <v>0</v>
      </c>
      <c r="AF35" s="48">
        <v>0</v>
      </c>
      <c r="AG35" s="48">
        <v>0</v>
      </c>
      <c r="AH35" s="48">
        <v>0</v>
      </c>
      <c r="AI35" s="48">
        <v>0</v>
      </c>
      <c r="AJ35" s="48">
        <v>0</v>
      </c>
      <c r="AK35" s="48">
        <v>0</v>
      </c>
      <c r="AL35" s="48">
        <v>0</v>
      </c>
      <c r="AM35" s="48">
        <v>0</v>
      </c>
      <c r="AN35" s="48">
        <v>0</v>
      </c>
      <c r="AO35" s="48">
        <v>0</v>
      </c>
      <c r="AP35" s="48">
        <v>0</v>
      </c>
      <c r="AQ35" s="48">
        <v>0</v>
      </c>
      <c r="AR35" s="48">
        <v>0</v>
      </c>
      <c r="AS35" s="48">
        <v>0</v>
      </c>
    </row>
    <row r="36" spans="2:45" x14ac:dyDescent="0.5">
      <c r="B36" s="491"/>
      <c r="C36" s="64" t="s">
        <v>78</v>
      </c>
      <c r="D36" s="48">
        <v>0</v>
      </c>
      <c r="E36" s="48">
        <v>0</v>
      </c>
      <c r="F36" s="48">
        <v>0</v>
      </c>
      <c r="G36" s="48">
        <v>0</v>
      </c>
      <c r="H36" s="48">
        <v>0</v>
      </c>
      <c r="I36" s="48">
        <v>0</v>
      </c>
      <c r="J36" s="48">
        <v>0</v>
      </c>
      <c r="K36" s="48">
        <v>0</v>
      </c>
      <c r="L36" s="48">
        <v>0</v>
      </c>
      <c r="M36" s="48">
        <v>0</v>
      </c>
      <c r="N36" s="48">
        <v>0</v>
      </c>
      <c r="O36" s="48">
        <v>0</v>
      </c>
      <c r="P36" s="48">
        <v>0</v>
      </c>
      <c r="Q36" s="48">
        <v>0</v>
      </c>
      <c r="R36" s="48">
        <v>0</v>
      </c>
      <c r="S36" s="48">
        <v>0</v>
      </c>
      <c r="T36" s="48">
        <v>0</v>
      </c>
      <c r="U36" s="48">
        <v>0</v>
      </c>
      <c r="V36" s="48">
        <v>0</v>
      </c>
      <c r="W36" s="48">
        <v>0</v>
      </c>
      <c r="X36" s="48">
        <v>0</v>
      </c>
      <c r="Y36" s="48">
        <v>0</v>
      </c>
      <c r="Z36" s="48">
        <v>0</v>
      </c>
      <c r="AA36" s="48">
        <v>0</v>
      </c>
      <c r="AB36" s="48">
        <v>0</v>
      </c>
      <c r="AC36" s="48">
        <v>0</v>
      </c>
      <c r="AD36" s="48">
        <v>0</v>
      </c>
      <c r="AE36" s="48">
        <v>0</v>
      </c>
      <c r="AF36" s="48">
        <v>0</v>
      </c>
      <c r="AG36" s="48">
        <v>0</v>
      </c>
      <c r="AH36" s="48">
        <v>0</v>
      </c>
      <c r="AI36" s="48">
        <v>0</v>
      </c>
      <c r="AJ36" s="48">
        <v>0</v>
      </c>
      <c r="AK36" s="48">
        <v>0</v>
      </c>
      <c r="AL36" s="48">
        <v>0</v>
      </c>
      <c r="AM36" s="48">
        <v>0</v>
      </c>
      <c r="AN36" s="48">
        <v>0</v>
      </c>
      <c r="AO36" s="48">
        <v>0</v>
      </c>
      <c r="AP36" s="48">
        <v>0</v>
      </c>
      <c r="AQ36" s="48">
        <v>0</v>
      </c>
      <c r="AR36" s="48">
        <v>0</v>
      </c>
      <c r="AS36" s="48">
        <v>0</v>
      </c>
    </row>
    <row r="37" spans="2:45" x14ac:dyDescent="0.5">
      <c r="B37" s="491"/>
      <c r="C37" s="64" t="s">
        <v>81</v>
      </c>
      <c r="D37" s="48">
        <f>D36*$C$89</f>
        <v>0</v>
      </c>
      <c r="E37" s="48">
        <v>0</v>
      </c>
      <c r="F37" s="48">
        <f t="shared" ref="F37:AS37" si="67">F36*$C$89</f>
        <v>0</v>
      </c>
      <c r="G37" s="48">
        <f t="shared" si="67"/>
        <v>0</v>
      </c>
      <c r="H37" s="48">
        <f t="shared" si="67"/>
        <v>0</v>
      </c>
      <c r="I37" s="48">
        <f t="shared" si="67"/>
        <v>0</v>
      </c>
      <c r="J37" s="48">
        <f t="shared" si="67"/>
        <v>0</v>
      </c>
      <c r="K37" s="48">
        <f t="shared" si="67"/>
        <v>0</v>
      </c>
      <c r="L37" s="48">
        <f t="shared" si="67"/>
        <v>0</v>
      </c>
      <c r="M37" s="48">
        <f t="shared" si="67"/>
        <v>0</v>
      </c>
      <c r="N37" s="48">
        <f t="shared" si="67"/>
        <v>0</v>
      </c>
      <c r="O37" s="48">
        <f t="shared" si="67"/>
        <v>0</v>
      </c>
      <c r="P37" s="48">
        <f t="shared" si="67"/>
        <v>0</v>
      </c>
      <c r="Q37" s="48">
        <f t="shared" si="67"/>
        <v>0</v>
      </c>
      <c r="R37" s="48">
        <f t="shared" si="67"/>
        <v>0</v>
      </c>
      <c r="S37" s="48">
        <f t="shared" si="67"/>
        <v>0</v>
      </c>
      <c r="T37" s="48">
        <f t="shared" si="67"/>
        <v>0</v>
      </c>
      <c r="U37" s="48">
        <f t="shared" si="67"/>
        <v>0</v>
      </c>
      <c r="V37" s="48">
        <f t="shared" si="67"/>
        <v>0</v>
      </c>
      <c r="W37" s="48">
        <f t="shared" si="67"/>
        <v>0</v>
      </c>
      <c r="X37" s="48">
        <f t="shared" si="67"/>
        <v>0</v>
      </c>
      <c r="Y37" s="48">
        <f t="shared" si="67"/>
        <v>0</v>
      </c>
      <c r="Z37" s="48">
        <f t="shared" si="67"/>
        <v>0</v>
      </c>
      <c r="AA37" s="48">
        <v>0</v>
      </c>
      <c r="AB37" s="48">
        <f t="shared" si="67"/>
        <v>0</v>
      </c>
      <c r="AC37" s="48">
        <f t="shared" si="67"/>
        <v>0</v>
      </c>
      <c r="AD37" s="48">
        <f t="shared" si="67"/>
        <v>0</v>
      </c>
      <c r="AE37" s="48">
        <f t="shared" si="67"/>
        <v>0</v>
      </c>
      <c r="AF37" s="48">
        <f t="shared" si="67"/>
        <v>0</v>
      </c>
      <c r="AG37" s="48">
        <f t="shared" si="67"/>
        <v>0</v>
      </c>
      <c r="AH37" s="48">
        <f t="shared" si="67"/>
        <v>0</v>
      </c>
      <c r="AI37" s="48">
        <f t="shared" si="67"/>
        <v>0</v>
      </c>
      <c r="AJ37" s="48">
        <f t="shared" si="67"/>
        <v>0</v>
      </c>
      <c r="AK37" s="48">
        <f t="shared" si="67"/>
        <v>0</v>
      </c>
      <c r="AL37" s="48">
        <f t="shared" si="67"/>
        <v>0</v>
      </c>
      <c r="AM37" s="48">
        <f t="shared" si="67"/>
        <v>0</v>
      </c>
      <c r="AN37" s="48">
        <f t="shared" si="67"/>
        <v>0</v>
      </c>
      <c r="AO37" s="48">
        <f t="shared" si="67"/>
        <v>0</v>
      </c>
      <c r="AP37" s="48">
        <f t="shared" si="67"/>
        <v>0</v>
      </c>
      <c r="AQ37" s="48">
        <f t="shared" si="67"/>
        <v>0</v>
      </c>
      <c r="AR37" s="48">
        <f t="shared" si="67"/>
        <v>0</v>
      </c>
      <c r="AS37" s="48">
        <f t="shared" si="67"/>
        <v>0</v>
      </c>
    </row>
    <row r="38" spans="2:45" x14ac:dyDescent="0.5">
      <c r="B38" s="491"/>
      <c r="C38" s="64" t="s">
        <v>82</v>
      </c>
      <c r="D38" s="64">
        <f>D36*$C$88</f>
        <v>0</v>
      </c>
      <c r="E38" s="64"/>
      <c r="F38" s="64">
        <f t="shared" ref="F38:AS38" si="68">F36*$C$88</f>
        <v>0</v>
      </c>
      <c r="G38" s="64">
        <f t="shared" si="68"/>
        <v>0</v>
      </c>
      <c r="H38" s="64">
        <f t="shared" si="68"/>
        <v>0</v>
      </c>
      <c r="I38" s="64">
        <f t="shared" si="68"/>
        <v>0</v>
      </c>
      <c r="J38" s="64">
        <f t="shared" si="68"/>
        <v>0</v>
      </c>
      <c r="K38" s="64">
        <f t="shared" si="68"/>
        <v>0</v>
      </c>
      <c r="L38" s="64">
        <f t="shared" si="68"/>
        <v>0</v>
      </c>
      <c r="M38" s="64">
        <f t="shared" si="68"/>
        <v>0</v>
      </c>
      <c r="N38" s="64">
        <f t="shared" si="68"/>
        <v>0</v>
      </c>
      <c r="O38" s="64">
        <f t="shared" si="68"/>
        <v>0</v>
      </c>
      <c r="P38" s="64">
        <f t="shared" si="68"/>
        <v>0</v>
      </c>
      <c r="Q38" s="64">
        <f t="shared" si="68"/>
        <v>0</v>
      </c>
      <c r="R38" s="64">
        <f t="shared" si="68"/>
        <v>0</v>
      </c>
      <c r="S38" s="64">
        <f t="shared" si="68"/>
        <v>0</v>
      </c>
      <c r="T38" s="64">
        <f t="shared" si="68"/>
        <v>0</v>
      </c>
      <c r="U38" s="64">
        <f t="shared" si="68"/>
        <v>0</v>
      </c>
      <c r="V38" s="64">
        <f t="shared" si="68"/>
        <v>0</v>
      </c>
      <c r="W38" s="64">
        <f t="shared" si="68"/>
        <v>0</v>
      </c>
      <c r="X38" s="64">
        <f t="shared" si="68"/>
        <v>0</v>
      </c>
      <c r="Y38" s="64">
        <f t="shared" si="68"/>
        <v>0</v>
      </c>
      <c r="Z38" s="64">
        <f t="shared" si="68"/>
        <v>0</v>
      </c>
      <c r="AA38" s="64">
        <f t="shared" si="68"/>
        <v>0</v>
      </c>
      <c r="AB38" s="64">
        <f t="shared" si="68"/>
        <v>0</v>
      </c>
      <c r="AC38" s="64">
        <f t="shared" si="68"/>
        <v>0</v>
      </c>
      <c r="AD38" s="64">
        <f t="shared" si="68"/>
        <v>0</v>
      </c>
      <c r="AE38" s="64">
        <f t="shared" si="68"/>
        <v>0</v>
      </c>
      <c r="AF38" s="64">
        <f t="shared" si="68"/>
        <v>0</v>
      </c>
      <c r="AG38" s="64">
        <f t="shared" si="68"/>
        <v>0</v>
      </c>
      <c r="AH38" s="64">
        <f t="shared" si="68"/>
        <v>0</v>
      </c>
      <c r="AI38" s="64">
        <f t="shared" si="68"/>
        <v>0</v>
      </c>
      <c r="AJ38" s="64">
        <f t="shared" si="68"/>
        <v>0</v>
      </c>
      <c r="AK38" s="64">
        <f t="shared" si="68"/>
        <v>0</v>
      </c>
      <c r="AL38" s="64">
        <f t="shared" si="68"/>
        <v>0</v>
      </c>
      <c r="AM38" s="64">
        <f t="shared" si="68"/>
        <v>0</v>
      </c>
      <c r="AN38" s="64">
        <f t="shared" si="68"/>
        <v>0</v>
      </c>
      <c r="AO38" s="64">
        <f t="shared" si="68"/>
        <v>0</v>
      </c>
      <c r="AP38" s="64">
        <f t="shared" si="68"/>
        <v>0</v>
      </c>
      <c r="AQ38" s="64">
        <f t="shared" si="68"/>
        <v>0</v>
      </c>
      <c r="AR38" s="64">
        <f t="shared" si="68"/>
        <v>0</v>
      </c>
      <c r="AS38" s="64">
        <f t="shared" si="68"/>
        <v>0</v>
      </c>
    </row>
    <row r="39" spans="2:45" x14ac:dyDescent="0.5">
      <c r="B39" s="491"/>
      <c r="C39" s="64" t="s">
        <v>88</v>
      </c>
      <c r="D39" s="492"/>
      <c r="E39" s="492"/>
      <c r="F39" s="492"/>
      <c r="G39" s="492"/>
      <c r="H39" s="492"/>
      <c r="I39" s="492"/>
      <c r="J39" s="492"/>
      <c r="K39" s="492"/>
      <c r="L39" s="492"/>
      <c r="M39" s="492"/>
      <c r="N39" s="492"/>
      <c r="O39" s="492"/>
      <c r="P39" s="492"/>
      <c r="Q39" s="492"/>
      <c r="R39" s="492"/>
      <c r="S39" s="492"/>
      <c r="T39" s="492"/>
      <c r="U39" s="492"/>
      <c r="V39" s="492"/>
      <c r="W39" s="492"/>
      <c r="X39" s="492"/>
      <c r="Y39" s="492"/>
      <c r="Z39" s="492"/>
      <c r="AA39" s="492"/>
      <c r="AB39" s="492"/>
      <c r="AC39" s="492"/>
      <c r="AD39" s="492"/>
      <c r="AE39" s="492"/>
      <c r="AF39" s="492"/>
      <c r="AG39" s="492"/>
      <c r="AH39" s="492"/>
      <c r="AI39" s="492"/>
      <c r="AJ39" s="492"/>
      <c r="AK39" s="492"/>
      <c r="AL39" s="492"/>
      <c r="AM39" s="492"/>
      <c r="AN39" s="492"/>
      <c r="AO39" s="492"/>
      <c r="AP39" s="492"/>
      <c r="AQ39" s="492"/>
      <c r="AR39" s="492"/>
      <c r="AS39" s="492"/>
    </row>
    <row r="40" spans="2:45" ht="18.600000000000001" thickBot="1" x14ac:dyDescent="0.55000000000000004">
      <c r="B40" s="493"/>
      <c r="C40" s="494" t="s">
        <v>84</v>
      </c>
      <c r="D40" s="495">
        <f>D38*D39</f>
        <v>0</v>
      </c>
      <c r="E40" s="495">
        <f t="shared" ref="E40:AG40" si="69">E38*E39</f>
        <v>0</v>
      </c>
      <c r="F40" s="495">
        <f t="shared" si="69"/>
        <v>0</v>
      </c>
      <c r="G40" s="495">
        <f t="shared" si="69"/>
        <v>0</v>
      </c>
      <c r="H40" s="495">
        <f t="shared" si="69"/>
        <v>0</v>
      </c>
      <c r="I40" s="495">
        <f t="shared" si="69"/>
        <v>0</v>
      </c>
      <c r="J40" s="495">
        <f t="shared" si="69"/>
        <v>0</v>
      </c>
      <c r="K40" s="495">
        <f t="shared" si="69"/>
        <v>0</v>
      </c>
      <c r="L40" s="495">
        <f t="shared" si="69"/>
        <v>0</v>
      </c>
      <c r="M40" s="495">
        <f t="shared" si="69"/>
        <v>0</v>
      </c>
      <c r="N40" s="495">
        <f t="shared" si="69"/>
        <v>0</v>
      </c>
      <c r="O40" s="495">
        <f t="shared" si="69"/>
        <v>0</v>
      </c>
      <c r="P40" s="495">
        <f t="shared" si="69"/>
        <v>0</v>
      </c>
      <c r="Q40" s="495">
        <f t="shared" si="69"/>
        <v>0</v>
      </c>
      <c r="R40" s="495">
        <f t="shared" si="69"/>
        <v>0</v>
      </c>
      <c r="S40" s="495">
        <f t="shared" si="69"/>
        <v>0</v>
      </c>
      <c r="T40" s="495">
        <f t="shared" si="69"/>
        <v>0</v>
      </c>
      <c r="U40" s="495">
        <f t="shared" si="69"/>
        <v>0</v>
      </c>
      <c r="V40" s="495">
        <f t="shared" si="69"/>
        <v>0</v>
      </c>
      <c r="W40" s="495">
        <f t="shared" si="69"/>
        <v>0</v>
      </c>
      <c r="X40" s="495">
        <f t="shared" si="69"/>
        <v>0</v>
      </c>
      <c r="Y40" s="495">
        <f t="shared" si="69"/>
        <v>0</v>
      </c>
      <c r="Z40" s="495">
        <f t="shared" si="69"/>
        <v>0</v>
      </c>
      <c r="AA40" s="495">
        <f t="shared" si="69"/>
        <v>0</v>
      </c>
      <c r="AB40" s="495">
        <f t="shared" si="69"/>
        <v>0</v>
      </c>
      <c r="AC40" s="495">
        <f t="shared" si="69"/>
        <v>0</v>
      </c>
      <c r="AD40" s="495">
        <f t="shared" si="69"/>
        <v>0</v>
      </c>
      <c r="AE40" s="495">
        <f t="shared" si="69"/>
        <v>0</v>
      </c>
      <c r="AF40" s="495">
        <f t="shared" si="69"/>
        <v>0</v>
      </c>
      <c r="AG40" s="495">
        <f t="shared" si="69"/>
        <v>0</v>
      </c>
      <c r="AH40" s="495">
        <f t="shared" ref="AH40:AS40" si="70">AH38*AH39</f>
        <v>0</v>
      </c>
      <c r="AI40" s="495">
        <f t="shared" si="70"/>
        <v>0</v>
      </c>
      <c r="AJ40" s="495">
        <f t="shared" si="70"/>
        <v>0</v>
      </c>
      <c r="AK40" s="495">
        <f t="shared" si="70"/>
        <v>0</v>
      </c>
      <c r="AL40" s="495">
        <f t="shared" si="70"/>
        <v>0</v>
      </c>
      <c r="AM40" s="495">
        <f t="shared" si="70"/>
        <v>0</v>
      </c>
      <c r="AN40" s="495">
        <f t="shared" si="70"/>
        <v>0</v>
      </c>
      <c r="AO40" s="495">
        <f t="shared" si="70"/>
        <v>0</v>
      </c>
      <c r="AP40" s="495">
        <f t="shared" si="70"/>
        <v>0</v>
      </c>
      <c r="AQ40" s="495">
        <f t="shared" si="70"/>
        <v>0</v>
      </c>
      <c r="AR40" s="495">
        <f t="shared" si="70"/>
        <v>0</v>
      </c>
      <c r="AS40" s="495">
        <f t="shared" si="70"/>
        <v>0</v>
      </c>
    </row>
    <row r="41" spans="2:45" ht="19.2" thickTop="1" thickBot="1" x14ac:dyDescent="0.55000000000000004"/>
    <row r="42" spans="2:45" ht="18.600000000000001" thickTop="1" x14ac:dyDescent="0.5">
      <c r="B42" s="670" t="s">
        <v>85</v>
      </c>
      <c r="C42" s="488" t="s">
        <v>314</v>
      </c>
      <c r="D42" s="488">
        <f t="shared" ref="D42:E45" si="71">D3+D11+D19+D27+D35</f>
        <v>0</v>
      </c>
      <c r="E42" s="488">
        <f t="shared" si="71"/>
        <v>4</v>
      </c>
      <c r="F42" s="488">
        <f t="shared" ref="F42:AG42" si="72">F3+F11+F19+F27+F35</f>
        <v>10</v>
      </c>
      <c r="G42" s="488">
        <f t="shared" si="72"/>
        <v>4</v>
      </c>
      <c r="H42" s="488">
        <f t="shared" si="72"/>
        <v>18</v>
      </c>
      <c r="I42" s="488">
        <f t="shared" si="72"/>
        <v>5</v>
      </c>
      <c r="J42" s="488">
        <f t="shared" si="72"/>
        <v>22</v>
      </c>
      <c r="K42" s="488">
        <f t="shared" si="72"/>
        <v>12</v>
      </c>
      <c r="L42" s="488">
        <f t="shared" si="72"/>
        <v>17</v>
      </c>
      <c r="M42" s="488">
        <f t="shared" si="72"/>
        <v>10</v>
      </c>
      <c r="N42" s="488">
        <f t="shared" si="72"/>
        <v>19</v>
      </c>
      <c r="O42" s="488">
        <f t="shared" si="72"/>
        <v>37</v>
      </c>
      <c r="P42" s="488">
        <v>3</v>
      </c>
      <c r="Q42" s="488">
        <f t="shared" si="72"/>
        <v>22</v>
      </c>
      <c r="R42" s="488">
        <f t="shared" si="72"/>
        <v>15</v>
      </c>
      <c r="S42" s="488">
        <f t="shared" si="72"/>
        <v>12</v>
      </c>
      <c r="T42" s="488">
        <f t="shared" si="72"/>
        <v>19</v>
      </c>
      <c r="U42" s="488">
        <f t="shared" si="72"/>
        <v>17</v>
      </c>
      <c r="V42" s="488">
        <f t="shared" si="72"/>
        <v>9</v>
      </c>
      <c r="W42" s="488">
        <f t="shared" si="72"/>
        <v>7</v>
      </c>
      <c r="X42" s="488">
        <f t="shared" si="72"/>
        <v>10</v>
      </c>
      <c r="Y42" s="488">
        <f t="shared" si="72"/>
        <v>11</v>
      </c>
      <c r="Z42" s="488">
        <f t="shared" si="72"/>
        <v>6</v>
      </c>
      <c r="AA42" s="488">
        <f t="shared" si="72"/>
        <v>5</v>
      </c>
      <c r="AB42" s="488">
        <f t="shared" si="72"/>
        <v>0</v>
      </c>
      <c r="AC42" s="488">
        <f t="shared" si="72"/>
        <v>0</v>
      </c>
      <c r="AD42" s="488">
        <f t="shared" si="72"/>
        <v>0</v>
      </c>
      <c r="AE42" s="488">
        <f t="shared" si="72"/>
        <v>0</v>
      </c>
      <c r="AF42" s="488">
        <f t="shared" si="72"/>
        <v>0</v>
      </c>
      <c r="AG42" s="488">
        <f t="shared" si="72"/>
        <v>0</v>
      </c>
      <c r="AH42" s="488">
        <f t="shared" ref="AH42:AS42" si="73">AH3+AH11+AH19+AH27+AH35</f>
        <v>0</v>
      </c>
      <c r="AI42" s="488">
        <f t="shared" si="73"/>
        <v>0</v>
      </c>
      <c r="AJ42" s="488">
        <f t="shared" si="73"/>
        <v>0</v>
      </c>
      <c r="AK42" s="488">
        <f t="shared" si="73"/>
        <v>0</v>
      </c>
      <c r="AL42" s="488">
        <f t="shared" si="73"/>
        <v>0</v>
      </c>
      <c r="AM42" s="488">
        <f t="shared" si="73"/>
        <v>0</v>
      </c>
      <c r="AN42" s="488">
        <f t="shared" si="73"/>
        <v>0</v>
      </c>
      <c r="AO42" s="488">
        <f t="shared" si="73"/>
        <v>0</v>
      </c>
      <c r="AP42" s="488">
        <f t="shared" si="73"/>
        <v>0</v>
      </c>
      <c r="AQ42" s="488">
        <f t="shared" si="73"/>
        <v>0</v>
      </c>
      <c r="AR42" s="488">
        <f t="shared" si="73"/>
        <v>0</v>
      </c>
      <c r="AS42" s="488">
        <f t="shared" si="73"/>
        <v>0</v>
      </c>
    </row>
    <row r="43" spans="2:45" x14ac:dyDescent="0.5">
      <c r="B43" s="671"/>
      <c r="C43" s="64" t="s">
        <v>78</v>
      </c>
      <c r="D43" s="64">
        <f t="shared" si="71"/>
        <v>0</v>
      </c>
      <c r="E43" s="64">
        <f t="shared" si="71"/>
        <v>40</v>
      </c>
      <c r="F43" s="64">
        <f t="shared" ref="F43:AG43" si="74">F4+F12+F20+F28+F36</f>
        <v>100</v>
      </c>
      <c r="G43" s="64">
        <f t="shared" si="74"/>
        <v>40</v>
      </c>
      <c r="H43" s="64">
        <f t="shared" si="74"/>
        <v>152</v>
      </c>
      <c r="I43" s="64">
        <f t="shared" si="74"/>
        <v>56</v>
      </c>
      <c r="J43" s="64">
        <f t="shared" si="74"/>
        <v>168</v>
      </c>
      <c r="K43" s="64">
        <f t="shared" si="74"/>
        <v>96</v>
      </c>
      <c r="L43" s="64">
        <f t="shared" si="74"/>
        <v>136</v>
      </c>
      <c r="M43" s="64">
        <f t="shared" si="74"/>
        <v>80</v>
      </c>
      <c r="N43" s="64">
        <f t="shared" si="74"/>
        <v>152</v>
      </c>
      <c r="O43" s="64">
        <f t="shared" si="74"/>
        <v>295</v>
      </c>
      <c r="P43" s="64">
        <v>24</v>
      </c>
      <c r="Q43" s="64">
        <f t="shared" si="74"/>
        <v>164</v>
      </c>
      <c r="R43" s="64">
        <f t="shared" si="74"/>
        <v>113</v>
      </c>
      <c r="S43" s="64">
        <f t="shared" si="74"/>
        <v>90</v>
      </c>
      <c r="T43" s="64">
        <f t="shared" si="74"/>
        <v>143</v>
      </c>
      <c r="U43" s="64">
        <f t="shared" si="74"/>
        <v>128</v>
      </c>
      <c r="V43" s="64">
        <f t="shared" si="74"/>
        <v>72</v>
      </c>
      <c r="W43" s="64">
        <f t="shared" si="74"/>
        <v>56</v>
      </c>
      <c r="X43" s="64">
        <f t="shared" si="74"/>
        <v>80</v>
      </c>
      <c r="Y43" s="64">
        <f t="shared" si="74"/>
        <v>87</v>
      </c>
      <c r="Z43" s="64">
        <f t="shared" si="74"/>
        <v>47</v>
      </c>
      <c r="AA43" s="64">
        <f t="shared" si="74"/>
        <v>40</v>
      </c>
      <c r="AB43" s="64">
        <f t="shared" si="74"/>
        <v>0</v>
      </c>
      <c r="AC43" s="64">
        <f t="shared" si="74"/>
        <v>0</v>
      </c>
      <c r="AD43" s="64">
        <f t="shared" si="74"/>
        <v>0</v>
      </c>
      <c r="AE43" s="64">
        <f t="shared" si="74"/>
        <v>0</v>
      </c>
      <c r="AF43" s="64">
        <f t="shared" si="74"/>
        <v>0</v>
      </c>
      <c r="AG43" s="64">
        <f t="shared" si="74"/>
        <v>0</v>
      </c>
      <c r="AH43" s="64">
        <f t="shared" ref="AH43:AS43" si="75">AH4+AH12+AH20+AH28+AH36</f>
        <v>0</v>
      </c>
      <c r="AI43" s="64">
        <f t="shared" si="75"/>
        <v>0</v>
      </c>
      <c r="AJ43" s="64">
        <f t="shared" si="75"/>
        <v>0</v>
      </c>
      <c r="AK43" s="64">
        <f t="shared" si="75"/>
        <v>0</v>
      </c>
      <c r="AL43" s="64">
        <f t="shared" si="75"/>
        <v>0</v>
      </c>
      <c r="AM43" s="64">
        <f t="shared" si="75"/>
        <v>0</v>
      </c>
      <c r="AN43" s="64">
        <f t="shared" si="75"/>
        <v>0</v>
      </c>
      <c r="AO43" s="64">
        <f t="shared" si="75"/>
        <v>0</v>
      </c>
      <c r="AP43" s="64">
        <f t="shared" si="75"/>
        <v>0</v>
      </c>
      <c r="AQ43" s="64">
        <f t="shared" si="75"/>
        <v>0</v>
      </c>
      <c r="AR43" s="64">
        <f t="shared" si="75"/>
        <v>0</v>
      </c>
      <c r="AS43" s="64">
        <f t="shared" si="75"/>
        <v>0</v>
      </c>
    </row>
    <row r="44" spans="2:45" x14ac:dyDescent="0.5">
      <c r="B44" s="671"/>
      <c r="C44" s="64" t="s">
        <v>81</v>
      </c>
      <c r="D44" s="64">
        <f t="shared" si="71"/>
        <v>0</v>
      </c>
      <c r="E44" s="64">
        <f t="shared" si="71"/>
        <v>9.6</v>
      </c>
      <c r="F44" s="64">
        <f t="shared" ref="F44:AG44" si="76">F5+F13+F21+F29+F37</f>
        <v>28.8</v>
      </c>
      <c r="G44" s="64">
        <f t="shared" si="76"/>
        <v>9.6</v>
      </c>
      <c r="H44" s="64">
        <f t="shared" si="76"/>
        <v>36.479999999999997</v>
      </c>
      <c r="I44" s="64">
        <f t="shared" si="76"/>
        <v>13.44</v>
      </c>
      <c r="J44" s="64">
        <f t="shared" si="76"/>
        <v>40.32</v>
      </c>
      <c r="K44" s="64">
        <f t="shared" si="76"/>
        <v>23.04</v>
      </c>
      <c r="L44" s="64">
        <f t="shared" si="76"/>
        <v>32.64</v>
      </c>
      <c r="M44" s="64">
        <f t="shared" si="76"/>
        <v>19.2</v>
      </c>
      <c r="N44" s="64">
        <f t="shared" si="76"/>
        <v>36.479999999999997</v>
      </c>
      <c r="O44" s="64">
        <f t="shared" si="76"/>
        <v>70.8</v>
      </c>
      <c r="P44" s="64">
        <f t="shared" si="76"/>
        <v>11.28</v>
      </c>
      <c r="Q44" s="64">
        <f t="shared" si="76"/>
        <v>39.36</v>
      </c>
      <c r="R44" s="64">
        <f t="shared" si="76"/>
        <v>27.119999999999997</v>
      </c>
      <c r="S44" s="64">
        <f t="shared" si="76"/>
        <v>21.6</v>
      </c>
      <c r="T44" s="64">
        <f t="shared" si="76"/>
        <v>34.32</v>
      </c>
      <c r="U44" s="64">
        <f t="shared" si="76"/>
        <v>30.72</v>
      </c>
      <c r="V44" s="64">
        <f t="shared" si="76"/>
        <v>17.28</v>
      </c>
      <c r="W44" s="64">
        <f t="shared" si="76"/>
        <v>13.44</v>
      </c>
      <c r="X44" s="64">
        <f t="shared" si="76"/>
        <v>19.2</v>
      </c>
      <c r="Y44" s="64">
        <f t="shared" si="76"/>
        <v>20.88</v>
      </c>
      <c r="Z44" s="64">
        <f t="shared" si="76"/>
        <v>33.4</v>
      </c>
      <c r="AA44" s="64">
        <f t="shared" si="76"/>
        <v>9.6</v>
      </c>
      <c r="AB44" s="64">
        <f t="shared" si="76"/>
        <v>0</v>
      </c>
      <c r="AC44" s="64">
        <f t="shared" si="76"/>
        <v>0</v>
      </c>
      <c r="AD44" s="64">
        <f t="shared" si="76"/>
        <v>0</v>
      </c>
      <c r="AE44" s="64">
        <f t="shared" si="76"/>
        <v>0</v>
      </c>
      <c r="AF44" s="64">
        <f t="shared" si="76"/>
        <v>0</v>
      </c>
      <c r="AG44" s="64">
        <f t="shared" si="76"/>
        <v>0</v>
      </c>
      <c r="AH44" s="64">
        <f t="shared" ref="AH44:AS44" si="77">AH5+AH13+AH21+AH29+AH37</f>
        <v>0</v>
      </c>
      <c r="AI44" s="64">
        <f t="shared" si="77"/>
        <v>0</v>
      </c>
      <c r="AJ44" s="64">
        <f t="shared" si="77"/>
        <v>0</v>
      </c>
      <c r="AK44" s="64">
        <f t="shared" si="77"/>
        <v>0</v>
      </c>
      <c r="AL44" s="64">
        <f t="shared" si="77"/>
        <v>0</v>
      </c>
      <c r="AM44" s="64">
        <f t="shared" si="77"/>
        <v>0</v>
      </c>
      <c r="AN44" s="64">
        <f t="shared" si="77"/>
        <v>0</v>
      </c>
      <c r="AO44" s="64">
        <f t="shared" si="77"/>
        <v>0</v>
      </c>
      <c r="AP44" s="64">
        <f t="shared" si="77"/>
        <v>0</v>
      </c>
      <c r="AQ44" s="64">
        <f t="shared" si="77"/>
        <v>0</v>
      </c>
      <c r="AR44" s="64">
        <f t="shared" si="77"/>
        <v>0</v>
      </c>
      <c r="AS44" s="64">
        <f t="shared" si="77"/>
        <v>0</v>
      </c>
    </row>
    <row r="45" spans="2:45" x14ac:dyDescent="0.5">
      <c r="B45" s="671"/>
      <c r="C45" s="64" t="s">
        <v>82</v>
      </c>
      <c r="D45" s="64">
        <f t="shared" si="71"/>
        <v>0</v>
      </c>
      <c r="E45" s="64">
        <f t="shared" si="71"/>
        <v>30.55</v>
      </c>
      <c r="F45" s="64">
        <f t="shared" ref="F45:AG45" si="78">F6+F14+F22+F30+F38</f>
        <v>76.375</v>
      </c>
      <c r="G45" s="64">
        <f t="shared" si="78"/>
        <v>30.55</v>
      </c>
      <c r="H45" s="64">
        <f t="shared" si="78"/>
        <v>116.09</v>
      </c>
      <c r="I45" s="64">
        <f t="shared" si="78"/>
        <v>42.77</v>
      </c>
      <c r="J45" s="64">
        <f t="shared" si="78"/>
        <v>128.31</v>
      </c>
      <c r="K45" s="64">
        <f t="shared" si="78"/>
        <v>73.320000000000007</v>
      </c>
      <c r="L45" s="64">
        <f t="shared" si="78"/>
        <v>103.87</v>
      </c>
      <c r="M45" s="64">
        <f t="shared" si="78"/>
        <v>61.1</v>
      </c>
      <c r="N45" s="64">
        <f t="shared" si="78"/>
        <v>116.09</v>
      </c>
      <c r="O45" s="64">
        <f t="shared" si="78"/>
        <v>225.30625000000003</v>
      </c>
      <c r="P45" s="64">
        <f t="shared" si="78"/>
        <v>35.896250000000002</v>
      </c>
      <c r="Q45" s="64">
        <f t="shared" si="78"/>
        <v>125.255</v>
      </c>
      <c r="R45" s="64">
        <f t="shared" si="78"/>
        <v>86.303750000000008</v>
      </c>
      <c r="S45" s="64">
        <f t="shared" si="78"/>
        <v>68.737500000000011</v>
      </c>
      <c r="T45" s="64">
        <f t="shared" si="78"/>
        <v>109.21625</v>
      </c>
      <c r="U45" s="64">
        <f t="shared" si="78"/>
        <v>97.76</v>
      </c>
      <c r="V45" s="64">
        <f t="shared" si="78"/>
        <v>54.99</v>
      </c>
      <c r="W45" s="64">
        <f t="shared" si="78"/>
        <v>42.77</v>
      </c>
      <c r="X45" s="64">
        <f t="shared" si="78"/>
        <v>61.1</v>
      </c>
      <c r="Y45" s="64">
        <f t="shared" si="78"/>
        <v>66.446250000000006</v>
      </c>
      <c r="Z45" s="64">
        <f t="shared" si="78"/>
        <v>83.05</v>
      </c>
      <c r="AA45" s="64">
        <f t="shared" si="78"/>
        <v>30.55</v>
      </c>
      <c r="AB45" s="64">
        <f t="shared" si="78"/>
        <v>0</v>
      </c>
      <c r="AC45" s="64">
        <f t="shared" si="78"/>
        <v>0</v>
      </c>
      <c r="AD45" s="64">
        <f t="shared" si="78"/>
        <v>0</v>
      </c>
      <c r="AE45" s="64">
        <f t="shared" si="78"/>
        <v>0</v>
      </c>
      <c r="AF45" s="64">
        <f t="shared" si="78"/>
        <v>0</v>
      </c>
      <c r="AG45" s="64">
        <f t="shared" si="78"/>
        <v>0</v>
      </c>
      <c r="AH45" s="64">
        <f t="shared" ref="AH45:AS45" si="79">AH6+AH14+AH22+AH30+AH38</f>
        <v>0</v>
      </c>
      <c r="AI45" s="64">
        <f t="shared" si="79"/>
        <v>0</v>
      </c>
      <c r="AJ45" s="64">
        <f t="shared" si="79"/>
        <v>0</v>
      </c>
      <c r="AK45" s="64">
        <f t="shared" si="79"/>
        <v>0</v>
      </c>
      <c r="AL45" s="64">
        <f t="shared" si="79"/>
        <v>0</v>
      </c>
      <c r="AM45" s="64">
        <f t="shared" si="79"/>
        <v>0</v>
      </c>
      <c r="AN45" s="64">
        <f t="shared" si="79"/>
        <v>0</v>
      </c>
      <c r="AO45" s="64">
        <f t="shared" si="79"/>
        <v>0</v>
      </c>
      <c r="AP45" s="64">
        <f t="shared" si="79"/>
        <v>0</v>
      </c>
      <c r="AQ45" s="64">
        <f t="shared" si="79"/>
        <v>0</v>
      </c>
      <c r="AR45" s="64">
        <f t="shared" si="79"/>
        <v>0</v>
      </c>
      <c r="AS45" s="64">
        <f t="shared" si="79"/>
        <v>0</v>
      </c>
    </row>
    <row r="46" spans="2:45" x14ac:dyDescent="0.5">
      <c r="B46" s="671"/>
      <c r="C46" s="64" t="s">
        <v>79</v>
      </c>
      <c r="D46" s="499" t="e">
        <f>D47/D45</f>
        <v>#DIV/0!</v>
      </c>
      <c r="E46" s="499">
        <f>E47/E45</f>
        <v>0.9900000000000001</v>
      </c>
      <c r="F46" s="499">
        <f t="shared" ref="F46:AG46" si="80">F47/F45</f>
        <v>0.99</v>
      </c>
      <c r="G46" s="499">
        <f t="shared" si="80"/>
        <v>0.9900000000000001</v>
      </c>
      <c r="H46" s="499">
        <f t="shared" si="80"/>
        <v>0.99</v>
      </c>
      <c r="I46" s="499">
        <f t="shared" si="80"/>
        <v>0.99</v>
      </c>
      <c r="J46" s="499">
        <f t="shared" si="80"/>
        <v>0.99</v>
      </c>
      <c r="K46" s="499">
        <f t="shared" si="80"/>
        <v>0.9900000000000001</v>
      </c>
      <c r="L46" s="499">
        <f t="shared" si="80"/>
        <v>0.99</v>
      </c>
      <c r="M46" s="499">
        <f t="shared" si="80"/>
        <v>0.9900000000000001</v>
      </c>
      <c r="N46" s="499">
        <f t="shared" si="80"/>
        <v>0.99</v>
      </c>
      <c r="O46" s="499">
        <f t="shared" si="80"/>
        <v>0.99050847457627123</v>
      </c>
      <c r="P46" s="499">
        <f t="shared" si="80"/>
        <v>1</v>
      </c>
      <c r="Q46" s="499">
        <f t="shared" si="80"/>
        <v>1</v>
      </c>
      <c r="R46" s="499">
        <f t="shared" si="80"/>
        <v>1</v>
      </c>
      <c r="S46" s="499">
        <f t="shared" si="80"/>
        <v>1</v>
      </c>
      <c r="T46" s="499">
        <f t="shared" si="80"/>
        <v>1</v>
      </c>
      <c r="U46" s="499">
        <f t="shared" si="80"/>
        <v>1</v>
      </c>
      <c r="V46" s="499">
        <f t="shared" si="80"/>
        <v>1</v>
      </c>
      <c r="W46" s="499">
        <f t="shared" si="80"/>
        <v>1</v>
      </c>
      <c r="X46" s="499">
        <f t="shared" si="80"/>
        <v>1</v>
      </c>
      <c r="Y46" s="499">
        <f t="shared" si="80"/>
        <v>1</v>
      </c>
      <c r="Z46" s="499">
        <f t="shared" si="80"/>
        <v>1</v>
      </c>
      <c r="AA46" s="499">
        <f t="shared" si="80"/>
        <v>1</v>
      </c>
      <c r="AB46" s="499" t="e">
        <f t="shared" si="80"/>
        <v>#DIV/0!</v>
      </c>
      <c r="AC46" s="499" t="e">
        <f t="shared" si="80"/>
        <v>#DIV/0!</v>
      </c>
      <c r="AD46" s="499" t="e">
        <f t="shared" si="80"/>
        <v>#DIV/0!</v>
      </c>
      <c r="AE46" s="499" t="e">
        <f t="shared" si="80"/>
        <v>#DIV/0!</v>
      </c>
      <c r="AF46" s="499" t="e">
        <f t="shared" si="80"/>
        <v>#DIV/0!</v>
      </c>
      <c r="AG46" s="499" t="e">
        <f t="shared" si="80"/>
        <v>#DIV/0!</v>
      </c>
      <c r="AH46" s="499" t="e">
        <f t="shared" ref="AH46:AS46" si="81">AH47/AH45</f>
        <v>#DIV/0!</v>
      </c>
      <c r="AI46" s="499" t="e">
        <f t="shared" si="81"/>
        <v>#DIV/0!</v>
      </c>
      <c r="AJ46" s="499" t="e">
        <f t="shared" si="81"/>
        <v>#DIV/0!</v>
      </c>
      <c r="AK46" s="499" t="e">
        <f t="shared" si="81"/>
        <v>#DIV/0!</v>
      </c>
      <c r="AL46" s="499" t="e">
        <f t="shared" si="81"/>
        <v>#DIV/0!</v>
      </c>
      <c r="AM46" s="499" t="e">
        <f t="shared" si="81"/>
        <v>#DIV/0!</v>
      </c>
      <c r="AN46" s="499" t="e">
        <f t="shared" si="81"/>
        <v>#DIV/0!</v>
      </c>
      <c r="AO46" s="499" t="e">
        <f t="shared" si="81"/>
        <v>#DIV/0!</v>
      </c>
      <c r="AP46" s="499" t="e">
        <f t="shared" si="81"/>
        <v>#DIV/0!</v>
      </c>
      <c r="AQ46" s="499" t="e">
        <f t="shared" si="81"/>
        <v>#DIV/0!</v>
      </c>
      <c r="AR46" s="499" t="e">
        <f t="shared" si="81"/>
        <v>#DIV/0!</v>
      </c>
      <c r="AS46" s="499" t="e">
        <f t="shared" si="81"/>
        <v>#DIV/0!</v>
      </c>
    </row>
    <row r="47" spans="2:45" x14ac:dyDescent="0.5">
      <c r="B47" s="671"/>
      <c r="C47" s="64" t="s">
        <v>84</v>
      </c>
      <c r="D47" s="65">
        <f>D8+D16+D24+D32+D40</f>
        <v>0</v>
      </c>
      <c r="E47" s="65">
        <f>E8+E16+E24+E32+E40</f>
        <v>30.244500000000002</v>
      </c>
      <c r="F47" s="65">
        <f t="shared" ref="F47:AG47" si="82">F8+F16+F24+F32+F40</f>
        <v>75.611249999999998</v>
      </c>
      <c r="G47" s="65">
        <f t="shared" si="82"/>
        <v>30.244500000000002</v>
      </c>
      <c r="H47" s="65">
        <f t="shared" si="82"/>
        <v>114.92910000000001</v>
      </c>
      <c r="I47" s="65">
        <f t="shared" si="82"/>
        <v>42.342300000000002</v>
      </c>
      <c r="J47" s="65">
        <f t="shared" si="82"/>
        <v>127.0269</v>
      </c>
      <c r="K47" s="65">
        <f t="shared" si="82"/>
        <v>72.586800000000011</v>
      </c>
      <c r="L47" s="65">
        <f t="shared" si="82"/>
        <v>102.8313</v>
      </c>
      <c r="M47" s="65">
        <f t="shared" si="82"/>
        <v>60.489000000000004</v>
      </c>
      <c r="N47" s="65">
        <f t="shared" si="82"/>
        <v>114.92910000000001</v>
      </c>
      <c r="O47" s="65">
        <f t="shared" si="82"/>
        <v>223.16775000000004</v>
      </c>
      <c r="P47" s="65">
        <f t="shared" si="82"/>
        <v>35.896250000000002</v>
      </c>
      <c r="Q47" s="65">
        <f t="shared" si="82"/>
        <v>125.255</v>
      </c>
      <c r="R47" s="65">
        <f t="shared" si="82"/>
        <v>86.303750000000008</v>
      </c>
      <c r="S47" s="65">
        <f t="shared" si="82"/>
        <v>68.737500000000011</v>
      </c>
      <c r="T47" s="65">
        <f t="shared" si="82"/>
        <v>109.21625</v>
      </c>
      <c r="U47" s="65">
        <f t="shared" si="82"/>
        <v>97.76</v>
      </c>
      <c r="V47" s="65">
        <f t="shared" si="82"/>
        <v>54.99</v>
      </c>
      <c r="W47" s="65">
        <f t="shared" si="82"/>
        <v>42.77</v>
      </c>
      <c r="X47" s="65">
        <f t="shared" si="82"/>
        <v>61.1</v>
      </c>
      <c r="Y47" s="65">
        <f t="shared" si="82"/>
        <v>66.446250000000006</v>
      </c>
      <c r="Z47" s="65">
        <f t="shared" si="82"/>
        <v>83.05</v>
      </c>
      <c r="AA47" s="65">
        <f t="shared" si="82"/>
        <v>30.55</v>
      </c>
      <c r="AB47" s="65">
        <f t="shared" si="82"/>
        <v>0</v>
      </c>
      <c r="AC47" s="65">
        <f t="shared" si="82"/>
        <v>0</v>
      </c>
      <c r="AD47" s="65">
        <f t="shared" si="82"/>
        <v>0</v>
      </c>
      <c r="AE47" s="65">
        <f t="shared" si="82"/>
        <v>0</v>
      </c>
      <c r="AF47" s="65">
        <f t="shared" si="82"/>
        <v>0</v>
      </c>
      <c r="AG47" s="65">
        <f t="shared" si="82"/>
        <v>0</v>
      </c>
      <c r="AH47" s="65">
        <f t="shared" ref="AH47:AS47" si="83">AH8+AH16+AH24+AH32+AH40</f>
        <v>0</v>
      </c>
      <c r="AI47" s="65">
        <f t="shared" si="83"/>
        <v>0</v>
      </c>
      <c r="AJ47" s="65">
        <f t="shared" si="83"/>
        <v>0</v>
      </c>
      <c r="AK47" s="65">
        <f t="shared" si="83"/>
        <v>0</v>
      </c>
      <c r="AL47" s="65">
        <f t="shared" si="83"/>
        <v>0</v>
      </c>
      <c r="AM47" s="65">
        <f t="shared" si="83"/>
        <v>0</v>
      </c>
      <c r="AN47" s="65">
        <f t="shared" si="83"/>
        <v>0</v>
      </c>
      <c r="AO47" s="65">
        <f t="shared" si="83"/>
        <v>0</v>
      </c>
      <c r="AP47" s="65">
        <f t="shared" si="83"/>
        <v>0</v>
      </c>
      <c r="AQ47" s="65">
        <f t="shared" si="83"/>
        <v>0</v>
      </c>
      <c r="AR47" s="65">
        <f t="shared" si="83"/>
        <v>0</v>
      </c>
      <c r="AS47" s="65">
        <f t="shared" si="83"/>
        <v>0</v>
      </c>
    </row>
    <row r="48" spans="2:45" ht="18.600000000000001" thickBot="1" x14ac:dyDescent="0.55000000000000004">
      <c r="B48" s="500"/>
      <c r="C48" s="494" t="s">
        <v>312</v>
      </c>
      <c r="D48" s="495" t="e">
        <f>D45/('1. Usage Info'!I4/100000)</f>
        <v>#DIV/0!</v>
      </c>
      <c r="E48" s="495" t="e">
        <f>E45/('1. Usage Info'!J4/100000)</f>
        <v>#DIV/0!</v>
      </c>
      <c r="F48" s="495" t="e">
        <f>F45/('1. Usage Info'!K4/100000)</f>
        <v>#DIV/0!</v>
      </c>
      <c r="G48" s="495" t="e">
        <f>G45/('1. Usage Info'!L4/100000)</f>
        <v>#DIV/0!</v>
      </c>
      <c r="H48" s="495" t="e">
        <f>H45/('1. Usage Info'!M4/100000)</f>
        <v>#DIV/0!</v>
      </c>
      <c r="I48" s="495" t="e">
        <f>I45/('1. Usage Info'!N4/100000)</f>
        <v>#DIV/0!</v>
      </c>
      <c r="J48" s="495" t="e">
        <f>J45/('1. Usage Info'!O4/100000)</f>
        <v>#DIV/0!</v>
      </c>
      <c r="K48" s="495" t="e">
        <f>K45/('1. Usage Info'!P4/100000)</f>
        <v>#DIV/0!</v>
      </c>
      <c r="L48" s="495" t="e">
        <f>L45/('1. Usage Info'!Q4/100000)</f>
        <v>#DIV/0!</v>
      </c>
      <c r="M48" s="495" t="e">
        <f>M45/('1. Usage Info'!R4/100000)</f>
        <v>#DIV/0!</v>
      </c>
      <c r="N48" s="495" t="e">
        <f>N45/('1. Usage Info'!S4/100000)</f>
        <v>#DIV/0!</v>
      </c>
      <c r="O48" s="495" t="e">
        <f>O45/('1. Usage Info'!T4/100000)</f>
        <v>#DIV/0!</v>
      </c>
      <c r="P48" s="495" t="e">
        <f>P45/('1. Usage Info'!U4/100000)</f>
        <v>#DIV/0!</v>
      </c>
      <c r="Q48" s="495">
        <f>Q45/('1. Usage Info'!V4/100000)</f>
        <v>2.1486121106499745</v>
      </c>
      <c r="R48" s="495">
        <f>R45/('1. Usage Info'!W4/100000)</f>
        <v>1.4804461798857793</v>
      </c>
      <c r="S48" s="495">
        <f>S45/('1. Usage Info'!X4/100000)</f>
        <v>0.77226810605480078</v>
      </c>
      <c r="T48" s="495">
        <f>T45/('1. Usage Info'!Y4/100000)</f>
        <v>1.1211007597707794</v>
      </c>
      <c r="U48" s="495">
        <f>U45/('1. Usage Info'!Z4/100000)</f>
        <v>0.95993715632364496</v>
      </c>
      <c r="V48" s="495">
        <f>V45/('1. Usage Info'!AA4/100000)</f>
        <v>0.49336084694060656</v>
      </c>
      <c r="W48" s="495">
        <f>W45/('1. Usage Info'!AB4/100000)</f>
        <v>0.37360237596086654</v>
      </c>
      <c r="X48" s="495">
        <f>X45/('1. Usage Info'!AC4/100000)</f>
        <v>0.51692047377326567</v>
      </c>
      <c r="Y48" s="495">
        <f>Y45/('1. Usage Info'!AD4/100000)</f>
        <v>0.55515289497869502</v>
      </c>
      <c r="Z48" s="495">
        <f>Z45/('1. Usage Info'!AE4/100000)</f>
        <v>0.6917374646010328</v>
      </c>
      <c r="AA48" s="495">
        <f>AA45/('1. Usage Info'!AF4/100000)</f>
        <v>0.25403292865458171</v>
      </c>
      <c r="AB48" s="495" t="e">
        <f>AB45/('1. Usage Info'!AG4/100000)</f>
        <v>#DIV/0!</v>
      </c>
      <c r="AC48" s="495" t="e">
        <f>AC45/('1. Usage Info'!AH4/100000)</f>
        <v>#DIV/0!</v>
      </c>
      <c r="AD48" s="495" t="e">
        <f>AD45/('1. Usage Info'!AI4/100000)</f>
        <v>#DIV/0!</v>
      </c>
      <c r="AE48" s="495" t="e">
        <f>AE45/('1. Usage Info'!AJ4/100000)</f>
        <v>#DIV/0!</v>
      </c>
      <c r="AF48" s="495" t="e">
        <f>AF45/('1. Usage Info'!AK4/100000)</f>
        <v>#DIV/0!</v>
      </c>
      <c r="AG48" s="495" t="e">
        <f>AG45/('1. Usage Info'!AL4/100000)</f>
        <v>#DIV/0!</v>
      </c>
      <c r="AH48" s="495" t="e">
        <f>AH45/('1. Usage Info'!AM4/100000)</f>
        <v>#DIV/0!</v>
      </c>
      <c r="AI48" s="495" t="e">
        <f>AI45/('1. Usage Info'!AN4/100000)</f>
        <v>#DIV/0!</v>
      </c>
      <c r="AJ48" s="495" t="e">
        <f>AJ45/('1. Usage Info'!AO4/100000)</f>
        <v>#DIV/0!</v>
      </c>
      <c r="AK48" s="495" t="e">
        <f>AK45/('1. Usage Info'!AP4/100000)</f>
        <v>#DIV/0!</v>
      </c>
      <c r="AL48" s="495" t="e">
        <f>AL45/('1. Usage Info'!AQ4/100000)</f>
        <v>#DIV/0!</v>
      </c>
      <c r="AM48" s="495" t="e">
        <f>AM45/('1. Usage Info'!AR4/100000)</f>
        <v>#DIV/0!</v>
      </c>
      <c r="AN48" s="495" t="e">
        <f>AN45/('1. Usage Info'!AS4/100000)</f>
        <v>#DIV/0!</v>
      </c>
      <c r="AO48" s="495" t="e">
        <f>AO45/('1. Usage Info'!AT4/100000)</f>
        <v>#DIV/0!</v>
      </c>
      <c r="AP48" s="495" t="e">
        <f>AP45/('1. Usage Info'!AU4/100000)</f>
        <v>#DIV/0!</v>
      </c>
      <c r="AQ48" s="495" t="e">
        <f>AQ45/('1. Usage Info'!AV4/100000)</f>
        <v>#DIV/0!</v>
      </c>
      <c r="AR48" s="495" t="e">
        <f>AR45/('1. Usage Info'!AW4/100000)</f>
        <v>#DIV/0!</v>
      </c>
      <c r="AS48" s="495" t="e">
        <f>AS45/('1. Usage Info'!AX4/100000)</f>
        <v>#DIV/0!</v>
      </c>
    </row>
    <row r="49" spans="2:45" ht="19.2" thickTop="1" thickBot="1" x14ac:dyDescent="0.55000000000000004"/>
    <row r="50" spans="2:45" ht="18.600000000000001" thickTop="1" x14ac:dyDescent="0.5">
      <c r="B50" s="670" t="s">
        <v>87</v>
      </c>
      <c r="C50" s="488" t="s">
        <v>315</v>
      </c>
      <c r="D50" s="488">
        <f>D42</f>
        <v>0</v>
      </c>
      <c r="E50" s="488">
        <v>4</v>
      </c>
      <c r="F50" s="488">
        <v>14</v>
      </c>
      <c r="G50" s="488">
        <v>18</v>
      </c>
      <c r="H50" s="488">
        <v>36</v>
      </c>
      <c r="I50" s="488">
        <v>41</v>
      </c>
      <c r="J50" s="488">
        <v>63</v>
      </c>
      <c r="K50" s="488">
        <v>75</v>
      </c>
      <c r="L50" s="488">
        <v>104</v>
      </c>
      <c r="M50" s="488">
        <v>143</v>
      </c>
      <c r="N50" s="488">
        <v>201</v>
      </c>
      <c r="O50" s="488">
        <v>296</v>
      </c>
      <c r="P50" s="488">
        <v>394</v>
      </c>
      <c r="Q50" s="488">
        <v>612</v>
      </c>
      <c r="R50" s="488">
        <f t="shared" ref="R50:AG50" si="84">Q50+R42</f>
        <v>627</v>
      </c>
      <c r="S50" s="488">
        <f t="shared" si="84"/>
        <v>639</v>
      </c>
      <c r="T50" s="488">
        <v>658</v>
      </c>
      <c r="U50" s="488">
        <v>675</v>
      </c>
      <c r="V50" s="488">
        <v>684</v>
      </c>
      <c r="W50" s="488">
        <f t="shared" si="84"/>
        <v>691</v>
      </c>
      <c r="X50" s="488">
        <f t="shared" si="84"/>
        <v>701</v>
      </c>
      <c r="Y50" s="488">
        <f t="shared" si="84"/>
        <v>712</v>
      </c>
      <c r="Z50" s="488">
        <f t="shared" si="84"/>
        <v>718</v>
      </c>
      <c r="AA50" s="488">
        <f t="shared" si="84"/>
        <v>723</v>
      </c>
      <c r="AB50" s="488">
        <f t="shared" si="84"/>
        <v>723</v>
      </c>
      <c r="AC50" s="488">
        <f t="shared" si="84"/>
        <v>723</v>
      </c>
      <c r="AD50" s="488">
        <f t="shared" si="84"/>
        <v>723</v>
      </c>
      <c r="AE50" s="488">
        <f t="shared" si="84"/>
        <v>723</v>
      </c>
      <c r="AF50" s="488">
        <f t="shared" si="84"/>
        <v>723</v>
      </c>
      <c r="AG50" s="488">
        <f t="shared" si="84"/>
        <v>723</v>
      </c>
      <c r="AH50" s="488">
        <f t="shared" ref="AH50:AH53" si="85">AG50+AH42</f>
        <v>723</v>
      </c>
      <c r="AI50" s="488">
        <f t="shared" ref="AI50:AI53" si="86">AH50+AI42</f>
        <v>723</v>
      </c>
      <c r="AJ50" s="488">
        <f t="shared" ref="AJ50:AJ53" si="87">AI50+AJ42</f>
        <v>723</v>
      </c>
      <c r="AK50" s="488">
        <f t="shared" ref="AK50:AK53" si="88">AJ50+AK42</f>
        <v>723</v>
      </c>
      <c r="AL50" s="488">
        <f t="shared" ref="AL50:AL53" si="89">AK50+AL42</f>
        <v>723</v>
      </c>
      <c r="AM50" s="488">
        <f t="shared" ref="AM50:AM53" si="90">AL50+AM42</f>
        <v>723</v>
      </c>
      <c r="AN50" s="488">
        <f t="shared" ref="AN50:AN53" si="91">AM50+AN42</f>
        <v>723</v>
      </c>
      <c r="AO50" s="488">
        <f t="shared" ref="AO50:AO53" si="92">AN50+AO42</f>
        <v>723</v>
      </c>
      <c r="AP50" s="488">
        <f t="shared" ref="AP50:AP53" si="93">AO50+AP42</f>
        <v>723</v>
      </c>
      <c r="AQ50" s="488">
        <f t="shared" ref="AQ50:AQ53" si="94">AP50+AQ42</f>
        <v>723</v>
      </c>
      <c r="AR50" s="488">
        <f t="shared" ref="AR50:AR53" si="95">AQ50+AR42</f>
        <v>723</v>
      </c>
      <c r="AS50" s="488">
        <f t="shared" ref="AS50:AS53" si="96">AR50+AS42</f>
        <v>723</v>
      </c>
    </row>
    <row r="51" spans="2:45" x14ac:dyDescent="0.5">
      <c r="B51" s="671"/>
      <c r="C51" s="64" t="s">
        <v>78</v>
      </c>
      <c r="D51" s="64">
        <f t="shared" ref="D51:D56" si="97">D43</f>
        <v>0</v>
      </c>
      <c r="E51" s="64">
        <v>40</v>
      </c>
      <c r="F51" s="64">
        <v>140</v>
      </c>
      <c r="G51" s="64">
        <v>180</v>
      </c>
      <c r="H51" s="64">
        <v>332</v>
      </c>
      <c r="I51" s="64">
        <v>388</v>
      </c>
      <c r="J51" s="64">
        <v>556</v>
      </c>
      <c r="K51" s="64">
        <v>652</v>
      </c>
      <c r="L51" s="64">
        <v>884</v>
      </c>
      <c r="M51" s="64">
        <v>1196</v>
      </c>
      <c r="N51" s="64">
        <v>1660</v>
      </c>
      <c r="O51" s="64">
        <v>2419</v>
      </c>
      <c r="P51" s="64">
        <v>3202</v>
      </c>
      <c r="Q51" s="64">
        <f t="shared" ref="Q51:AG51" si="98">P51+Q43</f>
        <v>3366</v>
      </c>
      <c r="R51" s="64">
        <f t="shared" si="98"/>
        <v>3479</v>
      </c>
      <c r="S51" s="64">
        <f t="shared" si="98"/>
        <v>3569</v>
      </c>
      <c r="T51" s="64">
        <v>3617</v>
      </c>
      <c r="U51" s="64">
        <v>3745</v>
      </c>
      <c r="V51" s="64">
        <v>3754</v>
      </c>
      <c r="W51" s="64">
        <f t="shared" si="98"/>
        <v>3810</v>
      </c>
      <c r="X51" s="64">
        <f t="shared" si="98"/>
        <v>3890</v>
      </c>
      <c r="Y51" s="64">
        <f t="shared" si="98"/>
        <v>3977</v>
      </c>
      <c r="Z51" s="64">
        <f t="shared" si="98"/>
        <v>4024</v>
      </c>
      <c r="AA51" s="64">
        <f t="shared" si="98"/>
        <v>4064</v>
      </c>
      <c r="AB51" s="64">
        <f t="shared" si="98"/>
        <v>4064</v>
      </c>
      <c r="AC51" s="64">
        <f t="shared" si="98"/>
        <v>4064</v>
      </c>
      <c r="AD51" s="64">
        <f t="shared" si="98"/>
        <v>4064</v>
      </c>
      <c r="AE51" s="64">
        <f t="shared" si="98"/>
        <v>4064</v>
      </c>
      <c r="AF51" s="64">
        <f t="shared" si="98"/>
        <v>4064</v>
      </c>
      <c r="AG51" s="64">
        <f t="shared" si="98"/>
        <v>4064</v>
      </c>
      <c r="AH51" s="64">
        <f t="shared" si="85"/>
        <v>4064</v>
      </c>
      <c r="AI51" s="64">
        <f t="shared" si="86"/>
        <v>4064</v>
      </c>
      <c r="AJ51" s="64">
        <f t="shared" si="87"/>
        <v>4064</v>
      </c>
      <c r="AK51" s="64">
        <f t="shared" si="88"/>
        <v>4064</v>
      </c>
      <c r="AL51" s="64">
        <f t="shared" si="89"/>
        <v>4064</v>
      </c>
      <c r="AM51" s="64">
        <f t="shared" si="90"/>
        <v>4064</v>
      </c>
      <c r="AN51" s="64">
        <f t="shared" si="91"/>
        <v>4064</v>
      </c>
      <c r="AO51" s="64">
        <f t="shared" si="92"/>
        <v>4064</v>
      </c>
      <c r="AP51" s="64">
        <f t="shared" si="93"/>
        <v>4064</v>
      </c>
      <c r="AQ51" s="64">
        <f t="shared" si="94"/>
        <v>4064</v>
      </c>
      <c r="AR51" s="64">
        <f t="shared" si="95"/>
        <v>4064</v>
      </c>
      <c r="AS51" s="64">
        <f t="shared" si="96"/>
        <v>4064</v>
      </c>
    </row>
    <row r="52" spans="2:45" s="498" customFormat="1" x14ac:dyDescent="0.5">
      <c r="B52" s="671"/>
      <c r="C52" s="501" t="s">
        <v>81</v>
      </c>
      <c r="D52" s="501">
        <f t="shared" si="97"/>
        <v>0</v>
      </c>
      <c r="E52" s="501">
        <v>9.6</v>
      </c>
      <c r="F52" s="501">
        <v>38.4</v>
      </c>
      <c r="G52" s="501">
        <v>48</v>
      </c>
      <c r="H52" s="501">
        <v>84.48</v>
      </c>
      <c r="I52" s="501">
        <v>97.92</v>
      </c>
      <c r="J52" s="501">
        <v>138.24</v>
      </c>
      <c r="K52" s="501">
        <v>161.28</v>
      </c>
      <c r="L52" s="501">
        <v>216.96</v>
      </c>
      <c r="M52" s="501">
        <v>291.83999999999997</v>
      </c>
      <c r="N52" s="501">
        <v>403.2</v>
      </c>
      <c r="O52" s="501">
        <v>585.36</v>
      </c>
      <c r="P52" s="501">
        <v>773.28</v>
      </c>
      <c r="Q52" s="501">
        <f t="shared" ref="Q52:AG52" si="99">P52+Q44</f>
        <v>812.64</v>
      </c>
      <c r="R52" s="501">
        <f t="shared" si="99"/>
        <v>839.76</v>
      </c>
      <c r="S52" s="501">
        <f t="shared" si="99"/>
        <v>861.36</v>
      </c>
      <c r="T52" s="501">
        <v>872.88</v>
      </c>
      <c r="U52" s="501">
        <v>903.6</v>
      </c>
      <c r="V52" s="501">
        <f t="shared" si="99"/>
        <v>920.88</v>
      </c>
      <c r="W52" s="501">
        <f t="shared" si="99"/>
        <v>934.32</v>
      </c>
      <c r="X52" s="501">
        <f t="shared" si="99"/>
        <v>953.5200000000001</v>
      </c>
      <c r="Y52" s="501">
        <f t="shared" si="99"/>
        <v>974.40000000000009</v>
      </c>
      <c r="Z52" s="501">
        <f t="shared" si="99"/>
        <v>1007.8000000000001</v>
      </c>
      <c r="AA52" s="501">
        <f t="shared" si="99"/>
        <v>1017.4000000000001</v>
      </c>
      <c r="AB52" s="501">
        <f t="shared" si="99"/>
        <v>1017.4000000000001</v>
      </c>
      <c r="AC52" s="501">
        <f t="shared" si="99"/>
        <v>1017.4000000000001</v>
      </c>
      <c r="AD52" s="501">
        <f t="shared" si="99"/>
        <v>1017.4000000000001</v>
      </c>
      <c r="AE52" s="501">
        <f t="shared" si="99"/>
        <v>1017.4000000000001</v>
      </c>
      <c r="AF52" s="501">
        <f t="shared" si="99"/>
        <v>1017.4000000000001</v>
      </c>
      <c r="AG52" s="501">
        <f t="shared" si="99"/>
        <v>1017.4000000000001</v>
      </c>
      <c r="AH52" s="501">
        <f t="shared" si="85"/>
        <v>1017.4000000000001</v>
      </c>
      <c r="AI52" s="501">
        <f t="shared" si="86"/>
        <v>1017.4000000000001</v>
      </c>
      <c r="AJ52" s="501">
        <f t="shared" si="87"/>
        <v>1017.4000000000001</v>
      </c>
      <c r="AK52" s="501">
        <f t="shared" si="88"/>
        <v>1017.4000000000001</v>
      </c>
      <c r="AL52" s="501">
        <f t="shared" si="89"/>
        <v>1017.4000000000001</v>
      </c>
      <c r="AM52" s="501">
        <f t="shared" si="90"/>
        <v>1017.4000000000001</v>
      </c>
      <c r="AN52" s="501">
        <f t="shared" si="91"/>
        <v>1017.4000000000001</v>
      </c>
      <c r="AO52" s="501">
        <f t="shared" si="92"/>
        <v>1017.4000000000001</v>
      </c>
      <c r="AP52" s="501">
        <f t="shared" si="93"/>
        <v>1017.4000000000001</v>
      </c>
      <c r="AQ52" s="501">
        <f t="shared" si="94"/>
        <v>1017.4000000000001</v>
      </c>
      <c r="AR52" s="501">
        <f t="shared" si="95"/>
        <v>1017.4000000000001</v>
      </c>
      <c r="AS52" s="501">
        <f t="shared" si="96"/>
        <v>1017.4000000000001</v>
      </c>
    </row>
    <row r="53" spans="2:45" s="498" customFormat="1" x14ac:dyDescent="0.5">
      <c r="B53" s="671"/>
      <c r="C53" s="501" t="s">
        <v>82</v>
      </c>
      <c r="D53" s="501">
        <f t="shared" si="97"/>
        <v>0</v>
      </c>
      <c r="E53" s="501">
        <v>3.55</v>
      </c>
      <c r="F53" s="501">
        <v>79.930000000000007</v>
      </c>
      <c r="G53" s="501">
        <v>110.48</v>
      </c>
      <c r="H53" s="501">
        <v>226.57</v>
      </c>
      <c r="I53" s="501">
        <v>269.33999999999997</v>
      </c>
      <c r="J53" s="501">
        <v>397.65</v>
      </c>
      <c r="K53" s="501">
        <v>470.97</v>
      </c>
      <c r="L53" s="501">
        <v>574.84</v>
      </c>
      <c r="M53" s="501">
        <v>635.94000000000005</v>
      </c>
      <c r="N53" s="501">
        <v>752</v>
      </c>
      <c r="O53" s="501">
        <v>977.31</v>
      </c>
      <c r="P53" s="501">
        <v>995.64</v>
      </c>
      <c r="Q53" s="501">
        <f t="shared" ref="Q53:AG53" si="100">P53+Q45</f>
        <v>1120.895</v>
      </c>
      <c r="R53" s="501">
        <f t="shared" si="100"/>
        <v>1207.19875</v>
      </c>
      <c r="S53" s="501">
        <f t="shared" si="100"/>
        <v>1275.93625</v>
      </c>
      <c r="T53" s="501">
        <v>1312.6</v>
      </c>
      <c r="U53" s="501">
        <v>1367.59</v>
      </c>
      <c r="V53" s="501">
        <f t="shared" si="100"/>
        <v>1422.58</v>
      </c>
      <c r="W53" s="501">
        <f t="shared" si="100"/>
        <v>1465.35</v>
      </c>
      <c r="X53" s="501">
        <f t="shared" si="100"/>
        <v>1526.4499999999998</v>
      </c>
      <c r="Y53" s="501">
        <f t="shared" si="100"/>
        <v>1592.8962499999998</v>
      </c>
      <c r="Z53" s="501">
        <f t="shared" si="100"/>
        <v>1675.9462499999997</v>
      </c>
      <c r="AA53" s="501">
        <f t="shared" si="100"/>
        <v>1706.4962499999997</v>
      </c>
      <c r="AB53" s="501">
        <f t="shared" si="100"/>
        <v>1706.4962499999997</v>
      </c>
      <c r="AC53" s="501">
        <f t="shared" si="100"/>
        <v>1706.4962499999997</v>
      </c>
      <c r="AD53" s="501">
        <f t="shared" si="100"/>
        <v>1706.4962499999997</v>
      </c>
      <c r="AE53" s="501">
        <f t="shared" si="100"/>
        <v>1706.4962499999997</v>
      </c>
      <c r="AF53" s="501">
        <f t="shared" si="100"/>
        <v>1706.4962499999997</v>
      </c>
      <c r="AG53" s="501">
        <f t="shared" si="100"/>
        <v>1706.4962499999997</v>
      </c>
      <c r="AH53" s="501">
        <f t="shared" si="85"/>
        <v>1706.4962499999997</v>
      </c>
      <c r="AI53" s="501">
        <f t="shared" si="86"/>
        <v>1706.4962499999997</v>
      </c>
      <c r="AJ53" s="501">
        <f t="shared" si="87"/>
        <v>1706.4962499999997</v>
      </c>
      <c r="AK53" s="501">
        <f t="shared" si="88"/>
        <v>1706.4962499999997</v>
      </c>
      <c r="AL53" s="501">
        <f t="shared" si="89"/>
        <v>1706.4962499999997</v>
      </c>
      <c r="AM53" s="501">
        <f t="shared" si="90"/>
        <v>1706.4962499999997</v>
      </c>
      <c r="AN53" s="501">
        <f t="shared" si="91"/>
        <v>1706.4962499999997</v>
      </c>
      <c r="AO53" s="501">
        <f t="shared" si="92"/>
        <v>1706.4962499999997</v>
      </c>
      <c r="AP53" s="501">
        <f t="shared" si="93"/>
        <v>1706.4962499999997</v>
      </c>
      <c r="AQ53" s="501">
        <f t="shared" si="94"/>
        <v>1706.4962499999997</v>
      </c>
      <c r="AR53" s="501">
        <f t="shared" si="95"/>
        <v>1706.4962499999997</v>
      </c>
      <c r="AS53" s="501">
        <f t="shared" si="96"/>
        <v>1706.4962499999997</v>
      </c>
    </row>
    <row r="54" spans="2:45" x14ac:dyDescent="0.5">
      <c r="B54" s="671"/>
      <c r="C54" s="64" t="s">
        <v>79</v>
      </c>
      <c r="D54" s="499" t="e">
        <f t="shared" si="97"/>
        <v>#DIV/0!</v>
      </c>
      <c r="E54" s="499">
        <v>0.99</v>
      </c>
      <c r="F54" s="499">
        <v>0.99</v>
      </c>
      <c r="G54" s="499">
        <v>0.99</v>
      </c>
      <c r="H54" s="499">
        <v>0.99</v>
      </c>
      <c r="I54" s="499">
        <v>0.99</v>
      </c>
      <c r="J54" s="499">
        <v>0.99</v>
      </c>
      <c r="K54" s="499">
        <v>0.99</v>
      </c>
      <c r="L54" s="499">
        <v>0.99</v>
      </c>
      <c r="M54" s="499">
        <v>0.99</v>
      </c>
      <c r="N54" s="499">
        <v>0.99</v>
      </c>
      <c r="O54" s="499">
        <v>0.99</v>
      </c>
      <c r="P54" s="499">
        <v>0.99</v>
      </c>
      <c r="Q54" s="499">
        <v>0.99</v>
      </c>
      <c r="R54" s="499">
        <v>0.99</v>
      </c>
      <c r="S54" s="499">
        <v>0.99</v>
      </c>
      <c r="T54" s="499">
        <v>0.99</v>
      </c>
      <c r="U54" s="499">
        <v>0.99</v>
      </c>
      <c r="V54" s="499">
        <v>0.99</v>
      </c>
      <c r="W54" s="499">
        <v>0.99</v>
      </c>
      <c r="X54" s="499">
        <v>0.99</v>
      </c>
      <c r="Y54" s="499">
        <v>0.99</v>
      </c>
      <c r="Z54" s="499">
        <v>0.99</v>
      </c>
      <c r="AA54" s="499">
        <v>0.99</v>
      </c>
      <c r="AB54" s="499">
        <v>0.99</v>
      </c>
      <c r="AC54" s="499">
        <v>0.99</v>
      </c>
      <c r="AD54" s="499">
        <v>0.99</v>
      </c>
      <c r="AE54" s="499">
        <v>0.99</v>
      </c>
      <c r="AF54" s="499">
        <v>0.99</v>
      </c>
      <c r="AG54" s="499">
        <v>0.99</v>
      </c>
      <c r="AH54" s="499">
        <v>0.99</v>
      </c>
      <c r="AI54" s="499">
        <v>0.99</v>
      </c>
      <c r="AJ54" s="499">
        <v>0.99</v>
      </c>
      <c r="AK54" s="499">
        <v>0.99</v>
      </c>
      <c r="AL54" s="499">
        <v>0.99</v>
      </c>
      <c r="AM54" s="499">
        <v>0.99</v>
      </c>
      <c r="AN54" s="499">
        <v>0.99</v>
      </c>
      <c r="AO54" s="499">
        <v>0.99</v>
      </c>
      <c r="AP54" s="499">
        <v>0.99</v>
      </c>
      <c r="AQ54" s="499">
        <v>0.99</v>
      </c>
      <c r="AR54" s="499">
        <v>0.99</v>
      </c>
      <c r="AS54" s="499">
        <v>0.99</v>
      </c>
    </row>
    <row r="55" spans="2:45" x14ac:dyDescent="0.5">
      <c r="B55" s="671"/>
      <c r="C55" s="64" t="s">
        <v>84</v>
      </c>
      <c r="D55" s="65">
        <f t="shared" si="97"/>
        <v>0</v>
      </c>
      <c r="E55" s="65">
        <v>30.24</v>
      </c>
      <c r="F55" s="65">
        <v>105.85</v>
      </c>
      <c r="G55" s="65">
        <v>136.09</v>
      </c>
      <c r="H55" s="65">
        <v>251.02</v>
      </c>
      <c r="I55" s="65">
        <v>293.36</v>
      </c>
      <c r="J55" s="65">
        <v>420.39</v>
      </c>
      <c r="K55" s="65">
        <v>492.98</v>
      </c>
      <c r="L55" s="65">
        <v>595.80999999999995</v>
      </c>
      <c r="M55" s="65">
        <v>656.3</v>
      </c>
      <c r="N55" s="65">
        <v>771.23</v>
      </c>
      <c r="O55" s="65">
        <v>994.4</v>
      </c>
      <c r="P55" s="65">
        <v>1021.73</v>
      </c>
      <c r="Q55" s="65">
        <f t="shared" ref="Q55:AG55" si="101">P55+Q47</f>
        <v>1146.9850000000001</v>
      </c>
      <c r="R55" s="65">
        <f>Q55+R47</f>
        <v>1233.2887500000002</v>
      </c>
      <c r="S55" s="65">
        <f t="shared" si="101"/>
        <v>1302.0262500000001</v>
      </c>
      <c r="T55" s="65">
        <f t="shared" si="101"/>
        <v>1411.2425000000001</v>
      </c>
      <c r="U55" s="65">
        <v>1509</v>
      </c>
      <c r="V55" s="65">
        <f t="shared" si="101"/>
        <v>1563.99</v>
      </c>
      <c r="W55" s="65">
        <f t="shared" si="101"/>
        <v>1606.76</v>
      </c>
      <c r="X55" s="65">
        <f t="shared" si="101"/>
        <v>1667.86</v>
      </c>
      <c r="Y55" s="65">
        <f t="shared" si="101"/>
        <v>1734.3062499999999</v>
      </c>
      <c r="Z55" s="65">
        <f t="shared" si="101"/>
        <v>1817.3562499999998</v>
      </c>
      <c r="AA55" s="65">
        <f t="shared" si="101"/>
        <v>1847.9062499999998</v>
      </c>
      <c r="AB55" s="65">
        <f t="shared" si="101"/>
        <v>1847.9062499999998</v>
      </c>
      <c r="AC55" s="65">
        <f t="shared" si="101"/>
        <v>1847.9062499999998</v>
      </c>
      <c r="AD55" s="65">
        <f t="shared" si="101"/>
        <v>1847.9062499999998</v>
      </c>
      <c r="AE55" s="65">
        <f t="shared" si="101"/>
        <v>1847.9062499999998</v>
      </c>
      <c r="AF55" s="65">
        <f t="shared" si="101"/>
        <v>1847.9062499999998</v>
      </c>
      <c r="AG55" s="65">
        <f t="shared" si="101"/>
        <v>1847.9062499999998</v>
      </c>
      <c r="AH55" s="65">
        <f t="shared" ref="AH55" si="102">AG55+AH47</f>
        <v>1847.9062499999998</v>
      </c>
      <c r="AI55" s="65">
        <f t="shared" ref="AI55" si="103">AH55+AI47</f>
        <v>1847.9062499999998</v>
      </c>
      <c r="AJ55" s="65">
        <f t="shared" ref="AJ55" si="104">AI55+AJ47</f>
        <v>1847.9062499999998</v>
      </c>
      <c r="AK55" s="65">
        <f t="shared" ref="AK55" si="105">AJ55+AK47</f>
        <v>1847.9062499999998</v>
      </c>
      <c r="AL55" s="65">
        <f t="shared" ref="AL55" si="106">AK55+AL47</f>
        <v>1847.9062499999998</v>
      </c>
      <c r="AM55" s="65">
        <f t="shared" ref="AM55" si="107">AL55+AM47</f>
        <v>1847.9062499999998</v>
      </c>
      <c r="AN55" s="65">
        <f t="shared" ref="AN55" si="108">AM55+AN47</f>
        <v>1847.9062499999998</v>
      </c>
      <c r="AO55" s="65">
        <f t="shared" ref="AO55" si="109">AN55+AO47</f>
        <v>1847.9062499999998</v>
      </c>
      <c r="AP55" s="65">
        <f t="shared" ref="AP55" si="110">AO55+AP47</f>
        <v>1847.9062499999998</v>
      </c>
      <c r="AQ55" s="65">
        <f t="shared" ref="AQ55" si="111">AP55+AQ47</f>
        <v>1847.9062499999998</v>
      </c>
      <c r="AR55" s="65">
        <f t="shared" ref="AR55" si="112">AQ55+AR47</f>
        <v>1847.9062499999998</v>
      </c>
      <c r="AS55" s="65">
        <f t="shared" ref="AS55" si="113">AR55+AS47</f>
        <v>1847.9062499999998</v>
      </c>
    </row>
    <row r="56" spans="2:45" ht="18.600000000000001" thickBot="1" x14ac:dyDescent="0.55000000000000004">
      <c r="B56" s="500"/>
      <c r="C56" s="494" t="s">
        <v>313</v>
      </c>
      <c r="D56" s="495" t="e">
        <f t="shared" si="97"/>
        <v>#DIV/0!</v>
      </c>
      <c r="E56" s="495" t="e">
        <f>E53/('1. Usage Info'!J5/100000)</f>
        <v>#DIV/0!</v>
      </c>
      <c r="F56" s="495" t="e">
        <f>F53/('1. Usage Info'!K5/100000)</f>
        <v>#DIV/0!</v>
      </c>
      <c r="G56" s="495" t="e">
        <f>G53/('1. Usage Info'!L5/100000)</f>
        <v>#DIV/0!</v>
      </c>
      <c r="H56" s="495" t="e">
        <f>H53/('1. Usage Info'!M5/100000)</f>
        <v>#DIV/0!</v>
      </c>
      <c r="I56" s="495" t="e">
        <f>I53/('1. Usage Info'!N5/100000)</f>
        <v>#DIV/0!</v>
      </c>
      <c r="J56" s="495" t="e">
        <f>J53/('1. Usage Info'!O5/100000)</f>
        <v>#DIV/0!</v>
      </c>
      <c r="K56" s="495" t="e">
        <f>K53/('1. Usage Info'!P5/100000)</f>
        <v>#DIV/0!</v>
      </c>
      <c r="L56" s="495" t="e">
        <f>L53/('1. Usage Info'!Q5/100000)</f>
        <v>#DIV/0!</v>
      </c>
      <c r="M56" s="495" t="e">
        <f>M53/('1. Usage Info'!R5/100000)</f>
        <v>#DIV/0!</v>
      </c>
      <c r="N56" s="495" t="e">
        <f>N53/('1. Usage Info'!S5/100000)</f>
        <v>#DIV/0!</v>
      </c>
      <c r="O56" s="495" t="e">
        <f>O53/('1. Usage Info'!T5/100000)</f>
        <v>#DIV/0!</v>
      </c>
      <c r="P56" s="495" t="e">
        <f>P53/('1. Usage Info'!U5/100000)</f>
        <v>#DIV/0!</v>
      </c>
      <c r="Q56" s="495">
        <f>Q53/('1. Usage Info'!V5/100000)</f>
        <v>19.227724017141057</v>
      </c>
      <c r="R56" s="495">
        <f>R53/('1. Usage Info'!W5/100000)</f>
        <v>10.354085189843943</v>
      </c>
      <c r="S56" s="495">
        <f>S53/('1. Usage Info'!X5/100000)</f>
        <v>6.2059505514969038</v>
      </c>
      <c r="T56" s="495">
        <f>T53/('1. Usage Info'!Y5/100000)</f>
        <v>4.3317614988141901</v>
      </c>
      <c r="U56" s="495">
        <f>U53/('1. Usage Info'!Z5/100000)</f>
        <v>3.3779530853729582</v>
      </c>
      <c r="V56" s="495">
        <f>V53/('1. Usage Info'!AA5/100000)</f>
        <v>2.7552420892053631</v>
      </c>
      <c r="W56" s="495">
        <f>W53/('1. Usage Info'!AB5/100000)</f>
        <v>2.3230113519730091</v>
      </c>
      <c r="X56" s="495">
        <f>X53/('1. Usage Info'!AC5/100000)</f>
        <v>2.0379904920449126</v>
      </c>
      <c r="Y56" s="495">
        <f>Y53/('1. Usage Info'!AD5/100000)</f>
        <v>1.8393984297304204</v>
      </c>
      <c r="Z56" s="495">
        <f>Z53/('1. Usage Info'!AE5/100000)</f>
        <v>1.6996605772412954</v>
      </c>
      <c r="AA56" s="495">
        <f>AA53/('1. Usage Info'!AF5/100000)</f>
        <v>7.100933130825565</v>
      </c>
      <c r="AB56" s="495" t="e">
        <f>AB53/('1. Usage Info'!AG5/100000)</f>
        <v>#DIV/0!</v>
      </c>
      <c r="AC56" s="495" t="e">
        <f>AC53/('1. Usage Info'!AH5/100000)</f>
        <v>#DIV/0!</v>
      </c>
      <c r="AD56" s="495" t="e">
        <f>AD53/('1. Usage Info'!AI5/100000)</f>
        <v>#DIV/0!</v>
      </c>
      <c r="AE56" s="495" t="e">
        <f>AE53/('1. Usage Info'!AJ5/100000)</f>
        <v>#DIV/0!</v>
      </c>
      <c r="AF56" s="495" t="e">
        <f>AF53/('1. Usage Info'!AK5/100000)</f>
        <v>#DIV/0!</v>
      </c>
      <c r="AG56" s="495" t="e">
        <f>AG53/('1. Usage Info'!AL5/100000)</f>
        <v>#DIV/0!</v>
      </c>
      <c r="AH56" s="495" t="e">
        <f>AH53/('1. Usage Info'!AM5/100000)</f>
        <v>#DIV/0!</v>
      </c>
      <c r="AI56" s="495" t="e">
        <f>AI53/('1. Usage Info'!AN5/100000)</f>
        <v>#DIV/0!</v>
      </c>
      <c r="AJ56" s="495" t="e">
        <f>AJ53/('1. Usage Info'!AO5/100000)</f>
        <v>#DIV/0!</v>
      </c>
      <c r="AK56" s="495" t="e">
        <f>AK53/('1. Usage Info'!AP5/100000)</f>
        <v>#DIV/0!</v>
      </c>
      <c r="AL56" s="495" t="e">
        <f>AL53/('1. Usage Info'!AQ5/100000)</f>
        <v>#DIV/0!</v>
      </c>
      <c r="AM56" s="495" t="e">
        <f>AM53/('1. Usage Info'!AR5/100000)</f>
        <v>#DIV/0!</v>
      </c>
      <c r="AN56" s="495" t="e">
        <f>AN53/('1. Usage Info'!AS5/100000)</f>
        <v>#DIV/0!</v>
      </c>
      <c r="AO56" s="495" t="e">
        <f>AO53/('1. Usage Info'!AT5/100000)</f>
        <v>#DIV/0!</v>
      </c>
      <c r="AP56" s="495" t="e">
        <f>AP53/('1. Usage Info'!AU5/100000)</f>
        <v>#DIV/0!</v>
      </c>
      <c r="AQ56" s="495" t="e">
        <f>AQ53/('1. Usage Info'!AV5/100000)</f>
        <v>#DIV/0!</v>
      </c>
      <c r="AR56" s="495" t="e">
        <f>AR53/('1. Usage Info'!AW5/100000)</f>
        <v>#DIV/0!</v>
      </c>
      <c r="AS56" s="495" t="e">
        <f>AS53/('1. Usage Info'!AX5/100000)</f>
        <v>#DIV/0!</v>
      </c>
    </row>
    <row r="57" spans="2:45" ht="18.600000000000001" thickTop="1" x14ac:dyDescent="0.5"/>
    <row r="59" spans="2:45" x14ac:dyDescent="0.5">
      <c r="C59" s="64" t="s">
        <v>325</v>
      </c>
      <c r="D59" s="501">
        <f>'1. Usage Info'!I92</f>
        <v>409.30076530324391</v>
      </c>
    </row>
    <row r="60" spans="2:45" x14ac:dyDescent="0.5">
      <c r="F60" s="502"/>
      <c r="G60" s="502"/>
    </row>
    <row r="61" spans="2:45" ht="18.600000000000001" thickBot="1" x14ac:dyDescent="0.55000000000000004"/>
    <row r="62" spans="2:45" ht="18.600000000000001" thickTop="1" x14ac:dyDescent="0.5">
      <c r="B62" s="487" t="s">
        <v>326</v>
      </c>
      <c r="C62" s="488" t="s">
        <v>327</v>
      </c>
      <c r="D62" s="496">
        <v>0</v>
      </c>
      <c r="E62" s="496">
        <v>0</v>
      </c>
      <c r="F62" s="496">
        <v>0</v>
      </c>
      <c r="G62" s="496">
        <v>0</v>
      </c>
      <c r="H62" s="496">
        <v>7</v>
      </c>
      <c r="I62" s="496">
        <v>46</v>
      </c>
      <c r="J62" s="496">
        <v>135</v>
      </c>
      <c r="K62" s="496">
        <v>32</v>
      </c>
      <c r="L62" s="496">
        <v>15</v>
      </c>
      <c r="M62" s="496">
        <v>0</v>
      </c>
      <c r="N62" s="496">
        <v>0</v>
      </c>
      <c r="O62" s="496">
        <v>0</v>
      </c>
      <c r="P62" s="496">
        <v>0</v>
      </c>
      <c r="Q62" s="496">
        <v>0</v>
      </c>
      <c r="R62" s="496">
        <v>0</v>
      </c>
      <c r="S62" s="496">
        <v>0</v>
      </c>
      <c r="T62" s="496">
        <v>0</v>
      </c>
      <c r="U62" s="496">
        <v>0</v>
      </c>
      <c r="V62" s="496">
        <v>0</v>
      </c>
      <c r="W62" s="496">
        <v>0</v>
      </c>
      <c r="X62" s="496">
        <v>0</v>
      </c>
      <c r="Y62" s="496">
        <v>0</v>
      </c>
      <c r="Z62" s="496">
        <v>0</v>
      </c>
      <c r="AA62" s="496"/>
      <c r="AB62" s="496"/>
      <c r="AC62" s="496"/>
      <c r="AD62" s="496"/>
      <c r="AE62" s="496"/>
      <c r="AF62" s="496"/>
      <c r="AG62" s="496"/>
      <c r="AH62" s="496"/>
      <c r="AI62" s="496"/>
      <c r="AJ62" s="496"/>
      <c r="AK62" s="496"/>
      <c r="AL62" s="496"/>
      <c r="AM62" s="496"/>
      <c r="AN62" s="496"/>
      <c r="AO62" s="496"/>
      <c r="AP62" s="496"/>
      <c r="AQ62" s="496"/>
      <c r="AR62" s="496"/>
      <c r="AS62" s="496"/>
    </row>
    <row r="63" spans="2:45" x14ac:dyDescent="0.5">
      <c r="B63" s="491" t="str">
        <f>B62</f>
        <v>Excavtion</v>
      </c>
      <c r="C63" s="64" t="s">
        <v>328</v>
      </c>
      <c r="D63" s="64">
        <f>D62*13</f>
        <v>0</v>
      </c>
      <c r="E63" s="64">
        <f t="shared" ref="E63:X63" si="114">E62*13</f>
        <v>0</v>
      </c>
      <c r="F63" s="64">
        <f t="shared" si="114"/>
        <v>0</v>
      </c>
      <c r="G63" s="64">
        <f t="shared" si="114"/>
        <v>0</v>
      </c>
      <c r="H63" s="64">
        <f t="shared" si="114"/>
        <v>91</v>
      </c>
      <c r="I63" s="64">
        <f t="shared" si="114"/>
        <v>598</v>
      </c>
      <c r="J63" s="64">
        <f t="shared" si="114"/>
        <v>1755</v>
      </c>
      <c r="K63" s="64">
        <f t="shared" si="114"/>
        <v>416</v>
      </c>
      <c r="L63" s="64">
        <f t="shared" si="114"/>
        <v>195</v>
      </c>
      <c r="M63" s="64">
        <f t="shared" si="114"/>
        <v>0</v>
      </c>
      <c r="N63" s="64">
        <f t="shared" si="114"/>
        <v>0</v>
      </c>
      <c r="O63" s="64">
        <f t="shared" si="114"/>
        <v>0</v>
      </c>
      <c r="P63" s="64">
        <f t="shared" si="114"/>
        <v>0</v>
      </c>
      <c r="Q63" s="64">
        <f t="shared" si="114"/>
        <v>0</v>
      </c>
      <c r="R63" s="64">
        <f t="shared" si="114"/>
        <v>0</v>
      </c>
      <c r="S63" s="64">
        <f t="shared" si="114"/>
        <v>0</v>
      </c>
      <c r="T63" s="64">
        <f t="shared" si="114"/>
        <v>0</v>
      </c>
      <c r="U63" s="64">
        <f t="shared" si="114"/>
        <v>0</v>
      </c>
      <c r="V63" s="64">
        <f t="shared" si="114"/>
        <v>0</v>
      </c>
      <c r="W63" s="64">
        <f t="shared" si="114"/>
        <v>0</v>
      </c>
      <c r="X63" s="64">
        <f t="shared" si="114"/>
        <v>0</v>
      </c>
      <c r="Y63" s="64">
        <f t="shared" ref="Y63:AG63" si="115">Y62*13</f>
        <v>0</v>
      </c>
      <c r="Z63" s="64">
        <f t="shared" si="115"/>
        <v>0</v>
      </c>
      <c r="AA63" s="64">
        <f t="shared" si="115"/>
        <v>0</v>
      </c>
      <c r="AB63" s="64">
        <f t="shared" si="115"/>
        <v>0</v>
      </c>
      <c r="AC63" s="64">
        <f t="shared" si="115"/>
        <v>0</v>
      </c>
      <c r="AD63" s="64">
        <f t="shared" si="115"/>
        <v>0</v>
      </c>
      <c r="AE63" s="64">
        <f t="shared" si="115"/>
        <v>0</v>
      </c>
      <c r="AF63" s="64">
        <f t="shared" si="115"/>
        <v>0</v>
      </c>
      <c r="AG63" s="64">
        <f t="shared" si="115"/>
        <v>0</v>
      </c>
      <c r="AH63" s="64">
        <f t="shared" ref="AH63:AS63" si="116">AH62*13</f>
        <v>0</v>
      </c>
      <c r="AI63" s="64">
        <f t="shared" si="116"/>
        <v>0</v>
      </c>
      <c r="AJ63" s="64">
        <f t="shared" si="116"/>
        <v>0</v>
      </c>
      <c r="AK63" s="64">
        <f t="shared" si="116"/>
        <v>0</v>
      </c>
      <c r="AL63" s="64">
        <f t="shared" si="116"/>
        <v>0</v>
      </c>
      <c r="AM63" s="64">
        <f t="shared" si="116"/>
        <v>0</v>
      </c>
      <c r="AN63" s="64">
        <f t="shared" si="116"/>
        <v>0</v>
      </c>
      <c r="AO63" s="64">
        <f t="shared" si="116"/>
        <v>0</v>
      </c>
      <c r="AP63" s="64">
        <f t="shared" si="116"/>
        <v>0</v>
      </c>
      <c r="AQ63" s="64">
        <f t="shared" si="116"/>
        <v>0</v>
      </c>
      <c r="AR63" s="64">
        <f t="shared" si="116"/>
        <v>0</v>
      </c>
      <c r="AS63" s="64">
        <f t="shared" si="116"/>
        <v>0</v>
      </c>
    </row>
    <row r="64" spans="2:45" x14ac:dyDescent="0.5">
      <c r="B64" s="491" t="str">
        <f>B62</f>
        <v>Excavtion</v>
      </c>
      <c r="C64" s="64" t="s">
        <v>329</v>
      </c>
      <c r="D64" s="64">
        <f>D62*18</f>
        <v>0</v>
      </c>
      <c r="E64" s="64">
        <f t="shared" ref="E64:X64" si="117">E62*18</f>
        <v>0</v>
      </c>
      <c r="F64" s="64">
        <f t="shared" si="117"/>
        <v>0</v>
      </c>
      <c r="G64" s="64">
        <f t="shared" si="117"/>
        <v>0</v>
      </c>
      <c r="H64" s="64">
        <f t="shared" si="117"/>
        <v>126</v>
      </c>
      <c r="I64" s="64">
        <f t="shared" si="117"/>
        <v>828</v>
      </c>
      <c r="J64" s="64">
        <f t="shared" si="117"/>
        <v>2430</v>
      </c>
      <c r="K64" s="64">
        <f t="shared" si="117"/>
        <v>576</v>
      </c>
      <c r="L64" s="64">
        <f t="shared" si="117"/>
        <v>270</v>
      </c>
      <c r="M64" s="64">
        <f t="shared" si="117"/>
        <v>0</v>
      </c>
      <c r="N64" s="64">
        <f t="shared" si="117"/>
        <v>0</v>
      </c>
      <c r="O64" s="64">
        <f t="shared" si="117"/>
        <v>0</v>
      </c>
      <c r="P64" s="64">
        <f t="shared" si="117"/>
        <v>0</v>
      </c>
      <c r="Q64" s="64">
        <f t="shared" si="117"/>
        <v>0</v>
      </c>
      <c r="R64" s="64">
        <f t="shared" si="117"/>
        <v>0</v>
      </c>
      <c r="S64" s="64">
        <f t="shared" si="117"/>
        <v>0</v>
      </c>
      <c r="T64" s="64">
        <f t="shared" si="117"/>
        <v>0</v>
      </c>
      <c r="U64" s="64">
        <f t="shared" si="117"/>
        <v>0</v>
      </c>
      <c r="V64" s="64">
        <f t="shared" si="117"/>
        <v>0</v>
      </c>
      <c r="W64" s="64">
        <f t="shared" si="117"/>
        <v>0</v>
      </c>
      <c r="X64" s="64">
        <f t="shared" si="117"/>
        <v>0</v>
      </c>
      <c r="Y64" s="64">
        <f t="shared" ref="Y64:AG64" si="118">Y62*18</f>
        <v>0</v>
      </c>
      <c r="Z64" s="64">
        <f t="shared" si="118"/>
        <v>0</v>
      </c>
      <c r="AA64" s="64">
        <f t="shared" si="118"/>
        <v>0</v>
      </c>
      <c r="AB64" s="64">
        <f t="shared" si="118"/>
        <v>0</v>
      </c>
      <c r="AC64" s="64">
        <f t="shared" si="118"/>
        <v>0</v>
      </c>
      <c r="AD64" s="64">
        <f t="shared" si="118"/>
        <v>0</v>
      </c>
      <c r="AE64" s="64">
        <f t="shared" si="118"/>
        <v>0</v>
      </c>
      <c r="AF64" s="64">
        <f t="shared" si="118"/>
        <v>0</v>
      </c>
      <c r="AG64" s="64">
        <f t="shared" si="118"/>
        <v>0</v>
      </c>
      <c r="AH64" s="64">
        <f t="shared" ref="AH64:AS64" si="119">AH62*18</f>
        <v>0</v>
      </c>
      <c r="AI64" s="64">
        <f t="shared" si="119"/>
        <v>0</v>
      </c>
      <c r="AJ64" s="64">
        <f t="shared" si="119"/>
        <v>0</v>
      </c>
      <c r="AK64" s="64">
        <f t="shared" si="119"/>
        <v>0</v>
      </c>
      <c r="AL64" s="64">
        <f t="shared" si="119"/>
        <v>0</v>
      </c>
      <c r="AM64" s="64">
        <f t="shared" si="119"/>
        <v>0</v>
      </c>
      <c r="AN64" s="64">
        <f t="shared" si="119"/>
        <v>0</v>
      </c>
      <c r="AO64" s="64">
        <f t="shared" si="119"/>
        <v>0</v>
      </c>
      <c r="AP64" s="64">
        <f t="shared" si="119"/>
        <v>0</v>
      </c>
      <c r="AQ64" s="64">
        <f t="shared" si="119"/>
        <v>0</v>
      </c>
      <c r="AR64" s="64">
        <f t="shared" si="119"/>
        <v>0</v>
      </c>
      <c r="AS64" s="64">
        <f t="shared" si="119"/>
        <v>0</v>
      </c>
    </row>
    <row r="65" spans="2:45" x14ac:dyDescent="0.5">
      <c r="B65" s="491" t="str">
        <f>B62</f>
        <v>Excavtion</v>
      </c>
      <c r="C65" s="64" t="s">
        <v>88</v>
      </c>
      <c r="D65" s="499">
        <v>1</v>
      </c>
      <c r="E65" s="499">
        <v>1</v>
      </c>
      <c r="F65" s="499">
        <v>1</v>
      </c>
      <c r="G65" s="499">
        <v>1</v>
      </c>
      <c r="H65" s="499">
        <v>1</v>
      </c>
      <c r="I65" s="499">
        <v>1</v>
      </c>
      <c r="J65" s="499">
        <v>1</v>
      </c>
      <c r="K65" s="499">
        <v>1</v>
      </c>
      <c r="L65" s="499">
        <v>1</v>
      </c>
      <c r="M65" s="499">
        <v>1</v>
      </c>
      <c r="N65" s="499">
        <v>1</v>
      </c>
      <c r="O65" s="499">
        <v>1</v>
      </c>
      <c r="P65" s="499">
        <v>1</v>
      </c>
      <c r="Q65" s="499">
        <v>1</v>
      </c>
      <c r="R65" s="499">
        <v>1</v>
      </c>
      <c r="S65" s="499">
        <v>1</v>
      </c>
      <c r="T65" s="499">
        <v>1</v>
      </c>
      <c r="U65" s="499">
        <v>1</v>
      </c>
      <c r="V65" s="499">
        <v>1</v>
      </c>
      <c r="W65" s="499">
        <v>1</v>
      </c>
      <c r="X65" s="499">
        <v>1</v>
      </c>
      <c r="Y65" s="499">
        <v>1</v>
      </c>
      <c r="Z65" s="499">
        <v>1</v>
      </c>
      <c r="AA65" s="499">
        <v>1</v>
      </c>
      <c r="AB65" s="499">
        <v>1</v>
      </c>
      <c r="AC65" s="499">
        <v>1</v>
      </c>
      <c r="AD65" s="499">
        <v>1</v>
      </c>
      <c r="AE65" s="499">
        <v>1</v>
      </c>
      <c r="AF65" s="499">
        <v>1</v>
      </c>
      <c r="AG65" s="499">
        <v>1</v>
      </c>
      <c r="AH65" s="499">
        <v>1</v>
      </c>
      <c r="AI65" s="499">
        <v>1</v>
      </c>
      <c r="AJ65" s="499">
        <v>1</v>
      </c>
      <c r="AK65" s="499">
        <v>1</v>
      </c>
      <c r="AL65" s="499">
        <v>1</v>
      </c>
      <c r="AM65" s="499">
        <v>1</v>
      </c>
      <c r="AN65" s="499">
        <v>1</v>
      </c>
      <c r="AO65" s="499">
        <v>1</v>
      </c>
      <c r="AP65" s="499">
        <v>1</v>
      </c>
      <c r="AQ65" s="499">
        <v>1</v>
      </c>
      <c r="AR65" s="499">
        <v>1</v>
      </c>
      <c r="AS65" s="499">
        <v>1</v>
      </c>
    </row>
    <row r="66" spans="2:45" ht="18.600000000000001" thickBot="1" x14ac:dyDescent="0.55000000000000004">
      <c r="B66" s="493"/>
      <c r="C66" s="494" t="s">
        <v>330</v>
      </c>
      <c r="D66" s="494">
        <f>D63</f>
        <v>0</v>
      </c>
      <c r="E66" s="494">
        <f>D66+E63</f>
        <v>0</v>
      </c>
      <c r="F66" s="494">
        <f t="shared" ref="F66:AG66" si="120">E66+F63</f>
        <v>0</v>
      </c>
      <c r="G66" s="494">
        <f t="shared" si="120"/>
        <v>0</v>
      </c>
      <c r="H66" s="494">
        <f t="shared" si="120"/>
        <v>91</v>
      </c>
      <c r="I66" s="494">
        <f t="shared" si="120"/>
        <v>689</v>
      </c>
      <c r="J66" s="494">
        <f t="shared" si="120"/>
        <v>2444</v>
      </c>
      <c r="K66" s="494">
        <f t="shared" si="120"/>
        <v>2860</v>
      </c>
      <c r="L66" s="494">
        <f t="shared" si="120"/>
        <v>3055</v>
      </c>
      <c r="M66" s="494">
        <f t="shared" si="120"/>
        <v>3055</v>
      </c>
      <c r="N66" s="494">
        <f t="shared" si="120"/>
        <v>3055</v>
      </c>
      <c r="O66" s="494">
        <f t="shared" si="120"/>
        <v>3055</v>
      </c>
      <c r="P66" s="494">
        <f t="shared" si="120"/>
        <v>3055</v>
      </c>
      <c r="Q66" s="494">
        <f t="shared" si="120"/>
        <v>3055</v>
      </c>
      <c r="R66" s="494">
        <f t="shared" si="120"/>
        <v>3055</v>
      </c>
      <c r="S66" s="494">
        <f t="shared" si="120"/>
        <v>3055</v>
      </c>
      <c r="T66" s="494">
        <f t="shared" si="120"/>
        <v>3055</v>
      </c>
      <c r="U66" s="494">
        <f t="shared" si="120"/>
        <v>3055</v>
      </c>
      <c r="V66" s="494">
        <f t="shared" si="120"/>
        <v>3055</v>
      </c>
      <c r="W66" s="494">
        <f t="shared" si="120"/>
        <v>3055</v>
      </c>
      <c r="X66" s="494">
        <f t="shared" si="120"/>
        <v>3055</v>
      </c>
      <c r="Y66" s="494">
        <f t="shared" si="120"/>
        <v>3055</v>
      </c>
      <c r="Z66" s="494">
        <f t="shared" si="120"/>
        <v>3055</v>
      </c>
      <c r="AA66" s="494">
        <f t="shared" si="120"/>
        <v>3055</v>
      </c>
      <c r="AB66" s="494">
        <f t="shared" si="120"/>
        <v>3055</v>
      </c>
      <c r="AC66" s="494">
        <f t="shared" si="120"/>
        <v>3055</v>
      </c>
      <c r="AD66" s="494">
        <f t="shared" si="120"/>
        <v>3055</v>
      </c>
      <c r="AE66" s="494">
        <f t="shared" si="120"/>
        <v>3055</v>
      </c>
      <c r="AF66" s="494">
        <f t="shared" si="120"/>
        <v>3055</v>
      </c>
      <c r="AG66" s="494">
        <f t="shared" si="120"/>
        <v>3055</v>
      </c>
      <c r="AH66" s="494">
        <f t="shared" ref="AH66" si="121">AG66+AH63</f>
        <v>3055</v>
      </c>
      <c r="AI66" s="494">
        <f t="shared" ref="AI66" si="122">AH66+AI63</f>
        <v>3055</v>
      </c>
      <c r="AJ66" s="494">
        <f t="shared" ref="AJ66" si="123">AI66+AJ63</f>
        <v>3055</v>
      </c>
      <c r="AK66" s="494">
        <f t="shared" ref="AK66" si="124">AJ66+AK63</f>
        <v>3055</v>
      </c>
      <c r="AL66" s="494">
        <f t="shared" ref="AL66" si="125">AK66+AL63</f>
        <v>3055</v>
      </c>
      <c r="AM66" s="494">
        <f t="shared" ref="AM66" si="126">AL66+AM63</f>
        <v>3055</v>
      </c>
      <c r="AN66" s="494">
        <f t="shared" ref="AN66" si="127">AM66+AN63</f>
        <v>3055</v>
      </c>
      <c r="AO66" s="494">
        <f t="shared" ref="AO66" si="128">AN66+AO63</f>
        <v>3055</v>
      </c>
      <c r="AP66" s="494">
        <f t="shared" ref="AP66" si="129">AO66+AP63</f>
        <v>3055</v>
      </c>
      <c r="AQ66" s="494">
        <f t="shared" ref="AQ66" si="130">AP66+AQ63</f>
        <v>3055</v>
      </c>
      <c r="AR66" s="494">
        <f t="shared" ref="AR66" si="131">AQ66+AR63</f>
        <v>3055</v>
      </c>
      <c r="AS66" s="494">
        <f t="shared" ref="AS66" si="132">AR66+AS63</f>
        <v>3055</v>
      </c>
    </row>
    <row r="67" spans="2:45" ht="19.2" thickTop="1" thickBot="1" x14ac:dyDescent="0.55000000000000004"/>
    <row r="68" spans="2:45" ht="18.600000000000001" thickTop="1" x14ac:dyDescent="0.5">
      <c r="B68" s="487" t="s">
        <v>184</v>
      </c>
      <c r="C68" s="488" t="s">
        <v>331</v>
      </c>
      <c r="D68" s="496">
        <v>27</v>
      </c>
      <c r="E68" s="496">
        <v>0</v>
      </c>
      <c r="F68" s="496">
        <v>0</v>
      </c>
      <c r="G68" s="496">
        <v>0</v>
      </c>
      <c r="H68" s="496">
        <v>0</v>
      </c>
      <c r="I68" s="496">
        <v>0</v>
      </c>
      <c r="J68" s="496">
        <v>0</v>
      </c>
      <c r="K68" s="496">
        <v>0</v>
      </c>
      <c r="L68" s="496">
        <v>0</v>
      </c>
      <c r="M68" s="496">
        <v>0</v>
      </c>
      <c r="N68" s="496">
        <v>0</v>
      </c>
      <c r="O68" s="496">
        <v>0</v>
      </c>
      <c r="P68" s="496">
        <v>0</v>
      </c>
      <c r="Q68" s="496">
        <v>0</v>
      </c>
      <c r="R68" s="496">
        <v>0</v>
      </c>
      <c r="S68" s="496">
        <v>0</v>
      </c>
      <c r="T68" s="496">
        <v>0</v>
      </c>
      <c r="U68" s="496">
        <v>0</v>
      </c>
      <c r="V68" s="496">
        <v>0</v>
      </c>
      <c r="W68" s="496">
        <v>0</v>
      </c>
      <c r="X68" s="496">
        <v>0</v>
      </c>
      <c r="Y68" s="496">
        <v>0</v>
      </c>
      <c r="Z68" s="496">
        <v>0</v>
      </c>
      <c r="AA68" s="496"/>
      <c r="AB68" s="496"/>
      <c r="AC68" s="496"/>
      <c r="AD68" s="496"/>
      <c r="AE68" s="496"/>
      <c r="AF68" s="496"/>
      <c r="AG68" s="496"/>
      <c r="AH68" s="496"/>
      <c r="AI68" s="496"/>
      <c r="AJ68" s="496"/>
      <c r="AK68" s="496"/>
      <c r="AL68" s="496"/>
      <c r="AM68" s="496"/>
      <c r="AN68" s="496"/>
      <c r="AO68" s="496"/>
      <c r="AP68" s="496"/>
      <c r="AQ68" s="496"/>
      <c r="AR68" s="496"/>
      <c r="AS68" s="496"/>
    </row>
    <row r="69" spans="2:45" x14ac:dyDescent="0.5">
      <c r="B69" s="491" t="str">
        <f>B68</f>
        <v>Demolition</v>
      </c>
      <c r="C69" s="64" t="s">
        <v>328</v>
      </c>
      <c r="D69" s="64">
        <v>0</v>
      </c>
      <c r="E69" s="64">
        <v>0</v>
      </c>
      <c r="F69" s="64">
        <v>0</v>
      </c>
      <c r="G69" s="64">
        <v>0</v>
      </c>
      <c r="H69" s="64">
        <v>0</v>
      </c>
      <c r="I69" s="64">
        <v>0</v>
      </c>
      <c r="J69" s="64">
        <v>0</v>
      </c>
      <c r="K69" s="64">
        <v>0</v>
      </c>
      <c r="L69" s="64">
        <v>0</v>
      </c>
      <c r="M69" s="64">
        <v>0</v>
      </c>
      <c r="N69" s="64">
        <v>0</v>
      </c>
      <c r="O69" s="64">
        <v>0</v>
      </c>
      <c r="P69" s="64">
        <v>0</v>
      </c>
      <c r="Q69" s="64">
        <v>0</v>
      </c>
      <c r="R69" s="64">
        <v>0</v>
      </c>
      <c r="S69" s="64">
        <v>0</v>
      </c>
      <c r="T69" s="64">
        <v>0</v>
      </c>
      <c r="U69" s="64">
        <v>0</v>
      </c>
      <c r="V69" s="64">
        <v>0</v>
      </c>
      <c r="W69" s="64">
        <v>0</v>
      </c>
      <c r="X69" s="64">
        <v>0</v>
      </c>
      <c r="Y69" s="64">
        <f t="shared" ref="Y69:AG69" si="133">Y68*13</f>
        <v>0</v>
      </c>
      <c r="Z69" s="64">
        <f t="shared" si="133"/>
        <v>0</v>
      </c>
      <c r="AA69" s="64">
        <f t="shared" si="133"/>
        <v>0</v>
      </c>
      <c r="AB69" s="64">
        <f t="shared" si="133"/>
        <v>0</v>
      </c>
      <c r="AC69" s="64">
        <f t="shared" si="133"/>
        <v>0</v>
      </c>
      <c r="AD69" s="64">
        <f t="shared" si="133"/>
        <v>0</v>
      </c>
      <c r="AE69" s="64">
        <f t="shared" si="133"/>
        <v>0</v>
      </c>
      <c r="AF69" s="64">
        <f t="shared" si="133"/>
        <v>0</v>
      </c>
      <c r="AG69" s="64">
        <f t="shared" si="133"/>
        <v>0</v>
      </c>
      <c r="AH69" s="64">
        <f t="shared" ref="AH69:AS69" si="134">AH68*13</f>
        <v>0</v>
      </c>
      <c r="AI69" s="64">
        <f t="shared" si="134"/>
        <v>0</v>
      </c>
      <c r="AJ69" s="64">
        <f t="shared" si="134"/>
        <v>0</v>
      </c>
      <c r="AK69" s="64">
        <f t="shared" si="134"/>
        <v>0</v>
      </c>
      <c r="AL69" s="64">
        <f t="shared" si="134"/>
        <v>0</v>
      </c>
      <c r="AM69" s="64">
        <f t="shared" si="134"/>
        <v>0</v>
      </c>
      <c r="AN69" s="64">
        <f t="shared" si="134"/>
        <v>0</v>
      </c>
      <c r="AO69" s="64">
        <f t="shared" si="134"/>
        <v>0</v>
      </c>
      <c r="AP69" s="64">
        <f t="shared" si="134"/>
        <v>0</v>
      </c>
      <c r="AQ69" s="64">
        <f t="shared" si="134"/>
        <v>0</v>
      </c>
      <c r="AR69" s="64">
        <f t="shared" si="134"/>
        <v>0</v>
      </c>
      <c r="AS69" s="64">
        <f t="shared" si="134"/>
        <v>0</v>
      </c>
    </row>
    <row r="70" spans="2:45" x14ac:dyDescent="0.5">
      <c r="B70" s="491" t="str">
        <f>B68</f>
        <v>Demolition</v>
      </c>
      <c r="C70" s="64" t="s">
        <v>329</v>
      </c>
      <c r="D70" s="64">
        <v>0</v>
      </c>
      <c r="E70" s="64">
        <v>0</v>
      </c>
      <c r="F70" s="64">
        <v>0</v>
      </c>
      <c r="G70" s="64">
        <v>0</v>
      </c>
      <c r="H70" s="64">
        <v>0</v>
      </c>
      <c r="I70" s="64">
        <v>0</v>
      </c>
      <c r="J70" s="64">
        <v>0</v>
      </c>
      <c r="K70" s="64">
        <v>0</v>
      </c>
      <c r="L70" s="64">
        <v>0</v>
      </c>
      <c r="M70" s="64">
        <v>0</v>
      </c>
      <c r="N70" s="64">
        <v>0</v>
      </c>
      <c r="O70" s="64">
        <v>0</v>
      </c>
      <c r="P70" s="64">
        <v>0</v>
      </c>
      <c r="Q70" s="64">
        <v>0</v>
      </c>
      <c r="R70" s="64">
        <v>0</v>
      </c>
      <c r="S70" s="64">
        <v>0</v>
      </c>
      <c r="T70" s="64">
        <v>0</v>
      </c>
      <c r="U70" s="64">
        <v>0</v>
      </c>
      <c r="V70" s="64">
        <v>0</v>
      </c>
      <c r="W70" s="64">
        <v>0</v>
      </c>
      <c r="X70" s="64">
        <v>0</v>
      </c>
      <c r="Y70" s="64">
        <f t="shared" ref="Y70:AG70" si="135">Y68*18</f>
        <v>0</v>
      </c>
      <c r="Z70" s="64">
        <f t="shared" si="135"/>
        <v>0</v>
      </c>
      <c r="AA70" s="64">
        <f t="shared" si="135"/>
        <v>0</v>
      </c>
      <c r="AB70" s="64">
        <f t="shared" si="135"/>
        <v>0</v>
      </c>
      <c r="AC70" s="64">
        <f t="shared" si="135"/>
        <v>0</v>
      </c>
      <c r="AD70" s="64">
        <f t="shared" si="135"/>
        <v>0</v>
      </c>
      <c r="AE70" s="64">
        <f t="shared" si="135"/>
        <v>0</v>
      </c>
      <c r="AF70" s="64">
        <f t="shared" si="135"/>
        <v>0</v>
      </c>
      <c r="AG70" s="64">
        <f t="shared" si="135"/>
        <v>0</v>
      </c>
      <c r="AH70" s="64">
        <f t="shared" ref="AH70:AS70" si="136">AH68*18</f>
        <v>0</v>
      </c>
      <c r="AI70" s="64">
        <f t="shared" si="136"/>
        <v>0</v>
      </c>
      <c r="AJ70" s="64">
        <f t="shared" si="136"/>
        <v>0</v>
      </c>
      <c r="AK70" s="64">
        <f t="shared" si="136"/>
        <v>0</v>
      </c>
      <c r="AL70" s="64">
        <f t="shared" si="136"/>
        <v>0</v>
      </c>
      <c r="AM70" s="64">
        <f t="shared" si="136"/>
        <v>0</v>
      </c>
      <c r="AN70" s="64">
        <f t="shared" si="136"/>
        <v>0</v>
      </c>
      <c r="AO70" s="64">
        <f t="shared" si="136"/>
        <v>0</v>
      </c>
      <c r="AP70" s="64">
        <f t="shared" si="136"/>
        <v>0</v>
      </c>
      <c r="AQ70" s="64">
        <f t="shared" si="136"/>
        <v>0</v>
      </c>
      <c r="AR70" s="64">
        <f t="shared" si="136"/>
        <v>0</v>
      </c>
      <c r="AS70" s="64">
        <f t="shared" si="136"/>
        <v>0</v>
      </c>
    </row>
    <row r="71" spans="2:45" x14ac:dyDescent="0.5">
      <c r="B71" s="491" t="str">
        <f>B68</f>
        <v>Demolition</v>
      </c>
      <c r="C71" s="64" t="s">
        <v>88</v>
      </c>
      <c r="D71" s="499">
        <v>1</v>
      </c>
      <c r="E71" s="499">
        <v>1</v>
      </c>
      <c r="F71" s="499">
        <v>1</v>
      </c>
      <c r="G71" s="499">
        <v>1</v>
      </c>
      <c r="H71" s="499">
        <v>1</v>
      </c>
      <c r="I71" s="499">
        <v>1</v>
      </c>
      <c r="J71" s="499">
        <v>1</v>
      </c>
      <c r="K71" s="499">
        <v>1</v>
      </c>
      <c r="L71" s="499">
        <v>1</v>
      </c>
      <c r="M71" s="499">
        <v>1</v>
      </c>
      <c r="N71" s="499">
        <v>1</v>
      </c>
      <c r="O71" s="499">
        <v>1</v>
      </c>
      <c r="P71" s="499">
        <v>1</v>
      </c>
      <c r="Q71" s="499">
        <v>1</v>
      </c>
      <c r="R71" s="499">
        <v>1</v>
      </c>
      <c r="S71" s="499">
        <v>1</v>
      </c>
      <c r="T71" s="499">
        <v>1</v>
      </c>
      <c r="U71" s="499">
        <v>1</v>
      </c>
      <c r="V71" s="499">
        <v>1</v>
      </c>
      <c r="W71" s="499">
        <v>1</v>
      </c>
      <c r="X71" s="499">
        <v>1</v>
      </c>
      <c r="Y71" s="499">
        <v>1</v>
      </c>
      <c r="Z71" s="499">
        <v>1</v>
      </c>
      <c r="AA71" s="499">
        <v>1</v>
      </c>
      <c r="AB71" s="499">
        <v>1</v>
      </c>
      <c r="AC71" s="499">
        <v>1</v>
      </c>
      <c r="AD71" s="499">
        <v>1</v>
      </c>
      <c r="AE71" s="499">
        <v>1</v>
      </c>
      <c r="AF71" s="499">
        <v>1</v>
      </c>
      <c r="AG71" s="499">
        <v>1</v>
      </c>
      <c r="AH71" s="499">
        <v>1</v>
      </c>
      <c r="AI71" s="499">
        <v>1</v>
      </c>
      <c r="AJ71" s="499">
        <v>1</v>
      </c>
      <c r="AK71" s="499">
        <v>1</v>
      </c>
      <c r="AL71" s="499">
        <v>1</v>
      </c>
      <c r="AM71" s="499">
        <v>1</v>
      </c>
      <c r="AN71" s="499">
        <v>1</v>
      </c>
      <c r="AO71" s="499">
        <v>1</v>
      </c>
      <c r="AP71" s="499">
        <v>1</v>
      </c>
      <c r="AQ71" s="499">
        <v>1</v>
      </c>
      <c r="AR71" s="499">
        <v>1</v>
      </c>
      <c r="AS71" s="499">
        <v>1</v>
      </c>
    </row>
    <row r="72" spans="2:45" ht="18.600000000000001" thickBot="1" x14ac:dyDescent="0.55000000000000004">
      <c r="B72" s="493"/>
      <c r="C72" s="494" t="s">
        <v>330</v>
      </c>
      <c r="D72" s="494">
        <f>D69</f>
        <v>0</v>
      </c>
      <c r="E72" s="494">
        <f>D72+E69</f>
        <v>0</v>
      </c>
      <c r="F72" s="494">
        <f t="shared" ref="F72:AG72" si="137">E72+F69</f>
        <v>0</v>
      </c>
      <c r="G72" s="494">
        <f t="shared" si="137"/>
        <v>0</v>
      </c>
      <c r="H72" s="494">
        <f t="shared" si="137"/>
        <v>0</v>
      </c>
      <c r="I72" s="494">
        <f t="shared" si="137"/>
        <v>0</v>
      </c>
      <c r="J72" s="494">
        <f t="shared" si="137"/>
        <v>0</v>
      </c>
      <c r="K72" s="494">
        <f t="shared" si="137"/>
        <v>0</v>
      </c>
      <c r="L72" s="494">
        <f t="shared" si="137"/>
        <v>0</v>
      </c>
      <c r="M72" s="494">
        <f t="shared" si="137"/>
        <v>0</v>
      </c>
      <c r="N72" s="494">
        <f t="shared" si="137"/>
        <v>0</v>
      </c>
      <c r="O72" s="494">
        <f t="shared" si="137"/>
        <v>0</v>
      </c>
      <c r="P72" s="494">
        <f t="shared" si="137"/>
        <v>0</v>
      </c>
      <c r="Q72" s="494">
        <f t="shared" si="137"/>
        <v>0</v>
      </c>
      <c r="R72" s="494">
        <f t="shared" si="137"/>
        <v>0</v>
      </c>
      <c r="S72" s="494">
        <f t="shared" si="137"/>
        <v>0</v>
      </c>
      <c r="T72" s="494">
        <f t="shared" si="137"/>
        <v>0</v>
      </c>
      <c r="U72" s="494">
        <f t="shared" si="137"/>
        <v>0</v>
      </c>
      <c r="V72" s="494">
        <f t="shared" si="137"/>
        <v>0</v>
      </c>
      <c r="W72" s="494">
        <f t="shared" si="137"/>
        <v>0</v>
      </c>
      <c r="X72" s="494">
        <f t="shared" si="137"/>
        <v>0</v>
      </c>
      <c r="Y72" s="494">
        <f t="shared" si="137"/>
        <v>0</v>
      </c>
      <c r="Z72" s="494">
        <f t="shared" si="137"/>
        <v>0</v>
      </c>
      <c r="AA72" s="494">
        <f t="shared" si="137"/>
        <v>0</v>
      </c>
      <c r="AB72" s="494">
        <f t="shared" si="137"/>
        <v>0</v>
      </c>
      <c r="AC72" s="494">
        <f t="shared" si="137"/>
        <v>0</v>
      </c>
      <c r="AD72" s="494">
        <f t="shared" si="137"/>
        <v>0</v>
      </c>
      <c r="AE72" s="494">
        <f t="shared" si="137"/>
        <v>0</v>
      </c>
      <c r="AF72" s="494">
        <f t="shared" si="137"/>
        <v>0</v>
      </c>
      <c r="AG72" s="494">
        <f t="shared" si="137"/>
        <v>0</v>
      </c>
      <c r="AH72" s="494">
        <f t="shared" ref="AH72" si="138">AG72+AH69</f>
        <v>0</v>
      </c>
      <c r="AI72" s="494">
        <f t="shared" ref="AI72" si="139">AH72+AI69</f>
        <v>0</v>
      </c>
      <c r="AJ72" s="494">
        <f t="shared" ref="AJ72" si="140">AI72+AJ69</f>
        <v>0</v>
      </c>
      <c r="AK72" s="494">
        <f t="shared" ref="AK72" si="141">AJ72+AK69</f>
        <v>0</v>
      </c>
      <c r="AL72" s="494">
        <f t="shared" ref="AL72" si="142">AK72+AL69</f>
        <v>0</v>
      </c>
      <c r="AM72" s="494">
        <f t="shared" ref="AM72" si="143">AL72+AM69</f>
        <v>0</v>
      </c>
      <c r="AN72" s="494">
        <f t="shared" ref="AN72" si="144">AM72+AN69</f>
        <v>0</v>
      </c>
      <c r="AO72" s="494">
        <f t="shared" ref="AO72" si="145">AN72+AO69</f>
        <v>0</v>
      </c>
      <c r="AP72" s="494">
        <f t="shared" ref="AP72" si="146">AO72+AP69</f>
        <v>0</v>
      </c>
      <c r="AQ72" s="494">
        <f t="shared" ref="AQ72" si="147">AP72+AQ69</f>
        <v>0</v>
      </c>
      <c r="AR72" s="494">
        <f t="shared" ref="AR72" si="148">AQ72+AR69</f>
        <v>0</v>
      </c>
      <c r="AS72" s="494">
        <f t="shared" ref="AS72" si="149">AR72+AS69</f>
        <v>0</v>
      </c>
    </row>
    <row r="73" spans="2:45" ht="18.600000000000001" thickTop="1" x14ac:dyDescent="0.5"/>
    <row r="74" spans="2:45" ht="18.600000000000001" thickBot="1" x14ac:dyDescent="0.55000000000000004"/>
    <row r="75" spans="2:45" ht="18.600000000000001" thickTop="1" x14ac:dyDescent="0.5">
      <c r="B75" s="487"/>
      <c r="C75" s="488" t="s">
        <v>332</v>
      </c>
      <c r="D75" s="496">
        <v>0</v>
      </c>
      <c r="E75" s="496">
        <v>0</v>
      </c>
      <c r="F75" s="496">
        <v>0</v>
      </c>
      <c r="G75" s="496">
        <v>0</v>
      </c>
      <c r="H75" s="496">
        <v>0</v>
      </c>
      <c r="I75" s="496">
        <v>0</v>
      </c>
      <c r="J75" s="496">
        <v>0</v>
      </c>
      <c r="K75" s="496">
        <v>0</v>
      </c>
      <c r="L75" s="496"/>
      <c r="M75" s="496"/>
      <c r="N75" s="496"/>
      <c r="O75" s="496"/>
      <c r="P75" s="496"/>
      <c r="Q75" s="496"/>
      <c r="R75" s="496"/>
      <c r="S75" s="496"/>
      <c r="T75" s="496"/>
      <c r="U75" s="496"/>
      <c r="V75" s="496"/>
      <c r="W75" s="496"/>
      <c r="X75" s="496"/>
      <c r="Y75" s="496"/>
      <c r="Z75" s="496"/>
      <c r="AA75" s="496"/>
      <c r="AB75" s="496"/>
      <c r="AC75" s="496"/>
      <c r="AD75" s="496"/>
      <c r="AE75" s="496"/>
      <c r="AF75" s="496"/>
      <c r="AG75" s="496"/>
      <c r="AH75" s="496"/>
      <c r="AI75" s="496"/>
      <c r="AJ75" s="496"/>
      <c r="AK75" s="496"/>
      <c r="AL75" s="496"/>
      <c r="AM75" s="496"/>
      <c r="AN75" s="496"/>
      <c r="AO75" s="496"/>
      <c r="AP75" s="496"/>
      <c r="AQ75" s="496"/>
      <c r="AR75" s="496"/>
      <c r="AS75" s="496"/>
    </row>
    <row r="76" spans="2:45" x14ac:dyDescent="0.5">
      <c r="B76" s="491">
        <f>B75</f>
        <v>0</v>
      </c>
      <c r="C76" s="64" t="s">
        <v>333</v>
      </c>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3"/>
      <c r="AD76" s="503"/>
      <c r="AE76" s="503"/>
      <c r="AF76" s="503"/>
      <c r="AG76" s="503"/>
      <c r="AH76" s="503"/>
      <c r="AI76" s="503"/>
      <c r="AJ76" s="503"/>
      <c r="AK76" s="503"/>
      <c r="AL76" s="503"/>
      <c r="AM76" s="503"/>
      <c r="AN76" s="503"/>
      <c r="AO76" s="503"/>
      <c r="AP76" s="503"/>
      <c r="AQ76" s="503"/>
      <c r="AR76" s="503"/>
      <c r="AS76" s="503"/>
    </row>
    <row r="77" spans="2:45" x14ac:dyDescent="0.5">
      <c r="B77" s="491">
        <f>B75</f>
        <v>0</v>
      </c>
      <c r="C77" s="64" t="s">
        <v>88</v>
      </c>
      <c r="D77" s="499">
        <v>0</v>
      </c>
      <c r="E77" s="499">
        <v>0</v>
      </c>
      <c r="F77" s="499">
        <v>0</v>
      </c>
      <c r="G77" s="499">
        <v>0</v>
      </c>
      <c r="H77" s="499">
        <v>0</v>
      </c>
      <c r="I77" s="499">
        <v>0</v>
      </c>
      <c r="J77" s="499">
        <v>0</v>
      </c>
      <c r="K77" s="499">
        <v>0</v>
      </c>
      <c r="L77" s="499">
        <v>0</v>
      </c>
      <c r="M77" s="499">
        <v>0</v>
      </c>
      <c r="N77" s="499">
        <v>0</v>
      </c>
      <c r="O77" s="499">
        <v>0</v>
      </c>
      <c r="P77" s="499">
        <v>0</v>
      </c>
      <c r="Q77" s="499">
        <v>0</v>
      </c>
      <c r="R77" s="499">
        <v>0</v>
      </c>
      <c r="S77" s="499">
        <v>0</v>
      </c>
      <c r="T77" s="499">
        <v>0</v>
      </c>
      <c r="U77" s="499">
        <v>0</v>
      </c>
      <c r="V77" s="499">
        <v>0</v>
      </c>
      <c r="W77" s="499">
        <v>0</v>
      </c>
      <c r="X77" s="499">
        <v>0</v>
      </c>
      <c r="Y77" s="499">
        <v>0</v>
      </c>
      <c r="Z77" s="499">
        <v>0</v>
      </c>
      <c r="AA77" s="499">
        <v>0</v>
      </c>
      <c r="AB77" s="499">
        <v>0</v>
      </c>
      <c r="AC77" s="499">
        <v>0</v>
      </c>
      <c r="AD77" s="499">
        <v>0</v>
      </c>
      <c r="AE77" s="499">
        <v>0</v>
      </c>
      <c r="AF77" s="499">
        <v>0</v>
      </c>
      <c r="AG77" s="499">
        <v>0</v>
      </c>
      <c r="AH77" s="499">
        <v>0</v>
      </c>
      <c r="AI77" s="499">
        <v>0</v>
      </c>
      <c r="AJ77" s="499">
        <v>0</v>
      </c>
      <c r="AK77" s="499">
        <v>0</v>
      </c>
      <c r="AL77" s="499">
        <v>0</v>
      </c>
      <c r="AM77" s="499">
        <v>0</v>
      </c>
      <c r="AN77" s="499">
        <v>0</v>
      </c>
      <c r="AO77" s="499">
        <v>0</v>
      </c>
      <c r="AP77" s="499">
        <v>0</v>
      </c>
      <c r="AQ77" s="499">
        <v>0</v>
      </c>
      <c r="AR77" s="499">
        <v>0</v>
      </c>
      <c r="AS77" s="499">
        <v>0</v>
      </c>
    </row>
    <row r="78" spans="2:45" ht="18.600000000000001" thickBot="1" x14ac:dyDescent="0.55000000000000004">
      <c r="B78" s="493"/>
      <c r="C78" s="494" t="s">
        <v>334</v>
      </c>
      <c r="D78" s="494">
        <f>D76</f>
        <v>0</v>
      </c>
      <c r="E78" s="494">
        <f>D78+E76</f>
        <v>0</v>
      </c>
      <c r="F78" s="494">
        <f t="shared" ref="F78:AG78" si="150">E78+F76</f>
        <v>0</v>
      </c>
      <c r="G78" s="494">
        <f t="shared" si="150"/>
        <v>0</v>
      </c>
      <c r="H78" s="494">
        <f t="shared" si="150"/>
        <v>0</v>
      </c>
      <c r="I78" s="494">
        <f t="shared" si="150"/>
        <v>0</v>
      </c>
      <c r="J78" s="494">
        <f t="shared" si="150"/>
        <v>0</v>
      </c>
      <c r="K78" s="494">
        <f t="shared" si="150"/>
        <v>0</v>
      </c>
      <c r="L78" s="494">
        <f t="shared" si="150"/>
        <v>0</v>
      </c>
      <c r="M78" s="494">
        <f t="shared" si="150"/>
        <v>0</v>
      </c>
      <c r="N78" s="494">
        <f t="shared" si="150"/>
        <v>0</v>
      </c>
      <c r="O78" s="494">
        <f t="shared" si="150"/>
        <v>0</v>
      </c>
      <c r="P78" s="494">
        <f t="shared" si="150"/>
        <v>0</v>
      </c>
      <c r="Q78" s="494">
        <f t="shared" si="150"/>
        <v>0</v>
      </c>
      <c r="R78" s="494">
        <f t="shared" si="150"/>
        <v>0</v>
      </c>
      <c r="S78" s="494">
        <f t="shared" si="150"/>
        <v>0</v>
      </c>
      <c r="T78" s="494">
        <f t="shared" si="150"/>
        <v>0</v>
      </c>
      <c r="U78" s="494">
        <f t="shared" si="150"/>
        <v>0</v>
      </c>
      <c r="V78" s="494">
        <f t="shared" si="150"/>
        <v>0</v>
      </c>
      <c r="W78" s="494">
        <f t="shared" si="150"/>
        <v>0</v>
      </c>
      <c r="X78" s="494">
        <f t="shared" si="150"/>
        <v>0</v>
      </c>
      <c r="Y78" s="494">
        <f t="shared" si="150"/>
        <v>0</v>
      </c>
      <c r="Z78" s="494">
        <f t="shared" si="150"/>
        <v>0</v>
      </c>
      <c r="AA78" s="494">
        <f t="shared" si="150"/>
        <v>0</v>
      </c>
      <c r="AB78" s="494">
        <f t="shared" si="150"/>
        <v>0</v>
      </c>
      <c r="AC78" s="494">
        <f t="shared" si="150"/>
        <v>0</v>
      </c>
      <c r="AD78" s="494">
        <f t="shared" si="150"/>
        <v>0</v>
      </c>
      <c r="AE78" s="494">
        <f t="shared" si="150"/>
        <v>0</v>
      </c>
      <c r="AF78" s="494">
        <f t="shared" si="150"/>
        <v>0</v>
      </c>
      <c r="AG78" s="494">
        <f t="shared" si="150"/>
        <v>0</v>
      </c>
      <c r="AH78" s="494">
        <f t="shared" ref="AH78" si="151">AG78+AH76</f>
        <v>0</v>
      </c>
      <c r="AI78" s="494">
        <f t="shared" ref="AI78" si="152">AH78+AI76</f>
        <v>0</v>
      </c>
      <c r="AJ78" s="494">
        <f t="shared" ref="AJ78" si="153">AI78+AJ76</f>
        <v>0</v>
      </c>
      <c r="AK78" s="494">
        <f t="shared" ref="AK78" si="154">AJ78+AK76</f>
        <v>0</v>
      </c>
      <c r="AL78" s="494">
        <f t="shared" ref="AL78" si="155">AK78+AL76</f>
        <v>0</v>
      </c>
      <c r="AM78" s="494">
        <f t="shared" ref="AM78" si="156">AL78+AM76</f>
        <v>0</v>
      </c>
      <c r="AN78" s="494">
        <f t="shared" ref="AN78" si="157">AM78+AN76</f>
        <v>0</v>
      </c>
      <c r="AO78" s="494">
        <f t="shared" ref="AO78" si="158">AN78+AO76</f>
        <v>0</v>
      </c>
      <c r="AP78" s="494">
        <f t="shared" ref="AP78" si="159">AO78+AP76</f>
        <v>0</v>
      </c>
      <c r="AQ78" s="494">
        <f t="shared" ref="AQ78" si="160">AP78+AQ76</f>
        <v>0</v>
      </c>
      <c r="AR78" s="494">
        <f t="shared" ref="AR78" si="161">AQ78+AR76</f>
        <v>0</v>
      </c>
      <c r="AS78" s="494">
        <f t="shared" ref="AS78" si="162">AR78+AS76</f>
        <v>0</v>
      </c>
    </row>
    <row r="79" spans="2:45" ht="18.600000000000001" thickTop="1" x14ac:dyDescent="0.5"/>
    <row r="80" spans="2:45" ht="18.600000000000001" thickBot="1" x14ac:dyDescent="0.55000000000000004"/>
    <row r="81" spans="2:45" ht="18.600000000000001" thickTop="1" x14ac:dyDescent="0.5">
      <c r="B81" s="487" t="s">
        <v>335</v>
      </c>
      <c r="C81" s="488" t="s">
        <v>346</v>
      </c>
      <c r="D81" s="504">
        <f>D53/'Project Info'!$B$7*100</f>
        <v>0</v>
      </c>
      <c r="E81" s="504">
        <f>E53/'Project Info'!$B$7*100</f>
        <v>1.2221151198017075E-2</v>
      </c>
      <c r="F81" s="504">
        <f>F53/'Project Info'!$B$7*100</f>
        <v>0.2751652437345084</v>
      </c>
      <c r="G81" s="504">
        <f>G53/'Project Info'!$B$7*100</f>
        <v>0.38033599559350045</v>
      </c>
      <c r="H81" s="504">
        <f>H53/'Project Info'!$B$7*100</f>
        <v>0.77998485265767004</v>
      </c>
      <c r="I81" s="504">
        <f>I53/'Project Info'!$B$7*100</f>
        <v>0.92722390526025888</v>
      </c>
      <c r="J81" s="504">
        <f>J53/'Project Info'!$B$7*100</f>
        <v>1.3689410630680252</v>
      </c>
      <c r="K81" s="504">
        <f>K53/'Project Info'!$B$7*100</f>
        <v>1.6213508675296064</v>
      </c>
      <c r="L81" s="504">
        <f>L53/'Project Info'!$B$7*100</f>
        <v>1.978931423850179</v>
      </c>
      <c r="M81" s="504">
        <f>M53/'Project Info'!$B$7*100</f>
        <v>2.1892729275681635</v>
      </c>
      <c r="N81" s="504">
        <f>N53/'Project Info'!$B$7*100</f>
        <v>2.588818507298265</v>
      </c>
      <c r="O81" s="504">
        <f>O53/'Project Info'!$B$7*100</f>
        <v>3.3644657119250896</v>
      </c>
      <c r="P81" s="504">
        <f>P53/'Project Info'!$B$7*100</f>
        <v>3.4275681630404851</v>
      </c>
      <c r="Q81" s="504">
        <f>Q53/'Project Info'!$B$7*100</f>
        <v>3.8587682456623522</v>
      </c>
      <c r="R81" s="504">
        <f>R53/'Project Info'!$B$7*100</f>
        <v>4.1558756196640045</v>
      </c>
      <c r="S81" s="504">
        <f>S53/'Project Info'!$B$7*100</f>
        <v>4.392509811346736</v>
      </c>
      <c r="T81" s="504">
        <f>T53/'Project Info'!$B$7*100</f>
        <v>4.5187276232442848</v>
      </c>
      <c r="U81" s="504">
        <f>U53/'Project Info'!$B$7*100</f>
        <v>4.7080349765904712</v>
      </c>
      <c r="V81" s="504">
        <f>V53/'Project Info'!$B$7*100</f>
        <v>4.8973423299366559</v>
      </c>
      <c r="W81" s="504">
        <f>W53/'Project Info'!$B$7*100</f>
        <v>5.0445813825392447</v>
      </c>
      <c r="X81" s="504">
        <f>X53/'Project Info'!$B$7*100</f>
        <v>5.254922886257229</v>
      </c>
      <c r="Y81" s="504">
        <v>16.428571428571427</v>
      </c>
      <c r="Z81" s="504">
        <v>16.428571428571427</v>
      </c>
      <c r="AA81" s="504">
        <v>16.428571428571427</v>
      </c>
      <c r="AB81" s="504">
        <v>16.428571428571427</v>
      </c>
      <c r="AC81" s="504">
        <v>16.428571428571427</v>
      </c>
      <c r="AD81" s="504">
        <v>16.428571428571427</v>
      </c>
      <c r="AE81" s="504">
        <v>16.428571428571427</v>
      </c>
      <c r="AF81" s="504">
        <v>16.428571428571427</v>
      </c>
      <c r="AG81" s="504">
        <v>16.428571428571427</v>
      </c>
      <c r="AH81" s="504">
        <v>16.428571428571427</v>
      </c>
      <c r="AI81" s="504">
        <v>16.428571428571427</v>
      </c>
      <c r="AJ81" s="504">
        <v>16.428571428571427</v>
      </c>
      <c r="AK81" s="504">
        <v>16.428571428571427</v>
      </c>
      <c r="AL81" s="504">
        <v>16.428571428571427</v>
      </c>
      <c r="AM81" s="504">
        <v>16.428571428571427</v>
      </c>
      <c r="AN81" s="504">
        <v>16.428571428571427</v>
      </c>
      <c r="AO81" s="504">
        <v>16.428571428571427</v>
      </c>
      <c r="AP81" s="504">
        <v>16.428571428571427</v>
      </c>
      <c r="AQ81" s="504">
        <v>16.428571428571427</v>
      </c>
      <c r="AR81" s="504">
        <v>16.428571428571427</v>
      </c>
      <c r="AS81" s="504">
        <v>16.428571428571427</v>
      </c>
    </row>
    <row r="82" spans="2:45" x14ac:dyDescent="0.5">
      <c r="B82" s="490"/>
    </row>
    <row r="83" spans="2:45" ht="18.600000000000001" thickBot="1" x14ac:dyDescent="0.55000000000000004">
      <c r="B83" s="493" t="s">
        <v>335</v>
      </c>
      <c r="C83" s="494" t="s">
        <v>345</v>
      </c>
      <c r="D83" s="505">
        <f>D52/'Project Info'!$B$7*100</f>
        <v>0</v>
      </c>
      <c r="E83" s="505">
        <f>E52/'Project Info'!$B$7*100</f>
        <v>3.3048746901679978E-2</v>
      </c>
      <c r="F83" s="505">
        <f>F52/'Project Info'!$B$7*100</f>
        <v>0.13219498760671991</v>
      </c>
      <c r="G83" s="505">
        <f>G52/'Project Info'!$B$7*100</f>
        <v>0.16524373450839988</v>
      </c>
      <c r="H83" s="505">
        <f>H52/'Project Info'!$B$7*100</f>
        <v>0.29082897273478381</v>
      </c>
      <c r="I83" s="505">
        <f>I52/'Project Info'!$B$7*100</f>
        <v>0.3370972183971358</v>
      </c>
      <c r="J83" s="505">
        <f>J52/'Project Info'!$B$7*100</f>
        <v>0.47590195538419172</v>
      </c>
      <c r="K83" s="505">
        <f>K52/'Project Info'!$B$7*100</f>
        <v>0.55521894794822357</v>
      </c>
      <c r="L83" s="505">
        <f>L52/'Project Info'!$B$7*100</f>
        <v>0.74690167997796753</v>
      </c>
      <c r="M83" s="505">
        <f>M52/'Project Info'!$B$7*100</f>
        <v>1.0046819058110712</v>
      </c>
      <c r="N83" s="505">
        <f>N52/'Project Info'!$B$7*100</f>
        <v>1.3880473698705591</v>
      </c>
      <c r="O83" s="505">
        <f>O52/'Project Info'!$B$7*100</f>
        <v>2.0151473423299366</v>
      </c>
      <c r="P83" s="505">
        <f>P52/'Project Info'!$B$7*100</f>
        <v>2.6620765629303222</v>
      </c>
      <c r="Q83" s="505">
        <f>Q52/'Project Info'!$B$7*100</f>
        <v>2.7975764252272097</v>
      </c>
      <c r="R83" s="505">
        <f>R52/'Project Info'!$B$7*100</f>
        <v>2.890939135224456</v>
      </c>
      <c r="S83" s="505">
        <f>S52/'Project Info'!$B$7*100</f>
        <v>2.9652988157532358</v>
      </c>
      <c r="T83" s="505">
        <f>T52/'Project Info'!$B$7*100</f>
        <v>3.004957312035252</v>
      </c>
      <c r="U83" s="505">
        <f>U52/'Project Info'!$B$7*100</f>
        <v>3.1107133021206277</v>
      </c>
      <c r="V83" s="505">
        <f>V52/'Project Info'!$B$7*100</f>
        <v>3.1702010465436516</v>
      </c>
      <c r="W83" s="505">
        <f>W52/'Project Info'!$B$7*100</f>
        <v>3.2164692922060043</v>
      </c>
      <c r="X83" s="505">
        <f>X52/'Project Info'!$B$7*100</f>
        <v>3.2825667860093639</v>
      </c>
      <c r="Y83" s="505">
        <v>3.0303680149637593</v>
      </c>
      <c r="Z83" s="505">
        <v>3.0303680149637593</v>
      </c>
      <c r="AA83" s="505">
        <v>3.0303680149637593</v>
      </c>
      <c r="AB83" s="505">
        <v>3.0303680149637593</v>
      </c>
      <c r="AC83" s="505">
        <v>3.0303680149637593</v>
      </c>
      <c r="AD83" s="505">
        <v>3.0303680149637593</v>
      </c>
      <c r="AE83" s="505">
        <v>3.0303680149637593</v>
      </c>
      <c r="AF83" s="505">
        <v>3.0303680149637593</v>
      </c>
      <c r="AG83" s="505">
        <v>3.0303680149637593</v>
      </c>
      <c r="AH83" s="505">
        <v>3.0303680149637593</v>
      </c>
      <c r="AI83" s="505">
        <v>3.0303680149637593</v>
      </c>
      <c r="AJ83" s="505">
        <v>3.0303680149637593</v>
      </c>
      <c r="AK83" s="505">
        <v>3.0303680149637593</v>
      </c>
      <c r="AL83" s="505">
        <v>3.0303680149637593</v>
      </c>
      <c r="AM83" s="505">
        <v>3.0303680149637593</v>
      </c>
      <c r="AN83" s="505">
        <v>3.0303680149637593</v>
      </c>
      <c r="AO83" s="505">
        <v>3.0303680149637593</v>
      </c>
      <c r="AP83" s="505">
        <v>3.0303680149637593</v>
      </c>
      <c r="AQ83" s="505">
        <v>3.0303680149637593</v>
      </c>
      <c r="AR83" s="505">
        <v>3.0303680149637593</v>
      </c>
      <c r="AS83" s="505">
        <v>3.0303680149637593</v>
      </c>
    </row>
    <row r="84" spans="2:45" ht="18.600000000000001" thickTop="1" x14ac:dyDescent="0.5"/>
    <row r="87" spans="2:45" x14ac:dyDescent="0.5">
      <c r="B87" s="70" t="s">
        <v>336</v>
      </c>
    </row>
    <row r="88" spans="2:45" x14ac:dyDescent="0.5">
      <c r="B88" s="48" t="s">
        <v>83</v>
      </c>
      <c r="C88" s="48">
        <v>0.76375000000000004</v>
      </c>
    </row>
    <row r="89" spans="2:45" x14ac:dyDescent="0.5">
      <c r="B89" s="48" t="s">
        <v>86</v>
      </c>
      <c r="C89" s="48">
        <v>0.24</v>
      </c>
    </row>
    <row r="91" spans="2:45" x14ac:dyDescent="0.5">
      <c r="B91" s="70" t="s">
        <v>335</v>
      </c>
      <c r="C91" s="506" t="s">
        <v>337</v>
      </c>
    </row>
    <row r="92" spans="2:45" x14ac:dyDescent="0.5">
      <c r="B92" s="70" t="s">
        <v>338</v>
      </c>
      <c r="C92" s="70" t="s">
        <v>339</v>
      </c>
    </row>
    <row r="93" spans="2:45" x14ac:dyDescent="0.5">
      <c r="B93" s="507">
        <v>7.51</v>
      </c>
      <c r="C93" s="507">
        <v>13.3</v>
      </c>
      <c r="D93" s="508" t="s">
        <v>340</v>
      </c>
    </row>
    <row r="94" spans="2:45" x14ac:dyDescent="0.5">
      <c r="B94" s="509">
        <v>3.41</v>
      </c>
      <c r="C94" s="509">
        <v>7.5</v>
      </c>
      <c r="D94" s="510" t="s">
        <v>341</v>
      </c>
    </row>
    <row r="95" spans="2:45" x14ac:dyDescent="0.5">
      <c r="B95" s="511">
        <v>1.61</v>
      </c>
      <c r="C95" s="511">
        <v>3.4</v>
      </c>
      <c r="D95" s="512" t="s">
        <v>342</v>
      </c>
    </row>
    <row r="96" spans="2:45" x14ac:dyDescent="0.5">
      <c r="B96" s="513">
        <v>0</v>
      </c>
      <c r="C96" s="513">
        <v>1.6</v>
      </c>
      <c r="D96" s="514" t="s">
        <v>343</v>
      </c>
    </row>
    <row r="98" spans="2:4" x14ac:dyDescent="0.5">
      <c r="B98" s="70" t="s">
        <v>335</v>
      </c>
      <c r="C98" s="506" t="s">
        <v>344</v>
      </c>
    </row>
    <row r="99" spans="2:4" x14ac:dyDescent="0.5">
      <c r="B99" s="70" t="s">
        <v>338</v>
      </c>
      <c r="C99" s="70" t="s">
        <v>339</v>
      </c>
    </row>
    <row r="100" spans="2:4" x14ac:dyDescent="0.5">
      <c r="B100" s="507">
        <v>6.51</v>
      </c>
      <c r="C100" s="507">
        <v>11.1</v>
      </c>
      <c r="D100" s="508" t="s">
        <v>340</v>
      </c>
    </row>
    <row r="101" spans="2:4" x14ac:dyDescent="0.5">
      <c r="B101" s="509">
        <v>3.21</v>
      </c>
      <c r="C101" s="509">
        <v>6.5</v>
      </c>
      <c r="D101" s="510" t="s">
        <v>341</v>
      </c>
    </row>
    <row r="102" spans="2:4" x14ac:dyDescent="0.5">
      <c r="B102" s="511">
        <v>1.91</v>
      </c>
      <c r="C102" s="511">
        <v>3.2</v>
      </c>
      <c r="D102" s="512" t="s">
        <v>342</v>
      </c>
    </row>
    <row r="103" spans="2:4" x14ac:dyDescent="0.5">
      <c r="B103" s="513">
        <v>0</v>
      </c>
      <c r="C103" s="513">
        <v>1.9</v>
      </c>
      <c r="D103" s="514" t="s">
        <v>343</v>
      </c>
    </row>
    <row r="104" spans="2:4" x14ac:dyDescent="0.5">
      <c r="D104" s="506"/>
    </row>
    <row r="105" spans="2:4" x14ac:dyDescent="0.5">
      <c r="D105" s="506"/>
    </row>
    <row r="107" spans="2:4" x14ac:dyDescent="0.5">
      <c r="B107" s="507">
        <v>13</v>
      </c>
      <c r="C107" s="507">
        <v>16.600000000000001</v>
      </c>
    </row>
    <row r="108" spans="2:4" x14ac:dyDescent="0.5">
      <c r="B108" s="509">
        <v>9.1999999999999993</v>
      </c>
      <c r="C108" s="509">
        <v>12.9</v>
      </c>
    </row>
    <row r="109" spans="2:4" x14ac:dyDescent="0.5">
      <c r="B109" s="511">
        <v>0</v>
      </c>
      <c r="C109" s="511">
        <v>9.1999999999999993</v>
      </c>
    </row>
  </sheetData>
  <mergeCells count="2">
    <mergeCell ref="B42:B47"/>
    <mergeCell ref="B50:B55"/>
  </mergeCells>
  <conditionalFormatting sqref="D81:AS81">
    <cfRule type="cellIs" dxfId="9" priority="6" operator="between">
      <formula>$B$96</formula>
      <formula>$C$96</formula>
    </cfRule>
    <cfRule type="cellIs" dxfId="8" priority="7" operator="greaterThan">
      <formula>$C$93</formula>
    </cfRule>
    <cfRule type="cellIs" dxfId="7" priority="8" operator="between">
      <formula>$B$95</formula>
      <formula>$C$95</formula>
    </cfRule>
    <cfRule type="cellIs" dxfId="6" priority="9" operator="between">
      <formula>$B$94</formula>
      <formula>$C$94</formula>
    </cfRule>
    <cfRule type="cellIs" dxfId="5" priority="10" operator="between">
      <formula>$B$93</formula>
      <formula>$C$93</formula>
    </cfRule>
  </conditionalFormatting>
  <conditionalFormatting sqref="D83:AS83">
    <cfRule type="cellIs" dxfId="4" priority="1" operator="greaterThan">
      <formula>$C$100</formula>
    </cfRule>
    <cfRule type="cellIs" dxfId="3" priority="2" operator="between">
      <formula>$B$103</formula>
      <formula>$C$103</formula>
    </cfRule>
    <cfRule type="cellIs" dxfId="2" priority="3" operator="between">
      <formula>$B$102</formula>
      <formula>$C$102</formula>
    </cfRule>
    <cfRule type="cellIs" dxfId="1" priority="4" operator="between">
      <formula>$B$101</formula>
      <formula>$C$101</formula>
    </cfRule>
    <cfRule type="cellIs" dxfId="0" priority="5" operator="between">
      <formula>$B$100</formula>
      <formula>$C$100</formula>
    </cfRule>
  </conditionalFormatting>
  <pageMargins left="0.70866141732283472" right="0.70866141732283472" top="0.74803149606299213" bottom="0.74803149606299213" header="0.31496062992125984" footer="0.31496062992125984"/>
  <pageSetup paperSize="9" scale="48" fitToWidth="0" orientation="landscape" r:id="rId1"/>
  <headerFooter>
    <oddHeader>&amp;R&amp;G</oddHeader>
  </headerFooter>
  <legacyDrawingHF r:id="rId2"/>
  <extLst>
    <ext xmlns:x14="http://schemas.microsoft.com/office/spreadsheetml/2009/9/main" uri="{78C0D931-6437-407d-A8EE-F0AAD7539E65}">
      <x14:conditionalFormattings>
        <x14:conditionalFormatting xmlns:xm="http://schemas.microsoft.com/office/excel/2006/main">
          <x14:cfRule type="cellIs" priority="21" operator="greaterThan" id="{D90CC754-A26C-4221-86E3-EE7EE0E9C579}">
            <xm:f>'1. Usage Info'!$I$92</xm:f>
            <x14:dxf>
              <fill>
                <patternFill>
                  <bgColor rgb="FFFF0000"/>
                </patternFill>
              </fill>
            </x14:dxf>
          </x14:cfRule>
          <x14:cfRule type="cellIs" priority="22" operator="lessThanOrEqual" id="{8F2E4B3F-9739-43BB-8E70-8F7EE20E5E31}">
            <xm:f>'1. Usage Info'!$I$92</xm:f>
            <x14:dxf>
              <fill>
                <patternFill>
                  <bgColor rgb="FF92D050"/>
                </patternFill>
              </fill>
            </x14:dxf>
          </x14:cfRule>
          <xm:sqref>D48:X48 D56:X56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5"/>
  <sheetViews>
    <sheetView workbookViewId="0">
      <pane xSplit="2" ySplit="2" topLeftCell="C3" activePane="bottomRight" state="frozen"/>
      <selection activeCell="D13" sqref="D13"/>
      <selection pane="topRight" activeCell="D13" sqref="D13"/>
      <selection pane="bottomLeft" activeCell="D13" sqref="D13"/>
      <selection pane="bottomRight" sqref="A1:XFD1048576"/>
    </sheetView>
  </sheetViews>
  <sheetFormatPr defaultColWidth="9.33203125" defaultRowHeight="18" x14ac:dyDescent="0.5"/>
  <cols>
    <col min="1" max="1" width="27.33203125" style="48" customWidth="1"/>
    <col min="2" max="2" width="13.33203125" style="48" bestFit="1" customWidth="1"/>
    <col min="3" max="22" width="10.6640625" style="48" customWidth="1"/>
    <col min="23" max="23" width="3.5546875" style="48" customWidth="1"/>
    <col min="24" max="24" width="10.6640625" style="48" customWidth="1"/>
    <col min="25" max="25" width="3.6640625" style="48" customWidth="1"/>
    <col min="26" max="26" width="11.33203125" style="48" customWidth="1"/>
    <col min="27" max="16384" width="9.33203125" style="48"/>
  </cols>
  <sheetData>
    <row r="1" spans="1:26" ht="18.600000000000001" thickBot="1" x14ac:dyDescent="0.55000000000000004">
      <c r="B1" s="86" t="s">
        <v>259</v>
      </c>
    </row>
    <row r="2" spans="1:26" ht="19.8" thickBot="1" x14ac:dyDescent="0.55000000000000004">
      <c r="A2" s="400" t="s">
        <v>106</v>
      </c>
      <c r="B2" s="86" t="s">
        <v>260</v>
      </c>
      <c r="C2" s="86">
        <f>DATE(YEAR('Project Info'!B5),MONTH('Project Info'!B5),DAY(1))</f>
        <v>45200</v>
      </c>
      <c r="D2" s="87">
        <f t="shared" ref="D2" si="0">DATE(YEAR(C2),MONTH(C2)+1,DAY(C2))</f>
        <v>45231</v>
      </c>
      <c r="E2" s="87">
        <f t="shared" ref="E2" si="1">DATE(YEAR(D2),MONTH(D2)+1,DAY(D2))</f>
        <v>45261</v>
      </c>
      <c r="F2" s="87">
        <f t="shared" ref="F2" si="2">DATE(YEAR(E2),MONTH(E2)+1,DAY(E2))</f>
        <v>45292</v>
      </c>
      <c r="G2" s="87">
        <f t="shared" ref="G2" si="3">DATE(YEAR(F2),MONTH(F2)+1,DAY(F2))</f>
        <v>45323</v>
      </c>
      <c r="H2" s="87">
        <f t="shared" ref="H2" si="4">DATE(YEAR(G2),MONTH(G2)+1,DAY(G2))</f>
        <v>45352</v>
      </c>
      <c r="I2" s="87">
        <f t="shared" ref="I2" si="5">DATE(YEAR(H2),MONTH(H2)+1,DAY(H2))</f>
        <v>45383</v>
      </c>
      <c r="J2" s="87">
        <f t="shared" ref="J2" si="6">DATE(YEAR(I2),MONTH(I2)+1,DAY(I2))</f>
        <v>45413</v>
      </c>
      <c r="K2" s="87">
        <f t="shared" ref="K2" si="7">DATE(YEAR(J2),MONTH(J2)+1,DAY(J2))</f>
        <v>45444</v>
      </c>
      <c r="L2" s="87">
        <f t="shared" ref="L2" si="8">DATE(YEAR(K2),MONTH(K2)+1,DAY(K2))</f>
        <v>45474</v>
      </c>
      <c r="M2" s="87">
        <f t="shared" ref="M2" si="9">DATE(YEAR(L2),MONTH(L2)+1,DAY(L2))</f>
        <v>45505</v>
      </c>
      <c r="N2" s="87">
        <f t="shared" ref="N2" si="10">DATE(YEAR(M2),MONTH(M2)+1,DAY(M2))</f>
        <v>45536</v>
      </c>
      <c r="O2" s="87">
        <f t="shared" ref="O2" si="11">DATE(YEAR(N2),MONTH(N2)+1,DAY(N2))</f>
        <v>45566</v>
      </c>
      <c r="P2" s="87">
        <f t="shared" ref="P2" si="12">DATE(YEAR(O2),MONTH(O2)+1,DAY(O2))</f>
        <v>45597</v>
      </c>
      <c r="Q2" s="87">
        <f t="shared" ref="Q2" si="13">DATE(YEAR(P2),MONTH(P2)+1,DAY(P2))</f>
        <v>45627</v>
      </c>
      <c r="R2" s="87">
        <f t="shared" ref="R2" si="14">DATE(YEAR(Q2),MONTH(Q2)+1,DAY(Q2))</f>
        <v>45658</v>
      </c>
      <c r="S2" s="87">
        <f t="shared" ref="S2" si="15">DATE(YEAR(R2),MONTH(R2)+1,DAY(R2))</f>
        <v>45689</v>
      </c>
      <c r="T2" s="87">
        <f t="shared" ref="T2" si="16">DATE(YEAR(S2),MONTH(S2)+1,DAY(S2))</f>
        <v>45717</v>
      </c>
      <c r="U2" s="87">
        <f t="shared" ref="U2:V2" si="17">DATE(YEAR(T2),MONTH(T2)+1,DAY(T2))</f>
        <v>45748</v>
      </c>
      <c r="V2" s="87">
        <f t="shared" si="17"/>
        <v>45778</v>
      </c>
      <c r="X2" s="87" t="s">
        <v>276</v>
      </c>
      <c r="Z2" s="87" t="s">
        <v>278</v>
      </c>
    </row>
    <row r="3" spans="1:26" ht="19.2" x14ac:dyDescent="0.5">
      <c r="A3" s="408"/>
      <c r="X3" s="515"/>
      <c r="Z3" s="515"/>
    </row>
    <row r="4" spans="1:26" ht="19.2" x14ac:dyDescent="0.5">
      <c r="A4" s="415"/>
      <c r="X4" s="516"/>
      <c r="Z4" s="517"/>
    </row>
    <row r="5" spans="1:26" x14ac:dyDescent="0.5">
      <c r="A5" s="421" t="s">
        <v>113</v>
      </c>
      <c r="B5" s="518">
        <v>170102</v>
      </c>
      <c r="C5" s="57"/>
      <c r="D5" s="519"/>
      <c r="E5" s="520"/>
      <c r="F5" s="57"/>
      <c r="G5" s="57"/>
      <c r="H5" s="57"/>
      <c r="I5" s="57"/>
      <c r="J5" s="57"/>
      <c r="K5" s="57"/>
      <c r="L5" s="57"/>
      <c r="M5" s="57"/>
      <c r="N5" s="57"/>
      <c r="O5" s="57"/>
      <c r="P5" s="57"/>
      <c r="Q5" s="57"/>
      <c r="R5" s="57"/>
      <c r="S5" s="57"/>
      <c r="T5" s="57"/>
      <c r="U5" s="57"/>
      <c r="V5" s="57"/>
      <c r="W5" s="57"/>
      <c r="X5" s="521">
        <f>SUM(C5:V5)</f>
        <v>0</v>
      </c>
      <c r="Z5" s="522">
        <f>'3. Predicted Waste'!H72</f>
        <v>0</v>
      </c>
    </row>
    <row r="6" spans="1:26" x14ac:dyDescent="0.5">
      <c r="A6" s="421" t="s">
        <v>121</v>
      </c>
      <c r="B6" s="518">
        <v>170101</v>
      </c>
      <c r="C6" s="57"/>
      <c r="D6" s="519"/>
      <c r="E6" s="520"/>
      <c r="F6" s="57"/>
      <c r="G6" s="57"/>
      <c r="H6" s="57"/>
      <c r="I6" s="57"/>
      <c r="J6" s="57"/>
      <c r="K6" s="57"/>
      <c r="L6" s="57"/>
      <c r="M6" s="57"/>
      <c r="N6" s="57"/>
      <c r="O6" s="57"/>
      <c r="P6" s="57"/>
      <c r="Q6" s="57"/>
      <c r="R6" s="57"/>
      <c r="S6" s="57"/>
      <c r="T6" s="57"/>
      <c r="U6" s="57"/>
      <c r="V6" s="57"/>
      <c r="W6" s="57"/>
      <c r="X6" s="521">
        <f t="shared" ref="X6:X23" si="18">SUM(C6:V6)</f>
        <v>0</v>
      </c>
      <c r="Z6" s="522">
        <f>'3. Predicted Waste'!I72</f>
        <v>0</v>
      </c>
    </row>
    <row r="7" spans="1:26" x14ac:dyDescent="0.5">
      <c r="A7" s="421" t="s">
        <v>129</v>
      </c>
      <c r="B7" s="518">
        <v>170107</v>
      </c>
      <c r="C7" s="57"/>
      <c r="D7" s="519"/>
      <c r="E7" s="520"/>
      <c r="F7" s="57"/>
      <c r="G7" s="57"/>
      <c r="H7" s="57"/>
      <c r="I7" s="57"/>
      <c r="J7" s="57"/>
      <c r="K7" s="57"/>
      <c r="L7" s="57"/>
      <c r="M7" s="57"/>
      <c r="N7" s="57"/>
      <c r="O7" s="57"/>
      <c r="P7" s="57"/>
      <c r="Q7" s="57"/>
      <c r="R7" s="57"/>
      <c r="S7" s="57"/>
      <c r="T7" s="57"/>
      <c r="U7" s="57"/>
      <c r="V7" s="57"/>
      <c r="W7" s="57"/>
      <c r="X7" s="521">
        <f t="shared" si="18"/>
        <v>0</v>
      </c>
      <c r="Z7" s="522">
        <f>'3. Predicted Waste'!J72</f>
        <v>0</v>
      </c>
    </row>
    <row r="8" spans="1:26" x14ac:dyDescent="0.5">
      <c r="A8" s="421" t="s">
        <v>132</v>
      </c>
      <c r="B8" s="518">
        <v>170604</v>
      </c>
      <c r="C8" s="57"/>
      <c r="D8" s="519"/>
      <c r="E8" s="520"/>
      <c r="F8" s="57"/>
      <c r="G8" s="57"/>
      <c r="H8" s="57"/>
      <c r="I8" s="57"/>
      <c r="J8" s="57"/>
      <c r="K8" s="57"/>
      <c r="L8" s="57"/>
      <c r="M8" s="57"/>
      <c r="N8" s="57"/>
      <c r="O8" s="57"/>
      <c r="P8" s="57"/>
      <c r="Q8" s="57"/>
      <c r="R8" s="57"/>
      <c r="S8" s="57"/>
      <c r="T8" s="57"/>
      <c r="U8" s="57"/>
      <c r="V8" s="57"/>
      <c r="W8" s="57"/>
      <c r="X8" s="521">
        <f t="shared" si="18"/>
        <v>0</v>
      </c>
      <c r="Z8" s="522">
        <f>'3. Predicted Waste'!K72</f>
        <v>0</v>
      </c>
    </row>
    <row r="9" spans="1:26" x14ac:dyDescent="0.5">
      <c r="A9" s="421" t="s">
        <v>136</v>
      </c>
      <c r="B9" s="518">
        <v>170407</v>
      </c>
      <c r="C9" s="57"/>
      <c r="D9" s="519"/>
      <c r="E9" s="520"/>
      <c r="F9" s="57"/>
      <c r="G9" s="57"/>
      <c r="H9" s="57"/>
      <c r="I9" s="57"/>
      <c r="J9" s="57"/>
      <c r="K9" s="57"/>
      <c r="L9" s="57"/>
      <c r="M9" s="57"/>
      <c r="N9" s="57"/>
      <c r="O9" s="57"/>
      <c r="P9" s="57"/>
      <c r="Q9" s="57"/>
      <c r="R9" s="57"/>
      <c r="S9" s="57"/>
      <c r="T9" s="57"/>
      <c r="U9" s="57"/>
      <c r="V9" s="57"/>
      <c r="W9" s="57"/>
      <c r="X9" s="521">
        <f t="shared" si="18"/>
        <v>0</v>
      </c>
      <c r="Z9" s="522">
        <f>'3. Predicted Waste'!L72</f>
        <v>0</v>
      </c>
    </row>
    <row r="10" spans="1:26" x14ac:dyDescent="0.5">
      <c r="A10" s="421" t="s">
        <v>138</v>
      </c>
      <c r="B10" s="518">
        <v>200301</v>
      </c>
      <c r="C10" s="57"/>
      <c r="D10" s="519"/>
      <c r="E10" s="520"/>
      <c r="F10" s="57"/>
      <c r="G10" s="57"/>
      <c r="H10" s="57"/>
      <c r="I10" s="57"/>
      <c r="J10" s="57"/>
      <c r="K10" s="57"/>
      <c r="L10" s="57"/>
      <c r="M10" s="57"/>
      <c r="N10" s="57"/>
      <c r="O10" s="57"/>
      <c r="P10" s="57"/>
      <c r="Q10" s="57"/>
      <c r="R10" s="57"/>
      <c r="S10" s="57"/>
      <c r="T10" s="57"/>
      <c r="U10" s="57"/>
      <c r="V10" s="57"/>
      <c r="W10" s="57"/>
      <c r="X10" s="521">
        <f t="shared" si="18"/>
        <v>0</v>
      </c>
      <c r="Z10" s="522">
        <f>'3. Predicted Waste'!M72</f>
        <v>0</v>
      </c>
    </row>
    <row r="11" spans="1:26" x14ac:dyDescent="0.5">
      <c r="A11" s="421" t="s">
        <v>141</v>
      </c>
      <c r="B11" s="518">
        <v>150101</v>
      </c>
      <c r="C11" s="57"/>
      <c r="D11" s="519"/>
      <c r="E11" s="520"/>
      <c r="F11" s="57"/>
      <c r="G11" s="57"/>
      <c r="H11" s="57"/>
      <c r="I11" s="57"/>
      <c r="J11" s="57"/>
      <c r="K11" s="57"/>
      <c r="L11" s="57"/>
      <c r="M11" s="57"/>
      <c r="N11" s="57"/>
      <c r="O11" s="57"/>
      <c r="P11" s="57"/>
      <c r="Q11" s="57"/>
      <c r="R11" s="57"/>
      <c r="S11" s="57"/>
      <c r="T11" s="57"/>
      <c r="U11" s="57"/>
      <c r="V11" s="57"/>
      <c r="W11" s="57"/>
      <c r="X11" s="521">
        <f t="shared" si="18"/>
        <v>0</v>
      </c>
      <c r="Z11" s="522">
        <f>'3. Predicted Waste'!N72</f>
        <v>0</v>
      </c>
    </row>
    <row r="12" spans="1:26" x14ac:dyDescent="0.5">
      <c r="A12" s="421" t="s">
        <v>146</v>
      </c>
      <c r="B12" s="518">
        <v>170802</v>
      </c>
      <c r="C12" s="57"/>
      <c r="D12" s="519"/>
      <c r="E12" s="520"/>
      <c r="F12" s="57"/>
      <c r="G12" s="57"/>
      <c r="H12" s="57"/>
      <c r="I12" s="57"/>
      <c r="J12" s="57"/>
      <c r="K12" s="57"/>
      <c r="L12" s="57"/>
      <c r="M12" s="57"/>
      <c r="N12" s="57"/>
      <c r="O12" s="57"/>
      <c r="P12" s="57"/>
      <c r="Q12" s="57"/>
      <c r="R12" s="57"/>
      <c r="S12" s="57"/>
      <c r="T12" s="57"/>
      <c r="U12" s="57"/>
      <c r="V12" s="57"/>
      <c r="W12" s="57"/>
      <c r="X12" s="521">
        <f t="shared" si="18"/>
        <v>0</v>
      </c>
      <c r="Z12" s="522">
        <f>'3. Predicted Waste'!O72</f>
        <v>0</v>
      </c>
    </row>
    <row r="13" spans="1:26" x14ac:dyDescent="0.5">
      <c r="A13" s="421" t="s">
        <v>151</v>
      </c>
      <c r="B13" s="518">
        <v>170203</v>
      </c>
      <c r="C13" s="57"/>
      <c r="D13" s="519"/>
      <c r="E13" s="520"/>
      <c r="F13" s="57"/>
      <c r="G13" s="57"/>
      <c r="H13" s="57"/>
      <c r="I13" s="57"/>
      <c r="J13" s="57"/>
      <c r="K13" s="57"/>
      <c r="L13" s="57"/>
      <c r="M13" s="57"/>
      <c r="N13" s="57"/>
      <c r="O13" s="57"/>
      <c r="P13" s="57"/>
      <c r="Q13" s="57"/>
      <c r="R13" s="57"/>
      <c r="S13" s="57"/>
      <c r="T13" s="57"/>
      <c r="U13" s="57"/>
      <c r="V13" s="57"/>
      <c r="W13" s="57"/>
      <c r="X13" s="521">
        <f t="shared" si="18"/>
        <v>0</v>
      </c>
      <c r="Z13" s="522">
        <f>'3. Predicted Waste'!P72</f>
        <v>0</v>
      </c>
    </row>
    <row r="14" spans="1:26" x14ac:dyDescent="0.5">
      <c r="A14" s="421" t="s">
        <v>154</v>
      </c>
      <c r="B14" s="518">
        <v>170201</v>
      </c>
      <c r="C14" s="57"/>
      <c r="D14" s="519"/>
      <c r="E14" s="520"/>
      <c r="F14" s="57"/>
      <c r="G14" s="57"/>
      <c r="H14" s="57"/>
      <c r="I14" s="57"/>
      <c r="J14" s="57"/>
      <c r="K14" s="57"/>
      <c r="L14" s="57"/>
      <c r="M14" s="57"/>
      <c r="N14" s="57"/>
      <c r="O14" s="57"/>
      <c r="P14" s="57"/>
      <c r="Q14" s="57"/>
      <c r="R14" s="57"/>
      <c r="S14" s="57"/>
      <c r="T14" s="57"/>
      <c r="U14" s="57"/>
      <c r="V14" s="57"/>
      <c r="W14" s="57"/>
      <c r="X14" s="521">
        <f t="shared" si="18"/>
        <v>0</v>
      </c>
      <c r="Z14" s="522">
        <f>'3. Predicted Waste'!Q72</f>
        <v>0</v>
      </c>
    </row>
    <row r="15" spans="1:26" x14ac:dyDescent="0.5">
      <c r="A15" s="421" t="s">
        <v>158</v>
      </c>
      <c r="B15" s="518">
        <v>200201</v>
      </c>
      <c r="C15" s="57"/>
      <c r="D15" s="519"/>
      <c r="E15" s="520"/>
      <c r="F15" s="57"/>
      <c r="G15" s="57"/>
      <c r="H15" s="57"/>
      <c r="I15" s="57"/>
      <c r="J15" s="57"/>
      <c r="K15" s="57"/>
      <c r="L15" s="57"/>
      <c r="M15" s="57"/>
      <c r="N15" s="57"/>
      <c r="O15" s="57"/>
      <c r="P15" s="57"/>
      <c r="Q15" s="57"/>
      <c r="R15" s="57"/>
      <c r="S15" s="57"/>
      <c r="T15" s="57"/>
      <c r="U15" s="57"/>
      <c r="V15" s="57"/>
      <c r="W15" s="57"/>
      <c r="X15" s="521">
        <f t="shared" si="18"/>
        <v>0</v>
      </c>
      <c r="Z15" s="522"/>
    </row>
    <row r="16" spans="1:26" x14ac:dyDescent="0.5">
      <c r="A16" s="421" t="s">
        <v>258</v>
      </c>
      <c r="B16" s="518">
        <v>170202</v>
      </c>
      <c r="C16" s="57"/>
      <c r="D16" s="519"/>
      <c r="E16" s="520"/>
      <c r="F16" s="57"/>
      <c r="G16" s="57"/>
      <c r="H16" s="57"/>
      <c r="I16" s="57"/>
      <c r="J16" s="57"/>
      <c r="K16" s="57"/>
      <c r="L16" s="57"/>
      <c r="M16" s="57"/>
      <c r="N16" s="57"/>
      <c r="O16" s="57"/>
      <c r="P16" s="57"/>
      <c r="Q16" s="57"/>
      <c r="R16" s="57"/>
      <c r="S16" s="57"/>
      <c r="T16" s="57"/>
      <c r="U16" s="57"/>
      <c r="V16" s="57"/>
      <c r="W16" s="57"/>
      <c r="X16" s="521">
        <f t="shared" si="18"/>
        <v>0</v>
      </c>
      <c r="Z16" s="522"/>
    </row>
    <row r="17" spans="1:26" x14ac:dyDescent="0.5">
      <c r="A17" s="421" t="s">
        <v>159</v>
      </c>
      <c r="B17" s="518"/>
      <c r="C17" s="57"/>
      <c r="D17" s="519"/>
      <c r="E17" s="520"/>
      <c r="F17" s="57"/>
      <c r="G17" s="57"/>
      <c r="H17" s="57"/>
      <c r="I17" s="57"/>
      <c r="J17" s="57"/>
      <c r="K17" s="57"/>
      <c r="L17" s="57"/>
      <c r="M17" s="57"/>
      <c r="N17" s="57"/>
      <c r="O17" s="57"/>
      <c r="P17" s="57"/>
      <c r="Q17" s="57"/>
      <c r="R17" s="57"/>
      <c r="S17" s="57"/>
      <c r="T17" s="57"/>
      <c r="U17" s="57"/>
      <c r="V17" s="57"/>
      <c r="W17" s="57"/>
      <c r="X17" s="521">
        <f t="shared" si="18"/>
        <v>0</v>
      </c>
      <c r="Z17" s="522">
        <f>'3. Predicted Waste'!R72</f>
        <v>0</v>
      </c>
    </row>
    <row r="18" spans="1:26" x14ac:dyDescent="0.5">
      <c r="A18" s="421" t="s">
        <v>273</v>
      </c>
      <c r="B18" s="518"/>
      <c r="C18" s="57"/>
      <c r="D18" s="519"/>
      <c r="E18" s="520"/>
      <c r="F18" s="57"/>
      <c r="G18" s="57"/>
      <c r="H18" s="57"/>
      <c r="I18" s="57"/>
      <c r="J18" s="57"/>
      <c r="K18" s="57"/>
      <c r="L18" s="57"/>
      <c r="M18" s="57"/>
      <c r="N18" s="57"/>
      <c r="O18" s="57"/>
      <c r="P18" s="57"/>
      <c r="Q18" s="57"/>
      <c r="R18" s="57"/>
      <c r="S18" s="57"/>
      <c r="T18" s="57"/>
      <c r="U18" s="57"/>
      <c r="V18" s="57"/>
      <c r="W18" s="57"/>
      <c r="X18" s="521">
        <f t="shared" si="18"/>
        <v>0</v>
      </c>
      <c r="Z18" s="522">
        <f>'3. Predicted Waste'!S72</f>
        <v>0</v>
      </c>
    </row>
    <row r="19" spans="1:26" x14ac:dyDescent="0.5">
      <c r="A19" s="421" t="s">
        <v>277</v>
      </c>
      <c r="B19" s="518">
        <v>170503</v>
      </c>
      <c r="C19" s="57"/>
      <c r="D19" s="519"/>
      <c r="E19" s="520"/>
      <c r="F19" s="57"/>
      <c r="G19" s="57"/>
      <c r="H19" s="57"/>
      <c r="I19" s="57"/>
      <c r="J19" s="57"/>
      <c r="K19" s="57"/>
      <c r="L19" s="57"/>
      <c r="M19" s="57"/>
      <c r="N19" s="57"/>
      <c r="O19" s="57"/>
      <c r="P19" s="57"/>
      <c r="Q19" s="57"/>
      <c r="R19" s="57"/>
      <c r="S19" s="57"/>
      <c r="T19" s="57"/>
      <c r="U19" s="57"/>
      <c r="V19" s="57"/>
      <c r="W19" s="57"/>
      <c r="X19" s="521">
        <f t="shared" si="18"/>
        <v>0</v>
      </c>
      <c r="Z19" s="522"/>
    </row>
    <row r="20" spans="1:26" x14ac:dyDescent="0.5">
      <c r="A20" s="421" t="s">
        <v>274</v>
      </c>
      <c r="B20" s="518">
        <v>140604</v>
      </c>
      <c r="C20" s="57"/>
      <c r="D20" s="519"/>
      <c r="E20" s="520"/>
      <c r="F20" s="57"/>
      <c r="G20" s="57"/>
      <c r="H20" s="57"/>
      <c r="I20" s="57"/>
      <c r="J20" s="57"/>
      <c r="K20" s="57"/>
      <c r="L20" s="57"/>
      <c r="M20" s="57"/>
      <c r="N20" s="57"/>
      <c r="O20" s="57"/>
      <c r="P20" s="57"/>
      <c r="Q20" s="57"/>
      <c r="R20" s="57"/>
      <c r="S20" s="57"/>
      <c r="T20" s="57"/>
      <c r="U20" s="57"/>
      <c r="V20" s="57"/>
      <c r="W20" s="57"/>
      <c r="X20" s="521">
        <f t="shared" si="18"/>
        <v>0</v>
      </c>
      <c r="Z20" s="522"/>
    </row>
    <row r="21" spans="1:26" x14ac:dyDescent="0.5">
      <c r="A21" s="421" t="s">
        <v>275</v>
      </c>
      <c r="B21" s="518">
        <v>150104</v>
      </c>
      <c r="C21" s="57"/>
      <c r="D21" s="519"/>
      <c r="E21" s="520"/>
      <c r="F21" s="57"/>
      <c r="G21" s="57"/>
      <c r="H21" s="57"/>
      <c r="I21" s="57"/>
      <c r="J21" s="57"/>
      <c r="K21" s="57"/>
      <c r="L21" s="57"/>
      <c r="M21" s="57"/>
      <c r="N21" s="57"/>
      <c r="O21" s="57"/>
      <c r="P21" s="57"/>
      <c r="Q21" s="57"/>
      <c r="R21" s="57"/>
      <c r="S21" s="57"/>
      <c r="T21" s="57"/>
      <c r="U21" s="57"/>
      <c r="V21" s="57"/>
      <c r="W21" s="57"/>
      <c r="X21" s="521">
        <f t="shared" si="18"/>
        <v>0</v>
      </c>
      <c r="Z21" s="522"/>
    </row>
    <row r="22" spans="1:26" x14ac:dyDescent="0.5">
      <c r="A22" s="421" t="s">
        <v>280</v>
      </c>
      <c r="B22" s="518"/>
      <c r="C22" s="57"/>
      <c r="D22" s="519"/>
      <c r="E22" s="520"/>
      <c r="F22" s="57"/>
      <c r="G22" s="57"/>
      <c r="H22" s="57"/>
      <c r="I22" s="57"/>
      <c r="J22" s="57"/>
      <c r="K22" s="57"/>
      <c r="L22" s="57"/>
      <c r="M22" s="57"/>
      <c r="N22" s="57"/>
      <c r="O22" s="57"/>
      <c r="P22" s="57"/>
      <c r="Q22" s="57"/>
      <c r="R22" s="57"/>
      <c r="S22" s="57"/>
      <c r="T22" s="57"/>
      <c r="U22" s="57"/>
      <c r="V22" s="57"/>
      <c r="W22" s="57"/>
      <c r="X22" s="521">
        <f t="shared" si="18"/>
        <v>0</v>
      </c>
      <c r="Z22" s="522"/>
    </row>
    <row r="23" spans="1:26" ht="18.600000000000001" thickBot="1" x14ac:dyDescent="0.55000000000000004">
      <c r="A23" s="421" t="s">
        <v>279</v>
      </c>
      <c r="B23" s="518"/>
      <c r="C23" s="57"/>
      <c r="D23" s="519"/>
      <c r="E23" s="520"/>
      <c r="F23" s="57"/>
      <c r="G23" s="57"/>
      <c r="H23" s="57"/>
      <c r="I23" s="57"/>
      <c r="J23" s="57"/>
      <c r="K23" s="57"/>
      <c r="L23" s="57"/>
      <c r="M23" s="57"/>
      <c r="N23" s="57"/>
      <c r="O23" s="57"/>
      <c r="P23" s="57"/>
      <c r="Q23" s="57"/>
      <c r="R23" s="57"/>
      <c r="S23" s="57"/>
      <c r="T23" s="57"/>
      <c r="U23" s="57"/>
      <c r="V23" s="57"/>
      <c r="W23" s="57"/>
      <c r="X23" s="521">
        <f t="shared" si="18"/>
        <v>0</v>
      </c>
      <c r="Z23" s="522"/>
    </row>
    <row r="24" spans="1:26" ht="18.600000000000001" thickBot="1" x14ac:dyDescent="0.55000000000000004">
      <c r="A24" s="432" t="s">
        <v>166</v>
      </c>
      <c r="B24" s="523"/>
      <c r="C24" s="57">
        <f>SUM(C5:C23)</f>
        <v>0</v>
      </c>
      <c r="D24" s="57">
        <f t="shared" ref="D24:V24" si="19">SUM(D5:D23)</f>
        <v>0</v>
      </c>
      <c r="E24" s="57">
        <f t="shared" si="19"/>
        <v>0</v>
      </c>
      <c r="F24" s="57">
        <f t="shared" si="19"/>
        <v>0</v>
      </c>
      <c r="G24" s="57">
        <f t="shared" si="19"/>
        <v>0</v>
      </c>
      <c r="H24" s="57">
        <f t="shared" si="19"/>
        <v>0</v>
      </c>
      <c r="I24" s="57">
        <f t="shared" si="19"/>
        <v>0</v>
      </c>
      <c r="J24" s="57">
        <f t="shared" si="19"/>
        <v>0</v>
      </c>
      <c r="K24" s="57">
        <f t="shared" si="19"/>
        <v>0</v>
      </c>
      <c r="L24" s="57">
        <f t="shared" si="19"/>
        <v>0</v>
      </c>
      <c r="M24" s="57">
        <f t="shared" si="19"/>
        <v>0</v>
      </c>
      <c r="N24" s="57">
        <f t="shared" si="19"/>
        <v>0</v>
      </c>
      <c r="O24" s="57">
        <f t="shared" si="19"/>
        <v>0</v>
      </c>
      <c r="P24" s="57">
        <f t="shared" si="19"/>
        <v>0</v>
      </c>
      <c r="Q24" s="57">
        <f t="shared" si="19"/>
        <v>0</v>
      </c>
      <c r="R24" s="57">
        <f t="shared" si="19"/>
        <v>0</v>
      </c>
      <c r="S24" s="57">
        <f t="shared" si="19"/>
        <v>0</v>
      </c>
      <c r="T24" s="57">
        <f t="shared" si="19"/>
        <v>0</v>
      </c>
      <c r="U24" s="57">
        <f t="shared" si="19"/>
        <v>0</v>
      </c>
      <c r="V24" s="57">
        <f t="shared" si="19"/>
        <v>0</v>
      </c>
      <c r="W24" s="57"/>
      <c r="X24" s="521">
        <f>SUM(X5:X23)</f>
        <v>0</v>
      </c>
      <c r="Z24" s="524">
        <f>SUM(Z5:Z23)</f>
        <v>0</v>
      </c>
    </row>
    <row r="25" spans="1:26" x14ac:dyDescent="0.5">
      <c r="D25" s="525"/>
      <c r="E25" s="526"/>
    </row>
    <row r="26" spans="1:26" x14ac:dyDescent="0.5">
      <c r="A26" s="527" t="s">
        <v>281</v>
      </c>
      <c r="C26" s="492" t="e">
        <f>C23/C24</f>
        <v>#DIV/0!</v>
      </c>
      <c r="D26" s="525"/>
      <c r="E26" s="526"/>
    </row>
    <row r="27" spans="1:26" x14ac:dyDescent="0.5">
      <c r="A27" s="527" t="s">
        <v>282</v>
      </c>
      <c r="C27" s="492" t="e">
        <f>(SUM(C5:C22))/C24</f>
        <v>#DIV/0!</v>
      </c>
      <c r="D27" s="525"/>
      <c r="E27" s="526"/>
    </row>
    <row r="28" spans="1:26" ht="18.600000000000001" thickBot="1" x14ac:dyDescent="0.55000000000000004">
      <c r="D28" s="525"/>
      <c r="E28" s="526"/>
    </row>
    <row r="29" spans="1:26" ht="48" customHeight="1" x14ac:dyDescent="0.5">
      <c r="A29" s="672" t="s">
        <v>261</v>
      </c>
      <c r="B29" s="673"/>
    </row>
    <row r="30" spans="1:26" ht="46.5" customHeight="1" x14ac:dyDescent="0.5">
      <c r="A30" s="674"/>
      <c r="B30" s="675"/>
    </row>
    <row r="31" spans="1:26" ht="45" customHeight="1" thickBot="1" x14ac:dyDescent="0.55000000000000004">
      <c r="A31" s="676"/>
      <c r="B31" s="677"/>
    </row>
    <row r="32" spans="1:26" ht="19.8" thickBot="1" x14ac:dyDescent="0.55000000000000004">
      <c r="A32" s="528"/>
      <c r="B32" s="529"/>
    </row>
    <row r="33" spans="1:2" ht="33.75" customHeight="1" x14ac:dyDescent="0.5">
      <c r="A33" s="678" t="s">
        <v>262</v>
      </c>
      <c r="B33" s="679"/>
    </row>
    <row r="34" spans="1:2" x14ac:dyDescent="0.5">
      <c r="A34" s="680" t="s">
        <v>263</v>
      </c>
      <c r="B34" s="681"/>
    </row>
    <row r="35" spans="1:2" ht="19.2" x14ac:dyDescent="0.5">
      <c r="A35" s="530"/>
      <c r="B35" s="531"/>
    </row>
    <row r="36" spans="1:2" ht="19.2" x14ac:dyDescent="0.5">
      <c r="A36" s="682" t="s">
        <v>264</v>
      </c>
      <c r="B36" s="683"/>
    </row>
    <row r="37" spans="1:2" ht="19.2" x14ac:dyDescent="0.5">
      <c r="A37" s="532"/>
      <c r="B37" s="533"/>
    </row>
    <row r="38" spans="1:2" ht="19.2" x14ac:dyDescent="0.5">
      <c r="A38" s="534" t="s">
        <v>265</v>
      </c>
      <c r="B38" s="535" t="s">
        <v>266</v>
      </c>
    </row>
    <row r="39" spans="1:2" ht="19.2" x14ac:dyDescent="0.5">
      <c r="A39" s="534" t="s">
        <v>267</v>
      </c>
      <c r="B39" s="535" t="s">
        <v>268</v>
      </c>
    </row>
    <row r="40" spans="1:2" ht="19.2" x14ac:dyDescent="0.5">
      <c r="A40" s="534" t="s">
        <v>269</v>
      </c>
      <c r="B40" s="535" t="s">
        <v>270</v>
      </c>
    </row>
    <row r="41" spans="1:2" ht="19.2" x14ac:dyDescent="0.5">
      <c r="A41" s="534" t="s">
        <v>271</v>
      </c>
      <c r="B41" s="535" t="s">
        <v>272</v>
      </c>
    </row>
    <row r="42" spans="1:2" ht="19.8" thickBot="1" x14ac:dyDescent="0.55000000000000004">
      <c r="A42" s="536"/>
      <c r="B42" s="537"/>
    </row>
    <row r="43" spans="1:2" ht="40.200000000000003" thickBot="1" x14ac:dyDescent="0.55000000000000004">
      <c r="A43" s="538" t="s">
        <v>600</v>
      </c>
      <c r="B43" s="539"/>
    </row>
    <row r="44" spans="1:2" ht="19.2" x14ac:dyDescent="0.5">
      <c r="A44" s="536"/>
      <c r="B44" s="537"/>
    </row>
    <row r="45" spans="1:2" ht="18.600000000000001" thickBot="1" x14ac:dyDescent="0.55000000000000004">
      <c r="A45" s="540"/>
      <c r="B45" s="541"/>
    </row>
  </sheetData>
  <mergeCells count="4">
    <mergeCell ref="A29:B31"/>
    <mergeCell ref="A33:B33"/>
    <mergeCell ref="A34:B34"/>
    <mergeCell ref="A36:B36"/>
  </mergeCells>
  <pageMargins left="0.70866141732283472" right="0.70866141732283472" top="0.74803149606299213" bottom="0.74803149606299213" header="0.31496062992125984" footer="0.31496062992125984"/>
  <pageSetup paperSize="9" scale="98" fitToWidth="0" orientation="landscape" r:id="rId1"/>
  <headerFooter>
    <oddHeader>&amp;R&amp;G</oddHeader>
  </headerFooter>
  <ignoredErrors>
    <ignoredError sqref="C27"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5"/>
  <sheetViews>
    <sheetView workbookViewId="0">
      <selection sqref="A1:XFD1048576"/>
    </sheetView>
  </sheetViews>
  <sheetFormatPr defaultColWidth="9.33203125" defaultRowHeight="18" x14ac:dyDescent="0.5"/>
  <cols>
    <col min="1" max="1" width="105.33203125" style="48" customWidth="1"/>
    <col min="2" max="16384" width="9.33203125" style="48"/>
  </cols>
  <sheetData>
    <row r="1" spans="1:1" ht="36" x14ac:dyDescent="0.5">
      <c r="A1" s="542" t="s">
        <v>601</v>
      </c>
    </row>
    <row r="2" spans="1:1" x14ac:dyDescent="0.5">
      <c r="A2" s="542"/>
    </row>
    <row r="3" spans="1:1" ht="36" x14ac:dyDescent="0.5">
      <c r="A3" s="542" t="s">
        <v>359</v>
      </c>
    </row>
    <row r="4" spans="1:1" x14ac:dyDescent="0.5">
      <c r="A4" s="542"/>
    </row>
    <row r="5" spans="1:1" ht="54" x14ac:dyDescent="0.5">
      <c r="A5" s="542" t="s">
        <v>360</v>
      </c>
    </row>
  </sheetData>
  <pageMargins left="0.70866141732283472" right="0.70866141732283472" top="0.74803149606299213" bottom="0.74803149606299213" header="0.31496062992125984" footer="0.31496062992125984"/>
  <pageSetup paperSize="9" orientation="portrait" r:id="rId1"/>
  <headerFooter>
    <oddHeader>&amp;CLegal Information&amp;R&amp;G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D50"/>
  <sheetViews>
    <sheetView workbookViewId="0">
      <pane xSplit="1" ySplit="9" topLeftCell="B25" activePane="bottomRight" state="frozen"/>
      <selection activeCell="D13" sqref="D13"/>
      <selection pane="topRight" activeCell="D13" sqref="D13"/>
      <selection pane="bottomLeft" activeCell="D13" sqref="D13"/>
      <selection pane="bottomRight" activeCell="D9" sqref="D9"/>
    </sheetView>
  </sheetViews>
  <sheetFormatPr defaultColWidth="9.33203125" defaultRowHeight="18" x14ac:dyDescent="0.5"/>
  <cols>
    <col min="1" max="1" width="45" style="48" customWidth="1"/>
    <col min="2" max="2" width="27.33203125" style="48" customWidth="1"/>
    <col min="3" max="3" width="44.44140625" style="48" customWidth="1"/>
    <col min="4" max="4" width="27.44140625" style="48" customWidth="1"/>
    <col min="5" max="16384" width="9.33203125" style="48"/>
  </cols>
  <sheetData>
    <row r="2" spans="1:4" x14ac:dyDescent="0.5">
      <c r="A2" s="56" t="s">
        <v>21</v>
      </c>
      <c r="B2" s="567" t="s">
        <v>648</v>
      </c>
    </row>
    <row r="3" spans="1:4" x14ac:dyDescent="0.5">
      <c r="A3" s="56" t="s">
        <v>22</v>
      </c>
      <c r="B3" s="567" t="s">
        <v>649</v>
      </c>
    </row>
    <row r="4" spans="1:4" ht="36" x14ac:dyDescent="0.5">
      <c r="A4" s="58" t="s">
        <v>361</v>
      </c>
      <c r="B4" s="543" t="s">
        <v>647</v>
      </c>
      <c r="C4" s="48" t="s">
        <v>652</v>
      </c>
      <c r="D4" s="48" t="s">
        <v>653</v>
      </c>
    </row>
    <row r="5" spans="1:4" x14ac:dyDescent="0.5">
      <c r="A5" s="56" t="s">
        <v>23</v>
      </c>
      <c r="B5" s="570">
        <v>45201</v>
      </c>
    </row>
    <row r="6" spans="1:4" x14ac:dyDescent="0.5">
      <c r="A6" s="56" t="s">
        <v>24</v>
      </c>
      <c r="B6" s="570">
        <v>45821</v>
      </c>
    </row>
    <row r="7" spans="1:4" x14ac:dyDescent="0.5">
      <c r="A7" s="56" t="s">
        <v>25</v>
      </c>
      <c r="B7" s="565">
        <v>29048</v>
      </c>
      <c r="C7" s="48">
        <v>16086</v>
      </c>
      <c r="D7" s="48">
        <v>12962</v>
      </c>
    </row>
    <row r="8" spans="1:4" x14ac:dyDescent="0.5">
      <c r="A8" s="56" t="s">
        <v>309</v>
      </c>
      <c r="B8" s="566">
        <v>30</v>
      </c>
      <c r="C8" s="511">
        <v>30</v>
      </c>
      <c r="D8" s="502"/>
    </row>
    <row r="9" spans="1:4" x14ac:dyDescent="0.5">
      <c r="A9" s="56" t="s">
        <v>26</v>
      </c>
      <c r="B9" s="544">
        <v>8784382.6600000001</v>
      </c>
      <c r="C9" s="571">
        <v>8784382.6600000001</v>
      </c>
      <c r="D9" s="572" t="s">
        <v>654</v>
      </c>
    </row>
    <row r="10" spans="1:4" x14ac:dyDescent="0.5">
      <c r="A10" s="57"/>
      <c r="B10" s="59"/>
    </row>
    <row r="11" spans="1:4" x14ac:dyDescent="0.5">
      <c r="A11" s="576" t="s">
        <v>89</v>
      </c>
      <c r="B11" s="577"/>
    </row>
    <row r="12" spans="1:4" x14ac:dyDescent="0.5">
      <c r="A12" s="56" t="s">
        <v>304</v>
      </c>
      <c r="B12" s="59">
        <v>199800</v>
      </c>
      <c r="C12" s="48">
        <v>171300</v>
      </c>
      <c r="D12" s="48" t="s">
        <v>603</v>
      </c>
    </row>
    <row r="13" spans="1:4" x14ac:dyDescent="0.5">
      <c r="A13" s="56" t="s">
        <v>90</v>
      </c>
      <c r="B13" s="60">
        <v>0.10781</v>
      </c>
      <c r="C13" s="48">
        <v>28500</v>
      </c>
      <c r="D13" s="48" t="s">
        <v>604</v>
      </c>
    </row>
    <row r="14" spans="1:4" x14ac:dyDescent="0.5">
      <c r="A14" s="56" t="s">
        <v>91</v>
      </c>
      <c r="B14" s="61">
        <f>B12/B13</f>
        <v>1853260.3654577497</v>
      </c>
    </row>
    <row r="15" spans="1:4" x14ac:dyDescent="0.5">
      <c r="A15" s="56" t="s">
        <v>100</v>
      </c>
      <c r="B15" s="61">
        <v>1090.4672240846992</v>
      </c>
    </row>
    <row r="16" spans="1:4" x14ac:dyDescent="0.5">
      <c r="A16" s="57"/>
      <c r="B16" s="57"/>
    </row>
    <row r="17" spans="1:4" x14ac:dyDescent="0.5">
      <c r="A17" s="56" t="s">
        <v>92</v>
      </c>
      <c r="B17" s="59">
        <v>24600</v>
      </c>
      <c r="D17" s="48">
        <v>34826</v>
      </c>
    </row>
    <row r="18" spans="1:4" x14ac:dyDescent="0.5">
      <c r="A18" s="56" t="s">
        <v>93</v>
      </c>
      <c r="B18" s="62">
        <v>2.0493999999999999</v>
      </c>
    </row>
    <row r="19" spans="1:4" x14ac:dyDescent="0.5">
      <c r="A19" s="56" t="s">
        <v>91</v>
      </c>
      <c r="B19" s="61">
        <f>B17/B18</f>
        <v>12003.513223382453</v>
      </c>
    </row>
    <row r="20" spans="1:4" x14ac:dyDescent="0.5">
      <c r="A20" s="56" t="s">
        <v>99</v>
      </c>
      <c r="B20" s="61">
        <f>B19/(B9/100000)</f>
        <v>136.64606481729081</v>
      </c>
    </row>
    <row r="21" spans="1:4" x14ac:dyDescent="0.5">
      <c r="A21" s="57"/>
      <c r="B21" s="57"/>
      <c r="C21" s="545"/>
    </row>
    <row r="22" spans="1:4" x14ac:dyDescent="0.5">
      <c r="A22" s="56" t="s">
        <v>94</v>
      </c>
      <c r="B22" s="59">
        <v>118650</v>
      </c>
      <c r="C22" s="48">
        <v>60390</v>
      </c>
      <c r="D22" s="48" t="s">
        <v>605</v>
      </c>
    </row>
    <row r="23" spans="1:4" x14ac:dyDescent="0.5">
      <c r="A23" s="56" t="s">
        <v>95</v>
      </c>
      <c r="B23" s="63">
        <v>198</v>
      </c>
    </row>
    <row r="24" spans="1:4" x14ac:dyDescent="0.5">
      <c r="A24" s="56" t="s">
        <v>96</v>
      </c>
      <c r="B24" s="61">
        <f>B22/B23</f>
        <v>599.24242424242425</v>
      </c>
    </row>
    <row r="25" spans="1:4" x14ac:dyDescent="0.5">
      <c r="A25" s="56" t="s">
        <v>97</v>
      </c>
      <c r="B25" s="61">
        <v>35954.545454545456</v>
      </c>
    </row>
    <row r="26" spans="1:4" x14ac:dyDescent="0.5">
      <c r="A26" s="56" t="s">
        <v>98</v>
      </c>
      <c r="B26" s="61">
        <f>B25/(B9/100000)</f>
        <v>409.30076530324391</v>
      </c>
    </row>
    <row r="27" spans="1:4" x14ac:dyDescent="0.5">
      <c r="A27" s="64"/>
      <c r="B27" s="65"/>
    </row>
    <row r="28" spans="1:4" x14ac:dyDescent="0.5">
      <c r="A28" s="56" t="s">
        <v>534</v>
      </c>
      <c r="B28" s="66"/>
    </row>
    <row r="29" spans="1:4" x14ac:dyDescent="0.5">
      <c r="A29" s="67"/>
      <c r="B29" s="67"/>
    </row>
    <row r="30" spans="1:4" x14ac:dyDescent="0.5">
      <c r="A30" s="56" t="s">
        <v>535</v>
      </c>
      <c r="B30" s="66"/>
    </row>
    <row r="31" spans="1:4" x14ac:dyDescent="0.5">
      <c r="A31" s="67"/>
      <c r="B31" s="67"/>
    </row>
    <row r="32" spans="1:4" x14ac:dyDescent="0.5">
      <c r="A32" s="56" t="s">
        <v>536</v>
      </c>
      <c r="B32" s="66"/>
    </row>
    <row r="33" spans="1:3" x14ac:dyDescent="0.5">
      <c r="A33" s="67" t="s">
        <v>537</v>
      </c>
      <c r="B33" s="67" t="s">
        <v>538</v>
      </c>
    </row>
    <row r="34" spans="1:3" x14ac:dyDescent="0.5">
      <c r="A34" s="56" t="s">
        <v>539</v>
      </c>
      <c r="B34" s="66"/>
    </row>
    <row r="35" spans="1:3" x14ac:dyDescent="0.5">
      <c r="A35" s="67" t="s">
        <v>537</v>
      </c>
      <c r="B35" s="67" t="s">
        <v>538</v>
      </c>
    </row>
    <row r="37" spans="1:3" x14ac:dyDescent="0.5">
      <c r="A37" s="68" t="s">
        <v>299</v>
      </c>
      <c r="B37" s="68" t="s">
        <v>310</v>
      </c>
      <c r="C37" s="68" t="s">
        <v>295</v>
      </c>
    </row>
    <row r="38" spans="1:3" x14ac:dyDescent="0.5">
      <c r="A38" s="57" t="s">
        <v>606</v>
      </c>
      <c r="B38" s="69">
        <v>43891</v>
      </c>
      <c r="C38" s="57" t="s">
        <v>607</v>
      </c>
    </row>
    <row r="39" spans="1:3" x14ac:dyDescent="0.5">
      <c r="A39" s="57" t="s">
        <v>650</v>
      </c>
      <c r="B39" s="69">
        <v>45267</v>
      </c>
      <c r="C39" s="57" t="s">
        <v>651</v>
      </c>
    </row>
    <row r="40" spans="1:3" x14ac:dyDescent="0.5">
      <c r="A40" s="57"/>
      <c r="B40" s="69"/>
      <c r="C40" s="57"/>
    </row>
    <row r="41" spans="1:3" x14ac:dyDescent="0.5">
      <c r="A41" s="57"/>
      <c r="B41" s="57"/>
      <c r="C41" s="57"/>
    </row>
    <row r="42" spans="1:3" x14ac:dyDescent="0.5">
      <c r="A42" s="57"/>
      <c r="B42" s="57"/>
      <c r="C42" s="57"/>
    </row>
    <row r="43" spans="1:3" x14ac:dyDescent="0.5">
      <c r="A43" s="57"/>
      <c r="B43" s="57"/>
      <c r="C43" s="57"/>
    </row>
    <row r="44" spans="1:3" x14ac:dyDescent="0.5">
      <c r="A44" s="57"/>
      <c r="B44" s="57"/>
      <c r="C44" s="57"/>
    </row>
    <row r="45" spans="1:3" x14ac:dyDescent="0.5">
      <c r="A45" s="57"/>
      <c r="B45" s="57"/>
      <c r="C45" s="57"/>
    </row>
    <row r="46" spans="1:3" x14ac:dyDescent="0.5">
      <c r="A46" s="57"/>
      <c r="B46" s="57"/>
      <c r="C46" s="57"/>
    </row>
    <row r="47" spans="1:3" x14ac:dyDescent="0.5">
      <c r="A47" s="57"/>
      <c r="B47" s="57"/>
      <c r="C47" s="57"/>
    </row>
    <row r="48" spans="1:3" x14ac:dyDescent="0.5">
      <c r="A48" s="57"/>
      <c r="B48" s="57"/>
      <c r="C48" s="57"/>
    </row>
    <row r="49" spans="1:3" x14ac:dyDescent="0.5">
      <c r="A49" s="57"/>
      <c r="B49" s="57"/>
      <c r="C49" s="57"/>
    </row>
    <row r="50" spans="1:3" x14ac:dyDescent="0.5">
      <c r="A50" s="57"/>
      <c r="B50" s="57"/>
      <c r="C50" s="57"/>
    </row>
  </sheetData>
  <mergeCells count="1">
    <mergeCell ref="A11:B11"/>
  </mergeCells>
  <dataValidations count="1">
    <dataValidation type="list" allowBlank="1" showInputMessage="1" showErrorMessage="1" sqref="B28 B30 B32 B34" xr:uid="{00000000-0002-0000-0100-000000000000}">
      <formula1>"TBS, Generator"</formula1>
    </dataValidation>
  </dataValidations>
  <pageMargins left="0.31496062992125984" right="0.11811023622047245" top="0.74803149606299213" bottom="0.74803149606299213" header="0.31496062992125984" footer="0.31496062992125984"/>
  <pageSetup paperSize="9" scale="85" orientation="portrait" r:id="rId1"/>
  <headerFooter>
    <oddHeader>&amp;C&amp;"Gill Sans MT,Bold"&amp;14Waste &amp; Resource Efficiency Tracker&amp;R&amp;G</oddHeader>
    <oddFooter>&amp;L&amp;"Gill Sans MT,Regular"Project Name: XXXXXXXXX
File: 24 Environmental Issues / 01 SWMP&amp;R&amp;"Gill Sans MT,Regular"HMS802  (Aug 20)</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2"/>
  <sheetViews>
    <sheetView workbookViewId="0">
      <selection activeCell="A10" sqref="A1:XFD1048576"/>
    </sheetView>
  </sheetViews>
  <sheetFormatPr defaultColWidth="9.33203125" defaultRowHeight="18" x14ac:dyDescent="0.5"/>
  <cols>
    <col min="1" max="1" width="13.44140625" style="48" customWidth="1"/>
    <col min="2" max="2" width="29.6640625" style="48" customWidth="1"/>
    <col min="3" max="3" width="29.33203125" style="48" customWidth="1"/>
    <col min="4" max="4" width="9.33203125" style="48"/>
    <col min="5" max="5" width="40.6640625" style="48" customWidth="1"/>
    <col min="6" max="16384" width="9.33203125" style="48"/>
  </cols>
  <sheetData>
    <row r="1" spans="1:5" x14ac:dyDescent="0.5">
      <c r="A1" s="70" t="s">
        <v>493</v>
      </c>
      <c r="B1" s="70"/>
      <c r="C1" s="70"/>
      <c r="D1" s="70"/>
      <c r="E1" s="70"/>
    </row>
    <row r="2" spans="1:5" ht="36" x14ac:dyDescent="0.5">
      <c r="A2" s="71" t="s">
        <v>351</v>
      </c>
      <c r="B2" s="580" t="s">
        <v>352</v>
      </c>
      <c r="C2" s="581"/>
      <c r="D2" s="72" t="s">
        <v>349</v>
      </c>
      <c r="E2" s="72" t="s">
        <v>487</v>
      </c>
    </row>
    <row r="3" spans="1:5" ht="15" customHeight="1" x14ac:dyDescent="0.5">
      <c r="A3" s="73">
        <v>1</v>
      </c>
      <c r="B3" s="578" t="s">
        <v>489</v>
      </c>
      <c r="C3" s="579"/>
      <c r="D3" s="73" t="s">
        <v>492</v>
      </c>
      <c r="E3" s="73" t="s">
        <v>488</v>
      </c>
    </row>
    <row r="4" spans="1:5" ht="15" customHeight="1" x14ac:dyDescent="0.5">
      <c r="A4" s="73">
        <v>2</v>
      </c>
      <c r="B4" s="578" t="s">
        <v>490</v>
      </c>
      <c r="C4" s="579"/>
      <c r="D4" s="73" t="s">
        <v>357</v>
      </c>
      <c r="E4" s="73" t="s">
        <v>488</v>
      </c>
    </row>
    <row r="5" spans="1:5" ht="15" customHeight="1" x14ac:dyDescent="0.5">
      <c r="A5" s="73" t="s">
        <v>486</v>
      </c>
      <c r="B5" s="578" t="s">
        <v>491</v>
      </c>
      <c r="C5" s="579"/>
      <c r="D5" s="73" t="s">
        <v>492</v>
      </c>
      <c r="E5" s="73" t="s">
        <v>488</v>
      </c>
    </row>
    <row r="6" spans="1:5" ht="15" customHeight="1" x14ac:dyDescent="0.5">
      <c r="A6" s="74"/>
      <c r="B6" s="75"/>
      <c r="C6" s="75"/>
      <c r="D6" s="74"/>
      <c r="E6" s="74"/>
    </row>
    <row r="7" spans="1:5" x14ac:dyDescent="0.5">
      <c r="A7" s="70" t="s">
        <v>347</v>
      </c>
      <c r="B7" s="70"/>
      <c r="C7" s="70"/>
      <c r="D7" s="70"/>
      <c r="E7" s="70"/>
    </row>
    <row r="8" spans="1:5" s="76" customFormat="1" ht="36" x14ac:dyDescent="0.3">
      <c r="A8" s="71" t="s">
        <v>351</v>
      </c>
      <c r="B8" s="580" t="s">
        <v>352</v>
      </c>
      <c r="C8" s="581"/>
      <c r="D8" s="72" t="s">
        <v>349</v>
      </c>
      <c r="E8" s="72" t="s">
        <v>418</v>
      </c>
    </row>
    <row r="9" spans="1:5" ht="65.25" customHeight="1" x14ac:dyDescent="0.5">
      <c r="A9" s="73">
        <v>1</v>
      </c>
      <c r="B9" s="578" t="s">
        <v>348</v>
      </c>
      <c r="C9" s="579"/>
      <c r="D9" s="73" t="s">
        <v>357</v>
      </c>
      <c r="E9" s="73" t="s">
        <v>419</v>
      </c>
    </row>
    <row r="10" spans="1:5" ht="52.5" customHeight="1" x14ac:dyDescent="0.5">
      <c r="A10" s="73">
        <v>1</v>
      </c>
      <c r="B10" s="578" t="s">
        <v>350</v>
      </c>
      <c r="C10" s="579"/>
      <c r="D10" s="73" t="s">
        <v>357</v>
      </c>
      <c r="E10" s="73" t="s">
        <v>419</v>
      </c>
    </row>
    <row r="11" spans="1:5" ht="80.25" customHeight="1" x14ac:dyDescent="0.5">
      <c r="A11" s="73">
        <v>1</v>
      </c>
      <c r="B11" s="578" t="s">
        <v>353</v>
      </c>
      <c r="C11" s="579"/>
      <c r="D11" s="73"/>
      <c r="E11" s="73"/>
    </row>
    <row r="12" spans="1:5" ht="52.5" customHeight="1" x14ac:dyDescent="0.5">
      <c r="A12" s="73">
        <v>1</v>
      </c>
      <c r="B12" s="578" t="s">
        <v>354</v>
      </c>
      <c r="C12" s="579"/>
      <c r="D12" s="77" t="s">
        <v>356</v>
      </c>
      <c r="E12" s="78" t="s">
        <v>420</v>
      </c>
    </row>
    <row r="13" spans="1:5" ht="44.25" customHeight="1" x14ac:dyDescent="0.5">
      <c r="A13" s="73">
        <v>1</v>
      </c>
      <c r="B13" s="578" t="s">
        <v>355</v>
      </c>
      <c r="C13" s="579"/>
      <c r="D13" s="77" t="s">
        <v>357</v>
      </c>
      <c r="E13" s="78" t="s">
        <v>420</v>
      </c>
    </row>
    <row r="15" spans="1:5" x14ac:dyDescent="0.5">
      <c r="A15" s="70" t="s">
        <v>358</v>
      </c>
      <c r="B15" s="70"/>
      <c r="C15" s="70"/>
      <c r="D15" s="70"/>
      <c r="E15" s="70"/>
    </row>
    <row r="16" spans="1:5" ht="36" x14ac:dyDescent="0.5">
      <c r="A16" s="71" t="s">
        <v>351</v>
      </c>
      <c r="B16" s="79" t="s">
        <v>412</v>
      </c>
      <c r="C16" s="80" t="s">
        <v>413</v>
      </c>
      <c r="D16" s="72" t="s">
        <v>349</v>
      </c>
      <c r="E16" s="72" t="s">
        <v>349</v>
      </c>
    </row>
    <row r="17" spans="1:5" x14ac:dyDescent="0.5">
      <c r="A17" s="81">
        <v>1</v>
      </c>
      <c r="B17" s="81" t="s">
        <v>408</v>
      </c>
      <c r="C17" s="50" t="s">
        <v>266</v>
      </c>
      <c r="D17" s="73" t="s">
        <v>492</v>
      </c>
      <c r="E17" s="73" t="s">
        <v>421</v>
      </c>
    </row>
    <row r="18" spans="1:5" x14ac:dyDescent="0.5">
      <c r="A18" s="81">
        <v>2</v>
      </c>
      <c r="B18" s="81" t="s">
        <v>409</v>
      </c>
      <c r="C18" s="50" t="s">
        <v>268</v>
      </c>
      <c r="D18" s="73" t="s">
        <v>357</v>
      </c>
      <c r="E18" s="73" t="s">
        <v>421</v>
      </c>
    </row>
    <row r="19" spans="1:5" x14ac:dyDescent="0.5">
      <c r="A19" s="81">
        <v>3</v>
      </c>
      <c r="B19" s="81" t="s">
        <v>410</v>
      </c>
      <c r="C19" s="50" t="s">
        <v>270</v>
      </c>
      <c r="D19" s="73" t="s">
        <v>492</v>
      </c>
      <c r="E19" s="73" t="s">
        <v>421</v>
      </c>
    </row>
    <row r="20" spans="1:5" x14ac:dyDescent="0.5">
      <c r="A20" s="81" t="s">
        <v>343</v>
      </c>
      <c r="B20" s="81" t="s">
        <v>411</v>
      </c>
      <c r="C20" s="50" t="s">
        <v>270</v>
      </c>
      <c r="D20" s="73" t="s">
        <v>492</v>
      </c>
      <c r="E20" s="73" t="s">
        <v>421</v>
      </c>
    </row>
    <row r="21" spans="1:5" ht="36" x14ac:dyDescent="0.5">
      <c r="A21" s="82">
        <v>1</v>
      </c>
      <c r="B21" s="83" t="s">
        <v>414</v>
      </c>
      <c r="C21" s="84" t="s">
        <v>415</v>
      </c>
      <c r="D21" s="73" t="s">
        <v>357</v>
      </c>
      <c r="E21" s="73" t="s">
        <v>422</v>
      </c>
    </row>
    <row r="22" spans="1:5" ht="36" x14ac:dyDescent="0.5">
      <c r="A22" s="73" t="s">
        <v>343</v>
      </c>
      <c r="B22" s="83" t="s">
        <v>416</v>
      </c>
      <c r="C22" s="83" t="s">
        <v>417</v>
      </c>
      <c r="D22" s="73" t="s">
        <v>492</v>
      </c>
      <c r="E22" s="73" t="s">
        <v>422</v>
      </c>
    </row>
  </sheetData>
  <mergeCells count="10">
    <mergeCell ref="B2:C2"/>
    <mergeCell ref="B3:C3"/>
    <mergeCell ref="B4:C4"/>
    <mergeCell ref="B5:C5"/>
    <mergeCell ref="B9:C9"/>
    <mergeCell ref="B10:C10"/>
    <mergeCell ref="B11:C11"/>
    <mergeCell ref="B12:C12"/>
    <mergeCell ref="B13:C13"/>
    <mergeCell ref="B8:C8"/>
  </mergeCells>
  <conditionalFormatting sqref="D3:D5 D9:D13 D17:D22">
    <cfRule type="cellIs" dxfId="34" priority="1" operator="equal">
      <formula>"No"</formula>
    </cfRule>
    <cfRule type="cellIs" dxfId="33" priority="2" operator="equal">
      <formula>"Yes"</formula>
    </cfRule>
  </conditionalFormatting>
  <dataValidations count="1">
    <dataValidation type="list" allowBlank="1" showInputMessage="1" showErrorMessage="1" sqref="D3:D5 D9:D13 D17:D22" xr:uid="{00000000-0002-0000-0200-000000000000}">
      <formula1>"Yes, No"</formula1>
    </dataValidation>
  </dataValidations>
  <pageMargins left="0.70866141732283472" right="0.70866141732283472" top="0.74803149606299213" bottom="0.74803149606299213" header="0.31496062992125984" footer="0.31496062992125984"/>
  <pageSetup paperSize="9" scale="75" orientation="landscape" r:id="rId1"/>
  <headerFooter>
    <oddHeader>&amp;C&amp;"Gill Sans MT,Bold"&amp;14BREEAM Credits Targetted&amp;R&amp;G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131AF-29ED-4DA4-B5B8-1A0879EC5169}">
  <dimension ref="A2:S28"/>
  <sheetViews>
    <sheetView workbookViewId="0">
      <selection activeCell="D4" sqref="D4"/>
    </sheetView>
  </sheetViews>
  <sheetFormatPr defaultRowHeight="14.4" x14ac:dyDescent="0.3"/>
  <cols>
    <col min="1" max="1" width="10" bestFit="1" customWidth="1"/>
    <col min="2" max="4" width="9.33203125" customWidth="1"/>
    <col min="5" max="5" width="9.33203125" bestFit="1" customWidth="1"/>
    <col min="6" max="6" width="13.33203125" customWidth="1"/>
    <col min="7" max="7" width="16.6640625" customWidth="1"/>
    <col min="8" max="8" width="12.6640625" customWidth="1"/>
    <col min="9" max="9" width="9.33203125" bestFit="1" customWidth="1"/>
    <col min="10" max="10" width="12.5546875" customWidth="1"/>
    <col min="11" max="11" width="10.44140625" customWidth="1"/>
  </cols>
  <sheetData>
    <row r="2" spans="1:19" ht="101.4" x14ac:dyDescent="0.5">
      <c r="A2" s="552" t="s">
        <v>260</v>
      </c>
      <c r="B2" s="553" t="s">
        <v>522</v>
      </c>
      <c r="C2" s="553" t="s">
        <v>523</v>
      </c>
      <c r="D2" s="553" t="s">
        <v>524</v>
      </c>
      <c r="E2" s="553" t="s">
        <v>525</v>
      </c>
      <c r="F2" s="553" t="s">
        <v>526</v>
      </c>
      <c r="G2" s="553" t="s">
        <v>527</v>
      </c>
      <c r="H2" s="553" t="s">
        <v>528</v>
      </c>
      <c r="I2" s="553" t="s">
        <v>529</v>
      </c>
      <c r="J2" s="553" t="s">
        <v>530</v>
      </c>
      <c r="K2" s="553" t="s">
        <v>531</v>
      </c>
      <c r="L2" s="48"/>
      <c r="M2" s="556" t="s">
        <v>638</v>
      </c>
      <c r="N2" s="557" t="s">
        <v>639</v>
      </c>
      <c r="O2" s="557" t="s">
        <v>640</v>
      </c>
      <c r="P2" s="88"/>
      <c r="Q2" s="557" t="s">
        <v>641</v>
      </c>
      <c r="R2" s="557" t="s">
        <v>642</v>
      </c>
      <c r="S2" s="557" t="s">
        <v>643</v>
      </c>
    </row>
    <row r="3" spans="1:19" ht="18" x14ac:dyDescent="0.5">
      <c r="A3" s="554">
        <v>45200</v>
      </c>
      <c r="B3" s="48"/>
      <c r="C3" s="511">
        <v>45</v>
      </c>
      <c r="D3" s="48">
        <f t="array" ref="D3:D7">TRANSPOSE('6. Waste Info'!D47:AS47)</f>
        <v>0</v>
      </c>
      <c r="E3" s="48">
        <f t="array" ref="E3:E7">TRANSPOSE('1. Usage Info'!I41:AX41)</f>
        <v>0</v>
      </c>
      <c r="F3" s="555" t="e">
        <f t="array" ref="F3:F7">TRANSPOSE('1. Usage Info'!I75:AX75)</f>
        <v>#DIV/0!</v>
      </c>
      <c r="G3" s="555" t="e">
        <f t="array" ref="G3:G7">TRANSPOSE('1. Usage Info'!I65:AX65)</f>
        <v>#DIV/0!</v>
      </c>
      <c r="H3" s="555" t="e">
        <f t="array" ref="H3:H7">TRANSPOSE('1. Usage Info'!I85:AX85)</f>
        <v>#DIV/0!</v>
      </c>
      <c r="I3" s="555">
        <f t="array" ref="I3:I7">TRANSPOSE('6. Waste Info'!D49:AS49)</f>
        <v>0</v>
      </c>
      <c r="J3" s="555">
        <f t="array" ref="J3:J7">TRANSPOSE('1. Usage Info'!I86:AX86)</f>
        <v>0</v>
      </c>
      <c r="K3" s="555" t="e">
        <f t="array" ref="K3:K7">TRANSPOSE('1. Usage Info'!I44:AX44)</f>
        <v>#DIV/0!</v>
      </c>
      <c r="L3" s="48"/>
      <c r="M3" s="88">
        <f t="array" ref="M3:M10">TRANSPOSE('1. Usage Info'!I16:BA16)</f>
        <v>0</v>
      </c>
      <c r="N3" s="88">
        <f t="array" ref="N3:N10">TRANSPOSE('6. Waste Info'!D45:AU45)</f>
        <v>0</v>
      </c>
      <c r="O3" s="88"/>
      <c r="P3" s="88"/>
      <c r="Q3" s="149" t="e">
        <f t="shared" ref="Q3:Q8" si="0">M3/O3</f>
        <v>#DIV/0!</v>
      </c>
      <c r="R3" s="149" t="e">
        <f t="shared" ref="R3:R8" si="1">E3/N3</f>
        <v>#DIV/0!</v>
      </c>
      <c r="S3" s="149" t="e">
        <f t="shared" ref="S3:S8" si="2">N3/O3</f>
        <v>#DIV/0!</v>
      </c>
    </row>
    <row r="4" spans="1:19" ht="18" x14ac:dyDescent="0.5">
      <c r="A4" s="554">
        <f t="shared" ref="A4:A25" si="3">A3+31</f>
        <v>45231</v>
      </c>
      <c r="B4" s="48"/>
      <c r="C4" s="48"/>
      <c r="D4" s="48">
        <v>30.244500000000002</v>
      </c>
      <c r="E4" s="48">
        <v>0</v>
      </c>
      <c r="F4" s="555" t="e">
        <v>#DIV/0!</v>
      </c>
      <c r="G4" s="555" t="e">
        <v>#DIV/0!</v>
      </c>
      <c r="H4" s="555" t="e">
        <v>#DIV/0!</v>
      </c>
      <c r="I4" s="555">
        <v>0</v>
      </c>
      <c r="J4" s="555">
        <v>0</v>
      </c>
      <c r="K4" s="555" t="e">
        <v>#DIV/0!</v>
      </c>
      <c r="L4" s="48"/>
      <c r="M4" s="88">
        <v>0</v>
      </c>
      <c r="N4" s="88">
        <v>30.55</v>
      </c>
      <c r="O4" s="88"/>
      <c r="P4" s="88"/>
      <c r="Q4" s="149" t="e">
        <f t="shared" si="0"/>
        <v>#DIV/0!</v>
      </c>
      <c r="R4" s="149">
        <f t="shared" si="1"/>
        <v>0</v>
      </c>
      <c r="S4" s="149" t="e">
        <f t="shared" si="2"/>
        <v>#DIV/0!</v>
      </c>
    </row>
    <row r="5" spans="1:19" ht="18" x14ac:dyDescent="0.5">
      <c r="A5" s="554">
        <f t="shared" si="3"/>
        <v>45262</v>
      </c>
      <c r="B5" s="48"/>
      <c r="C5" s="48"/>
      <c r="D5" s="48">
        <v>75.611249999999998</v>
      </c>
      <c r="E5" s="48">
        <v>0</v>
      </c>
      <c r="F5" s="555" t="e">
        <v>#DIV/0!</v>
      </c>
      <c r="G5" s="555" t="e">
        <v>#DIV/0!</v>
      </c>
      <c r="H5" s="555" t="e">
        <v>#DIV/0!</v>
      </c>
      <c r="I5" s="555">
        <v>0</v>
      </c>
      <c r="J5" s="555">
        <v>0</v>
      </c>
      <c r="K5" s="555" t="e">
        <v>#DIV/0!</v>
      </c>
      <c r="L5" s="48"/>
      <c r="M5" s="88">
        <v>0</v>
      </c>
      <c r="N5" s="88">
        <v>76.375</v>
      </c>
      <c r="O5" s="88"/>
      <c r="P5" s="88"/>
      <c r="Q5" s="149" t="e">
        <f t="shared" si="0"/>
        <v>#DIV/0!</v>
      </c>
      <c r="R5" s="149">
        <f t="shared" si="1"/>
        <v>0</v>
      </c>
      <c r="S5" s="149" t="e">
        <f t="shared" si="2"/>
        <v>#DIV/0!</v>
      </c>
    </row>
    <row r="6" spans="1:19" ht="18" x14ac:dyDescent="0.5">
      <c r="A6" s="554">
        <f t="shared" si="3"/>
        <v>45293</v>
      </c>
      <c r="B6" s="48"/>
      <c r="C6" s="48"/>
      <c r="D6" s="48">
        <v>30.244500000000002</v>
      </c>
      <c r="E6" s="48">
        <v>0</v>
      </c>
      <c r="F6" s="555" t="e">
        <v>#DIV/0!</v>
      </c>
      <c r="G6" s="555" t="e">
        <v>#DIV/0!</v>
      </c>
      <c r="H6" s="555" t="e">
        <v>#DIV/0!</v>
      </c>
      <c r="I6" s="555">
        <v>0</v>
      </c>
      <c r="J6" s="555">
        <v>0</v>
      </c>
      <c r="K6" s="555" t="e">
        <v>#DIV/0!</v>
      </c>
      <c r="L6" s="48"/>
      <c r="M6" s="88">
        <v>0</v>
      </c>
      <c r="N6" s="88">
        <v>30.55</v>
      </c>
      <c r="O6" s="88"/>
      <c r="P6" s="88"/>
      <c r="Q6" s="149" t="e">
        <f t="shared" si="0"/>
        <v>#DIV/0!</v>
      </c>
      <c r="R6" s="149">
        <f t="shared" si="1"/>
        <v>0</v>
      </c>
      <c r="S6" s="149" t="e">
        <f t="shared" si="2"/>
        <v>#DIV/0!</v>
      </c>
    </row>
    <row r="7" spans="1:19" ht="18" x14ac:dyDescent="0.5">
      <c r="A7" s="554">
        <f t="shared" si="3"/>
        <v>45324</v>
      </c>
      <c r="B7" s="48"/>
      <c r="C7" s="48"/>
      <c r="D7" s="48">
        <v>114.92910000000001</v>
      </c>
      <c r="E7" s="48">
        <v>0</v>
      </c>
      <c r="F7" s="555" t="e">
        <v>#DIV/0!</v>
      </c>
      <c r="G7" s="555" t="e">
        <v>#DIV/0!</v>
      </c>
      <c r="H7" s="555" t="e">
        <v>#DIV/0!</v>
      </c>
      <c r="I7" s="555">
        <v>0</v>
      </c>
      <c r="J7" s="555">
        <v>0</v>
      </c>
      <c r="K7" s="555" t="e">
        <v>#DIV/0!</v>
      </c>
      <c r="L7" s="48"/>
      <c r="M7" s="88">
        <v>0</v>
      </c>
      <c r="N7" s="88">
        <v>116.09</v>
      </c>
      <c r="O7" s="88"/>
      <c r="P7" s="88"/>
      <c r="Q7" s="88"/>
      <c r="R7" s="88"/>
      <c r="S7" s="88"/>
    </row>
    <row r="8" spans="1:19" ht="18" x14ac:dyDescent="0.5">
      <c r="A8" s="554">
        <f t="shared" si="3"/>
        <v>45355</v>
      </c>
      <c r="B8" s="48"/>
      <c r="C8" s="48"/>
      <c r="D8" s="48"/>
      <c r="E8" s="48"/>
      <c r="F8" s="48"/>
      <c r="G8" s="48"/>
      <c r="H8" s="48"/>
      <c r="I8" s="48"/>
      <c r="J8" s="48"/>
      <c r="K8" s="48"/>
      <c r="L8" s="48"/>
      <c r="M8" s="88">
        <v>0</v>
      </c>
      <c r="N8" s="88">
        <v>42.77</v>
      </c>
      <c r="O8" s="88"/>
      <c r="P8" s="88"/>
      <c r="Q8" s="88" t="e">
        <f t="shared" si="0"/>
        <v>#DIV/0!</v>
      </c>
      <c r="R8" s="88">
        <f t="shared" si="1"/>
        <v>0</v>
      </c>
      <c r="S8" s="88" t="e">
        <f t="shared" si="2"/>
        <v>#DIV/0!</v>
      </c>
    </row>
    <row r="9" spans="1:19" ht="18" x14ac:dyDescent="0.5">
      <c r="A9" s="554">
        <f t="shared" si="3"/>
        <v>45386</v>
      </c>
      <c r="B9" s="48"/>
      <c r="C9" s="48"/>
      <c r="D9" s="48"/>
      <c r="E9" s="48"/>
      <c r="F9" s="48"/>
      <c r="G9" s="48"/>
      <c r="H9" s="48"/>
      <c r="I9" s="48"/>
      <c r="J9" s="48"/>
      <c r="K9" s="48"/>
      <c r="L9" s="48"/>
      <c r="M9" s="88">
        <v>0</v>
      </c>
      <c r="N9" s="88">
        <v>128.31</v>
      </c>
      <c r="O9" s="88"/>
      <c r="P9" s="88"/>
      <c r="Q9" s="88"/>
      <c r="R9" s="88"/>
      <c r="S9" s="88"/>
    </row>
    <row r="10" spans="1:19" ht="18" x14ac:dyDescent="0.5">
      <c r="A10" s="554">
        <f t="shared" si="3"/>
        <v>45417</v>
      </c>
      <c r="B10" s="48"/>
      <c r="C10" s="48"/>
      <c r="D10" s="48"/>
      <c r="E10" s="48"/>
      <c r="F10" s="48"/>
      <c r="G10" s="48"/>
      <c r="H10" s="48"/>
      <c r="I10" s="48"/>
      <c r="J10" s="48"/>
      <c r="K10" s="48"/>
      <c r="L10" s="48"/>
      <c r="M10" s="88">
        <v>0</v>
      </c>
      <c r="N10" s="88">
        <v>73.320000000000007</v>
      </c>
      <c r="O10" s="88"/>
      <c r="P10" s="88"/>
      <c r="Q10" s="88"/>
      <c r="R10" s="88"/>
      <c r="S10" s="88"/>
    </row>
    <row r="11" spans="1:19" ht="18" x14ac:dyDescent="0.5">
      <c r="A11" s="554">
        <f t="shared" si="3"/>
        <v>45448</v>
      </c>
    </row>
    <row r="12" spans="1:19" ht="18" x14ac:dyDescent="0.5">
      <c r="A12" s="554">
        <f t="shared" si="3"/>
        <v>45479</v>
      </c>
    </row>
    <row r="13" spans="1:19" ht="18" x14ac:dyDescent="0.5">
      <c r="A13" s="554">
        <f t="shared" si="3"/>
        <v>45510</v>
      </c>
    </row>
    <row r="14" spans="1:19" ht="18" x14ac:dyDescent="0.5">
      <c r="A14" s="554">
        <f t="shared" si="3"/>
        <v>45541</v>
      </c>
    </row>
    <row r="15" spans="1:19" ht="18" x14ac:dyDescent="0.5">
      <c r="A15" s="554">
        <f t="shared" si="3"/>
        <v>45572</v>
      </c>
    </row>
    <row r="16" spans="1:19" ht="18" x14ac:dyDescent="0.5">
      <c r="A16" s="554">
        <f t="shared" si="3"/>
        <v>45603</v>
      </c>
    </row>
    <row r="17" spans="1:1" ht="18" x14ac:dyDescent="0.5">
      <c r="A17" s="554">
        <f t="shared" si="3"/>
        <v>45634</v>
      </c>
    </row>
    <row r="18" spans="1:1" ht="18" x14ac:dyDescent="0.5">
      <c r="A18" s="554">
        <f t="shared" si="3"/>
        <v>45665</v>
      </c>
    </row>
    <row r="19" spans="1:1" ht="18" x14ac:dyDescent="0.5">
      <c r="A19" s="554">
        <f t="shared" si="3"/>
        <v>45696</v>
      </c>
    </row>
    <row r="20" spans="1:1" ht="18" x14ac:dyDescent="0.5">
      <c r="A20" s="554">
        <f t="shared" si="3"/>
        <v>45727</v>
      </c>
    </row>
    <row r="21" spans="1:1" ht="18" x14ac:dyDescent="0.5">
      <c r="A21" s="554">
        <f t="shared" si="3"/>
        <v>45758</v>
      </c>
    </row>
    <row r="22" spans="1:1" ht="18" x14ac:dyDescent="0.5">
      <c r="A22" s="554">
        <f t="shared" si="3"/>
        <v>45789</v>
      </c>
    </row>
    <row r="23" spans="1:1" ht="18" x14ac:dyDescent="0.5">
      <c r="A23" s="554">
        <f t="shared" si="3"/>
        <v>45820</v>
      </c>
    </row>
    <row r="24" spans="1:1" ht="18" x14ac:dyDescent="0.5">
      <c r="A24" s="554">
        <f t="shared" si="3"/>
        <v>45851</v>
      </c>
    </row>
    <row r="25" spans="1:1" ht="18" x14ac:dyDescent="0.5">
      <c r="A25" s="554">
        <f t="shared" si="3"/>
        <v>45882</v>
      </c>
    </row>
    <row r="26" spans="1:1" x14ac:dyDescent="0.3">
      <c r="A26" s="564"/>
    </row>
    <row r="27" spans="1:1" x14ac:dyDescent="0.3">
      <c r="A27" s="564"/>
    </row>
    <row r="28" spans="1:1" x14ac:dyDescent="0.3">
      <c r="A28" s="56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7"/>
  <sheetViews>
    <sheetView topLeftCell="A4" workbookViewId="0">
      <selection activeCell="E7" sqref="E7:E8"/>
    </sheetView>
  </sheetViews>
  <sheetFormatPr defaultRowHeight="14.4" x14ac:dyDescent="0.3"/>
  <cols>
    <col min="1" max="1" width="25.5546875" customWidth="1"/>
    <col min="2" max="2" width="19.33203125" customWidth="1"/>
    <col min="3" max="3" width="9.6640625" bestFit="1" customWidth="1"/>
    <col min="8" max="8" width="32.33203125" customWidth="1"/>
    <col min="16" max="16" width="20" customWidth="1"/>
    <col min="17" max="17" width="13.33203125" customWidth="1"/>
  </cols>
  <sheetData>
    <row r="1" spans="1:20" x14ac:dyDescent="0.3">
      <c r="A1" s="1"/>
      <c r="B1" s="1"/>
      <c r="C1" s="2"/>
      <c r="D1" s="2"/>
      <c r="E1" s="1"/>
      <c r="F1" s="1"/>
      <c r="G1" s="1"/>
      <c r="H1" s="1"/>
      <c r="I1" s="1"/>
      <c r="J1" s="2"/>
      <c r="K1" s="2"/>
      <c r="L1" s="1"/>
      <c r="P1" s="1"/>
      <c r="Q1" s="1"/>
      <c r="R1" s="2"/>
      <c r="S1" s="2"/>
      <c r="T1" s="1"/>
    </row>
    <row r="2" spans="1:20" x14ac:dyDescent="0.3">
      <c r="A2" s="1"/>
      <c r="B2" s="1"/>
      <c r="C2" s="2"/>
      <c r="D2" s="2"/>
      <c r="E2" s="1"/>
      <c r="F2" s="1"/>
      <c r="G2" s="1"/>
      <c r="H2" s="1"/>
      <c r="I2" s="1"/>
      <c r="J2" s="2"/>
      <c r="K2" s="2"/>
      <c r="L2" s="1"/>
      <c r="M2" s="1"/>
      <c r="P2" s="1"/>
      <c r="Q2" s="1"/>
      <c r="R2" s="2"/>
      <c r="S2" s="2"/>
      <c r="T2" s="1"/>
    </row>
    <row r="3" spans="1:20" ht="19.8" x14ac:dyDescent="0.3">
      <c r="A3" s="3" t="s">
        <v>36</v>
      </c>
      <c r="B3" s="1"/>
      <c r="C3" s="2"/>
      <c r="D3" s="2"/>
      <c r="E3" s="1"/>
      <c r="F3" s="1"/>
      <c r="G3" s="1"/>
      <c r="H3" s="28" t="s">
        <v>433</v>
      </c>
      <c r="I3" s="29"/>
      <c r="J3" s="29"/>
      <c r="K3" s="29"/>
      <c r="M3" s="29"/>
      <c r="P3" s="3" t="s">
        <v>433</v>
      </c>
      <c r="Q3" s="29"/>
      <c r="R3" s="29"/>
      <c r="S3" s="29"/>
      <c r="T3" s="1"/>
    </row>
    <row r="4" spans="1:20" ht="15" thickBot="1" x14ac:dyDescent="0.35">
      <c r="A4" s="1"/>
      <c r="B4" s="1"/>
      <c r="C4" s="2"/>
      <c r="D4" s="2"/>
      <c r="E4" s="1"/>
      <c r="F4" s="1"/>
      <c r="G4" s="1"/>
      <c r="H4" s="29"/>
      <c r="I4" s="29"/>
      <c r="J4" s="29"/>
      <c r="K4" s="29"/>
      <c r="L4" s="29"/>
      <c r="M4" s="29"/>
      <c r="P4" s="29"/>
      <c r="Q4" s="29"/>
      <c r="R4" s="29"/>
      <c r="S4" s="29"/>
      <c r="T4" s="29"/>
    </row>
    <row r="5" spans="1:20" ht="39" thickTop="1" thickBot="1" x14ac:dyDescent="0.35">
      <c r="A5" s="4" t="s">
        <v>37</v>
      </c>
      <c r="B5" s="4" t="s">
        <v>38</v>
      </c>
      <c r="C5" s="4" t="s">
        <v>39</v>
      </c>
      <c r="D5" s="4" t="s">
        <v>40</v>
      </c>
      <c r="E5" s="4" t="s">
        <v>41</v>
      </c>
      <c r="F5" s="4" t="s">
        <v>42</v>
      </c>
      <c r="G5" s="1"/>
      <c r="H5" s="4" t="s">
        <v>434</v>
      </c>
      <c r="I5" s="4" t="s">
        <v>435</v>
      </c>
      <c r="J5" s="4" t="s">
        <v>39</v>
      </c>
      <c r="K5" s="4" t="s">
        <v>40</v>
      </c>
      <c r="L5" s="4"/>
      <c r="M5" s="4" t="s">
        <v>42</v>
      </c>
      <c r="P5" s="4" t="s">
        <v>446</v>
      </c>
      <c r="Q5" s="4" t="s">
        <v>435</v>
      </c>
      <c r="R5" s="4" t="s">
        <v>39</v>
      </c>
      <c r="S5" s="4" t="s">
        <v>40</v>
      </c>
      <c r="T5" s="4" t="s">
        <v>42</v>
      </c>
    </row>
    <row r="6" spans="1:20" x14ac:dyDescent="0.3">
      <c r="A6" s="5" t="s">
        <v>43</v>
      </c>
      <c r="B6" s="6">
        <v>716846</v>
      </c>
      <c r="C6" s="6">
        <v>0.49425999999999998</v>
      </c>
      <c r="D6" s="6" t="s">
        <v>3</v>
      </c>
      <c r="E6" s="6">
        <f>B6*C6</f>
        <v>354308.30395999999</v>
      </c>
      <c r="F6" s="17">
        <f>IF(E6=0,"",E6)</f>
        <v>354308.30395999999</v>
      </c>
      <c r="G6" s="1"/>
      <c r="H6" s="589" t="s">
        <v>436</v>
      </c>
      <c r="I6" s="6">
        <v>25</v>
      </c>
      <c r="J6" s="6">
        <v>0.16061</v>
      </c>
      <c r="K6" s="6" t="s">
        <v>437</v>
      </c>
      <c r="L6" s="595">
        <f>IF(I7="",I6*J6,I7*J7)</f>
        <v>4.01525</v>
      </c>
      <c r="M6" s="596">
        <f>IF(L6=0,"",L6)</f>
        <v>4.01525</v>
      </c>
      <c r="P6" s="35" t="s">
        <v>447</v>
      </c>
      <c r="Q6" s="36"/>
      <c r="R6" s="36">
        <v>0.24857000000000001</v>
      </c>
      <c r="S6" s="36" t="s">
        <v>448</v>
      </c>
      <c r="T6" s="36" t="str">
        <f>IF(U6=0,"",U6)</f>
        <v/>
      </c>
    </row>
    <row r="7" spans="1:20" x14ac:dyDescent="0.3">
      <c r="A7" s="582" t="s">
        <v>44</v>
      </c>
      <c r="B7" s="7"/>
      <c r="C7" s="18">
        <v>0.18497300300000002</v>
      </c>
      <c r="D7" s="7" t="s">
        <v>3</v>
      </c>
      <c r="E7" s="584">
        <f>IF(B7="",B8*C8,B7*C7)</f>
        <v>0</v>
      </c>
      <c r="F7" s="584" t="str">
        <f>IF(E7=0,"",E7)</f>
        <v/>
      </c>
      <c r="G7" s="1"/>
      <c r="H7" s="589"/>
      <c r="I7" s="30"/>
      <c r="J7" s="7">
        <v>0.25847673999999998</v>
      </c>
      <c r="K7" s="7" t="s">
        <v>438</v>
      </c>
      <c r="L7" s="591"/>
      <c r="M7" s="593"/>
      <c r="P7" s="37" t="s">
        <v>449</v>
      </c>
      <c r="Q7" s="38"/>
      <c r="R7" s="38">
        <v>0.10155</v>
      </c>
      <c r="S7" s="38" t="s">
        <v>450</v>
      </c>
      <c r="T7" s="38" t="str">
        <f>IF(U7=0,"",U7)</f>
        <v/>
      </c>
    </row>
    <row r="8" spans="1:20" x14ac:dyDescent="0.3">
      <c r="A8" s="589"/>
      <c r="B8" s="6"/>
      <c r="C8" s="19">
        <v>5.4210238379484448</v>
      </c>
      <c r="D8" s="6" t="s">
        <v>45</v>
      </c>
      <c r="E8" s="591"/>
      <c r="F8" s="591"/>
      <c r="G8" s="1"/>
      <c r="H8" s="588" t="s">
        <v>439</v>
      </c>
      <c r="I8" s="31"/>
      <c r="J8" s="6">
        <v>0.20088</v>
      </c>
      <c r="K8" s="6" t="s">
        <v>437</v>
      </c>
      <c r="L8" s="595">
        <f>IF(I9="",I8*J8,I9*J9)</f>
        <v>0</v>
      </c>
      <c r="M8" s="590" t="str">
        <f>IF(L8=0,"",L8)</f>
        <v/>
      </c>
      <c r="P8" s="35" t="s">
        <v>451</v>
      </c>
      <c r="Q8" s="36"/>
      <c r="R8" s="36">
        <v>2.9319999999999999E-2</v>
      </c>
      <c r="S8" s="36" t="s">
        <v>450</v>
      </c>
      <c r="T8" s="36" t="str">
        <f>IF(U8=0,"",U8)</f>
        <v/>
      </c>
    </row>
    <row r="9" spans="1:20" x14ac:dyDescent="0.3">
      <c r="A9" s="582" t="s">
        <v>35</v>
      </c>
      <c r="B9" s="7"/>
      <c r="C9" s="21">
        <v>0.21450759999999999</v>
      </c>
      <c r="D9" s="7" t="s">
        <v>3</v>
      </c>
      <c r="E9" s="584">
        <f>IF(AND(B10="",B11=""),B9*C9,IF(AND(B9="",B11=""),B10*C10,IF(AND(B9="",B10=""),B11*C11,0)))</f>
        <v>0</v>
      </c>
      <c r="F9" s="592" t="str">
        <f>IF(E9=0,"",E9)</f>
        <v/>
      </c>
      <c r="G9" s="1"/>
      <c r="H9" s="601"/>
      <c r="I9" s="32"/>
      <c r="J9" s="7">
        <v>0.323285023</v>
      </c>
      <c r="K9" s="7" t="s">
        <v>438</v>
      </c>
      <c r="L9" s="591"/>
      <c r="M9" s="591"/>
      <c r="P9" s="37" t="s">
        <v>452</v>
      </c>
      <c r="Q9" s="38"/>
      <c r="R9" s="38">
        <v>1.2120000000000001E-2</v>
      </c>
      <c r="S9" s="38" t="s">
        <v>450</v>
      </c>
      <c r="T9" s="38" t="str">
        <f t="shared" ref="T9:T16" si="0">IF(U9=0,"",U9)</f>
        <v/>
      </c>
    </row>
    <row r="10" spans="1:20" x14ac:dyDescent="0.3">
      <c r="A10" s="588"/>
      <c r="B10" s="6"/>
      <c r="C10" s="22">
        <v>6.2865974718543631</v>
      </c>
      <c r="D10" s="6" t="s">
        <v>45</v>
      </c>
      <c r="E10" s="590"/>
      <c r="F10" s="594"/>
      <c r="G10" s="1"/>
      <c r="H10" s="589" t="s">
        <v>440</v>
      </c>
      <c r="I10" s="33"/>
      <c r="J10" s="6">
        <v>0.29014000000000001</v>
      </c>
      <c r="K10" s="6" t="s">
        <v>437</v>
      </c>
      <c r="L10" s="595">
        <f>IF(I11="",I10*J10,I11*J11)</f>
        <v>0</v>
      </c>
      <c r="M10" s="597" t="str">
        <f>IF(L10=0,"",L10)</f>
        <v/>
      </c>
      <c r="P10" s="35" t="s">
        <v>453</v>
      </c>
      <c r="Q10" s="36"/>
      <c r="R10" s="36">
        <v>4.7379999999999999E-2</v>
      </c>
      <c r="S10" s="36" t="s">
        <v>450</v>
      </c>
      <c r="T10" s="36" t="str">
        <f t="shared" si="0"/>
        <v/>
      </c>
    </row>
    <row r="11" spans="1:20" x14ac:dyDescent="0.3">
      <c r="A11" s="589"/>
      <c r="B11" s="7"/>
      <c r="C11" s="19">
        <v>1.502252438</v>
      </c>
      <c r="D11" s="7" t="s">
        <v>46</v>
      </c>
      <c r="E11" s="591"/>
      <c r="F11" s="593"/>
      <c r="G11" s="1"/>
      <c r="H11" s="589"/>
      <c r="I11" s="30"/>
      <c r="J11" s="7">
        <v>0.46693506800000001</v>
      </c>
      <c r="K11" s="7" t="s">
        <v>438</v>
      </c>
      <c r="L11" s="591"/>
      <c r="M11" s="593"/>
      <c r="P11" s="37" t="s">
        <v>454</v>
      </c>
      <c r="Q11" s="38"/>
      <c r="R11" s="38">
        <v>6.1679999999999999E-2</v>
      </c>
      <c r="S11" s="38" t="s">
        <v>450</v>
      </c>
      <c r="T11" s="38" t="str">
        <f t="shared" si="0"/>
        <v/>
      </c>
    </row>
    <row r="12" spans="1:20" x14ac:dyDescent="0.3">
      <c r="A12" s="582" t="s">
        <v>47</v>
      </c>
      <c r="B12" s="6"/>
      <c r="C12" s="23">
        <v>3423.151339</v>
      </c>
      <c r="D12" s="6" t="s">
        <v>48</v>
      </c>
      <c r="E12" s="584">
        <f>IF(AND(B13="",B14=""),B12*C12,IF(AND(B12="",B14=""),B13*C13,IF(AND(B12="",B13=""),B14*C14,0)))</f>
        <v>0</v>
      </c>
      <c r="F12" s="584" t="str">
        <f>IF(E12=0,"",E12)</f>
        <v/>
      </c>
      <c r="G12" s="1"/>
      <c r="H12" s="589" t="s">
        <v>441</v>
      </c>
      <c r="I12" s="33"/>
      <c r="J12" s="6">
        <v>0.19388</v>
      </c>
      <c r="K12" s="6" t="s">
        <v>437</v>
      </c>
      <c r="L12" s="595">
        <f>IF(I13="",I12*J12,I13*J13)</f>
        <v>0</v>
      </c>
      <c r="M12" s="590" t="str">
        <f>IF(L12=0,"",L12)</f>
        <v/>
      </c>
      <c r="P12" s="35" t="s">
        <v>455</v>
      </c>
      <c r="Q12" s="36"/>
      <c r="R12" s="36">
        <v>6.3119999999999996E-2</v>
      </c>
      <c r="S12" s="36" t="s">
        <v>450</v>
      </c>
      <c r="T12" s="36" t="str">
        <f t="shared" si="0"/>
        <v/>
      </c>
    </row>
    <row r="13" spans="1:20" x14ac:dyDescent="0.3">
      <c r="A13" s="588"/>
      <c r="B13" s="7"/>
      <c r="C13" s="21">
        <v>0.27212283900000001</v>
      </c>
      <c r="D13" s="7" t="s">
        <v>3</v>
      </c>
      <c r="E13" s="590"/>
      <c r="F13" s="590"/>
      <c r="G13" s="1"/>
      <c r="H13" s="589"/>
      <c r="I13" s="30"/>
      <c r="J13" s="7">
        <v>0.31201961500000003</v>
      </c>
      <c r="K13" s="7" t="s">
        <v>438</v>
      </c>
      <c r="L13" s="591"/>
      <c r="M13" s="591"/>
      <c r="P13" s="37" t="s">
        <v>456</v>
      </c>
      <c r="Q13" s="38"/>
      <c r="R13" s="38">
        <v>0.11115999999999999</v>
      </c>
      <c r="S13" s="38" t="s">
        <v>450</v>
      </c>
      <c r="T13" s="38" t="str">
        <f t="shared" si="0"/>
        <v/>
      </c>
    </row>
    <row r="14" spans="1:20" x14ac:dyDescent="0.3">
      <c r="A14" s="589"/>
      <c r="B14" s="6"/>
      <c r="C14" s="22">
        <v>2.9257703749999999</v>
      </c>
      <c r="D14" s="6" t="s">
        <v>46</v>
      </c>
      <c r="E14" s="591"/>
      <c r="F14" s="591"/>
      <c r="G14" s="1"/>
      <c r="H14" s="589" t="s">
        <v>442</v>
      </c>
      <c r="I14" s="33"/>
      <c r="J14" s="6">
        <v>0.14701</v>
      </c>
      <c r="K14" s="6" t="s">
        <v>437</v>
      </c>
      <c r="L14" s="595">
        <f>IF(I15="",I14*J14,I15*J15)</f>
        <v>0</v>
      </c>
      <c r="M14" s="597" t="str">
        <f>IF(L14=0,"",L14)</f>
        <v/>
      </c>
      <c r="P14" s="35" t="s">
        <v>457</v>
      </c>
      <c r="Q14" s="36"/>
      <c r="R14" s="36">
        <v>8.7900000000000006E-2</v>
      </c>
      <c r="S14" s="36" t="s">
        <v>450</v>
      </c>
      <c r="T14" s="36" t="str">
        <f t="shared" si="0"/>
        <v/>
      </c>
    </row>
    <row r="15" spans="1:20" ht="15" thickBot="1" x14ac:dyDescent="0.35">
      <c r="A15" s="582" t="s">
        <v>49</v>
      </c>
      <c r="B15" s="7"/>
      <c r="C15" s="24">
        <v>3242.6828829999999</v>
      </c>
      <c r="D15" s="7" t="s">
        <v>48</v>
      </c>
      <c r="E15" s="584">
        <f>IF(B16="",B15*C15,B16*C16)</f>
        <v>0</v>
      </c>
      <c r="F15" s="592" t="str">
        <f>IF(E15=0,"",E15)</f>
        <v/>
      </c>
      <c r="G15" s="1"/>
      <c r="H15" s="589"/>
      <c r="I15" s="30"/>
      <c r="J15" s="7">
        <v>0.23658966099999998</v>
      </c>
      <c r="K15" s="7" t="s">
        <v>438</v>
      </c>
      <c r="L15" s="591"/>
      <c r="M15" s="593"/>
      <c r="P15" s="37" t="s">
        <v>458</v>
      </c>
      <c r="Q15" s="38"/>
      <c r="R15" s="38">
        <v>0.15504000000000001</v>
      </c>
      <c r="S15" s="38" t="s">
        <v>450</v>
      </c>
      <c r="T15" s="38" t="str">
        <f t="shared" si="0"/>
        <v/>
      </c>
    </row>
    <row r="16" spans="1:20" ht="15" x14ac:dyDescent="0.3">
      <c r="A16" s="589"/>
      <c r="B16" s="6"/>
      <c r="C16" s="18">
        <v>0.269499404</v>
      </c>
      <c r="D16" s="6" t="s">
        <v>3</v>
      </c>
      <c r="E16" s="591"/>
      <c r="F16" s="593"/>
      <c r="G16" s="1"/>
      <c r="H16" s="582" t="s">
        <v>443</v>
      </c>
      <c r="I16" s="33"/>
      <c r="J16" s="6">
        <v>0.1772</v>
      </c>
      <c r="K16" s="6" t="s">
        <v>437</v>
      </c>
      <c r="L16" s="595">
        <f>IF(I17="",I16*J16,I17*J17)</f>
        <v>0</v>
      </c>
      <c r="M16" s="590" t="str">
        <f>IF(L16=0,"",L16)</f>
        <v/>
      </c>
      <c r="P16" s="586" t="s">
        <v>54</v>
      </c>
      <c r="Q16" s="586"/>
      <c r="R16" s="586"/>
      <c r="S16" s="586"/>
      <c r="T16" s="34" t="str">
        <f t="shared" si="0"/>
        <v/>
      </c>
    </row>
    <row r="17" spans="1:17" x14ac:dyDescent="0.3">
      <c r="A17" s="582" t="s">
        <v>50</v>
      </c>
      <c r="B17" s="7"/>
      <c r="C17" s="24">
        <v>3164.8501889999998</v>
      </c>
      <c r="D17" s="7" t="s">
        <v>48</v>
      </c>
      <c r="E17" s="584">
        <f>IF(B18="",B17*C17,B18*C18)</f>
        <v>0</v>
      </c>
      <c r="F17" s="584" t="str">
        <f>IF(E17=0,"",E17)</f>
        <v/>
      </c>
      <c r="G17" s="1"/>
      <c r="H17" s="589"/>
      <c r="I17" s="30"/>
      <c r="J17" s="7">
        <v>0.28517575699999997</v>
      </c>
      <c r="K17" s="7" t="s">
        <v>438</v>
      </c>
      <c r="L17" s="591"/>
      <c r="M17" s="591"/>
    </row>
    <row r="18" spans="1:17" ht="28.8" x14ac:dyDescent="0.3">
      <c r="A18" s="589"/>
      <c r="B18" s="6"/>
      <c r="C18" s="18">
        <v>0.24667451500000001</v>
      </c>
      <c r="D18" s="6" t="s">
        <v>3</v>
      </c>
      <c r="E18" s="591"/>
      <c r="F18" s="591"/>
      <c r="G18" s="1"/>
      <c r="H18" s="582" t="s">
        <v>444</v>
      </c>
      <c r="I18" s="33"/>
      <c r="J18" s="6">
        <v>0.23049</v>
      </c>
      <c r="K18" s="6" t="s">
        <v>437</v>
      </c>
      <c r="L18" s="595">
        <f>IF(I19="",I18*J18,I19*J19)</f>
        <v>0</v>
      </c>
      <c r="M18" s="592" t="str">
        <f>IF(L18=0,"",L18)</f>
        <v/>
      </c>
      <c r="P18" s="40" t="s">
        <v>459</v>
      </c>
      <c r="Q18" s="41" t="s">
        <v>460</v>
      </c>
    </row>
    <row r="19" spans="1:17" ht="28.8" x14ac:dyDescent="0.3">
      <c r="A19" s="582" t="s">
        <v>13</v>
      </c>
      <c r="B19" s="7"/>
      <c r="C19" s="25">
        <v>3117.3999999999996</v>
      </c>
      <c r="D19" s="7" t="s">
        <v>48</v>
      </c>
      <c r="E19" s="584">
        <f>IF(AND(B20="",B21=""),B19*C19,IF(AND(B19="",B21=""),B20*C20,IF(AND(B19="",B20=""),B21*C21,0)))</f>
        <v>0</v>
      </c>
      <c r="F19" s="592" t="str">
        <f>IF(E19=0,"",E19)</f>
        <v/>
      </c>
      <c r="G19" s="1"/>
      <c r="H19" s="589"/>
      <c r="I19" s="30"/>
      <c r="J19" s="7">
        <v>0.37093769900000001</v>
      </c>
      <c r="K19" s="7" t="s">
        <v>438</v>
      </c>
      <c r="L19" s="591"/>
      <c r="M19" s="593"/>
      <c r="P19" s="42" t="s">
        <v>461</v>
      </c>
      <c r="Q19" s="43" t="s">
        <v>462</v>
      </c>
    </row>
    <row r="20" spans="1:17" ht="28.8" x14ac:dyDescent="0.3">
      <c r="A20" s="588"/>
      <c r="B20" s="6"/>
      <c r="C20" s="22">
        <v>0.24615000000000001</v>
      </c>
      <c r="D20" s="6" t="s">
        <v>3</v>
      </c>
      <c r="E20" s="590"/>
      <c r="F20" s="594"/>
      <c r="G20" s="1"/>
      <c r="H20" s="588" t="s">
        <v>445</v>
      </c>
      <c r="I20" s="33"/>
      <c r="J20" s="6">
        <v>0.18546000000000001</v>
      </c>
      <c r="K20" s="6" t="s">
        <v>437</v>
      </c>
      <c r="L20" s="595">
        <f>IF(I21="",I20*J20,I21*J21)</f>
        <v>0</v>
      </c>
      <c r="M20" s="590" t="str">
        <f>IF(L20=0,"",L20)</f>
        <v/>
      </c>
      <c r="P20" s="42" t="s">
        <v>463</v>
      </c>
      <c r="Q20" s="43" t="s">
        <v>464</v>
      </c>
    </row>
    <row r="21" spans="1:17" ht="15" thickBot="1" x14ac:dyDescent="0.35">
      <c r="A21" s="589"/>
      <c r="B21" s="7"/>
      <c r="C21" s="26">
        <v>2.6023999999999998</v>
      </c>
      <c r="D21" s="7" t="s">
        <v>46</v>
      </c>
      <c r="E21" s="591"/>
      <c r="F21" s="593"/>
      <c r="G21" s="1"/>
      <c r="H21" s="589"/>
      <c r="I21" s="30"/>
      <c r="J21" s="7">
        <v>0.29846893800000002</v>
      </c>
      <c r="K21" s="7" t="s">
        <v>438</v>
      </c>
      <c r="L21" s="600"/>
      <c r="M21" s="591"/>
      <c r="P21" s="42" t="s">
        <v>465</v>
      </c>
      <c r="Q21" s="43" t="s">
        <v>466</v>
      </c>
    </row>
    <row r="22" spans="1:17" ht="15" x14ac:dyDescent="0.3">
      <c r="A22" s="582" t="s">
        <v>51</v>
      </c>
      <c r="B22" s="6"/>
      <c r="C22" s="27">
        <v>2985.7</v>
      </c>
      <c r="D22" s="6" t="s">
        <v>48</v>
      </c>
      <c r="E22" s="584">
        <f>IF(AND(B23="",B24=""),B22*C22,IF(AND(B22="",B24=""),B23*C23,IF(AND(B22="",B23=""),B24*C24,0)))</f>
        <v>0</v>
      </c>
      <c r="F22" s="584" t="str">
        <f>IF(E22=0,"",E22)</f>
        <v/>
      </c>
      <c r="G22" s="1"/>
      <c r="H22" s="586" t="s">
        <v>54</v>
      </c>
      <c r="I22" s="586"/>
      <c r="J22" s="586"/>
      <c r="K22" s="586"/>
      <c r="L22" s="34">
        <f>SUM(L6:L21)</f>
        <v>4.01525</v>
      </c>
      <c r="M22" s="11">
        <f>IF(L22=0,"",L22)</f>
        <v>4.01525</v>
      </c>
      <c r="P22" s="42" t="s">
        <v>441</v>
      </c>
      <c r="Q22" s="43" t="s">
        <v>467</v>
      </c>
    </row>
    <row r="23" spans="1:17" ht="29.4" thickBot="1" x14ac:dyDescent="0.35">
      <c r="A23" s="588"/>
      <c r="B23" s="7"/>
      <c r="C23" s="19">
        <v>0.23277</v>
      </c>
      <c r="D23" s="7" t="s">
        <v>3</v>
      </c>
      <c r="E23" s="590"/>
      <c r="F23" s="590"/>
      <c r="G23" s="1"/>
      <c r="P23" s="42" t="s">
        <v>468</v>
      </c>
      <c r="Q23" s="43" t="s">
        <v>469</v>
      </c>
    </row>
    <row r="24" spans="1:17" x14ac:dyDescent="0.3">
      <c r="A24" s="589"/>
      <c r="B24" s="6"/>
      <c r="C24" s="20">
        <v>2.1913999999999998</v>
      </c>
      <c r="D24" s="6" t="s">
        <v>46</v>
      </c>
      <c r="E24" s="591"/>
      <c r="F24" s="591"/>
      <c r="G24" s="1"/>
      <c r="H24" s="589" t="s">
        <v>480</v>
      </c>
      <c r="I24" s="6">
        <v>25</v>
      </c>
      <c r="J24" s="6">
        <v>2.68</v>
      </c>
      <c r="K24" s="6" t="s">
        <v>437</v>
      </c>
      <c r="L24" s="595">
        <f>IF(I25="",I24*J24,I25*J25)</f>
        <v>67</v>
      </c>
      <c r="M24" s="596">
        <f>IF(L24=0,"",L24)</f>
        <v>67</v>
      </c>
      <c r="P24" s="42" t="s">
        <v>465</v>
      </c>
      <c r="Q24" s="43" t="s">
        <v>470</v>
      </c>
    </row>
    <row r="25" spans="1:17" x14ac:dyDescent="0.3">
      <c r="A25" s="582" t="s">
        <v>52</v>
      </c>
      <c r="B25" s="7"/>
      <c r="C25" s="24">
        <v>2356.621772</v>
      </c>
      <c r="D25" s="7" t="s">
        <v>48</v>
      </c>
      <c r="E25" s="584">
        <f>IF(B25="",B26*C26,B25*C25)</f>
        <v>0</v>
      </c>
      <c r="F25" s="592" t="str">
        <f>IF(E25=0,"",E25)</f>
        <v/>
      </c>
      <c r="G25" s="1"/>
      <c r="H25" s="589"/>
      <c r="I25" s="30"/>
      <c r="J25" s="7">
        <f>J24*J28</f>
        <v>4.3121200000000002</v>
      </c>
      <c r="K25" s="7" t="s">
        <v>438</v>
      </c>
      <c r="L25" s="591"/>
      <c r="M25" s="593"/>
      <c r="P25" s="42" t="s">
        <v>445</v>
      </c>
      <c r="Q25" s="43" t="s">
        <v>469</v>
      </c>
    </row>
    <row r="26" spans="1:17" ht="43.2" x14ac:dyDescent="0.3">
      <c r="A26" s="589"/>
      <c r="B26" s="6"/>
      <c r="C26" s="18">
        <v>0.315905361</v>
      </c>
      <c r="D26" s="6" t="s">
        <v>3</v>
      </c>
      <c r="E26" s="591"/>
      <c r="F26" s="593"/>
      <c r="G26" s="1"/>
      <c r="H26" s="39"/>
      <c r="I26" s="39"/>
      <c r="P26" s="42" t="s">
        <v>471</v>
      </c>
      <c r="Q26" s="43" t="s">
        <v>472</v>
      </c>
    </row>
    <row r="27" spans="1:17" ht="28.8" x14ac:dyDescent="0.3">
      <c r="A27" s="582" t="s">
        <v>53</v>
      </c>
      <c r="B27" s="8"/>
      <c r="C27" s="26">
        <v>55.90323497</v>
      </c>
      <c r="D27" s="8" t="s">
        <v>48</v>
      </c>
      <c r="E27" s="584">
        <f>IF(B27="",B28*C28,B27*C27)</f>
        <v>0</v>
      </c>
      <c r="F27" s="584" t="str">
        <f>IF(E27=0,"",E27)</f>
        <v/>
      </c>
      <c r="G27" s="1"/>
      <c r="H27" s="598" t="s">
        <v>482</v>
      </c>
      <c r="I27" s="44"/>
      <c r="J27" s="45"/>
      <c r="P27" s="42" t="s">
        <v>473</v>
      </c>
      <c r="Q27" s="43" t="s">
        <v>474</v>
      </c>
    </row>
    <row r="28" spans="1:17" ht="29.4" thickBot="1" x14ac:dyDescent="0.35">
      <c r="A28" s="583"/>
      <c r="B28" s="9"/>
      <c r="C28" s="18">
        <v>1.1838332E-2</v>
      </c>
      <c r="D28" s="9" t="s">
        <v>3</v>
      </c>
      <c r="E28" s="585"/>
      <c r="F28" s="585"/>
      <c r="G28" s="1"/>
      <c r="H28" s="599"/>
      <c r="I28" s="46"/>
      <c r="J28" s="47">
        <v>1.609</v>
      </c>
      <c r="P28" s="42" t="s">
        <v>475</v>
      </c>
      <c r="Q28" s="43" t="s">
        <v>476</v>
      </c>
    </row>
    <row r="29" spans="1:17" ht="15.6" x14ac:dyDescent="0.3">
      <c r="A29" s="586" t="s">
        <v>54</v>
      </c>
      <c r="B29" s="586"/>
      <c r="C29" s="586"/>
      <c r="D29" s="586"/>
      <c r="E29" s="10">
        <f>SUM(E6:E28)</f>
        <v>354308.30395999999</v>
      </c>
      <c r="F29" s="11">
        <f>IF(E29=0,"",E29)</f>
        <v>354308.30395999999</v>
      </c>
      <c r="G29" s="1"/>
      <c r="H29" s="39"/>
      <c r="I29" s="39"/>
      <c r="P29" s="42" t="s">
        <v>477</v>
      </c>
      <c r="Q29" s="43">
        <v>0.11</v>
      </c>
    </row>
    <row r="30" spans="1:17" ht="28.8" x14ac:dyDescent="0.3">
      <c r="A30" s="12"/>
      <c r="B30" s="12"/>
      <c r="C30" s="12"/>
      <c r="D30" s="12"/>
      <c r="E30" s="13"/>
      <c r="F30" s="14"/>
      <c r="G30" s="1"/>
      <c r="H30" s="39"/>
      <c r="I30" s="39"/>
      <c r="P30" s="42" t="s">
        <v>478</v>
      </c>
      <c r="Q30" s="43" t="s">
        <v>479</v>
      </c>
    </row>
    <row r="31" spans="1:17" ht="15.6" x14ac:dyDescent="0.3">
      <c r="A31" s="587"/>
      <c r="B31" s="587"/>
      <c r="C31" s="587"/>
      <c r="D31" s="587"/>
      <c r="E31" s="587"/>
      <c r="F31" s="587"/>
      <c r="G31" s="1"/>
      <c r="H31" s="39"/>
      <c r="I31" s="39"/>
    </row>
    <row r="32" spans="1:17" ht="15.6" x14ac:dyDescent="0.3">
      <c r="A32" s="1"/>
      <c r="B32" s="1"/>
      <c r="C32" s="1"/>
      <c r="D32" s="1"/>
      <c r="E32" s="1"/>
      <c r="F32" s="1"/>
      <c r="G32" s="1"/>
      <c r="H32" s="39"/>
      <c r="I32" s="39"/>
    </row>
    <row r="33" spans="1:9" ht="15.6" x14ac:dyDescent="0.3">
      <c r="A33" s="1"/>
      <c r="B33" s="1"/>
      <c r="C33" s="1"/>
      <c r="D33" s="1"/>
      <c r="E33" s="1"/>
      <c r="F33" s="1"/>
      <c r="G33" s="1"/>
      <c r="H33" s="39"/>
      <c r="I33" s="39"/>
    </row>
    <row r="34" spans="1:9" ht="15.6" x14ac:dyDescent="0.3">
      <c r="A34" s="1"/>
      <c r="B34" s="1"/>
      <c r="C34" s="1"/>
      <c r="D34" s="1"/>
      <c r="E34" s="1"/>
      <c r="F34" s="1"/>
      <c r="G34" s="1"/>
      <c r="H34" s="39"/>
      <c r="I34" s="39"/>
    </row>
    <row r="35" spans="1:9" ht="15.6" x14ac:dyDescent="0.3">
      <c r="A35" t="s">
        <v>432</v>
      </c>
      <c r="H35" s="39"/>
      <c r="I35" s="39"/>
    </row>
    <row r="36" spans="1:9" ht="15.6" x14ac:dyDescent="0.3">
      <c r="H36" s="39"/>
      <c r="I36" s="39"/>
    </row>
    <row r="37" spans="1:9" ht="15.6" x14ac:dyDescent="0.3">
      <c r="H37" s="39"/>
      <c r="I37" s="39"/>
    </row>
  </sheetData>
  <protectedRanges>
    <protectedRange sqref="B6:B28" name="Range1_1"/>
    <protectedRange sqref="I6:I21 I24:I25" name="Range1_7"/>
    <protectedRange sqref="Q6:Q15" name="Range1_8"/>
  </protectedRanges>
  <mergeCells count="59">
    <mergeCell ref="H16:H17"/>
    <mergeCell ref="H6:H7"/>
    <mergeCell ref="H8:H9"/>
    <mergeCell ref="H10:H11"/>
    <mergeCell ref="H12:H13"/>
    <mergeCell ref="H14:H15"/>
    <mergeCell ref="H22:K22"/>
    <mergeCell ref="H27:H28"/>
    <mergeCell ref="H24:H25"/>
    <mergeCell ref="L24:L25"/>
    <mergeCell ref="H18:H19"/>
    <mergeCell ref="H20:H21"/>
    <mergeCell ref="L20:L21"/>
    <mergeCell ref="M20:M21"/>
    <mergeCell ref="M24:M25"/>
    <mergeCell ref="L18:L19"/>
    <mergeCell ref="M18:M19"/>
    <mergeCell ref="L16:L17"/>
    <mergeCell ref="M16:M17"/>
    <mergeCell ref="L12:L13"/>
    <mergeCell ref="M12:M13"/>
    <mergeCell ref="L14:L15"/>
    <mergeCell ref="M14:M15"/>
    <mergeCell ref="P16:S16"/>
    <mergeCell ref="L6:L7"/>
    <mergeCell ref="M6:M7"/>
    <mergeCell ref="L8:L9"/>
    <mergeCell ref="M8:M9"/>
    <mergeCell ref="L10:L11"/>
    <mergeCell ref="M10:M11"/>
    <mergeCell ref="A7:A8"/>
    <mergeCell ref="E7:E8"/>
    <mergeCell ref="F7:F8"/>
    <mergeCell ref="A9:A11"/>
    <mergeCell ref="E9:E11"/>
    <mergeCell ref="F9:F11"/>
    <mergeCell ref="A12:A14"/>
    <mergeCell ref="E12:E14"/>
    <mergeCell ref="F12:F14"/>
    <mergeCell ref="A15:A16"/>
    <mergeCell ref="E15:E16"/>
    <mergeCell ref="F15:F16"/>
    <mergeCell ref="A17:A18"/>
    <mergeCell ref="E17:E18"/>
    <mergeCell ref="F17:F18"/>
    <mergeCell ref="A19:A21"/>
    <mergeCell ref="E19:E21"/>
    <mergeCell ref="F19:F21"/>
    <mergeCell ref="A22:A24"/>
    <mergeCell ref="E22:E24"/>
    <mergeCell ref="F22:F24"/>
    <mergeCell ref="A25:A26"/>
    <mergeCell ref="E25:E26"/>
    <mergeCell ref="F25:F26"/>
    <mergeCell ref="A27:A28"/>
    <mergeCell ref="E27:E28"/>
    <mergeCell ref="F27:F28"/>
    <mergeCell ref="A29:D29"/>
    <mergeCell ref="A31:F31"/>
  </mergeCells>
  <conditionalFormatting sqref="D6">
    <cfRule type="expression" dxfId="32" priority="7" stopIfTrue="1">
      <formula>B$4&gt;0</formula>
    </cfRule>
  </conditionalFormatting>
  <conditionalFormatting sqref="D7:D28">
    <cfRule type="expression" dxfId="31" priority="5" stopIfTrue="1">
      <formula>$C7&gt;0</formula>
    </cfRule>
  </conditionalFormatting>
  <conditionalFormatting sqref="D29:D30">
    <cfRule type="expression" dxfId="30" priority="6" stopIfTrue="1">
      <formula>#REF!&gt;0</formula>
    </cfRule>
  </conditionalFormatting>
  <conditionalFormatting sqref="K6:K21">
    <cfRule type="expression" dxfId="29" priority="3" stopIfTrue="1">
      <formula>$C6&gt;0</formula>
    </cfRule>
  </conditionalFormatting>
  <conditionalFormatting sqref="K22">
    <cfRule type="expression" dxfId="28" priority="4" stopIfTrue="1">
      <formula>#REF!&gt;0</formula>
    </cfRule>
  </conditionalFormatting>
  <conditionalFormatting sqref="K24:K25">
    <cfRule type="expression" dxfId="27" priority="1" stopIfTrue="1">
      <formula>$C24&gt;0</formula>
    </cfRule>
  </conditionalFormatting>
  <conditionalFormatting sqref="S6">
    <cfRule type="expression" dxfId="26" priority="2" stopIfTrue="1">
      <formula>$C6&gt;0</formula>
    </cfRule>
  </conditionalFormatting>
  <dataValidations count="9">
    <dataValidation type="custom" showInputMessage="1" showErrorMessage="1" errorTitle="Input error" error="Enter one value only per fuel type" sqref="B27 B25 B7" xr:uid="{00000000-0002-0000-0500-000000000000}">
      <formula1>IF(B8="",TRUE,FALSE)</formula1>
    </dataValidation>
    <dataValidation type="custom" showInputMessage="1" showErrorMessage="1" errorTitle="Input error" error="Enter one value only per fuel type" sqref="B28 B16 B26 B8" xr:uid="{00000000-0002-0000-0500-000001000000}">
      <formula1>IF(B7="",TRUE,FALSE)</formula1>
    </dataValidation>
    <dataValidation type="custom" showInputMessage="1" showErrorMessage="1" errorTitle="Input error" error="Enter one value only per fuel type" sqref="B22 B19 B12 B9" xr:uid="{00000000-0002-0000-0500-000002000000}">
      <formula1>IF(AND(B10="",B11=""),TRUE,FALSE)</formula1>
    </dataValidation>
    <dataValidation type="custom" showInputMessage="1" showErrorMessage="1" errorTitle="Input error" error="Enter one value only per fuel type" sqref="B23 B20 B13 B10" xr:uid="{00000000-0002-0000-0500-000003000000}">
      <formula1>IF(AND(B9="",B11=""),TRUE,FALSE)</formula1>
    </dataValidation>
    <dataValidation type="custom" showInputMessage="1" showErrorMessage="1" errorTitle="Input error" error="Enter one value only per fuel type" sqref="B24 B21 B14 B11" xr:uid="{00000000-0002-0000-0500-000004000000}">
      <formula1>IF(AND(B9="",B10=""),TRUE,FALSE)</formula1>
    </dataValidation>
    <dataValidation type="custom" allowBlank="1" showInputMessage="1" showErrorMessage="1" errorTitle="Input error" error="Enter one value only per fuel type" sqref="B17 B15" xr:uid="{00000000-0002-0000-0500-000005000000}">
      <formula1>IF(B16="",TRUE,FALSE)</formula1>
    </dataValidation>
    <dataValidation allowBlank="1" showInputMessage="1" showErrorMessage="1" errorTitle="Input error" error="Enter one value only per fuel type" sqref="B18" xr:uid="{00000000-0002-0000-0500-000006000000}"/>
    <dataValidation type="custom" showInputMessage="1" showErrorMessage="1" errorTitle="Input error" error="Enter one distance value per vehicle type" sqref="I9 I11 I13 I15 I17 I19 I7 I21 I25" xr:uid="{00000000-0002-0000-0500-000007000000}">
      <formula1>IF(I6="",TRUE,FALSE)</formula1>
    </dataValidation>
    <dataValidation type="custom" showInputMessage="1" showErrorMessage="1" errorTitle="Input error" error="Enter one distance value per vehicle type" sqref="I6 I8 I10 I12 I14 I16 I18 I20 I24" xr:uid="{00000000-0002-0000-0500-000008000000}">
      <formula1>IF(I7="",TRUE,FALSE)</formula1>
    </dataValidation>
  </dataValidations>
  <pageMargins left="0.70866141732283472" right="0.70866141732283472" top="0.74803149606299213" bottom="0.74803149606299213" header="0.31496062992125984" footer="0.31496062992125984"/>
  <pageSetup paperSize="9" orientation="portrait" r:id="rId1"/>
  <headerFooter>
    <oddHeader>&amp;R&amp;G</oddHeader>
  </headerFooter>
  <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92"/>
  <sheetViews>
    <sheetView tabSelected="1" zoomScaleNormal="100" workbookViewId="0">
      <pane xSplit="3" ySplit="5" topLeftCell="Z6" activePane="bottomRight" state="frozen"/>
      <selection activeCell="D13" sqref="D13"/>
      <selection pane="topRight" activeCell="D13" sqref="D13"/>
      <selection pane="bottomLeft" activeCell="D13" sqref="D13"/>
      <selection pane="bottomRight" activeCell="AG36" sqref="AG36"/>
    </sheetView>
  </sheetViews>
  <sheetFormatPr defaultColWidth="21.5546875" defaultRowHeight="16.8" x14ac:dyDescent="0.45"/>
  <cols>
    <col min="1" max="1" width="28.6640625" style="88" customWidth="1"/>
    <col min="2" max="2" width="21.5546875" style="88"/>
    <col min="3" max="3" width="23.33203125" style="88" bestFit="1" customWidth="1"/>
    <col min="4" max="10" width="10.6640625" style="88" customWidth="1"/>
    <col min="11" max="12" width="11.33203125" style="88" bestFit="1" customWidth="1"/>
    <col min="13" max="13" width="12.33203125" style="88" bestFit="1" customWidth="1"/>
    <col min="14" max="14" width="13.6640625" style="88" bestFit="1" customWidth="1"/>
    <col min="15" max="15" width="10.6640625" style="88" customWidth="1"/>
    <col min="16" max="16" width="12" style="88" bestFit="1" customWidth="1"/>
    <col min="17" max="46" width="10.6640625" style="88" customWidth="1"/>
    <col min="47" max="47" width="11.33203125" style="88" bestFit="1" customWidth="1"/>
    <col min="48" max="52" width="10.6640625" style="88" customWidth="1"/>
    <col min="53" max="16384" width="21.5546875" style="88"/>
  </cols>
  <sheetData>
    <row r="1" spans="1:52" ht="17.399999999999999" thickBot="1" x14ac:dyDescent="0.5">
      <c r="A1" s="85"/>
      <c r="B1" s="85"/>
      <c r="C1" s="85"/>
      <c r="D1" s="568">
        <v>45202</v>
      </c>
      <c r="E1" s="86">
        <v>43952</v>
      </c>
      <c r="F1" s="87">
        <v>43983</v>
      </c>
      <c r="G1" s="86">
        <v>44013</v>
      </c>
      <c r="H1" s="86">
        <v>44044</v>
      </c>
      <c r="I1" s="86">
        <f>DATE(YEAR('Project Info'!B5),MONTH('Project Info'!B5),DAY(1))</f>
        <v>45200</v>
      </c>
      <c r="J1" s="87">
        <f t="shared" ref="J1" si="0">DATE(YEAR(I1),MONTH(I1)+1,DAY(I1))</f>
        <v>45231</v>
      </c>
      <c r="K1" s="87">
        <f t="shared" ref="K1" si="1">DATE(YEAR(J1),MONTH(J1)+1,DAY(J1))</f>
        <v>45261</v>
      </c>
      <c r="L1" s="87">
        <f t="shared" ref="L1" si="2">DATE(YEAR(K1),MONTH(K1)+1,DAY(K1))</f>
        <v>45292</v>
      </c>
      <c r="M1" s="87">
        <f t="shared" ref="M1" si="3">DATE(YEAR(L1),MONTH(L1)+1,DAY(L1))</f>
        <v>45323</v>
      </c>
      <c r="N1" s="87">
        <f t="shared" ref="N1" si="4">DATE(YEAR(M1),MONTH(M1)+1,DAY(M1))</f>
        <v>45352</v>
      </c>
      <c r="O1" s="87">
        <f t="shared" ref="O1" si="5">DATE(YEAR(N1),MONTH(N1)+1,DAY(N1))</f>
        <v>45383</v>
      </c>
      <c r="P1" s="87">
        <f t="shared" ref="P1" si="6">DATE(YEAR(O1),MONTH(O1)+1,DAY(O1))</f>
        <v>45413</v>
      </c>
      <c r="Q1" s="87">
        <f t="shared" ref="Q1" si="7">DATE(YEAR(P1),MONTH(P1)+1,DAY(P1))</f>
        <v>45444</v>
      </c>
      <c r="R1" s="87">
        <f t="shared" ref="R1" si="8">DATE(YEAR(Q1),MONTH(Q1)+1,DAY(Q1))</f>
        <v>45474</v>
      </c>
      <c r="S1" s="87">
        <f t="shared" ref="S1" si="9">DATE(YEAR(R1),MONTH(R1)+1,DAY(R1))</f>
        <v>45505</v>
      </c>
      <c r="T1" s="87">
        <f t="shared" ref="T1" si="10">DATE(YEAR(S1),MONTH(S1)+1,DAY(S1))</f>
        <v>45536</v>
      </c>
      <c r="U1" s="87">
        <f t="shared" ref="U1" si="11">DATE(YEAR(T1),MONTH(T1)+1,DAY(T1))</f>
        <v>45566</v>
      </c>
      <c r="V1" s="87">
        <f t="shared" ref="V1" si="12">DATE(YEAR(U1),MONTH(U1)+1,DAY(U1))</f>
        <v>45597</v>
      </c>
      <c r="W1" s="87">
        <f t="shared" ref="W1" si="13">DATE(YEAR(V1),MONTH(V1)+1,DAY(V1))</f>
        <v>45627</v>
      </c>
      <c r="X1" s="87">
        <f t="shared" ref="X1" si="14">DATE(YEAR(W1),MONTH(W1)+1,DAY(W1))</f>
        <v>45658</v>
      </c>
      <c r="Y1" s="87">
        <f t="shared" ref="Y1" si="15">DATE(YEAR(X1),MONTH(X1)+1,DAY(X1))</f>
        <v>45689</v>
      </c>
      <c r="Z1" s="87">
        <f t="shared" ref="Z1" si="16">DATE(YEAR(Y1),MONTH(Y1)+1,DAY(Y1))</f>
        <v>45717</v>
      </c>
      <c r="AA1" s="87">
        <f t="shared" ref="AA1" si="17">DATE(YEAR(Z1),MONTH(Z1)+1,DAY(Z1))</f>
        <v>45748</v>
      </c>
      <c r="AB1" s="87">
        <f t="shared" ref="AB1" si="18">DATE(YEAR(AA1),MONTH(AA1)+1,DAY(AA1))</f>
        <v>45778</v>
      </c>
      <c r="AC1" s="87">
        <f t="shared" ref="AC1" si="19">DATE(YEAR(AB1),MONTH(AB1)+1,DAY(AB1))</f>
        <v>45809</v>
      </c>
      <c r="AD1" s="87">
        <f t="shared" ref="AD1" si="20">DATE(YEAR(AC1),MONTH(AC1)+1,DAY(AC1))</f>
        <v>45839</v>
      </c>
      <c r="AE1" s="87">
        <f t="shared" ref="AE1" si="21">DATE(YEAR(AD1),MONTH(AD1)+1,DAY(AD1))</f>
        <v>45870</v>
      </c>
      <c r="AF1" s="87">
        <f t="shared" ref="AF1" si="22">DATE(YEAR(AE1),MONTH(AE1)+1,DAY(AE1))</f>
        <v>45901</v>
      </c>
      <c r="AG1" s="87">
        <f t="shared" ref="AG1" si="23">DATE(YEAR(AF1),MONTH(AF1)+1,DAY(AF1))</f>
        <v>45931</v>
      </c>
      <c r="AH1" s="87">
        <f t="shared" ref="AH1" si="24">DATE(YEAR(AG1),MONTH(AG1)+1,DAY(AG1))</f>
        <v>45962</v>
      </c>
      <c r="AI1" s="87">
        <f t="shared" ref="AI1" si="25">DATE(YEAR(AH1),MONTH(AH1)+1,DAY(AH1))</f>
        <v>45992</v>
      </c>
      <c r="AJ1" s="87">
        <f t="shared" ref="AJ1" si="26">DATE(YEAR(AI1),MONTH(AI1)+1,DAY(AI1))</f>
        <v>46023</v>
      </c>
      <c r="AK1" s="87">
        <f t="shared" ref="AK1" si="27">DATE(YEAR(AJ1),MONTH(AJ1)+1,DAY(AJ1))</f>
        <v>46054</v>
      </c>
      <c r="AL1" s="87">
        <f t="shared" ref="AL1" si="28">DATE(YEAR(AK1),MONTH(AK1)+1,DAY(AK1))</f>
        <v>46082</v>
      </c>
      <c r="AM1" s="87">
        <f t="shared" ref="AM1" si="29">DATE(YEAR(AL1),MONTH(AL1)+1,DAY(AL1))</f>
        <v>46113</v>
      </c>
      <c r="AN1" s="87">
        <f t="shared" ref="AN1" si="30">DATE(YEAR(AM1),MONTH(AM1)+1,DAY(AM1))</f>
        <v>46143</v>
      </c>
      <c r="AO1" s="87">
        <f t="shared" ref="AO1" si="31">DATE(YEAR(AN1),MONTH(AN1)+1,DAY(AN1))</f>
        <v>46174</v>
      </c>
      <c r="AP1" s="87">
        <f t="shared" ref="AP1" si="32">DATE(YEAR(AO1),MONTH(AO1)+1,DAY(AO1))</f>
        <v>46204</v>
      </c>
      <c r="AQ1" s="87">
        <f t="shared" ref="AQ1" si="33">DATE(YEAR(AP1),MONTH(AP1)+1,DAY(AP1))</f>
        <v>46235</v>
      </c>
      <c r="AR1" s="87">
        <f t="shared" ref="AR1" si="34">DATE(YEAR(AQ1),MONTH(AQ1)+1,DAY(AQ1))</f>
        <v>46266</v>
      </c>
      <c r="AS1" s="87">
        <f t="shared" ref="AS1" si="35">DATE(YEAR(AR1),MONTH(AR1)+1,DAY(AR1))</f>
        <v>46296</v>
      </c>
      <c r="AT1" s="87">
        <f t="shared" ref="AT1" si="36">DATE(YEAR(AS1),MONTH(AS1)+1,DAY(AS1))</f>
        <v>46327</v>
      </c>
      <c r="AU1" s="87">
        <f t="shared" ref="AU1" si="37">DATE(YEAR(AT1),MONTH(AT1)+1,DAY(AT1))</f>
        <v>46357</v>
      </c>
      <c r="AV1" s="87">
        <f t="shared" ref="AV1" si="38">DATE(YEAR(AU1),MONTH(AU1)+1,DAY(AU1))</f>
        <v>46388</v>
      </c>
      <c r="AW1" s="87">
        <f t="shared" ref="AW1" si="39">DATE(YEAR(AV1),MONTH(AV1)+1,DAY(AV1))</f>
        <v>46419</v>
      </c>
      <c r="AX1" s="87">
        <f t="shared" ref="AX1" si="40">DATE(YEAR(AW1),MONTH(AW1)+1,DAY(AW1))</f>
        <v>46447</v>
      </c>
      <c r="AY1" s="87">
        <f t="shared" ref="AY1" si="41">DATE(YEAR(AX1),MONTH(AX1)+1,DAY(AX1))</f>
        <v>46478</v>
      </c>
      <c r="AZ1" s="87">
        <f t="shared" ref="AZ1" si="42">DATE(YEAR(AY1),MONTH(AY1)+1,DAY(AY1))</f>
        <v>46508</v>
      </c>
    </row>
    <row r="2" spans="1:52" ht="17.399999999999999" thickBot="1" x14ac:dyDescent="0.5"/>
    <row r="3" spans="1:52" x14ac:dyDescent="0.45">
      <c r="A3" s="89" t="s">
        <v>18</v>
      </c>
      <c r="B3" s="90"/>
      <c r="C3" s="91"/>
    </row>
    <row r="4" spans="1:52" ht="17.399999999999999" thickBot="1" x14ac:dyDescent="0.5">
      <c r="A4" s="92" t="s">
        <v>27</v>
      </c>
      <c r="B4" s="93"/>
      <c r="C4" s="94" t="s">
        <v>19</v>
      </c>
      <c r="D4" s="95">
        <v>0</v>
      </c>
      <c r="E4" s="95">
        <v>0</v>
      </c>
      <c r="F4" s="95">
        <v>0</v>
      </c>
      <c r="G4" s="95">
        <v>0</v>
      </c>
      <c r="H4" s="95">
        <v>0</v>
      </c>
      <c r="I4" s="95">
        <v>0</v>
      </c>
      <c r="J4" s="95">
        <v>0</v>
      </c>
      <c r="K4" s="95">
        <v>0</v>
      </c>
      <c r="L4" s="95">
        <v>0</v>
      </c>
      <c r="M4" s="95">
        <v>0</v>
      </c>
      <c r="N4" s="95">
        <v>0</v>
      </c>
      <c r="O4" s="95">
        <v>0</v>
      </c>
      <c r="P4" s="95">
        <v>0</v>
      </c>
      <c r="Q4" s="95">
        <v>0</v>
      </c>
      <c r="R4" s="96">
        <v>0</v>
      </c>
      <c r="S4" s="96">
        <v>0</v>
      </c>
      <c r="T4" s="96">
        <v>0</v>
      </c>
      <c r="U4" s="96">
        <v>0</v>
      </c>
      <c r="V4" s="96">
        <v>5829577.1200000001</v>
      </c>
      <c r="W4" s="96">
        <v>5829577</v>
      </c>
      <c r="X4" s="574">
        <v>8900730.1300000008</v>
      </c>
      <c r="Y4" s="574">
        <v>9741876.3699999992</v>
      </c>
      <c r="Z4" s="96">
        <v>10184000</v>
      </c>
      <c r="AA4" s="96">
        <v>11146000</v>
      </c>
      <c r="AB4" s="574">
        <v>11448000</v>
      </c>
      <c r="AC4" s="96">
        <v>11820000</v>
      </c>
      <c r="AD4" s="96">
        <v>11969000</v>
      </c>
      <c r="AE4" s="96">
        <v>12006000</v>
      </c>
      <c r="AF4" s="96">
        <v>12026000</v>
      </c>
      <c r="AG4" s="96"/>
      <c r="AH4" s="96"/>
      <c r="AI4" s="96"/>
      <c r="AJ4" s="96"/>
      <c r="AK4" s="96"/>
      <c r="AL4" s="96"/>
      <c r="AM4" s="96"/>
      <c r="AN4" s="96"/>
    </row>
    <row r="5" spans="1:52" ht="17.399999999999999" thickBot="1" x14ac:dyDescent="0.5">
      <c r="A5" s="97" t="s">
        <v>20</v>
      </c>
      <c r="B5" s="93"/>
      <c r="C5" s="94" t="s">
        <v>19</v>
      </c>
      <c r="D5" s="98">
        <f>D4</f>
        <v>0</v>
      </c>
      <c r="E5" s="98">
        <f>E4</f>
        <v>0</v>
      </c>
      <c r="F5" s="98">
        <f>IF(F4=0,0,E4+F4)</f>
        <v>0</v>
      </c>
      <c r="G5" s="98">
        <f>G4</f>
        <v>0</v>
      </c>
      <c r="H5" s="98">
        <f>H4</f>
        <v>0</v>
      </c>
      <c r="I5" s="98">
        <f>I4</f>
        <v>0</v>
      </c>
      <c r="J5" s="98">
        <f>IF(J4=0,0,I4+J4)</f>
        <v>0</v>
      </c>
      <c r="K5" s="98">
        <f>IF(K4=0,0,J5+K4)</f>
        <v>0</v>
      </c>
      <c r="L5" s="98">
        <f>IF(L4=0,0,K5+L4)</f>
        <v>0</v>
      </c>
      <c r="M5" s="98">
        <f t="shared" ref="M5:AC5" si="43">IF(M4=0,0,L5+M4)</f>
        <v>0</v>
      </c>
      <c r="N5" s="98">
        <f t="shared" si="43"/>
        <v>0</v>
      </c>
      <c r="O5" s="98">
        <f t="shared" si="43"/>
        <v>0</v>
      </c>
      <c r="P5" s="98">
        <f t="shared" si="43"/>
        <v>0</v>
      </c>
      <c r="Q5" s="98">
        <f t="shared" si="43"/>
        <v>0</v>
      </c>
      <c r="R5" s="98">
        <f t="shared" si="43"/>
        <v>0</v>
      </c>
      <c r="S5" s="98">
        <f t="shared" si="43"/>
        <v>0</v>
      </c>
      <c r="T5" s="98">
        <f t="shared" si="43"/>
        <v>0</v>
      </c>
      <c r="U5" s="98">
        <f t="shared" si="43"/>
        <v>0</v>
      </c>
      <c r="V5" s="98">
        <f t="shared" si="43"/>
        <v>5829577.1200000001</v>
      </c>
      <c r="W5" s="98">
        <f t="shared" si="43"/>
        <v>11659154.120000001</v>
      </c>
      <c r="X5" s="98">
        <f t="shared" si="43"/>
        <v>20559884.25</v>
      </c>
      <c r="Y5" s="98">
        <f t="shared" si="43"/>
        <v>30301760.619999997</v>
      </c>
      <c r="Z5" s="98">
        <f t="shared" si="43"/>
        <v>40485760.619999997</v>
      </c>
      <c r="AA5" s="98">
        <f t="shared" si="43"/>
        <v>51631760.619999997</v>
      </c>
      <c r="AB5" s="98">
        <f t="shared" si="43"/>
        <v>63079760.619999997</v>
      </c>
      <c r="AC5" s="98">
        <f t="shared" si="43"/>
        <v>74899760.620000005</v>
      </c>
      <c r="AD5" s="98">
        <v>86598761</v>
      </c>
      <c r="AE5" s="98">
        <v>98604761</v>
      </c>
      <c r="AF5" s="98">
        <f t="shared" ref="AF5:AO5" si="44">IF(AF4=0,0,AE4+AF4)</f>
        <v>24032000</v>
      </c>
      <c r="AG5" s="98">
        <f t="shared" si="44"/>
        <v>0</v>
      </c>
      <c r="AH5" s="98">
        <f t="shared" si="44"/>
        <v>0</v>
      </c>
      <c r="AI5" s="98">
        <f t="shared" si="44"/>
        <v>0</v>
      </c>
      <c r="AJ5" s="98">
        <f t="shared" si="44"/>
        <v>0</v>
      </c>
      <c r="AK5" s="98">
        <f t="shared" si="44"/>
        <v>0</v>
      </c>
      <c r="AL5" s="98">
        <f t="shared" si="44"/>
        <v>0</v>
      </c>
      <c r="AM5" s="98">
        <f t="shared" si="44"/>
        <v>0</v>
      </c>
      <c r="AN5" s="98">
        <f t="shared" si="44"/>
        <v>0</v>
      </c>
      <c r="AO5" s="98">
        <f t="shared" si="44"/>
        <v>0</v>
      </c>
      <c r="AP5" s="98">
        <f t="shared" ref="AP5" si="45">IF(AP4=0,0,AO4+AP4)</f>
        <v>0</v>
      </c>
      <c r="AQ5" s="98">
        <f t="shared" ref="AQ5" si="46">IF(AQ4=0,0,AP4+AQ4)</f>
        <v>0</v>
      </c>
      <c r="AR5" s="98">
        <f t="shared" ref="AR5" si="47">IF(AR4=0,0,AQ4+AR4)</f>
        <v>0</v>
      </c>
      <c r="AS5" s="98">
        <f t="shared" ref="AS5" si="48">IF(AS4=0,0,AR4+AS4)</f>
        <v>0</v>
      </c>
      <c r="AT5" s="98">
        <f t="shared" ref="AT5" si="49">IF(AT4=0,0,AS4+AT4)</f>
        <v>0</v>
      </c>
      <c r="AU5" s="98">
        <f t="shared" ref="AU5" si="50">IF(AU4=0,0,AT4+AU4)</f>
        <v>0</v>
      </c>
      <c r="AV5" s="98">
        <f t="shared" ref="AV5" si="51">IF(AV4=0,0,AU4+AV4)</f>
        <v>0</v>
      </c>
      <c r="AW5" s="98">
        <f t="shared" ref="AW5" si="52">IF(AW4=0,0,AV4+AW4)</f>
        <v>0</v>
      </c>
      <c r="AX5" s="98">
        <f t="shared" ref="AX5" si="53">IF(AX4=0,0,AW4+AX4)</f>
        <v>0</v>
      </c>
      <c r="AY5" s="98">
        <f t="shared" ref="AY5" si="54">IF(AY4=0,0,AX4+AY4)</f>
        <v>0</v>
      </c>
      <c r="AZ5" s="98">
        <f t="shared" ref="AZ5" si="55">IF(AZ4=0,0,AY4+AZ4)</f>
        <v>0</v>
      </c>
    </row>
    <row r="6" spans="1:52" ht="17.399999999999999" thickBot="1" x14ac:dyDescent="0.5">
      <c r="A6" s="99"/>
      <c r="B6" s="100"/>
      <c r="C6" s="101"/>
    </row>
    <row r="7" spans="1:52" x14ac:dyDescent="0.45">
      <c r="A7" s="89" t="s">
        <v>1</v>
      </c>
      <c r="B7" s="102" t="s">
        <v>0</v>
      </c>
      <c r="C7" s="103" t="s">
        <v>2</v>
      </c>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row>
    <row r="8" spans="1:52" x14ac:dyDescent="0.45">
      <c r="A8" s="104" t="s">
        <v>656</v>
      </c>
      <c r="B8" s="105" t="s">
        <v>3</v>
      </c>
      <c r="C8" s="569">
        <v>0</v>
      </c>
      <c r="D8" s="96"/>
      <c r="E8" s="96"/>
      <c r="F8" s="96"/>
      <c r="G8" s="96"/>
      <c r="H8" s="96"/>
      <c r="I8" s="96"/>
      <c r="J8" s="96"/>
      <c r="K8" s="96">
        <v>0</v>
      </c>
      <c r="L8" s="96">
        <v>0</v>
      </c>
      <c r="M8" s="96">
        <v>0</v>
      </c>
      <c r="N8" s="96">
        <v>97</v>
      </c>
      <c r="O8" s="96">
        <v>168</v>
      </c>
      <c r="P8" s="96">
        <v>1500</v>
      </c>
      <c r="Q8" s="96">
        <v>2363</v>
      </c>
      <c r="R8" s="96">
        <v>4364</v>
      </c>
      <c r="S8" s="96">
        <v>6155</v>
      </c>
      <c r="T8" s="96">
        <v>7583</v>
      </c>
      <c r="U8" s="96">
        <v>10429</v>
      </c>
      <c r="V8" s="96">
        <v>13552</v>
      </c>
      <c r="W8" s="96">
        <v>19347</v>
      </c>
      <c r="X8" s="96">
        <v>24319</v>
      </c>
      <c r="Y8" s="96">
        <v>30381</v>
      </c>
      <c r="Z8" s="96">
        <v>39262</v>
      </c>
      <c r="AA8" s="96">
        <v>44099</v>
      </c>
      <c r="AB8" s="96">
        <v>48712</v>
      </c>
      <c r="AC8" s="96">
        <v>52851</v>
      </c>
      <c r="AD8" s="96">
        <v>54338</v>
      </c>
      <c r="AE8" s="96">
        <v>55912</v>
      </c>
      <c r="AF8" s="96">
        <v>57182</v>
      </c>
      <c r="AG8" s="96"/>
      <c r="AH8" s="96"/>
      <c r="AI8" s="96"/>
      <c r="AJ8" s="96"/>
      <c r="AK8" s="96"/>
      <c r="AL8" s="96"/>
      <c r="AM8" s="96"/>
      <c r="AN8" s="96"/>
      <c r="AO8" s="96"/>
      <c r="AP8" s="96"/>
      <c r="AQ8" s="96"/>
      <c r="AR8" s="96"/>
      <c r="AS8" s="96"/>
      <c r="AT8" s="96"/>
      <c r="AU8" s="96"/>
    </row>
    <row r="9" spans="1:52" x14ac:dyDescent="0.45">
      <c r="A9" s="106" t="s">
        <v>657</v>
      </c>
      <c r="B9" s="107" t="s">
        <v>3</v>
      </c>
      <c r="C9" s="108">
        <v>0</v>
      </c>
      <c r="D9" s="96"/>
      <c r="E9" s="96"/>
      <c r="F9" s="96"/>
      <c r="G9" s="96"/>
      <c r="H9" s="96"/>
      <c r="I9" s="96"/>
      <c r="J9" s="96"/>
      <c r="K9" s="96"/>
      <c r="L9" s="96"/>
      <c r="M9" s="96"/>
      <c r="N9" s="96"/>
      <c r="O9" s="96"/>
      <c r="P9" s="550"/>
      <c r="Q9" s="96"/>
      <c r="R9" s="96"/>
      <c r="S9" s="96"/>
      <c r="T9" s="96"/>
      <c r="U9" s="96"/>
      <c r="V9" s="96"/>
      <c r="W9" s="96"/>
      <c r="X9" s="561"/>
      <c r="Y9" s="561"/>
      <c r="Z9" s="561"/>
      <c r="AA9" s="561"/>
      <c r="AB9" s="561"/>
      <c r="AC9" s="561"/>
      <c r="AD9" s="96"/>
      <c r="AE9" s="96"/>
      <c r="AF9" s="96"/>
      <c r="AG9" s="96"/>
      <c r="AH9" s="96"/>
      <c r="AI9" s="96"/>
      <c r="AJ9" s="96"/>
      <c r="AK9" s="96"/>
      <c r="AL9" s="96"/>
      <c r="AM9" s="96"/>
      <c r="AN9" s="96"/>
      <c r="AO9" s="96"/>
      <c r="AP9" s="96"/>
      <c r="AQ9" s="96"/>
      <c r="AR9" s="96"/>
      <c r="AS9" s="96"/>
      <c r="AT9" s="96"/>
      <c r="AU9" s="96"/>
    </row>
    <row r="10" spans="1:52" x14ac:dyDescent="0.45">
      <c r="A10" s="106" t="s">
        <v>4</v>
      </c>
      <c r="B10" s="107" t="s">
        <v>3</v>
      </c>
      <c r="C10" s="108">
        <v>0</v>
      </c>
      <c r="D10" s="96"/>
      <c r="E10" s="96"/>
      <c r="F10" s="96"/>
      <c r="G10" s="96"/>
      <c r="H10" s="96"/>
      <c r="I10" s="96"/>
      <c r="J10" s="96"/>
      <c r="K10" s="96"/>
      <c r="L10" s="96"/>
      <c r="M10" s="96"/>
      <c r="N10" s="96"/>
      <c r="O10" s="96"/>
      <c r="P10" s="96"/>
      <c r="Q10" s="96"/>
      <c r="R10" s="96"/>
      <c r="S10" s="96"/>
      <c r="T10" s="96"/>
      <c r="U10" s="96"/>
      <c r="V10" s="96"/>
      <c r="W10" s="96"/>
      <c r="X10" s="561"/>
      <c r="Y10" s="561"/>
      <c r="Z10" s="561"/>
      <c r="AA10" s="561"/>
      <c r="AB10" s="561"/>
      <c r="AC10" s="561"/>
      <c r="AD10" s="96"/>
      <c r="AE10" s="96"/>
      <c r="AF10" s="96"/>
      <c r="AG10" s="96"/>
      <c r="AH10" s="96"/>
      <c r="AI10" s="96"/>
      <c r="AJ10" s="96"/>
      <c r="AK10" s="96"/>
      <c r="AL10" s="96"/>
      <c r="AM10" s="96"/>
      <c r="AN10" s="96"/>
      <c r="AO10" s="96"/>
      <c r="AP10" s="96"/>
      <c r="AQ10" s="96"/>
      <c r="AR10" s="96"/>
      <c r="AS10" s="96"/>
      <c r="AT10" s="96"/>
      <c r="AU10" s="96"/>
    </row>
    <row r="11" spans="1:52" x14ac:dyDescent="0.45">
      <c r="A11" s="106" t="s">
        <v>5</v>
      </c>
      <c r="B11" s="107" t="s">
        <v>3</v>
      </c>
      <c r="C11" s="109">
        <v>0</v>
      </c>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row>
    <row r="12" spans="1:52" x14ac:dyDescent="0.45">
      <c r="A12" s="106" t="s">
        <v>6</v>
      </c>
      <c r="B12" s="107" t="s">
        <v>3</v>
      </c>
      <c r="C12" s="109">
        <v>0</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row>
    <row r="13" spans="1:52" x14ac:dyDescent="0.45">
      <c r="A13" s="110" t="s">
        <v>7</v>
      </c>
      <c r="B13" s="111" t="s">
        <v>3</v>
      </c>
      <c r="C13" s="112"/>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row>
    <row r="14" spans="1:52" x14ac:dyDescent="0.45">
      <c r="A14" s="113" t="s">
        <v>658</v>
      </c>
      <c r="B14" s="114"/>
      <c r="C14" s="115"/>
    </row>
    <row r="15" spans="1:52" x14ac:dyDescent="0.45">
      <c r="A15" s="116" t="s">
        <v>29</v>
      </c>
      <c r="B15" s="117"/>
      <c r="C15" s="118" t="s">
        <v>3</v>
      </c>
      <c r="D15" s="119">
        <f t="shared" ref="D15:G15" si="56">IF(D4=0,0,SUM((D8-C8)+D9-C9)+(D10-C10)+(D11-C11)+(D12-C12))</f>
        <v>0</v>
      </c>
      <c r="E15" s="119">
        <f t="shared" si="56"/>
        <v>0</v>
      </c>
      <c r="F15" s="119">
        <f t="shared" si="56"/>
        <v>0</v>
      </c>
      <c r="G15" s="119">
        <f t="shared" si="56"/>
        <v>0</v>
      </c>
      <c r="H15" s="119">
        <f>IF(H4=0,0,SUM((H8-G8)+H9-G9)+(H10-G10)+(H11-G11)+(H12-G12))</f>
        <v>0</v>
      </c>
      <c r="I15" s="119">
        <f>(I8-C8)+(I9-C9)+(I10-C10)+(I11-C11)+(I12-C12)</f>
        <v>0</v>
      </c>
      <c r="J15" s="119">
        <f t="shared" ref="J15:AN15" si="57">IF(J4=0,0,SUM((J8-I8)+J9-I9)+(J10-I10)+(J11-I11)+(J12-I12))</f>
        <v>0</v>
      </c>
      <c r="K15" s="119">
        <f t="shared" si="57"/>
        <v>0</v>
      </c>
      <c r="L15" s="119">
        <f t="shared" si="57"/>
        <v>0</v>
      </c>
      <c r="M15" s="119">
        <f t="shared" si="57"/>
        <v>0</v>
      </c>
      <c r="N15" s="119">
        <v>97</v>
      </c>
      <c r="O15" s="119">
        <v>168</v>
      </c>
      <c r="P15" s="119">
        <v>1500</v>
      </c>
      <c r="Q15" s="119">
        <v>2363</v>
      </c>
      <c r="R15" s="119">
        <v>4364</v>
      </c>
      <c r="S15" s="119">
        <v>6155</v>
      </c>
      <c r="T15" s="119">
        <v>7583</v>
      </c>
      <c r="U15" s="119">
        <v>10429</v>
      </c>
      <c r="V15" s="119">
        <v>13552</v>
      </c>
      <c r="W15" s="119">
        <v>19347</v>
      </c>
      <c r="X15" s="119">
        <v>24319</v>
      </c>
      <c r="Y15" s="119">
        <v>30381</v>
      </c>
      <c r="Z15" s="119">
        <v>39262</v>
      </c>
      <c r="AA15" s="119">
        <v>44099</v>
      </c>
      <c r="AB15" s="119">
        <v>48712</v>
      </c>
      <c r="AC15" s="119">
        <v>52851</v>
      </c>
      <c r="AD15" s="119">
        <v>54338</v>
      </c>
      <c r="AE15" s="119">
        <v>55912</v>
      </c>
      <c r="AF15" s="119">
        <v>57182</v>
      </c>
      <c r="AG15" s="119">
        <f t="shared" si="57"/>
        <v>0</v>
      </c>
      <c r="AH15" s="119">
        <f t="shared" si="57"/>
        <v>0</v>
      </c>
      <c r="AI15" s="119">
        <f t="shared" si="57"/>
        <v>0</v>
      </c>
      <c r="AJ15" s="119">
        <f t="shared" si="57"/>
        <v>0</v>
      </c>
      <c r="AK15" s="119">
        <f>IF(AK4=0,0,SUM((AK8-AJ8)+AK9-AJ9)+(AK10-AJ10)+(AK11-AJ11)+(AK12-AJ12))</f>
        <v>0</v>
      </c>
      <c r="AL15" s="119">
        <f t="shared" si="57"/>
        <v>0</v>
      </c>
      <c r="AM15" s="119">
        <f t="shared" si="57"/>
        <v>0</v>
      </c>
      <c r="AN15" s="119">
        <f t="shared" si="57"/>
        <v>0</v>
      </c>
      <c r="AO15" s="119">
        <f t="shared" ref="AO15" si="58">IF(AO4=0,0,SUM((AO8-AN8)+AO9-AN9)+(AO10-AN10)+(AO11-AN11)+(AO12-AN12))</f>
        <v>0</v>
      </c>
      <c r="AP15" s="119">
        <f t="shared" ref="AP15" si="59">IF(AP4=0,0,SUM((AP8-AO8)+AP9-AO9)+(AP10-AO10)+(AP11-AO11)+(AP12-AO12))</f>
        <v>0</v>
      </c>
      <c r="AQ15" s="119">
        <f t="shared" ref="AQ15" si="60">IF(AQ4=0,0,SUM((AQ8-AP8)+AQ9-AP9)+(AQ10-AP10)+(AQ11-AP11)+(AQ12-AP12))</f>
        <v>0</v>
      </c>
      <c r="AR15" s="119">
        <f t="shared" ref="AR15" si="61">IF(AR4=0,0,SUM((AR8-AQ8)+AR9-AQ9)+(AR10-AQ10)+(AR11-AQ11)+(AR12-AQ12))</f>
        <v>0</v>
      </c>
      <c r="AS15" s="119">
        <f t="shared" ref="AS15" si="62">IF(AS4=0,0,SUM((AS8-AR8)+AS9-AR9)+(AS10-AR10)+(AS11-AR11)+(AS12-AR12))</f>
        <v>0</v>
      </c>
      <c r="AT15" s="119">
        <f t="shared" ref="AT15" si="63">IF(AT4=0,0,SUM((AT8-AS8)+AT9-AS9)+(AT10-AS10)+(AT11-AS11)+(AT12-AS12))</f>
        <v>0</v>
      </c>
      <c r="AU15" s="119">
        <f t="shared" ref="AU15" si="64">IF(AU4=0,0,SUM((AU8-AT8)+AU9-AT9)+(AU10-AT10)+(AU11-AT11)+(AU12-AT12))</f>
        <v>0</v>
      </c>
      <c r="AV15" s="119">
        <f t="shared" ref="AV15" si="65">IF(AV4=0,0,SUM((AV8-AU8)+AV9-AU9)+(AV10-AU10)+(AV11-AU11)+(AV12-AU12))</f>
        <v>0</v>
      </c>
      <c r="AW15" s="119">
        <f t="shared" ref="AW15" si="66">IF(AW4=0,0,SUM((AW8-AV8)+AW9-AV9)+(AW10-AV10)+(AW11-AV11)+(AW12-AV12))</f>
        <v>0</v>
      </c>
      <c r="AX15" s="119">
        <f t="shared" ref="AX15" si="67">IF(AX4=0,0,SUM((AX8-AW8)+AX9-AW9)+(AX10-AW10)+(AX11-AW11)+(AX12-AW12))</f>
        <v>0</v>
      </c>
      <c r="AY15" s="119">
        <f t="shared" ref="AY15" si="68">IF(AY4=0,0,SUM((AY8-AX8)+AY9-AX9)+(AY10-AX10)+(AY11-AX11)+(AY12-AX12))</f>
        <v>0</v>
      </c>
      <c r="AZ15" s="119">
        <f t="shared" ref="AZ15" si="69">IF(AZ4=0,0,SUM((AZ8-AY8)+AZ9-AY9)+(AZ10-AY10)+(AZ11-AY11)+(AZ12-AY12))</f>
        <v>0</v>
      </c>
    </row>
    <row r="16" spans="1:52" x14ac:dyDescent="0.45">
      <c r="A16" s="120" t="s">
        <v>30</v>
      </c>
      <c r="B16" s="121"/>
      <c r="C16" s="118" t="s">
        <v>3</v>
      </c>
      <c r="D16" s="119">
        <f>D15</f>
        <v>0</v>
      </c>
      <c r="E16" s="119">
        <f>E15</f>
        <v>0</v>
      </c>
      <c r="F16" s="119">
        <f t="shared" ref="F16" si="70">IF(F4=0,0,E15+F15)</f>
        <v>0</v>
      </c>
      <c r="G16" s="119">
        <f>G15</f>
        <v>0</v>
      </c>
      <c r="H16" s="119">
        <f>H15</f>
        <v>0</v>
      </c>
      <c r="I16" s="119">
        <f>I15</f>
        <v>0</v>
      </c>
      <c r="J16" s="119">
        <f t="shared" ref="J16" si="71">IF(J4=0,0,I15+J15)</f>
        <v>0</v>
      </c>
      <c r="K16" s="119">
        <f t="shared" ref="K16:L16" si="72">IF(K4=0,0,J16+K15)</f>
        <v>0</v>
      </c>
      <c r="L16" s="119">
        <f t="shared" si="72"/>
        <v>0</v>
      </c>
      <c r="M16" s="119">
        <f>IF(M4=0,0,L16+M15)</f>
        <v>0</v>
      </c>
      <c r="N16" s="119">
        <f t="shared" ref="N16:AY16" si="73">IF(N4=0,0,M16+N15)</f>
        <v>0</v>
      </c>
      <c r="O16" s="119">
        <f t="shared" si="73"/>
        <v>0</v>
      </c>
      <c r="P16" s="119">
        <f t="shared" si="73"/>
        <v>0</v>
      </c>
      <c r="Q16" s="119">
        <f t="shared" si="73"/>
        <v>0</v>
      </c>
      <c r="R16" s="119">
        <f t="shared" si="73"/>
        <v>0</v>
      </c>
      <c r="S16" s="119">
        <f t="shared" si="73"/>
        <v>0</v>
      </c>
      <c r="T16" s="119">
        <f t="shared" si="73"/>
        <v>0</v>
      </c>
      <c r="U16" s="119">
        <f t="shared" si="73"/>
        <v>0</v>
      </c>
      <c r="V16" s="119">
        <f t="shared" si="73"/>
        <v>13552</v>
      </c>
      <c r="W16" s="119">
        <f t="shared" si="73"/>
        <v>32899</v>
      </c>
      <c r="X16" s="119">
        <f t="shared" si="73"/>
        <v>57218</v>
      </c>
      <c r="Y16" s="119">
        <f t="shared" si="73"/>
        <v>87599</v>
      </c>
      <c r="Z16" s="119">
        <f t="shared" si="73"/>
        <v>126861</v>
      </c>
      <c r="AA16" s="119">
        <f t="shared" si="73"/>
        <v>170960</v>
      </c>
      <c r="AB16" s="119">
        <f t="shared" si="73"/>
        <v>219672</v>
      </c>
      <c r="AC16" s="119">
        <f t="shared" si="73"/>
        <v>272523</v>
      </c>
      <c r="AD16" s="119">
        <f t="shared" si="73"/>
        <v>326861</v>
      </c>
      <c r="AE16" s="119">
        <f t="shared" si="73"/>
        <v>382773</v>
      </c>
      <c r="AF16" s="119">
        <f t="shared" si="73"/>
        <v>439955</v>
      </c>
      <c r="AG16" s="119">
        <f t="shared" si="73"/>
        <v>0</v>
      </c>
      <c r="AH16" s="119">
        <f t="shared" si="73"/>
        <v>0</v>
      </c>
      <c r="AI16" s="119">
        <f t="shared" si="73"/>
        <v>0</v>
      </c>
      <c r="AJ16" s="119">
        <f t="shared" si="73"/>
        <v>0</v>
      </c>
      <c r="AK16" s="119">
        <f t="shared" si="73"/>
        <v>0</v>
      </c>
      <c r="AL16" s="119">
        <f t="shared" si="73"/>
        <v>0</v>
      </c>
      <c r="AM16" s="119">
        <f t="shared" si="73"/>
        <v>0</v>
      </c>
      <c r="AN16" s="119">
        <f t="shared" si="73"/>
        <v>0</v>
      </c>
      <c r="AO16" s="119">
        <f t="shared" si="73"/>
        <v>0</v>
      </c>
      <c r="AP16" s="119">
        <f t="shared" si="73"/>
        <v>0</v>
      </c>
      <c r="AQ16" s="119">
        <f t="shared" si="73"/>
        <v>0</v>
      </c>
      <c r="AR16" s="119">
        <f t="shared" si="73"/>
        <v>0</v>
      </c>
      <c r="AS16" s="119">
        <f t="shared" si="73"/>
        <v>0</v>
      </c>
      <c r="AT16" s="119">
        <f t="shared" si="73"/>
        <v>0</v>
      </c>
      <c r="AU16" s="119">
        <f t="shared" si="73"/>
        <v>0</v>
      </c>
      <c r="AV16" s="119">
        <f t="shared" si="73"/>
        <v>0</v>
      </c>
      <c r="AW16" s="119">
        <f t="shared" si="73"/>
        <v>0</v>
      </c>
      <c r="AX16" s="119">
        <f t="shared" si="73"/>
        <v>0</v>
      </c>
      <c r="AY16" s="119">
        <f t="shared" si="73"/>
        <v>0</v>
      </c>
      <c r="AZ16" s="119">
        <f t="shared" ref="AZ16" si="74">IF(AZ4=0,0,AY15+AZ15)</f>
        <v>0</v>
      </c>
    </row>
    <row r="17" spans="1:52" x14ac:dyDescent="0.45">
      <c r="A17" s="122"/>
      <c r="B17" s="121"/>
      <c r="C17" s="115"/>
      <c r="D17" s="96"/>
      <c r="E17" s="96"/>
      <c r="G17" s="96"/>
      <c r="H17" s="96"/>
      <c r="I17" s="96"/>
    </row>
    <row r="18" spans="1:52" hidden="1" x14ac:dyDescent="0.45">
      <c r="A18" s="123"/>
      <c r="B18" s="124"/>
      <c r="C18" s="118"/>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row>
    <row r="19" spans="1:52" hidden="1" x14ac:dyDescent="0.45">
      <c r="A19" s="104" t="s">
        <v>8</v>
      </c>
      <c r="B19" s="107" t="s">
        <v>3</v>
      </c>
      <c r="C19" s="126">
        <v>0</v>
      </c>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row>
    <row r="20" spans="1:52" hidden="1" x14ac:dyDescent="0.45">
      <c r="A20" s="106" t="s">
        <v>9</v>
      </c>
      <c r="B20" s="107" t="s">
        <v>3</v>
      </c>
      <c r="C20" s="126"/>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row>
    <row r="21" spans="1:52" hidden="1" x14ac:dyDescent="0.45">
      <c r="A21" s="106" t="s">
        <v>10</v>
      </c>
      <c r="B21" s="107" t="s">
        <v>3</v>
      </c>
      <c r="C21" s="126"/>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row>
    <row r="22" spans="1:52" ht="33.6" hidden="1" x14ac:dyDescent="0.45">
      <c r="A22" s="127" t="s">
        <v>11</v>
      </c>
      <c r="B22" s="128" t="s">
        <v>12</v>
      </c>
      <c r="C22" s="129"/>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row>
    <row r="23" spans="1:52" ht="33.6" hidden="1" x14ac:dyDescent="0.45">
      <c r="A23" s="130" t="s">
        <v>11</v>
      </c>
      <c r="B23" s="128" t="s">
        <v>12</v>
      </c>
      <c r="C23" s="129"/>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row>
    <row r="24" spans="1:52" x14ac:dyDescent="0.45">
      <c r="A24" s="131"/>
      <c r="B24" s="132"/>
      <c r="C24" s="133" t="s">
        <v>28</v>
      </c>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85"/>
      <c r="AE24" s="85"/>
      <c r="AF24" s="85"/>
      <c r="AG24" s="85"/>
      <c r="AH24" s="85"/>
      <c r="AI24" s="85"/>
      <c r="AJ24" s="85"/>
      <c r="AK24" s="85"/>
      <c r="AL24" s="85"/>
      <c r="AM24" s="85"/>
      <c r="AN24" s="85"/>
    </row>
    <row r="25" spans="1:52" x14ac:dyDescent="0.45">
      <c r="A25" s="563" t="s">
        <v>13</v>
      </c>
      <c r="B25" s="107" t="s">
        <v>14</v>
      </c>
      <c r="C25" s="562" t="s">
        <v>75</v>
      </c>
      <c r="U25" s="88">
        <v>0</v>
      </c>
      <c r="V25" s="88">
        <v>0</v>
      </c>
      <c r="W25" s="88">
        <v>0</v>
      </c>
      <c r="X25" s="88">
        <v>0</v>
      </c>
      <c r="Y25" s="88">
        <v>0</v>
      </c>
      <c r="Z25" s="88">
        <v>0</v>
      </c>
      <c r="AA25" s="88">
        <v>0</v>
      </c>
      <c r="AB25" s="88">
        <v>0</v>
      </c>
      <c r="AC25" s="88">
        <v>0</v>
      </c>
      <c r="AD25" s="88">
        <v>0</v>
      </c>
      <c r="AE25" s="88">
        <v>0</v>
      </c>
      <c r="AF25" s="88">
        <v>0</v>
      </c>
    </row>
    <row r="26" spans="1:52" x14ac:dyDescent="0.45">
      <c r="A26" s="563" t="s">
        <v>13</v>
      </c>
      <c r="B26" s="107" t="s">
        <v>14</v>
      </c>
      <c r="C26" s="562" t="s">
        <v>659</v>
      </c>
      <c r="K26" s="88">
        <v>0</v>
      </c>
      <c r="L26" s="88">
        <v>536</v>
      </c>
      <c r="M26" s="88">
        <v>784</v>
      </c>
      <c r="N26" s="88">
        <v>679</v>
      </c>
      <c r="O26" s="88">
        <v>553</v>
      </c>
      <c r="P26" s="88">
        <v>1000</v>
      </c>
      <c r="Q26" s="88">
        <v>1765</v>
      </c>
      <c r="R26" s="88">
        <v>1787</v>
      </c>
      <c r="S26" s="88">
        <v>1787</v>
      </c>
      <c r="T26" s="88">
        <v>1787</v>
      </c>
      <c r="U26" s="88">
        <v>0</v>
      </c>
      <c r="V26" s="88">
        <v>0</v>
      </c>
      <c r="W26" s="88">
        <v>0</v>
      </c>
      <c r="X26" s="88">
        <v>0</v>
      </c>
      <c r="Y26" s="88">
        <v>0</v>
      </c>
      <c r="Z26" s="88">
        <v>0</v>
      </c>
      <c r="AA26" s="88">
        <v>0</v>
      </c>
      <c r="AB26" s="88">
        <v>0</v>
      </c>
      <c r="AC26" s="88">
        <v>0</v>
      </c>
      <c r="AD26" s="88">
        <v>0</v>
      </c>
      <c r="AE26" s="88">
        <v>0</v>
      </c>
      <c r="AF26" s="88">
        <v>0</v>
      </c>
    </row>
    <row r="27" spans="1:52" x14ac:dyDescent="0.45">
      <c r="A27" s="563"/>
      <c r="B27" s="107" t="s">
        <v>14</v>
      </c>
      <c r="C27" s="562"/>
      <c r="K27" s="546"/>
      <c r="L27" s="546"/>
      <c r="M27" s="546"/>
    </row>
    <row r="28" spans="1:52" x14ac:dyDescent="0.45">
      <c r="A28" s="563"/>
      <c r="B28" s="107" t="s">
        <v>14</v>
      </c>
      <c r="C28" s="134"/>
    </row>
    <row r="29" spans="1:52" x14ac:dyDescent="0.45">
      <c r="A29" s="135"/>
      <c r="B29" s="136"/>
      <c r="C29" s="137"/>
    </row>
    <row r="30" spans="1:52" x14ac:dyDescent="0.45">
      <c r="A30" s="138" t="s">
        <v>33</v>
      </c>
      <c r="B30" s="139"/>
      <c r="C30" s="140"/>
      <c r="D30" s="125">
        <f t="shared" ref="D30:J30" si="75">SUM(D25:D29)</f>
        <v>0</v>
      </c>
      <c r="E30" s="125">
        <f t="shared" si="75"/>
        <v>0</v>
      </c>
      <c r="F30" s="125">
        <f t="shared" si="75"/>
        <v>0</v>
      </c>
      <c r="G30" s="125">
        <f t="shared" si="75"/>
        <v>0</v>
      </c>
      <c r="H30" s="125">
        <f t="shared" si="75"/>
        <v>0</v>
      </c>
      <c r="I30" s="125">
        <f t="shared" si="75"/>
        <v>0</v>
      </c>
      <c r="J30" s="125">
        <f t="shared" si="75"/>
        <v>0</v>
      </c>
      <c r="K30" s="125">
        <f t="shared" ref="K30:AN30" si="76">SUM(K25:K29)</f>
        <v>0</v>
      </c>
      <c r="L30" s="125">
        <f t="shared" si="76"/>
        <v>536</v>
      </c>
      <c r="M30" s="125">
        <f t="shared" si="76"/>
        <v>784</v>
      </c>
      <c r="N30" s="125">
        <f t="shared" si="76"/>
        <v>679</v>
      </c>
      <c r="O30" s="125">
        <f t="shared" si="76"/>
        <v>553</v>
      </c>
      <c r="P30" s="125">
        <f t="shared" si="76"/>
        <v>1000</v>
      </c>
      <c r="Q30" s="125">
        <f t="shared" si="76"/>
        <v>1765</v>
      </c>
      <c r="R30" s="125">
        <f t="shared" si="76"/>
        <v>1787</v>
      </c>
      <c r="S30" s="125">
        <f t="shared" si="76"/>
        <v>1787</v>
      </c>
      <c r="T30" s="125">
        <f t="shared" si="76"/>
        <v>1787</v>
      </c>
      <c r="U30" s="125">
        <f t="shared" si="76"/>
        <v>0</v>
      </c>
      <c r="V30" s="125">
        <f t="shared" si="76"/>
        <v>0</v>
      </c>
      <c r="W30" s="125">
        <f t="shared" si="76"/>
        <v>0</v>
      </c>
      <c r="X30" s="125">
        <f t="shared" si="76"/>
        <v>0</v>
      </c>
      <c r="Y30" s="125">
        <f t="shared" si="76"/>
        <v>0</v>
      </c>
      <c r="Z30" s="125">
        <f t="shared" si="76"/>
        <v>0</v>
      </c>
      <c r="AA30" s="125">
        <f t="shared" si="76"/>
        <v>0</v>
      </c>
      <c r="AB30" s="125">
        <f t="shared" si="76"/>
        <v>0</v>
      </c>
      <c r="AC30" s="125">
        <f t="shared" si="76"/>
        <v>0</v>
      </c>
      <c r="AD30" s="125">
        <f t="shared" si="76"/>
        <v>0</v>
      </c>
      <c r="AE30" s="125">
        <f t="shared" si="76"/>
        <v>0</v>
      </c>
      <c r="AF30" s="125">
        <f t="shared" si="76"/>
        <v>0</v>
      </c>
      <c r="AG30" s="125">
        <f t="shared" si="76"/>
        <v>0</v>
      </c>
      <c r="AH30" s="125">
        <f t="shared" si="76"/>
        <v>0</v>
      </c>
      <c r="AI30" s="125">
        <f t="shared" si="76"/>
        <v>0</v>
      </c>
      <c r="AJ30" s="125">
        <f t="shared" si="76"/>
        <v>0</v>
      </c>
      <c r="AK30" s="125">
        <f t="shared" si="76"/>
        <v>0</v>
      </c>
      <c r="AL30" s="125">
        <f t="shared" si="76"/>
        <v>0</v>
      </c>
      <c r="AM30" s="125">
        <f t="shared" si="76"/>
        <v>0</v>
      </c>
      <c r="AN30" s="125">
        <f t="shared" si="76"/>
        <v>0</v>
      </c>
      <c r="AO30" s="125">
        <f t="shared" ref="AO30:AZ30" si="77">SUM(AO25:AO29)</f>
        <v>0</v>
      </c>
      <c r="AP30" s="125">
        <f t="shared" si="77"/>
        <v>0</v>
      </c>
      <c r="AQ30" s="125">
        <f t="shared" si="77"/>
        <v>0</v>
      </c>
      <c r="AR30" s="125">
        <f t="shared" si="77"/>
        <v>0</v>
      </c>
      <c r="AS30" s="125">
        <f t="shared" si="77"/>
        <v>0</v>
      </c>
      <c r="AT30" s="125">
        <f t="shared" si="77"/>
        <v>0</v>
      </c>
      <c r="AU30" s="125">
        <f t="shared" si="77"/>
        <v>0</v>
      </c>
      <c r="AV30" s="125">
        <f t="shared" si="77"/>
        <v>0</v>
      </c>
      <c r="AW30" s="125">
        <f t="shared" si="77"/>
        <v>0</v>
      </c>
      <c r="AX30" s="125">
        <f t="shared" si="77"/>
        <v>0</v>
      </c>
      <c r="AY30" s="125">
        <f t="shared" si="77"/>
        <v>0</v>
      </c>
      <c r="AZ30" s="125">
        <f t="shared" si="77"/>
        <v>0</v>
      </c>
    </row>
    <row r="31" spans="1:52" x14ac:dyDescent="0.45">
      <c r="A31" s="138" t="s">
        <v>34</v>
      </c>
      <c r="B31" s="139"/>
      <c r="C31" s="140"/>
      <c r="D31" s="125">
        <f>D30</f>
        <v>0</v>
      </c>
      <c r="E31" s="125">
        <f>E30</f>
        <v>0</v>
      </c>
      <c r="F31" s="125">
        <f t="shared" ref="F31" si="78">IF(F4=0,0,E31+F30)</f>
        <v>0</v>
      </c>
      <c r="G31" s="125">
        <f>G30</f>
        <v>0</v>
      </c>
      <c r="H31" s="125">
        <f>H30</f>
        <v>0</v>
      </c>
      <c r="I31" s="125">
        <f>I30</f>
        <v>0</v>
      </c>
      <c r="J31" s="125">
        <f t="shared" ref="J31:AN31" si="79">IF(J4=0,0,I31+J30)</f>
        <v>0</v>
      </c>
      <c r="K31" s="125">
        <f t="shared" si="79"/>
        <v>0</v>
      </c>
      <c r="L31" s="125">
        <f t="shared" si="79"/>
        <v>0</v>
      </c>
      <c r="M31" s="125">
        <f t="shared" si="79"/>
        <v>0</v>
      </c>
      <c r="N31" s="125">
        <f t="shared" si="79"/>
        <v>0</v>
      </c>
      <c r="O31" s="125">
        <f t="shared" si="79"/>
        <v>0</v>
      </c>
      <c r="P31" s="125">
        <f t="shared" si="79"/>
        <v>0</v>
      </c>
      <c r="Q31" s="125">
        <f t="shared" si="79"/>
        <v>0</v>
      </c>
      <c r="R31" s="125">
        <f t="shared" si="79"/>
        <v>0</v>
      </c>
      <c r="S31" s="125">
        <f t="shared" si="79"/>
        <v>0</v>
      </c>
      <c r="T31" s="125">
        <f t="shared" si="79"/>
        <v>0</v>
      </c>
      <c r="U31" s="125">
        <f t="shared" si="79"/>
        <v>0</v>
      </c>
      <c r="V31" s="125">
        <f t="shared" si="79"/>
        <v>0</v>
      </c>
      <c r="W31" s="125">
        <f t="shared" si="79"/>
        <v>0</v>
      </c>
      <c r="X31" s="125">
        <f t="shared" si="79"/>
        <v>0</v>
      </c>
      <c r="Y31" s="125">
        <f t="shared" si="79"/>
        <v>0</v>
      </c>
      <c r="Z31" s="125">
        <f t="shared" si="79"/>
        <v>0</v>
      </c>
      <c r="AA31" s="125">
        <f t="shared" si="79"/>
        <v>0</v>
      </c>
      <c r="AB31" s="125">
        <f t="shared" si="79"/>
        <v>0</v>
      </c>
      <c r="AC31" s="125">
        <f t="shared" si="79"/>
        <v>0</v>
      </c>
      <c r="AD31" s="125">
        <f t="shared" si="79"/>
        <v>0</v>
      </c>
      <c r="AE31" s="125">
        <f t="shared" si="79"/>
        <v>0</v>
      </c>
      <c r="AF31" s="125">
        <f t="shared" si="79"/>
        <v>0</v>
      </c>
      <c r="AG31" s="125">
        <f t="shared" si="79"/>
        <v>0</v>
      </c>
      <c r="AH31" s="125">
        <f t="shared" si="79"/>
        <v>0</v>
      </c>
      <c r="AI31" s="125">
        <f t="shared" si="79"/>
        <v>0</v>
      </c>
      <c r="AJ31" s="125">
        <f t="shared" si="79"/>
        <v>0</v>
      </c>
      <c r="AK31" s="125">
        <f t="shared" si="79"/>
        <v>0</v>
      </c>
      <c r="AL31" s="125">
        <f t="shared" si="79"/>
        <v>0</v>
      </c>
      <c r="AM31" s="125">
        <f t="shared" si="79"/>
        <v>0</v>
      </c>
      <c r="AN31" s="125">
        <f t="shared" si="79"/>
        <v>0</v>
      </c>
      <c r="AO31" s="125">
        <f t="shared" ref="AO31" si="80">IF(AO4=0,0,AN31+AO30)</f>
        <v>0</v>
      </c>
      <c r="AP31" s="125">
        <f t="shared" ref="AP31" si="81">IF(AP4=0,0,AO31+AP30)</f>
        <v>0</v>
      </c>
      <c r="AQ31" s="125">
        <f t="shared" ref="AQ31" si="82">IF(AQ4=0,0,AP31+AQ30)</f>
        <v>0</v>
      </c>
      <c r="AR31" s="125">
        <f t="shared" ref="AR31" si="83">IF(AR4=0,0,AQ31+AR30)</f>
        <v>0</v>
      </c>
      <c r="AS31" s="125">
        <f t="shared" ref="AS31" si="84">IF(AS4=0,0,AR31+AS30)</f>
        <v>0</v>
      </c>
      <c r="AT31" s="125">
        <f t="shared" ref="AT31" si="85">IF(AT4=0,0,AS31+AT30)</f>
        <v>0</v>
      </c>
      <c r="AU31" s="125">
        <f t="shared" ref="AU31" si="86">IF(AU4=0,0,AT31+AU30)</f>
        <v>0</v>
      </c>
      <c r="AV31" s="125">
        <f t="shared" ref="AV31" si="87">IF(AV4=0,0,AU31+AV30)</f>
        <v>0</v>
      </c>
      <c r="AW31" s="125">
        <f t="shared" ref="AW31" si="88">IF(AW4=0,0,AV31+AW30)</f>
        <v>0</v>
      </c>
      <c r="AX31" s="125">
        <f t="shared" ref="AX31" si="89">IF(AX4=0,0,AW31+AX30)</f>
        <v>0</v>
      </c>
      <c r="AY31" s="125">
        <f t="shared" ref="AY31" si="90">IF(AY4=0,0,AX31+AY30)</f>
        <v>0</v>
      </c>
      <c r="AZ31" s="125">
        <f t="shared" ref="AZ31" si="91">IF(AZ4=0,0,AY31+AZ30)</f>
        <v>0</v>
      </c>
    </row>
    <row r="32" spans="1:52" ht="17.399999999999999" thickBot="1" x14ac:dyDescent="0.5">
      <c r="A32" s="141"/>
      <c r="B32" s="136"/>
      <c r="C32" s="142"/>
    </row>
    <row r="33" spans="1:52" x14ac:dyDescent="0.45">
      <c r="A33" s="89" t="s">
        <v>15</v>
      </c>
      <c r="B33" s="102" t="s">
        <v>0</v>
      </c>
      <c r="C33" s="103" t="s">
        <v>2</v>
      </c>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row>
    <row r="34" spans="1:52" ht="17.399999999999999" x14ac:dyDescent="0.45">
      <c r="A34" s="106" t="s">
        <v>655</v>
      </c>
      <c r="B34" s="107" t="s">
        <v>596</v>
      </c>
      <c r="C34" s="143">
        <v>0</v>
      </c>
      <c r="D34" s="95"/>
      <c r="E34" s="95"/>
      <c r="F34" s="95"/>
      <c r="G34" s="95"/>
      <c r="H34" s="95"/>
      <c r="I34" s="95"/>
      <c r="J34" s="95"/>
      <c r="K34" s="547">
        <v>0</v>
      </c>
      <c r="L34" s="547">
        <v>0</v>
      </c>
      <c r="M34" s="547">
        <v>0</v>
      </c>
      <c r="N34" s="546">
        <v>6</v>
      </c>
      <c r="O34" s="549">
        <v>8</v>
      </c>
      <c r="P34" s="144">
        <v>30</v>
      </c>
      <c r="Q34" s="144">
        <v>58</v>
      </c>
      <c r="R34" s="88">
        <v>185</v>
      </c>
      <c r="S34" s="88">
        <v>261</v>
      </c>
      <c r="T34" s="88">
        <v>358</v>
      </c>
      <c r="U34" s="88">
        <v>468</v>
      </c>
      <c r="V34" s="88">
        <v>563</v>
      </c>
      <c r="W34" s="88">
        <v>676</v>
      </c>
      <c r="X34" s="88">
        <v>774</v>
      </c>
      <c r="Y34" s="88">
        <v>895</v>
      </c>
      <c r="Z34" s="88">
        <v>1067</v>
      </c>
      <c r="AA34" s="88">
        <v>1184</v>
      </c>
      <c r="AB34" s="88">
        <v>1328</v>
      </c>
      <c r="AC34" s="88">
        <v>1461</v>
      </c>
      <c r="AD34" s="88">
        <v>1524</v>
      </c>
      <c r="AE34" s="88">
        <v>1724</v>
      </c>
      <c r="AF34" s="88">
        <v>1874</v>
      </c>
      <c r="AU34" s="546"/>
    </row>
    <row r="35" spans="1:52" ht="17.399999999999999" x14ac:dyDescent="0.45">
      <c r="A35" s="106" t="s">
        <v>544</v>
      </c>
      <c r="B35" s="107" t="s">
        <v>596</v>
      </c>
      <c r="C35" s="145">
        <v>0</v>
      </c>
    </row>
    <row r="36" spans="1:52" ht="17.399999999999999" x14ac:dyDescent="0.45">
      <c r="A36" s="106" t="s">
        <v>16</v>
      </c>
      <c r="B36" s="107" t="s">
        <v>596</v>
      </c>
      <c r="C36" s="145">
        <v>0</v>
      </c>
    </row>
    <row r="37" spans="1:52" ht="17.399999999999999" x14ac:dyDescent="0.45">
      <c r="A37" s="106" t="s">
        <v>17</v>
      </c>
      <c r="B37" s="107" t="s">
        <v>596</v>
      </c>
      <c r="C37" s="112"/>
    </row>
    <row r="38" spans="1:52" ht="17.399999999999999" x14ac:dyDescent="0.45">
      <c r="A38" s="106" t="s">
        <v>423</v>
      </c>
      <c r="B38" s="107" t="s">
        <v>596</v>
      </c>
      <c r="C38" s="112"/>
    </row>
    <row r="40" spans="1:52" ht="17.399999999999999" x14ac:dyDescent="0.45">
      <c r="A40" s="146" t="s">
        <v>32</v>
      </c>
      <c r="B40" s="147"/>
      <c r="C40" s="107" t="s">
        <v>596</v>
      </c>
      <c r="D40" s="125">
        <f t="shared" ref="D40" si="92">IF(D4=0,0,SUM((D34-C34)+(D35-C35)+(D36-C36)-D38))</f>
        <v>0</v>
      </c>
      <c r="E40" s="125">
        <f t="shared" ref="E40" si="93">IF(E4=0,0,SUM((E34-D34)+(E35-D35)+(E36-D36)-E38))</f>
        <v>0</v>
      </c>
      <c r="F40" s="125">
        <f t="shared" ref="F40" si="94">IF(F4=0,0,SUM((F34-E34)+(F35-E35)+(F36-E36)-F38))</f>
        <v>0</v>
      </c>
      <c r="G40" s="125">
        <f t="shared" ref="G40" si="95">IF(G4=0,0,SUM((G34-F34)+(G35-F35)+(G36-F36)-G38))</f>
        <v>0</v>
      </c>
      <c r="H40" s="125">
        <f t="shared" ref="H40" si="96">IF(H4=0,0,SUM((H34-G34)+(H35-G35)+(H36-G36)-H38))</f>
        <v>0</v>
      </c>
      <c r="I40" s="125">
        <f>(I34-C34)+(I35-C35)+(I36-C36)-I38</f>
        <v>0</v>
      </c>
      <c r="J40" s="119">
        <f>(J34-I34)+(J35-I35)+(J36-I36)-J38</f>
        <v>0</v>
      </c>
      <c r="K40" s="125">
        <f t="shared" ref="K40" si="97">(K34-J34)+(K35-J35)+(K36-J36)-K38</f>
        <v>0</v>
      </c>
      <c r="L40" s="125">
        <f>IF(L4=0,0,SUM((L34-K34)+(L35-K35)+(L36-K36)-L38))</f>
        <v>0</v>
      </c>
      <c r="M40" s="125">
        <f t="shared" ref="M40:AZ40" si="98">IF(M4=0,0,SUM((M34-L34)+(M35-L35)+(M36-L36)-M38))</f>
        <v>0</v>
      </c>
      <c r="N40" s="125">
        <v>6</v>
      </c>
      <c r="O40" s="125">
        <v>8</v>
      </c>
      <c r="P40" s="125">
        <v>30</v>
      </c>
      <c r="Q40" s="125">
        <v>58</v>
      </c>
      <c r="R40" s="125">
        <v>185</v>
      </c>
      <c r="S40" s="125">
        <v>261</v>
      </c>
      <c r="T40" s="125">
        <v>258</v>
      </c>
      <c r="U40" s="125">
        <v>468</v>
      </c>
      <c r="V40" s="125">
        <v>563</v>
      </c>
      <c r="W40" s="125">
        <v>676</v>
      </c>
      <c r="X40" s="125">
        <v>774</v>
      </c>
      <c r="Y40" s="125">
        <v>895</v>
      </c>
      <c r="Z40" s="125">
        <v>1067</v>
      </c>
      <c r="AA40" s="125">
        <v>1184</v>
      </c>
      <c r="AB40" s="125">
        <v>1328</v>
      </c>
      <c r="AC40" s="125">
        <v>1461</v>
      </c>
      <c r="AD40" s="125">
        <v>1524</v>
      </c>
      <c r="AE40" s="125">
        <v>1724</v>
      </c>
      <c r="AF40" s="125">
        <v>1874</v>
      </c>
      <c r="AG40" s="125">
        <f t="shared" si="98"/>
        <v>0</v>
      </c>
      <c r="AH40" s="125">
        <f t="shared" si="98"/>
        <v>0</v>
      </c>
      <c r="AI40" s="125">
        <f t="shared" si="98"/>
        <v>0</v>
      </c>
      <c r="AJ40" s="125">
        <f t="shared" si="98"/>
        <v>0</v>
      </c>
      <c r="AK40" s="125">
        <f t="shared" si="98"/>
        <v>0</v>
      </c>
      <c r="AL40" s="125">
        <f t="shared" si="98"/>
        <v>0</v>
      </c>
      <c r="AM40" s="125">
        <f t="shared" si="98"/>
        <v>0</v>
      </c>
      <c r="AN40" s="125">
        <f t="shared" si="98"/>
        <v>0</v>
      </c>
      <c r="AO40" s="125">
        <f t="shared" si="98"/>
        <v>0</v>
      </c>
      <c r="AP40" s="125">
        <f t="shared" si="98"/>
        <v>0</v>
      </c>
      <c r="AQ40" s="125">
        <f t="shared" si="98"/>
        <v>0</v>
      </c>
      <c r="AR40" s="125">
        <f t="shared" si="98"/>
        <v>0</v>
      </c>
      <c r="AS40" s="125">
        <f t="shared" si="98"/>
        <v>0</v>
      </c>
      <c r="AT40" s="125">
        <f t="shared" si="98"/>
        <v>0</v>
      </c>
      <c r="AU40" s="125">
        <f t="shared" si="98"/>
        <v>0</v>
      </c>
      <c r="AV40" s="125">
        <f t="shared" si="98"/>
        <v>0</v>
      </c>
      <c r="AW40" s="125">
        <f t="shared" si="98"/>
        <v>0</v>
      </c>
      <c r="AX40" s="125">
        <f t="shared" si="98"/>
        <v>0</v>
      </c>
      <c r="AY40" s="125">
        <f t="shared" si="98"/>
        <v>0</v>
      </c>
      <c r="AZ40" s="125">
        <f t="shared" si="98"/>
        <v>0</v>
      </c>
    </row>
    <row r="41" spans="1:52" ht="17.399999999999999" x14ac:dyDescent="0.45">
      <c r="A41" s="146" t="s">
        <v>31</v>
      </c>
      <c r="B41" s="147"/>
      <c r="C41" s="107" t="s">
        <v>596</v>
      </c>
      <c r="D41" s="125">
        <f t="shared" ref="D41" si="99">IF(D4=0,0,C40+D40)</f>
        <v>0</v>
      </c>
      <c r="E41" s="125">
        <f t="shared" ref="E41" si="100">IF(E4=0,0,D40+E40)</f>
        <v>0</v>
      </c>
      <c r="F41" s="125">
        <f t="shared" ref="F41" si="101">IF(F4=0,0,E40+F40)</f>
        <v>0</v>
      </c>
      <c r="G41" s="125">
        <f t="shared" ref="G41" si="102">IF(G4=0,0,F40+G40)</f>
        <v>0</v>
      </c>
      <c r="H41" s="125">
        <f t="shared" ref="H41" si="103">IF(H4=0,0,G40+H40)</f>
        <v>0</v>
      </c>
      <c r="I41" s="125">
        <f t="shared" ref="I41" si="104">IF(I4=0,0,H40+I40)</f>
        <v>0</v>
      </c>
      <c r="J41" s="125">
        <f t="shared" ref="J41" si="105">IF(J4=0,0,I40+J40)</f>
        <v>0</v>
      </c>
      <c r="K41" s="125">
        <f>IF(K4=0,0,J41+K40)</f>
        <v>0</v>
      </c>
      <c r="L41" s="125">
        <f t="shared" ref="L41:AZ41" si="106">IF(L4=0,0,K41+L40)</f>
        <v>0</v>
      </c>
      <c r="M41" s="125">
        <f t="shared" si="106"/>
        <v>0</v>
      </c>
      <c r="N41" s="125">
        <f t="shared" si="106"/>
        <v>0</v>
      </c>
      <c r="O41" s="125">
        <f t="shared" si="106"/>
        <v>0</v>
      </c>
      <c r="P41" s="125">
        <f t="shared" si="106"/>
        <v>0</v>
      </c>
      <c r="Q41" s="125">
        <f t="shared" si="106"/>
        <v>0</v>
      </c>
      <c r="R41" s="125">
        <f t="shared" si="106"/>
        <v>0</v>
      </c>
      <c r="S41" s="125">
        <f t="shared" si="106"/>
        <v>0</v>
      </c>
      <c r="T41" s="125">
        <f t="shared" si="106"/>
        <v>0</v>
      </c>
      <c r="U41" s="125">
        <f t="shared" si="106"/>
        <v>0</v>
      </c>
      <c r="V41" s="125">
        <f t="shared" si="106"/>
        <v>563</v>
      </c>
      <c r="W41" s="125">
        <f t="shared" si="106"/>
        <v>1239</v>
      </c>
      <c r="X41" s="125">
        <f t="shared" si="106"/>
        <v>2013</v>
      </c>
      <c r="Y41" s="125">
        <f t="shared" si="106"/>
        <v>2908</v>
      </c>
      <c r="Z41" s="125">
        <f t="shared" si="106"/>
        <v>3975</v>
      </c>
      <c r="AA41" s="125">
        <f t="shared" si="106"/>
        <v>5159</v>
      </c>
      <c r="AB41" s="125">
        <f t="shared" si="106"/>
        <v>6487</v>
      </c>
      <c r="AC41" s="125">
        <f t="shared" si="106"/>
        <v>7948</v>
      </c>
      <c r="AD41" s="125">
        <f t="shared" si="106"/>
        <v>9472</v>
      </c>
      <c r="AE41" s="125">
        <f t="shared" si="106"/>
        <v>11196</v>
      </c>
      <c r="AF41" s="125">
        <f t="shared" si="106"/>
        <v>13070</v>
      </c>
      <c r="AG41" s="125">
        <f t="shared" si="106"/>
        <v>0</v>
      </c>
      <c r="AH41" s="125">
        <f t="shared" si="106"/>
        <v>0</v>
      </c>
      <c r="AI41" s="125">
        <f t="shared" si="106"/>
        <v>0</v>
      </c>
      <c r="AJ41" s="125">
        <f t="shared" si="106"/>
        <v>0</v>
      </c>
      <c r="AK41" s="125">
        <f t="shared" si="106"/>
        <v>0</v>
      </c>
      <c r="AL41" s="125">
        <f t="shared" si="106"/>
        <v>0</v>
      </c>
      <c r="AM41" s="125">
        <f t="shared" si="106"/>
        <v>0</v>
      </c>
      <c r="AN41" s="125">
        <f t="shared" si="106"/>
        <v>0</v>
      </c>
      <c r="AO41" s="125">
        <f t="shared" si="106"/>
        <v>0</v>
      </c>
      <c r="AP41" s="125">
        <f t="shared" si="106"/>
        <v>0</v>
      </c>
      <c r="AQ41" s="125">
        <f t="shared" si="106"/>
        <v>0</v>
      </c>
      <c r="AR41" s="125">
        <f t="shared" si="106"/>
        <v>0</v>
      </c>
      <c r="AS41" s="125">
        <f t="shared" si="106"/>
        <v>0</v>
      </c>
      <c r="AT41" s="125">
        <f t="shared" si="106"/>
        <v>0</v>
      </c>
      <c r="AU41" s="125">
        <f t="shared" si="106"/>
        <v>0</v>
      </c>
      <c r="AV41" s="125">
        <f t="shared" si="106"/>
        <v>0</v>
      </c>
      <c r="AW41" s="125">
        <f t="shared" si="106"/>
        <v>0</v>
      </c>
      <c r="AX41" s="125">
        <f t="shared" si="106"/>
        <v>0</v>
      </c>
      <c r="AY41" s="125">
        <f t="shared" si="106"/>
        <v>0</v>
      </c>
      <c r="AZ41" s="125">
        <f t="shared" si="106"/>
        <v>0</v>
      </c>
    </row>
    <row r="43" spans="1:52" x14ac:dyDescent="0.45">
      <c r="A43" s="125" t="s">
        <v>305</v>
      </c>
      <c r="B43" s="125"/>
      <c r="C43" s="125"/>
      <c r="D43" s="148" t="e">
        <f t="shared" ref="D43:F43" si="107">D40/(D4/100000)</f>
        <v>#DIV/0!</v>
      </c>
      <c r="E43" s="148" t="e">
        <f t="shared" si="107"/>
        <v>#DIV/0!</v>
      </c>
      <c r="F43" s="148" t="e">
        <f t="shared" si="107"/>
        <v>#DIV/0!</v>
      </c>
      <c r="G43" s="148" t="e">
        <f t="shared" ref="G43:H43" si="108">G40/(G4/100000)</f>
        <v>#DIV/0!</v>
      </c>
      <c r="H43" s="148" t="e">
        <f t="shared" si="108"/>
        <v>#DIV/0!</v>
      </c>
      <c r="I43" s="148" t="e">
        <f t="shared" ref="I43:AO43" si="109">I40/(I4/100000)</f>
        <v>#DIV/0!</v>
      </c>
      <c r="J43" s="148" t="e">
        <f t="shared" si="109"/>
        <v>#DIV/0!</v>
      </c>
      <c r="K43" s="148" t="e">
        <f t="shared" si="109"/>
        <v>#DIV/0!</v>
      </c>
      <c r="L43" s="148" t="e">
        <f t="shared" si="109"/>
        <v>#DIV/0!</v>
      </c>
      <c r="M43" s="148" t="e">
        <f t="shared" si="109"/>
        <v>#DIV/0!</v>
      </c>
      <c r="N43" s="148" t="e">
        <f t="shared" si="109"/>
        <v>#DIV/0!</v>
      </c>
      <c r="O43" s="148" t="e">
        <f t="shared" si="109"/>
        <v>#DIV/0!</v>
      </c>
      <c r="P43" s="148" t="e">
        <f t="shared" si="109"/>
        <v>#DIV/0!</v>
      </c>
      <c r="Q43" s="148" t="e">
        <f t="shared" si="109"/>
        <v>#DIV/0!</v>
      </c>
      <c r="R43" s="148" t="e">
        <f t="shared" si="109"/>
        <v>#DIV/0!</v>
      </c>
      <c r="S43" s="148" t="e">
        <f t="shared" si="109"/>
        <v>#DIV/0!</v>
      </c>
      <c r="T43" s="148" t="e">
        <f t="shared" si="109"/>
        <v>#DIV/0!</v>
      </c>
      <c r="U43" s="148" t="e">
        <f t="shared" si="109"/>
        <v>#DIV/0!</v>
      </c>
      <c r="V43" s="148">
        <f t="shared" si="109"/>
        <v>9.6576473457820899</v>
      </c>
      <c r="W43" s="148">
        <f t="shared" si="109"/>
        <v>11.596038614808588</v>
      </c>
      <c r="X43" s="148">
        <f t="shared" si="109"/>
        <v>8.6959158259525839</v>
      </c>
      <c r="Y43" s="148">
        <f t="shared" si="109"/>
        <v>9.1871418401093923</v>
      </c>
      <c r="Z43" s="148">
        <f t="shared" si="109"/>
        <v>10.477219167321287</v>
      </c>
      <c r="AA43" s="148">
        <f t="shared" si="109"/>
        <v>10.622644895029607</v>
      </c>
      <c r="AB43" s="148">
        <f t="shared" si="109"/>
        <v>11.600279524807826</v>
      </c>
      <c r="AC43" s="148">
        <f t="shared" si="109"/>
        <v>12.360406091370558</v>
      </c>
      <c r="AD43" s="148">
        <f t="shared" si="109"/>
        <v>12.732893307711588</v>
      </c>
      <c r="AE43" s="148">
        <f t="shared" si="109"/>
        <v>14.359486923205063</v>
      </c>
      <c r="AF43" s="148">
        <f t="shared" si="109"/>
        <v>15.582903708631298</v>
      </c>
      <c r="AG43" s="148" t="e">
        <f t="shared" si="109"/>
        <v>#DIV/0!</v>
      </c>
      <c r="AH43" s="148" t="e">
        <f t="shared" si="109"/>
        <v>#DIV/0!</v>
      </c>
      <c r="AI43" s="148" t="e">
        <f t="shared" si="109"/>
        <v>#DIV/0!</v>
      </c>
      <c r="AJ43" s="148" t="e">
        <f t="shared" si="109"/>
        <v>#DIV/0!</v>
      </c>
      <c r="AK43" s="148" t="e">
        <f t="shared" si="109"/>
        <v>#DIV/0!</v>
      </c>
      <c r="AL43" s="148" t="e">
        <f t="shared" si="109"/>
        <v>#DIV/0!</v>
      </c>
      <c r="AM43" s="148" t="e">
        <f t="shared" si="109"/>
        <v>#DIV/0!</v>
      </c>
      <c r="AN43" s="148" t="e">
        <f t="shared" si="109"/>
        <v>#DIV/0!</v>
      </c>
      <c r="AO43" s="148" t="e">
        <f t="shared" si="109"/>
        <v>#DIV/0!</v>
      </c>
      <c r="AP43" s="148" t="e">
        <f t="shared" ref="AP43:AZ43" si="110">AP40/(AP4/100000)</f>
        <v>#DIV/0!</v>
      </c>
      <c r="AQ43" s="148" t="e">
        <f t="shared" si="110"/>
        <v>#DIV/0!</v>
      </c>
      <c r="AR43" s="148" t="e">
        <f t="shared" si="110"/>
        <v>#DIV/0!</v>
      </c>
      <c r="AS43" s="148" t="e">
        <f t="shared" si="110"/>
        <v>#DIV/0!</v>
      </c>
      <c r="AT43" s="148" t="e">
        <f t="shared" si="110"/>
        <v>#DIV/0!</v>
      </c>
      <c r="AU43" s="148" t="e">
        <f t="shared" si="110"/>
        <v>#DIV/0!</v>
      </c>
      <c r="AV43" s="148" t="e">
        <f t="shared" si="110"/>
        <v>#DIV/0!</v>
      </c>
      <c r="AW43" s="148" t="e">
        <f t="shared" si="110"/>
        <v>#DIV/0!</v>
      </c>
      <c r="AX43" s="148" t="e">
        <f t="shared" si="110"/>
        <v>#DIV/0!</v>
      </c>
      <c r="AY43" s="148" t="e">
        <f t="shared" si="110"/>
        <v>#DIV/0!</v>
      </c>
      <c r="AZ43" s="148" t="e">
        <f t="shared" si="110"/>
        <v>#DIV/0!</v>
      </c>
    </row>
    <row r="44" spans="1:52" x14ac:dyDescent="0.45">
      <c r="A44" s="125" t="s">
        <v>306</v>
      </c>
      <c r="B44" s="125"/>
      <c r="C44" s="125"/>
      <c r="D44" s="148" t="e">
        <f t="shared" ref="D44:F44" si="111">D41/(D5/100000)</f>
        <v>#DIV/0!</v>
      </c>
      <c r="E44" s="148" t="e">
        <f t="shared" si="111"/>
        <v>#DIV/0!</v>
      </c>
      <c r="F44" s="148" t="e">
        <f t="shared" si="111"/>
        <v>#DIV/0!</v>
      </c>
      <c r="G44" s="148" t="e">
        <f t="shared" ref="G44:H44" si="112">G41/(G5/100000)</f>
        <v>#DIV/0!</v>
      </c>
      <c r="H44" s="148" t="e">
        <f t="shared" si="112"/>
        <v>#DIV/0!</v>
      </c>
      <c r="I44" s="148" t="e">
        <f t="shared" ref="I44:AO44" si="113">I41/(I5/100000)</f>
        <v>#DIV/0!</v>
      </c>
      <c r="J44" s="148" t="e">
        <f t="shared" si="113"/>
        <v>#DIV/0!</v>
      </c>
      <c r="K44" s="148" t="e">
        <f t="shared" si="113"/>
        <v>#DIV/0!</v>
      </c>
      <c r="L44" s="148" t="e">
        <f t="shared" si="113"/>
        <v>#DIV/0!</v>
      </c>
      <c r="M44" s="148" t="e">
        <f t="shared" si="113"/>
        <v>#DIV/0!</v>
      </c>
      <c r="N44" s="148" t="e">
        <f t="shared" si="113"/>
        <v>#DIV/0!</v>
      </c>
      <c r="O44" s="148" t="e">
        <f t="shared" si="113"/>
        <v>#DIV/0!</v>
      </c>
      <c r="P44" s="148" t="e">
        <f t="shared" si="113"/>
        <v>#DIV/0!</v>
      </c>
      <c r="Q44" s="148" t="e">
        <f t="shared" si="113"/>
        <v>#DIV/0!</v>
      </c>
      <c r="R44" s="148" t="e">
        <f t="shared" si="113"/>
        <v>#DIV/0!</v>
      </c>
      <c r="S44" s="148" t="e">
        <f t="shared" si="113"/>
        <v>#DIV/0!</v>
      </c>
      <c r="T44" s="148" t="e">
        <f t="shared" si="113"/>
        <v>#DIV/0!</v>
      </c>
      <c r="U44" s="148" t="e">
        <f t="shared" si="113"/>
        <v>#DIV/0!</v>
      </c>
      <c r="V44" s="148">
        <f t="shared" si="113"/>
        <v>9.6576473457820899</v>
      </c>
      <c r="W44" s="148">
        <f t="shared" si="113"/>
        <v>10.626842970320045</v>
      </c>
      <c r="X44" s="148">
        <f t="shared" si="113"/>
        <v>9.7909111526248012</v>
      </c>
      <c r="Y44" s="148">
        <f t="shared" si="113"/>
        <v>9.5968021015935285</v>
      </c>
      <c r="Z44" s="148">
        <f t="shared" si="113"/>
        <v>9.818266815608121</v>
      </c>
      <c r="AA44" s="148">
        <f t="shared" si="113"/>
        <v>9.9919118349832488</v>
      </c>
      <c r="AB44" s="148">
        <f t="shared" si="113"/>
        <v>10.283805671169967</v>
      </c>
      <c r="AC44" s="148">
        <f t="shared" si="113"/>
        <v>10.611515890316072</v>
      </c>
      <c r="AD44" s="148">
        <f t="shared" si="113"/>
        <v>10.937800830660844</v>
      </c>
      <c r="AE44" s="148">
        <f t="shared" si="113"/>
        <v>11.354421314402861</v>
      </c>
      <c r="AF44" s="148">
        <f t="shared" si="113"/>
        <v>54.385818908122502</v>
      </c>
      <c r="AG44" s="148" t="e">
        <f t="shared" si="113"/>
        <v>#DIV/0!</v>
      </c>
      <c r="AH44" s="148" t="e">
        <f t="shared" si="113"/>
        <v>#DIV/0!</v>
      </c>
      <c r="AI44" s="148" t="e">
        <f t="shared" si="113"/>
        <v>#DIV/0!</v>
      </c>
      <c r="AJ44" s="148" t="e">
        <f t="shared" si="113"/>
        <v>#DIV/0!</v>
      </c>
      <c r="AK44" s="148" t="e">
        <f t="shared" si="113"/>
        <v>#DIV/0!</v>
      </c>
      <c r="AL44" s="148" t="e">
        <f t="shared" si="113"/>
        <v>#DIV/0!</v>
      </c>
      <c r="AM44" s="148" t="e">
        <f t="shared" si="113"/>
        <v>#DIV/0!</v>
      </c>
      <c r="AN44" s="148" t="e">
        <f t="shared" si="113"/>
        <v>#DIV/0!</v>
      </c>
      <c r="AO44" s="148" t="e">
        <f t="shared" si="113"/>
        <v>#DIV/0!</v>
      </c>
      <c r="AP44" s="148" t="e">
        <f t="shared" ref="AP44:AZ44" si="114">AP41/(AP5/100000)</f>
        <v>#DIV/0!</v>
      </c>
      <c r="AQ44" s="148" t="e">
        <f t="shared" si="114"/>
        <v>#DIV/0!</v>
      </c>
      <c r="AR44" s="148" t="e">
        <f t="shared" si="114"/>
        <v>#DIV/0!</v>
      </c>
      <c r="AS44" s="148" t="e">
        <f t="shared" si="114"/>
        <v>#DIV/0!</v>
      </c>
      <c r="AT44" s="148" t="e">
        <f t="shared" si="114"/>
        <v>#DIV/0!</v>
      </c>
      <c r="AU44" s="148" t="e">
        <f t="shared" si="114"/>
        <v>#DIV/0!</v>
      </c>
      <c r="AV44" s="148" t="e">
        <f t="shared" si="114"/>
        <v>#DIV/0!</v>
      </c>
      <c r="AW44" s="148" t="e">
        <f t="shared" si="114"/>
        <v>#DIV/0!</v>
      </c>
      <c r="AX44" s="148" t="e">
        <f t="shared" si="114"/>
        <v>#DIV/0!</v>
      </c>
      <c r="AY44" s="148" t="e">
        <f t="shared" si="114"/>
        <v>#DIV/0!</v>
      </c>
      <c r="AZ44" s="148" t="e">
        <f t="shared" si="114"/>
        <v>#DIV/0!</v>
      </c>
    </row>
    <row r="45" spans="1:52" x14ac:dyDescent="0.45">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row>
    <row r="46" spans="1:52" hidden="1" x14ac:dyDescent="0.45">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row>
    <row r="47" spans="1:52" hidden="1" x14ac:dyDescent="0.45">
      <c r="A47" s="89" t="s">
        <v>424</v>
      </c>
      <c r="B47" s="102" t="s">
        <v>0</v>
      </c>
      <c r="C47" s="103" t="s">
        <v>2</v>
      </c>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row>
    <row r="48" spans="1:52" hidden="1" x14ac:dyDescent="0.45">
      <c r="A48" s="106" t="s">
        <v>425</v>
      </c>
      <c r="B48" s="107" t="s">
        <v>431</v>
      </c>
      <c r="C48" s="112">
        <v>0</v>
      </c>
    </row>
    <row r="49" spans="1:52" hidden="1" x14ac:dyDescent="0.45">
      <c r="A49" s="106" t="s">
        <v>425</v>
      </c>
      <c r="B49" s="107" t="s">
        <v>426</v>
      </c>
      <c r="C49" s="112">
        <v>0</v>
      </c>
    </row>
    <row r="50" spans="1:52" hidden="1" x14ac:dyDescent="0.45">
      <c r="A50" s="106" t="s">
        <v>425</v>
      </c>
      <c r="B50" s="107" t="s">
        <v>427</v>
      </c>
      <c r="C50" s="112"/>
      <c r="D50" s="85">
        <f>D49*'2. Carbon Tst Convs'!$J$28</f>
        <v>0</v>
      </c>
      <c r="E50" s="85">
        <f>E49*'2. Carbon Tst Convs'!$J$28</f>
        <v>0</v>
      </c>
      <c r="F50" s="85">
        <f>F49*'2. Carbon Tst Convs'!$J$28</f>
        <v>0</v>
      </c>
      <c r="G50" s="85">
        <f>G49*'2. Carbon Tst Convs'!$J$28</f>
        <v>0</v>
      </c>
      <c r="H50" s="85">
        <f>H49*'2. Carbon Tst Convs'!$J$28</f>
        <v>0</v>
      </c>
      <c r="I50" s="85">
        <f>I49*'2. Carbon Tst Convs'!$J$28</f>
        <v>0</v>
      </c>
      <c r="J50" s="85">
        <f>J49*'2. Carbon Tst Convs'!$J$28</f>
        <v>0</v>
      </c>
      <c r="K50" s="85">
        <f>K49*'2. Carbon Tst Convs'!$J$28</f>
        <v>0</v>
      </c>
      <c r="L50" s="85">
        <f>L49*'2. Carbon Tst Convs'!$J$28</f>
        <v>0</v>
      </c>
      <c r="M50" s="85">
        <f>M49*'2. Carbon Tst Convs'!$J$28</f>
        <v>0</v>
      </c>
      <c r="N50" s="85">
        <f>N49*'2. Carbon Tst Convs'!$J$28</f>
        <v>0</v>
      </c>
      <c r="O50" s="85">
        <f>O49*'2. Carbon Tst Convs'!$J$28</f>
        <v>0</v>
      </c>
      <c r="P50" s="85">
        <f>P49*'2. Carbon Tst Convs'!$J$28</f>
        <v>0</v>
      </c>
      <c r="Q50" s="85">
        <f>Q49*'2. Carbon Tst Convs'!$J$28</f>
        <v>0</v>
      </c>
      <c r="R50" s="85">
        <f>R49*'2. Carbon Tst Convs'!$J$28</f>
        <v>0</v>
      </c>
      <c r="S50" s="85">
        <f>S49*'2. Carbon Tst Convs'!$J$28</f>
        <v>0</v>
      </c>
      <c r="T50" s="85">
        <f>T49*'2. Carbon Tst Convs'!$J$28</f>
        <v>0</v>
      </c>
      <c r="U50" s="85">
        <f>U49*'2. Carbon Tst Convs'!$J$28</f>
        <v>0</v>
      </c>
      <c r="V50" s="85">
        <f>V49*'2. Carbon Tst Convs'!$J$28</f>
        <v>0</v>
      </c>
      <c r="W50" s="85">
        <f>W49*'2. Carbon Tst Convs'!$J$28</f>
        <v>0</v>
      </c>
      <c r="X50" s="85">
        <f>X49*'2. Carbon Tst Convs'!$J$28</f>
        <v>0</v>
      </c>
      <c r="Y50" s="85">
        <f>Y49*'2. Carbon Tst Convs'!$J$28</f>
        <v>0</v>
      </c>
      <c r="Z50" s="85">
        <f>Z49*'2. Carbon Tst Convs'!$J$28</f>
        <v>0</v>
      </c>
      <c r="AA50" s="85">
        <f>AA49*'2. Carbon Tst Convs'!$J$28</f>
        <v>0</v>
      </c>
      <c r="AB50" s="85">
        <f>AB49*'2. Carbon Tst Convs'!$J$28</f>
        <v>0</v>
      </c>
      <c r="AC50" s="85">
        <f>AC49*'2. Carbon Tst Convs'!$J$28</f>
        <v>0</v>
      </c>
      <c r="AD50" s="85">
        <f>AD49*'2. Carbon Tst Convs'!$J$28</f>
        <v>0</v>
      </c>
      <c r="AE50" s="85">
        <f>AE49*'2. Carbon Tst Convs'!$J$28</f>
        <v>0</v>
      </c>
      <c r="AF50" s="85">
        <f>AF49*'2. Carbon Tst Convs'!$J$28</f>
        <v>0</v>
      </c>
      <c r="AG50" s="85">
        <f>AG49*'2. Carbon Tst Convs'!$J$28</f>
        <v>0</v>
      </c>
      <c r="AH50" s="85">
        <f>AH49*'2. Carbon Tst Convs'!$J$28</f>
        <v>0</v>
      </c>
      <c r="AI50" s="85">
        <f>AI49*'2. Carbon Tst Convs'!$J$28</f>
        <v>0</v>
      </c>
      <c r="AJ50" s="85">
        <f>AJ49*'2. Carbon Tst Convs'!$J$28</f>
        <v>0</v>
      </c>
      <c r="AK50" s="85">
        <f>AK49*'2. Carbon Tst Convs'!$J$28</f>
        <v>0</v>
      </c>
      <c r="AL50" s="85">
        <f>AL49*'2. Carbon Tst Convs'!$J$28</f>
        <v>0</v>
      </c>
      <c r="AM50" s="85">
        <f>AM49*'2. Carbon Tst Convs'!$J$28</f>
        <v>0</v>
      </c>
      <c r="AN50" s="85">
        <f>AN49*'2. Carbon Tst Convs'!$J$28</f>
        <v>0</v>
      </c>
      <c r="AO50" s="85">
        <f>AO49*'2. Carbon Tst Convs'!$J$28</f>
        <v>0</v>
      </c>
      <c r="AP50" s="85">
        <f>AP49*'2. Carbon Tst Convs'!$J$28</f>
        <v>0</v>
      </c>
      <c r="AQ50" s="85">
        <f>AQ49*'2. Carbon Tst Convs'!$J$28</f>
        <v>0</v>
      </c>
      <c r="AR50" s="85">
        <f>AR49*'2. Carbon Tst Convs'!$J$28</f>
        <v>0</v>
      </c>
      <c r="AS50" s="85">
        <f>AS49*'2. Carbon Tst Convs'!$J$28</f>
        <v>0</v>
      </c>
      <c r="AT50" s="85">
        <f>AT49*'2. Carbon Tst Convs'!$J$28</f>
        <v>0</v>
      </c>
      <c r="AU50" s="85">
        <f>AU49*'2. Carbon Tst Convs'!$J$28</f>
        <v>0</v>
      </c>
      <c r="AV50" s="85">
        <f>AV49*'2. Carbon Tst Convs'!$J$28</f>
        <v>0</v>
      </c>
      <c r="AW50" s="85">
        <f>AW49*'2. Carbon Tst Convs'!$J$28</f>
        <v>0</v>
      </c>
      <c r="AX50" s="85">
        <f>AX49*'2. Carbon Tst Convs'!$J$28</f>
        <v>0</v>
      </c>
      <c r="AY50" s="85">
        <f>AY49*'2. Carbon Tst Convs'!$J$28</f>
        <v>0</v>
      </c>
      <c r="AZ50" s="85">
        <f>AZ49*'2. Carbon Tst Convs'!$J$28</f>
        <v>0</v>
      </c>
    </row>
    <row r="51" spans="1:52" hidden="1" x14ac:dyDescent="0.45">
      <c r="A51" s="106" t="s">
        <v>425</v>
      </c>
      <c r="B51" s="107" t="s">
        <v>428</v>
      </c>
      <c r="C51" s="112"/>
    </row>
    <row r="52" spans="1:52" hidden="1" x14ac:dyDescent="0.45">
      <c r="A52" s="106" t="s">
        <v>425</v>
      </c>
      <c r="B52" s="107" t="s">
        <v>429</v>
      </c>
      <c r="C52" s="112"/>
      <c r="D52" s="125">
        <f>D50*'2. Carbon Tst Convs'!$J$24</f>
        <v>0</v>
      </c>
      <c r="E52" s="125">
        <f>E50*'2. Carbon Tst Convs'!$J$24</f>
        <v>0</v>
      </c>
      <c r="F52" s="125">
        <f>F50*'2. Carbon Tst Convs'!$J$24</f>
        <v>0</v>
      </c>
      <c r="G52" s="125">
        <f>G50*'2. Carbon Tst Convs'!$J$24</f>
        <v>0</v>
      </c>
      <c r="H52" s="125">
        <f>H50*'2. Carbon Tst Convs'!$J$24</f>
        <v>0</v>
      </c>
      <c r="I52" s="125">
        <f>I50*'2. Carbon Tst Convs'!$J$24</f>
        <v>0</v>
      </c>
      <c r="J52" s="125">
        <f>J50*'2. Carbon Tst Convs'!$J$24</f>
        <v>0</v>
      </c>
      <c r="K52" s="125">
        <f>K50*'2. Carbon Tst Convs'!$J$24</f>
        <v>0</v>
      </c>
      <c r="L52" s="125">
        <f>L50*'2. Carbon Tst Convs'!$J$24</f>
        <v>0</v>
      </c>
      <c r="M52" s="125">
        <f>M50*'2. Carbon Tst Convs'!$J$24</f>
        <v>0</v>
      </c>
      <c r="N52" s="125">
        <f>N50*'2. Carbon Tst Convs'!$J$24</f>
        <v>0</v>
      </c>
      <c r="O52" s="125">
        <f>O50*'2. Carbon Tst Convs'!$J$24</f>
        <v>0</v>
      </c>
      <c r="P52" s="125">
        <f>P50*'2. Carbon Tst Convs'!$J$24</f>
        <v>0</v>
      </c>
      <c r="Q52" s="125">
        <f>Q50*'2. Carbon Tst Convs'!$J$24</f>
        <v>0</v>
      </c>
      <c r="R52" s="125">
        <f>R50*'2. Carbon Tst Convs'!$J$24</f>
        <v>0</v>
      </c>
      <c r="S52" s="125">
        <f>S50*'2. Carbon Tst Convs'!$J$24</f>
        <v>0</v>
      </c>
      <c r="T52" s="125">
        <f>T50*'2. Carbon Tst Convs'!$J$24</f>
        <v>0</v>
      </c>
      <c r="U52" s="125">
        <f>U50*'2. Carbon Tst Convs'!$J$24</f>
        <v>0</v>
      </c>
      <c r="V52" s="125">
        <f>V50*'2. Carbon Tst Convs'!$J$24</f>
        <v>0</v>
      </c>
      <c r="W52" s="125">
        <f>W50*'2. Carbon Tst Convs'!$J$24</f>
        <v>0</v>
      </c>
      <c r="X52" s="125">
        <f>X50*'2. Carbon Tst Convs'!$J$24</f>
        <v>0</v>
      </c>
      <c r="Y52" s="125">
        <f>Y50*'2. Carbon Tst Convs'!$J$24</f>
        <v>0</v>
      </c>
      <c r="Z52" s="125">
        <f>Z50*'2. Carbon Tst Convs'!$J$24</f>
        <v>0</v>
      </c>
      <c r="AA52" s="125">
        <f>AA50*'2. Carbon Tst Convs'!$J$24</f>
        <v>0</v>
      </c>
      <c r="AB52" s="125">
        <f>AB50*'2. Carbon Tst Convs'!$J$24</f>
        <v>0</v>
      </c>
      <c r="AC52" s="125">
        <f>AC50*'2. Carbon Tst Convs'!$J$24</f>
        <v>0</v>
      </c>
      <c r="AD52" s="125">
        <f>AD50*'2. Carbon Tst Convs'!$J$24</f>
        <v>0</v>
      </c>
      <c r="AE52" s="125">
        <f>AE50*'2. Carbon Tst Convs'!$J$24</f>
        <v>0</v>
      </c>
      <c r="AF52" s="125">
        <f>AF50*'2. Carbon Tst Convs'!$J$24</f>
        <v>0</v>
      </c>
      <c r="AG52" s="125">
        <f>AG50*'2. Carbon Tst Convs'!$J$24</f>
        <v>0</v>
      </c>
      <c r="AH52" s="125">
        <f>AH50*'2. Carbon Tst Convs'!$J$24</f>
        <v>0</v>
      </c>
      <c r="AI52" s="125">
        <f>AI50*'2. Carbon Tst Convs'!$J$24</f>
        <v>0</v>
      </c>
      <c r="AJ52" s="125">
        <f>AJ50*'2. Carbon Tst Convs'!$J$24</f>
        <v>0</v>
      </c>
      <c r="AK52" s="125">
        <f>AK50*'2. Carbon Tst Convs'!$J$24</f>
        <v>0</v>
      </c>
      <c r="AL52" s="125">
        <f>AL50*'2. Carbon Tst Convs'!$J$24</f>
        <v>0</v>
      </c>
      <c r="AM52" s="125">
        <f>AM50*'2. Carbon Tst Convs'!$J$24</f>
        <v>0</v>
      </c>
      <c r="AN52" s="125">
        <f>AN50*'2. Carbon Tst Convs'!$J$24</f>
        <v>0</v>
      </c>
      <c r="AO52" s="125">
        <f>AO50*'2. Carbon Tst Convs'!$J$24</f>
        <v>0</v>
      </c>
      <c r="AP52" s="125">
        <f>AP50*'2. Carbon Tst Convs'!$J$24</f>
        <v>0</v>
      </c>
      <c r="AQ52" s="125">
        <f>AQ50*'2. Carbon Tst Convs'!$J$24</f>
        <v>0</v>
      </c>
      <c r="AR52" s="125">
        <f>AR50*'2. Carbon Tst Convs'!$J$24</f>
        <v>0</v>
      </c>
      <c r="AS52" s="125">
        <f>AS50*'2. Carbon Tst Convs'!$J$24</f>
        <v>0</v>
      </c>
      <c r="AT52" s="125">
        <f>AT50*'2. Carbon Tst Convs'!$J$24</f>
        <v>0</v>
      </c>
      <c r="AU52" s="125">
        <f>AU50*'2. Carbon Tst Convs'!$J$24</f>
        <v>0</v>
      </c>
      <c r="AV52" s="125">
        <f>AV50*'2. Carbon Tst Convs'!$J$24</f>
        <v>0</v>
      </c>
      <c r="AW52" s="125">
        <f>AW50*'2. Carbon Tst Convs'!$J$24</f>
        <v>0</v>
      </c>
      <c r="AX52" s="125">
        <f>AX50*'2. Carbon Tst Convs'!$J$24</f>
        <v>0</v>
      </c>
      <c r="AY52" s="125">
        <f>AY50*'2. Carbon Tst Convs'!$J$24</f>
        <v>0</v>
      </c>
      <c r="AZ52" s="125">
        <f>AZ50*'2. Carbon Tst Convs'!$J$24</f>
        <v>0</v>
      </c>
    </row>
    <row r="53" spans="1:52" hidden="1" x14ac:dyDescent="0.45">
      <c r="A53" s="106" t="s">
        <v>430</v>
      </c>
      <c r="B53" s="107" t="s">
        <v>77</v>
      </c>
      <c r="C53" s="112"/>
      <c r="D53" s="125" t="e">
        <f>'6. Waste Info'!#REF!</f>
        <v>#REF!</v>
      </c>
      <c r="E53" s="125" t="e">
        <f>'6. Waste Info'!#REF!</f>
        <v>#REF!</v>
      </c>
      <c r="F53" s="125">
        <f>'6. Waste Info'!A42</f>
        <v>0</v>
      </c>
      <c r="G53" s="125" t="str">
        <f>'6. Waste Info'!B42</f>
        <v>Monthly Totals</v>
      </c>
      <c r="H53" s="125" t="str">
        <f>'6. Waste Info'!C42</f>
        <v>Number of Skips in Month</v>
      </c>
      <c r="I53" s="125">
        <f>'6. Waste Info'!D42</f>
        <v>0</v>
      </c>
      <c r="J53" s="125">
        <f>'6. Waste Info'!E42</f>
        <v>4</v>
      </c>
      <c r="K53" s="125">
        <f>'6. Waste Info'!F42</f>
        <v>10</v>
      </c>
      <c r="L53" s="125">
        <f>'6. Waste Info'!G42</f>
        <v>4</v>
      </c>
      <c r="M53" s="125">
        <f>'6. Waste Info'!H42</f>
        <v>18</v>
      </c>
      <c r="N53" s="125">
        <f>'6. Waste Info'!I42</f>
        <v>5</v>
      </c>
      <c r="O53" s="125">
        <f>'6. Waste Info'!J42</f>
        <v>22</v>
      </c>
      <c r="P53" s="125">
        <f>'6. Waste Info'!K42</f>
        <v>12</v>
      </c>
      <c r="Q53" s="125">
        <f>'6. Waste Info'!L42</f>
        <v>17</v>
      </c>
      <c r="R53" s="125">
        <f>'6. Waste Info'!M42</f>
        <v>10</v>
      </c>
      <c r="S53" s="125">
        <f>'6. Waste Info'!N42</f>
        <v>19</v>
      </c>
      <c r="T53" s="125">
        <f>'6. Waste Info'!O42</f>
        <v>37</v>
      </c>
      <c r="U53" s="125">
        <f>'6. Waste Info'!P42</f>
        <v>3</v>
      </c>
      <c r="V53" s="125">
        <f>'6. Waste Info'!Q42</f>
        <v>22</v>
      </c>
      <c r="W53" s="125">
        <f>'6. Waste Info'!R42</f>
        <v>15</v>
      </c>
      <c r="X53" s="125">
        <f>'6. Waste Info'!S42</f>
        <v>12</v>
      </c>
      <c r="Y53" s="125">
        <f>'6. Waste Info'!T42</f>
        <v>19</v>
      </c>
      <c r="Z53" s="125">
        <f>'6. Waste Info'!U42</f>
        <v>17</v>
      </c>
      <c r="AA53" s="125">
        <f>'6. Waste Info'!V42</f>
        <v>9</v>
      </c>
      <c r="AB53" s="125">
        <f>'6. Waste Info'!W42</f>
        <v>7</v>
      </c>
      <c r="AC53" s="125">
        <f>'6. Waste Info'!X42</f>
        <v>10</v>
      </c>
      <c r="AD53" s="125">
        <f>'6. Waste Info'!Y42</f>
        <v>11</v>
      </c>
      <c r="AE53" s="125">
        <f>'6. Waste Info'!Z42</f>
        <v>6</v>
      </c>
      <c r="AF53" s="125">
        <f>'6. Waste Info'!AA42</f>
        <v>5</v>
      </c>
      <c r="AG53" s="125">
        <f>'6. Waste Info'!AB42</f>
        <v>0</v>
      </c>
      <c r="AH53" s="125">
        <f>'6. Waste Info'!AC42</f>
        <v>0</v>
      </c>
      <c r="AI53" s="125">
        <f>'6. Waste Info'!AD42</f>
        <v>0</v>
      </c>
      <c r="AJ53" s="125">
        <f>'6. Waste Info'!AE42</f>
        <v>0</v>
      </c>
      <c r="AK53" s="125">
        <f>'6. Waste Info'!AF42</f>
        <v>0</v>
      </c>
      <c r="AL53" s="125">
        <f>'6. Waste Info'!AG42</f>
        <v>0</v>
      </c>
      <c r="AM53" s="125">
        <f>'6. Waste Info'!AQ42</f>
        <v>0</v>
      </c>
      <c r="AN53" s="125">
        <f>'6. Waste Info'!AR42</f>
        <v>0</v>
      </c>
      <c r="AO53" s="125">
        <f>'6. Waste Info'!AS42</f>
        <v>0</v>
      </c>
      <c r="AP53" s="125">
        <f>'6. Waste Info'!AT42</f>
        <v>0</v>
      </c>
      <c r="AQ53" s="125">
        <f>'6. Waste Info'!AU42</f>
        <v>0</v>
      </c>
      <c r="AR53" s="125">
        <f>'6. Waste Info'!AV42</f>
        <v>0</v>
      </c>
      <c r="AS53" s="125">
        <f>'6. Waste Info'!AW42</f>
        <v>0</v>
      </c>
      <c r="AT53" s="125">
        <f>'6. Waste Info'!AX42</f>
        <v>0</v>
      </c>
      <c r="AU53" s="125">
        <f>'6. Waste Info'!AY42</f>
        <v>0</v>
      </c>
      <c r="AV53" s="125">
        <f>'6. Waste Info'!AZ42</f>
        <v>0</v>
      </c>
      <c r="AW53" s="125">
        <f>'6. Waste Info'!BA42</f>
        <v>0</v>
      </c>
      <c r="AX53" s="125">
        <f>'6. Waste Info'!BB42</f>
        <v>0</v>
      </c>
      <c r="AY53" s="125">
        <f>'6. Waste Info'!BC42</f>
        <v>0</v>
      </c>
      <c r="AZ53" s="125">
        <f>'6. Waste Info'!BD42</f>
        <v>0</v>
      </c>
    </row>
    <row r="54" spans="1:52" hidden="1" x14ac:dyDescent="0.45">
      <c r="A54" s="106" t="s">
        <v>430</v>
      </c>
      <c r="B54" s="107" t="s">
        <v>426</v>
      </c>
      <c r="C54" s="112"/>
      <c r="D54" s="125" t="e">
        <f>D53*'5. Waste Carriers'!$G$2</f>
        <v>#REF!</v>
      </c>
      <c r="E54" s="125" t="e">
        <f>E53*'5. Waste Carriers'!$G$2</f>
        <v>#REF!</v>
      </c>
      <c r="F54" s="125">
        <f>F53*'5. Waste Carriers'!$G$2</f>
        <v>0</v>
      </c>
      <c r="G54" s="125" t="e">
        <f>G53*'5. Waste Carriers'!$G$2</f>
        <v>#VALUE!</v>
      </c>
      <c r="H54" s="125" t="e">
        <f>H53*'5. Waste Carriers'!$G$2</f>
        <v>#VALUE!</v>
      </c>
      <c r="I54" s="125">
        <f>I53*'5. Waste Carriers'!$G$2</f>
        <v>0</v>
      </c>
      <c r="J54" s="125">
        <f>J53*'5. Waste Carriers'!$G$2</f>
        <v>0</v>
      </c>
      <c r="K54" s="125">
        <f>K53*'5. Waste Carriers'!$G$2</f>
        <v>0</v>
      </c>
      <c r="L54" s="125">
        <f>L53*'5. Waste Carriers'!$G$2</f>
        <v>0</v>
      </c>
      <c r="M54" s="125">
        <f>M53*'5. Waste Carriers'!$G$2</f>
        <v>0</v>
      </c>
      <c r="N54" s="125">
        <f>N53*'5. Waste Carriers'!$G$2</f>
        <v>0</v>
      </c>
      <c r="O54" s="125">
        <f>O53*'5. Waste Carriers'!$G$2</f>
        <v>0</v>
      </c>
      <c r="P54" s="125">
        <f>P53*'5. Waste Carriers'!$G$2</f>
        <v>0</v>
      </c>
      <c r="Q54" s="125">
        <f>Q53*'5. Waste Carriers'!$G$2</f>
        <v>0</v>
      </c>
      <c r="R54" s="125">
        <f>R53*'5. Waste Carriers'!$G$2</f>
        <v>0</v>
      </c>
      <c r="S54" s="125">
        <f>S53*'5. Waste Carriers'!$G$2</f>
        <v>0</v>
      </c>
      <c r="T54" s="125">
        <f>T53*'5. Waste Carriers'!$G$2</f>
        <v>0</v>
      </c>
      <c r="U54" s="125">
        <f>U53*'5. Waste Carriers'!$G$2</f>
        <v>0</v>
      </c>
      <c r="V54" s="125">
        <f>V53*'5. Waste Carriers'!$G$2</f>
        <v>0</v>
      </c>
      <c r="W54" s="125">
        <f>W53*'5. Waste Carriers'!$G$2</f>
        <v>0</v>
      </c>
      <c r="X54" s="125">
        <f>X53*'5. Waste Carriers'!$G$2</f>
        <v>0</v>
      </c>
      <c r="Y54" s="125">
        <f>Y53*'5. Waste Carriers'!$G$2</f>
        <v>0</v>
      </c>
      <c r="Z54" s="125">
        <f>Z53*'5. Waste Carriers'!$G$2</f>
        <v>0</v>
      </c>
      <c r="AA54" s="125">
        <f>AA53*'5. Waste Carriers'!$G$2</f>
        <v>0</v>
      </c>
      <c r="AB54" s="125">
        <f>AB53*'5. Waste Carriers'!$G$2</f>
        <v>0</v>
      </c>
      <c r="AC54" s="125">
        <f>AC53*'5. Waste Carriers'!$G$2</f>
        <v>0</v>
      </c>
      <c r="AD54" s="125">
        <f>AD53*'5. Waste Carriers'!$G$2</f>
        <v>0</v>
      </c>
      <c r="AE54" s="125">
        <f>AE53*'5. Waste Carriers'!$G$2</f>
        <v>0</v>
      </c>
      <c r="AF54" s="125">
        <f>AF53*'5. Waste Carriers'!$G$2</f>
        <v>0</v>
      </c>
      <c r="AG54" s="125">
        <f>AG53*'5. Waste Carriers'!$G$2</f>
        <v>0</v>
      </c>
      <c r="AH54" s="125">
        <f>AH53*'5. Waste Carriers'!$G$2</f>
        <v>0</v>
      </c>
      <c r="AI54" s="125">
        <f>AI53*'5. Waste Carriers'!$G$2</f>
        <v>0</v>
      </c>
      <c r="AJ54" s="125">
        <f>AJ53*'5. Waste Carriers'!$G$2</f>
        <v>0</v>
      </c>
      <c r="AK54" s="125">
        <f>AK53*'5. Waste Carriers'!$G$2</f>
        <v>0</v>
      </c>
      <c r="AL54" s="125">
        <f>AL53*'5. Waste Carriers'!$G$2</f>
        <v>0</v>
      </c>
      <c r="AM54" s="125">
        <f>AM53*'5. Waste Carriers'!$G$2</f>
        <v>0</v>
      </c>
      <c r="AN54" s="125">
        <f>AN53*'5. Waste Carriers'!$G$2</f>
        <v>0</v>
      </c>
      <c r="AO54" s="125">
        <f>AO53*'5. Waste Carriers'!$G$2</f>
        <v>0</v>
      </c>
      <c r="AP54" s="125">
        <f>AP53*'5. Waste Carriers'!$G$2</f>
        <v>0</v>
      </c>
      <c r="AQ54" s="125">
        <f>AQ53*'5. Waste Carriers'!$G$2</f>
        <v>0</v>
      </c>
      <c r="AR54" s="125">
        <f>AR53*'5. Waste Carriers'!$G$2</f>
        <v>0</v>
      </c>
      <c r="AS54" s="125">
        <f>AS53*'5. Waste Carriers'!$G$2</f>
        <v>0</v>
      </c>
      <c r="AT54" s="125">
        <f>AT53*'5. Waste Carriers'!$G$2</f>
        <v>0</v>
      </c>
      <c r="AU54" s="125">
        <f>AU53*'5. Waste Carriers'!$G$2</f>
        <v>0</v>
      </c>
      <c r="AV54" s="125">
        <f>AV53*'5. Waste Carriers'!$G$2</f>
        <v>0</v>
      </c>
      <c r="AW54" s="125">
        <f>AW53*'5. Waste Carriers'!$G$2</f>
        <v>0</v>
      </c>
      <c r="AX54" s="125">
        <f>AX53*'5. Waste Carriers'!$G$2</f>
        <v>0</v>
      </c>
      <c r="AY54" s="125">
        <f>AY53*'5. Waste Carriers'!$G$2</f>
        <v>0</v>
      </c>
      <c r="AZ54" s="125">
        <f>AZ53*'5. Waste Carriers'!$G$2</f>
        <v>0</v>
      </c>
    </row>
    <row r="55" spans="1:52" hidden="1" x14ac:dyDescent="0.45">
      <c r="A55" s="106" t="s">
        <v>430</v>
      </c>
      <c r="B55" s="107" t="s">
        <v>427</v>
      </c>
      <c r="C55" s="112"/>
      <c r="D55" s="150" t="e">
        <f>D54/'2. Carbon Tst Convs'!$J$28</f>
        <v>#REF!</v>
      </c>
      <c r="E55" s="150" t="e">
        <f>E54/'2. Carbon Tst Convs'!$J$28</f>
        <v>#REF!</v>
      </c>
      <c r="F55" s="150">
        <f>F54/'2. Carbon Tst Convs'!$J$28</f>
        <v>0</v>
      </c>
      <c r="G55" s="150" t="e">
        <f>G54/'2. Carbon Tst Convs'!$J$28</f>
        <v>#VALUE!</v>
      </c>
      <c r="H55" s="150" t="e">
        <f>H54/'2. Carbon Tst Convs'!$J$28</f>
        <v>#VALUE!</v>
      </c>
      <c r="I55" s="150">
        <f>I54/'2. Carbon Tst Convs'!$J$28</f>
        <v>0</v>
      </c>
      <c r="J55" s="150">
        <f>J54/'2. Carbon Tst Convs'!$J$28</f>
        <v>0</v>
      </c>
      <c r="K55" s="150">
        <f>K54/'2. Carbon Tst Convs'!$J$28</f>
        <v>0</v>
      </c>
      <c r="L55" s="150">
        <f>L54/'2. Carbon Tst Convs'!$J$28</f>
        <v>0</v>
      </c>
      <c r="M55" s="150">
        <f>M54/'2. Carbon Tst Convs'!$J$28</f>
        <v>0</v>
      </c>
      <c r="N55" s="150">
        <f>N54/'2. Carbon Tst Convs'!$J$28</f>
        <v>0</v>
      </c>
      <c r="O55" s="150">
        <f>O54/'2. Carbon Tst Convs'!$J$28</f>
        <v>0</v>
      </c>
      <c r="P55" s="150">
        <f>P54/'2. Carbon Tst Convs'!$J$28</f>
        <v>0</v>
      </c>
      <c r="Q55" s="150">
        <f>Q54/'2. Carbon Tst Convs'!$J$28</f>
        <v>0</v>
      </c>
      <c r="R55" s="150">
        <f>R54/'2. Carbon Tst Convs'!$J$28</f>
        <v>0</v>
      </c>
      <c r="S55" s="150">
        <f>S54/'2. Carbon Tst Convs'!$J$28</f>
        <v>0</v>
      </c>
      <c r="T55" s="150">
        <f>T54/'2. Carbon Tst Convs'!$J$28</f>
        <v>0</v>
      </c>
      <c r="U55" s="150">
        <f>U54/'2. Carbon Tst Convs'!$J$28</f>
        <v>0</v>
      </c>
      <c r="V55" s="150">
        <f>V54/'2. Carbon Tst Convs'!$J$28</f>
        <v>0</v>
      </c>
      <c r="W55" s="150">
        <f>W54/'2. Carbon Tst Convs'!$J$28</f>
        <v>0</v>
      </c>
      <c r="X55" s="150">
        <f>X54/'2. Carbon Tst Convs'!$J$28</f>
        <v>0</v>
      </c>
      <c r="Y55" s="150">
        <f>Y54/'2. Carbon Tst Convs'!$J$28</f>
        <v>0</v>
      </c>
      <c r="Z55" s="150">
        <f>Z54/'2. Carbon Tst Convs'!$J$28</f>
        <v>0</v>
      </c>
      <c r="AA55" s="150">
        <f>AA54/'2. Carbon Tst Convs'!$J$28</f>
        <v>0</v>
      </c>
      <c r="AB55" s="150">
        <f>AB54/'2. Carbon Tst Convs'!$J$28</f>
        <v>0</v>
      </c>
      <c r="AC55" s="150">
        <f>AC54/'2. Carbon Tst Convs'!$J$28</f>
        <v>0</v>
      </c>
      <c r="AD55" s="150">
        <f>AD54/'2. Carbon Tst Convs'!$J$28</f>
        <v>0</v>
      </c>
      <c r="AE55" s="150">
        <f>AE54/'2. Carbon Tst Convs'!$J$28</f>
        <v>0</v>
      </c>
      <c r="AF55" s="150">
        <f>AF54/'2. Carbon Tst Convs'!$J$28</f>
        <v>0</v>
      </c>
      <c r="AG55" s="150">
        <f>AG54/'2. Carbon Tst Convs'!$J$28</f>
        <v>0</v>
      </c>
      <c r="AH55" s="150">
        <f>AH54/'2. Carbon Tst Convs'!$J$28</f>
        <v>0</v>
      </c>
      <c r="AI55" s="150">
        <f>AI54/'2. Carbon Tst Convs'!$J$28</f>
        <v>0</v>
      </c>
      <c r="AJ55" s="150">
        <f>AJ54/'2. Carbon Tst Convs'!$J$28</f>
        <v>0</v>
      </c>
      <c r="AK55" s="150">
        <f>AK54/'2. Carbon Tst Convs'!$J$28</f>
        <v>0</v>
      </c>
      <c r="AL55" s="150">
        <f>AL54/'2. Carbon Tst Convs'!$J$28</f>
        <v>0</v>
      </c>
      <c r="AM55" s="150">
        <f>AM54/'2. Carbon Tst Convs'!$J$28</f>
        <v>0</v>
      </c>
      <c r="AN55" s="150">
        <f>AN54/'2. Carbon Tst Convs'!$J$28</f>
        <v>0</v>
      </c>
      <c r="AO55" s="150">
        <f>AO54/'2. Carbon Tst Convs'!$J$28</f>
        <v>0</v>
      </c>
      <c r="AP55" s="150">
        <f>AP54/'2. Carbon Tst Convs'!$J$28</f>
        <v>0</v>
      </c>
      <c r="AQ55" s="150">
        <f>AQ54/'2. Carbon Tst Convs'!$J$28</f>
        <v>0</v>
      </c>
      <c r="AR55" s="150">
        <f>AR54/'2. Carbon Tst Convs'!$J$28</f>
        <v>0</v>
      </c>
      <c r="AS55" s="150">
        <f>AS54/'2. Carbon Tst Convs'!$J$28</f>
        <v>0</v>
      </c>
      <c r="AT55" s="150">
        <f>AT54/'2. Carbon Tst Convs'!$J$28</f>
        <v>0</v>
      </c>
      <c r="AU55" s="150">
        <f>AU54/'2. Carbon Tst Convs'!$J$28</f>
        <v>0</v>
      </c>
      <c r="AV55" s="150">
        <f>AV54/'2. Carbon Tst Convs'!$J$28</f>
        <v>0</v>
      </c>
      <c r="AW55" s="150">
        <f>AW54/'2. Carbon Tst Convs'!$J$28</f>
        <v>0</v>
      </c>
      <c r="AX55" s="150">
        <f>AX54/'2. Carbon Tst Convs'!$J$28</f>
        <v>0</v>
      </c>
      <c r="AY55" s="150">
        <f>AY54/'2. Carbon Tst Convs'!$J$28</f>
        <v>0</v>
      </c>
      <c r="AZ55" s="150">
        <f>AZ54/'2. Carbon Tst Convs'!$J$28</f>
        <v>0</v>
      </c>
    </row>
    <row r="56" spans="1:52" hidden="1" x14ac:dyDescent="0.45">
      <c r="A56" s="106" t="s">
        <v>430</v>
      </c>
      <c r="B56" s="107" t="s">
        <v>428</v>
      </c>
      <c r="C56" s="112"/>
    </row>
    <row r="57" spans="1:52" hidden="1" x14ac:dyDescent="0.45">
      <c r="A57" s="106" t="s">
        <v>430</v>
      </c>
      <c r="B57" s="107" t="s">
        <v>429</v>
      </c>
      <c r="C57" s="112"/>
      <c r="D57" s="150" t="e">
        <f>D55*'2. Carbon Tst Convs'!$J$24</f>
        <v>#REF!</v>
      </c>
      <c r="E57" s="150" t="e">
        <f>E55*'2. Carbon Tst Convs'!$J$24</f>
        <v>#REF!</v>
      </c>
      <c r="F57" s="150">
        <f>F55*'2. Carbon Tst Convs'!$J$24</f>
        <v>0</v>
      </c>
      <c r="G57" s="150" t="e">
        <f>G55*'2. Carbon Tst Convs'!$J$24</f>
        <v>#VALUE!</v>
      </c>
      <c r="H57" s="150" t="e">
        <f>H55*'2. Carbon Tst Convs'!$J$24</f>
        <v>#VALUE!</v>
      </c>
      <c r="I57" s="150">
        <f>I55*'2. Carbon Tst Convs'!$J$24</f>
        <v>0</v>
      </c>
      <c r="J57" s="150">
        <f>J55*'2. Carbon Tst Convs'!$J$24</f>
        <v>0</v>
      </c>
      <c r="K57" s="150">
        <f>K55*'2. Carbon Tst Convs'!$J$24</f>
        <v>0</v>
      </c>
      <c r="L57" s="150">
        <f>L55*'2. Carbon Tst Convs'!$J$24</f>
        <v>0</v>
      </c>
      <c r="M57" s="150">
        <f>M55*'2. Carbon Tst Convs'!$J$24</f>
        <v>0</v>
      </c>
      <c r="N57" s="150">
        <f>N55*'2. Carbon Tst Convs'!$J$24</f>
        <v>0</v>
      </c>
      <c r="O57" s="150">
        <f>O55*'2. Carbon Tst Convs'!$J$24</f>
        <v>0</v>
      </c>
      <c r="P57" s="150">
        <f>P55*'2. Carbon Tst Convs'!$J$24</f>
        <v>0</v>
      </c>
      <c r="Q57" s="150">
        <f>Q55*'2. Carbon Tst Convs'!$J$24</f>
        <v>0</v>
      </c>
      <c r="R57" s="150">
        <f>R55*'2. Carbon Tst Convs'!$J$24</f>
        <v>0</v>
      </c>
      <c r="S57" s="150">
        <f>S55*'2. Carbon Tst Convs'!$J$24</f>
        <v>0</v>
      </c>
      <c r="T57" s="150">
        <f>T55*'2. Carbon Tst Convs'!$J$24</f>
        <v>0</v>
      </c>
      <c r="U57" s="150">
        <f>U55*'2. Carbon Tst Convs'!$J$24</f>
        <v>0</v>
      </c>
      <c r="V57" s="150">
        <f>V55*'2. Carbon Tst Convs'!$J$24</f>
        <v>0</v>
      </c>
      <c r="W57" s="150">
        <f>W55*'2. Carbon Tst Convs'!$J$24</f>
        <v>0</v>
      </c>
      <c r="X57" s="150">
        <f>X55*'2. Carbon Tst Convs'!$J$24</f>
        <v>0</v>
      </c>
      <c r="Y57" s="150">
        <f>Y55*'2. Carbon Tst Convs'!$J$24</f>
        <v>0</v>
      </c>
      <c r="Z57" s="150">
        <f>Z55*'2. Carbon Tst Convs'!$J$24</f>
        <v>0</v>
      </c>
      <c r="AA57" s="150">
        <f>AA55*'2. Carbon Tst Convs'!$J$24</f>
        <v>0</v>
      </c>
      <c r="AB57" s="150">
        <f>AB55*'2. Carbon Tst Convs'!$J$24</f>
        <v>0</v>
      </c>
      <c r="AC57" s="150">
        <f>AC55*'2. Carbon Tst Convs'!$J$24</f>
        <v>0</v>
      </c>
      <c r="AD57" s="150">
        <f>AD55*'2. Carbon Tst Convs'!$J$24</f>
        <v>0</v>
      </c>
      <c r="AE57" s="150">
        <f>AE55*'2. Carbon Tst Convs'!$J$24</f>
        <v>0</v>
      </c>
      <c r="AF57" s="150">
        <f>AF55*'2. Carbon Tst Convs'!$J$24</f>
        <v>0</v>
      </c>
      <c r="AG57" s="150">
        <f>AG55*'2. Carbon Tst Convs'!$J$24</f>
        <v>0</v>
      </c>
      <c r="AH57" s="150">
        <f>AH55*'2. Carbon Tst Convs'!$J$24</f>
        <v>0</v>
      </c>
      <c r="AI57" s="150">
        <f>AI55*'2. Carbon Tst Convs'!$J$24</f>
        <v>0</v>
      </c>
      <c r="AJ57" s="150">
        <f>AJ55*'2. Carbon Tst Convs'!$J$24</f>
        <v>0</v>
      </c>
      <c r="AK57" s="150">
        <f>AK55*'2. Carbon Tst Convs'!$J$24</f>
        <v>0</v>
      </c>
      <c r="AL57" s="150">
        <f>AL55*'2. Carbon Tst Convs'!$J$24</f>
        <v>0</v>
      </c>
      <c r="AM57" s="150">
        <f>AM55*'2. Carbon Tst Convs'!$J$24</f>
        <v>0</v>
      </c>
      <c r="AN57" s="150">
        <f>AN55*'2. Carbon Tst Convs'!$J$24</f>
        <v>0</v>
      </c>
      <c r="AO57" s="150">
        <f>AO55*'2. Carbon Tst Convs'!$J$24</f>
        <v>0</v>
      </c>
      <c r="AP57" s="150">
        <f>AP55*'2. Carbon Tst Convs'!$J$24</f>
        <v>0</v>
      </c>
      <c r="AQ57" s="150">
        <f>AQ55*'2. Carbon Tst Convs'!$J$24</f>
        <v>0</v>
      </c>
      <c r="AR57" s="150">
        <f>AR55*'2. Carbon Tst Convs'!$J$24</f>
        <v>0</v>
      </c>
      <c r="AS57" s="150">
        <f>AS55*'2. Carbon Tst Convs'!$J$24</f>
        <v>0</v>
      </c>
      <c r="AT57" s="150">
        <f>AT55*'2. Carbon Tst Convs'!$J$24</f>
        <v>0</v>
      </c>
      <c r="AU57" s="150">
        <f>AU55*'2. Carbon Tst Convs'!$J$24</f>
        <v>0</v>
      </c>
      <c r="AV57" s="150">
        <f>AV55*'2. Carbon Tst Convs'!$J$24</f>
        <v>0</v>
      </c>
      <c r="AW57" s="150">
        <f>AW55*'2. Carbon Tst Convs'!$J$24</f>
        <v>0</v>
      </c>
      <c r="AX57" s="150">
        <f>AX55*'2. Carbon Tst Convs'!$J$24</f>
        <v>0</v>
      </c>
      <c r="AY57" s="150">
        <f>AY55*'2. Carbon Tst Convs'!$J$24</f>
        <v>0</v>
      </c>
      <c r="AZ57" s="150">
        <f>AZ55*'2. Carbon Tst Convs'!$J$24</f>
        <v>0</v>
      </c>
    </row>
    <row r="58" spans="1:52" hidden="1" x14ac:dyDescent="0.45">
      <c r="A58" s="135"/>
      <c r="B58" s="136"/>
      <c r="C58" s="151"/>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row>
    <row r="59" spans="1:52" hidden="1" x14ac:dyDescent="0.45">
      <c r="A59" s="146" t="s">
        <v>514</v>
      </c>
      <c r="B59" s="147"/>
      <c r="C59" s="107" t="s">
        <v>72</v>
      </c>
      <c r="D59" s="150" t="e">
        <f>D52+D57</f>
        <v>#REF!</v>
      </c>
      <c r="E59" s="150" t="e">
        <f>E52+E57</f>
        <v>#REF!</v>
      </c>
      <c r="F59" s="150">
        <f t="shared" ref="F59" si="115">F52+F57</f>
        <v>0</v>
      </c>
      <c r="G59" s="150" t="e">
        <f>G52+G57</f>
        <v>#VALUE!</v>
      </c>
      <c r="H59" s="150" t="e">
        <f>H52+H57</f>
        <v>#VALUE!</v>
      </c>
      <c r="I59" s="150">
        <f>I52+I57</f>
        <v>0</v>
      </c>
      <c r="J59" s="150">
        <f t="shared" ref="J59:AQ59" si="116">J52+J57</f>
        <v>0</v>
      </c>
      <c r="K59" s="150">
        <f t="shared" si="116"/>
        <v>0</v>
      </c>
      <c r="L59" s="150">
        <f t="shared" si="116"/>
        <v>0</v>
      </c>
      <c r="M59" s="150">
        <f t="shared" si="116"/>
        <v>0</v>
      </c>
      <c r="N59" s="150">
        <f t="shared" si="116"/>
        <v>0</v>
      </c>
      <c r="O59" s="150">
        <f t="shared" si="116"/>
        <v>0</v>
      </c>
      <c r="P59" s="150">
        <f t="shared" si="116"/>
        <v>0</v>
      </c>
      <c r="Q59" s="150">
        <f t="shared" si="116"/>
        <v>0</v>
      </c>
      <c r="R59" s="150">
        <f t="shared" si="116"/>
        <v>0</v>
      </c>
      <c r="S59" s="150">
        <f t="shared" si="116"/>
        <v>0</v>
      </c>
      <c r="T59" s="150">
        <f t="shared" si="116"/>
        <v>0</v>
      </c>
      <c r="U59" s="150">
        <f t="shared" si="116"/>
        <v>0</v>
      </c>
      <c r="V59" s="150">
        <f t="shared" si="116"/>
        <v>0</v>
      </c>
      <c r="W59" s="150">
        <f t="shared" si="116"/>
        <v>0</v>
      </c>
      <c r="X59" s="150">
        <f t="shared" si="116"/>
        <v>0</v>
      </c>
      <c r="Y59" s="150">
        <f t="shared" si="116"/>
        <v>0</v>
      </c>
      <c r="Z59" s="150">
        <f t="shared" si="116"/>
        <v>0</v>
      </c>
      <c r="AA59" s="150">
        <f t="shared" si="116"/>
        <v>0</v>
      </c>
      <c r="AB59" s="150">
        <f t="shared" si="116"/>
        <v>0</v>
      </c>
      <c r="AC59" s="150">
        <f t="shared" si="116"/>
        <v>0</v>
      </c>
      <c r="AD59" s="150">
        <f t="shared" si="116"/>
        <v>0</v>
      </c>
      <c r="AE59" s="150">
        <f t="shared" si="116"/>
        <v>0</v>
      </c>
      <c r="AF59" s="150">
        <f t="shared" si="116"/>
        <v>0</v>
      </c>
      <c r="AG59" s="150">
        <f t="shared" si="116"/>
        <v>0</v>
      </c>
      <c r="AH59" s="150">
        <f t="shared" si="116"/>
        <v>0</v>
      </c>
      <c r="AI59" s="150">
        <f t="shared" si="116"/>
        <v>0</v>
      </c>
      <c r="AJ59" s="150">
        <f t="shared" si="116"/>
        <v>0</v>
      </c>
      <c r="AK59" s="150">
        <f t="shared" si="116"/>
        <v>0</v>
      </c>
      <c r="AL59" s="150">
        <f t="shared" si="116"/>
        <v>0</v>
      </c>
      <c r="AM59" s="150">
        <f t="shared" si="116"/>
        <v>0</v>
      </c>
      <c r="AN59" s="150">
        <f t="shared" si="116"/>
        <v>0</v>
      </c>
      <c r="AO59" s="150">
        <f t="shared" si="116"/>
        <v>0</v>
      </c>
      <c r="AP59" s="150">
        <f t="shared" si="116"/>
        <v>0</v>
      </c>
      <c r="AQ59" s="150">
        <f t="shared" si="116"/>
        <v>0</v>
      </c>
      <c r="AR59" s="150">
        <f t="shared" ref="AR59:AZ59" si="117">AR52+AR57</f>
        <v>0</v>
      </c>
      <c r="AS59" s="150">
        <f t="shared" si="117"/>
        <v>0</v>
      </c>
      <c r="AT59" s="150">
        <f t="shared" si="117"/>
        <v>0</v>
      </c>
      <c r="AU59" s="150">
        <f t="shared" si="117"/>
        <v>0</v>
      </c>
      <c r="AV59" s="150">
        <f t="shared" si="117"/>
        <v>0</v>
      </c>
      <c r="AW59" s="150">
        <f t="shared" si="117"/>
        <v>0</v>
      </c>
      <c r="AX59" s="150">
        <f t="shared" si="117"/>
        <v>0</v>
      </c>
      <c r="AY59" s="150">
        <f t="shared" si="117"/>
        <v>0</v>
      </c>
      <c r="AZ59" s="150">
        <f t="shared" si="117"/>
        <v>0</v>
      </c>
    </row>
    <row r="60" spans="1:52" hidden="1" x14ac:dyDescent="0.45">
      <c r="A60" s="146" t="s">
        <v>515</v>
      </c>
      <c r="B60" s="147"/>
      <c r="C60" s="107" t="s">
        <v>72</v>
      </c>
      <c r="D60" s="150">
        <f>D52</f>
        <v>0</v>
      </c>
      <c r="E60" s="150">
        <f>E52</f>
        <v>0</v>
      </c>
      <c r="F60" s="150">
        <f t="shared" ref="F60" si="118">F52</f>
        <v>0</v>
      </c>
      <c r="G60" s="150">
        <f>G52</f>
        <v>0</v>
      </c>
      <c r="H60" s="150">
        <f>H52</f>
        <v>0</v>
      </c>
      <c r="I60" s="150">
        <f>I52</f>
        <v>0</v>
      </c>
      <c r="J60" s="150">
        <f t="shared" ref="J60:AZ60" si="119">J52</f>
        <v>0</v>
      </c>
      <c r="K60" s="150">
        <f t="shared" si="119"/>
        <v>0</v>
      </c>
      <c r="L60" s="150">
        <f t="shared" si="119"/>
        <v>0</v>
      </c>
      <c r="M60" s="150">
        <f t="shared" si="119"/>
        <v>0</v>
      </c>
      <c r="N60" s="150">
        <f t="shared" si="119"/>
        <v>0</v>
      </c>
      <c r="O60" s="150">
        <f t="shared" si="119"/>
        <v>0</v>
      </c>
      <c r="P60" s="150">
        <f t="shared" si="119"/>
        <v>0</v>
      </c>
      <c r="Q60" s="150">
        <f t="shared" si="119"/>
        <v>0</v>
      </c>
      <c r="R60" s="150">
        <f t="shared" si="119"/>
        <v>0</v>
      </c>
      <c r="S60" s="150">
        <f t="shared" si="119"/>
        <v>0</v>
      </c>
      <c r="T60" s="150">
        <f t="shared" si="119"/>
        <v>0</v>
      </c>
      <c r="U60" s="150">
        <f t="shared" si="119"/>
        <v>0</v>
      </c>
      <c r="V60" s="150">
        <f t="shared" si="119"/>
        <v>0</v>
      </c>
      <c r="W60" s="150">
        <f t="shared" si="119"/>
        <v>0</v>
      </c>
      <c r="X60" s="150">
        <f t="shared" si="119"/>
        <v>0</v>
      </c>
      <c r="Y60" s="150">
        <f t="shared" si="119"/>
        <v>0</v>
      </c>
      <c r="Z60" s="150">
        <f t="shared" si="119"/>
        <v>0</v>
      </c>
      <c r="AA60" s="150">
        <f t="shared" si="119"/>
        <v>0</v>
      </c>
      <c r="AB60" s="150">
        <f t="shared" si="119"/>
        <v>0</v>
      </c>
      <c r="AC60" s="150">
        <f t="shared" si="119"/>
        <v>0</v>
      </c>
      <c r="AD60" s="150">
        <f t="shared" si="119"/>
        <v>0</v>
      </c>
      <c r="AE60" s="150">
        <f t="shared" si="119"/>
        <v>0</v>
      </c>
      <c r="AF60" s="150">
        <f t="shared" si="119"/>
        <v>0</v>
      </c>
      <c r="AG60" s="150">
        <f t="shared" si="119"/>
        <v>0</v>
      </c>
      <c r="AH60" s="150">
        <f t="shared" si="119"/>
        <v>0</v>
      </c>
      <c r="AI60" s="150">
        <f t="shared" si="119"/>
        <v>0</v>
      </c>
      <c r="AJ60" s="150">
        <f t="shared" si="119"/>
        <v>0</v>
      </c>
      <c r="AK60" s="150">
        <f t="shared" si="119"/>
        <v>0</v>
      </c>
      <c r="AL60" s="150">
        <f t="shared" si="119"/>
        <v>0</v>
      </c>
      <c r="AM60" s="150">
        <f t="shared" si="119"/>
        <v>0</v>
      </c>
      <c r="AN60" s="150">
        <f t="shared" si="119"/>
        <v>0</v>
      </c>
      <c r="AO60" s="150">
        <f t="shared" si="119"/>
        <v>0</v>
      </c>
      <c r="AP60" s="150">
        <f t="shared" si="119"/>
        <v>0</v>
      </c>
      <c r="AQ60" s="150">
        <f t="shared" si="119"/>
        <v>0</v>
      </c>
      <c r="AR60" s="150">
        <f t="shared" si="119"/>
        <v>0</v>
      </c>
      <c r="AS60" s="150">
        <f t="shared" si="119"/>
        <v>0</v>
      </c>
      <c r="AT60" s="150">
        <f t="shared" si="119"/>
        <v>0</v>
      </c>
      <c r="AU60" s="150">
        <f t="shared" si="119"/>
        <v>0</v>
      </c>
      <c r="AV60" s="150">
        <f t="shared" si="119"/>
        <v>0</v>
      </c>
      <c r="AW60" s="150">
        <f t="shared" si="119"/>
        <v>0</v>
      </c>
      <c r="AX60" s="150">
        <f t="shared" si="119"/>
        <v>0</v>
      </c>
      <c r="AY60" s="150">
        <f t="shared" si="119"/>
        <v>0</v>
      </c>
      <c r="AZ60" s="150">
        <f t="shared" si="119"/>
        <v>0</v>
      </c>
    </row>
    <row r="61" spans="1:52" hidden="1" x14ac:dyDescent="0.45">
      <c r="A61" s="146" t="s">
        <v>516</v>
      </c>
      <c r="B61" s="147"/>
      <c r="C61" s="107" t="s">
        <v>72</v>
      </c>
      <c r="D61" s="150" t="e">
        <f>D57</f>
        <v>#REF!</v>
      </c>
      <c r="E61" s="150" t="e">
        <f>E57</f>
        <v>#REF!</v>
      </c>
      <c r="F61" s="150">
        <f t="shared" ref="F61" si="120">F57</f>
        <v>0</v>
      </c>
      <c r="G61" s="150" t="e">
        <f>G57</f>
        <v>#VALUE!</v>
      </c>
      <c r="H61" s="150" t="e">
        <f>H57</f>
        <v>#VALUE!</v>
      </c>
      <c r="I61" s="150">
        <f>I57</f>
        <v>0</v>
      </c>
      <c r="J61" s="150">
        <f t="shared" ref="J61:AZ61" si="121">J57</f>
        <v>0</v>
      </c>
      <c r="K61" s="150">
        <f t="shared" si="121"/>
        <v>0</v>
      </c>
      <c r="L61" s="150">
        <f t="shared" si="121"/>
        <v>0</v>
      </c>
      <c r="M61" s="150">
        <f t="shared" si="121"/>
        <v>0</v>
      </c>
      <c r="N61" s="150">
        <f t="shared" si="121"/>
        <v>0</v>
      </c>
      <c r="O61" s="150">
        <f t="shared" si="121"/>
        <v>0</v>
      </c>
      <c r="P61" s="150">
        <f t="shared" si="121"/>
        <v>0</v>
      </c>
      <c r="Q61" s="150">
        <f t="shared" si="121"/>
        <v>0</v>
      </c>
      <c r="R61" s="150">
        <f t="shared" si="121"/>
        <v>0</v>
      </c>
      <c r="S61" s="150">
        <f t="shared" si="121"/>
        <v>0</v>
      </c>
      <c r="T61" s="150">
        <f t="shared" si="121"/>
        <v>0</v>
      </c>
      <c r="U61" s="150">
        <f t="shared" si="121"/>
        <v>0</v>
      </c>
      <c r="V61" s="150">
        <f t="shared" si="121"/>
        <v>0</v>
      </c>
      <c r="W61" s="150">
        <f t="shared" si="121"/>
        <v>0</v>
      </c>
      <c r="X61" s="150">
        <f t="shared" si="121"/>
        <v>0</v>
      </c>
      <c r="Y61" s="150">
        <f t="shared" si="121"/>
        <v>0</v>
      </c>
      <c r="Z61" s="150">
        <f t="shared" si="121"/>
        <v>0</v>
      </c>
      <c r="AA61" s="150">
        <f t="shared" si="121"/>
        <v>0</v>
      </c>
      <c r="AB61" s="150">
        <f t="shared" si="121"/>
        <v>0</v>
      </c>
      <c r="AC61" s="150">
        <f t="shared" si="121"/>
        <v>0</v>
      </c>
      <c r="AD61" s="150">
        <f t="shared" si="121"/>
        <v>0</v>
      </c>
      <c r="AE61" s="150">
        <f t="shared" si="121"/>
        <v>0</v>
      </c>
      <c r="AF61" s="150">
        <f t="shared" si="121"/>
        <v>0</v>
      </c>
      <c r="AG61" s="150">
        <f t="shared" si="121"/>
        <v>0</v>
      </c>
      <c r="AH61" s="150">
        <f t="shared" si="121"/>
        <v>0</v>
      </c>
      <c r="AI61" s="150">
        <f t="shared" si="121"/>
        <v>0</v>
      </c>
      <c r="AJ61" s="150">
        <f t="shared" si="121"/>
        <v>0</v>
      </c>
      <c r="AK61" s="150">
        <f t="shared" si="121"/>
        <v>0</v>
      </c>
      <c r="AL61" s="150">
        <f t="shared" si="121"/>
        <v>0</v>
      </c>
      <c r="AM61" s="150">
        <f t="shared" si="121"/>
        <v>0</v>
      </c>
      <c r="AN61" s="150">
        <f t="shared" si="121"/>
        <v>0</v>
      </c>
      <c r="AO61" s="150">
        <f t="shared" si="121"/>
        <v>0</v>
      </c>
      <c r="AP61" s="150">
        <f t="shared" si="121"/>
        <v>0</v>
      </c>
      <c r="AQ61" s="150">
        <f t="shared" si="121"/>
        <v>0</v>
      </c>
      <c r="AR61" s="150">
        <f t="shared" si="121"/>
        <v>0</v>
      </c>
      <c r="AS61" s="150">
        <f t="shared" si="121"/>
        <v>0</v>
      </c>
      <c r="AT61" s="150">
        <f t="shared" si="121"/>
        <v>0</v>
      </c>
      <c r="AU61" s="150">
        <f t="shared" si="121"/>
        <v>0</v>
      </c>
      <c r="AV61" s="150">
        <f t="shared" si="121"/>
        <v>0</v>
      </c>
      <c r="AW61" s="150">
        <f t="shared" si="121"/>
        <v>0</v>
      </c>
      <c r="AX61" s="150">
        <f t="shared" si="121"/>
        <v>0</v>
      </c>
      <c r="AY61" s="150">
        <f t="shared" si="121"/>
        <v>0</v>
      </c>
      <c r="AZ61" s="150">
        <f t="shared" si="121"/>
        <v>0</v>
      </c>
    </row>
    <row r="62" spans="1:52" hidden="1" x14ac:dyDescent="0.45">
      <c r="A62" s="146" t="s">
        <v>517</v>
      </c>
      <c r="B62" s="147"/>
      <c r="C62" s="107" t="s">
        <v>72</v>
      </c>
      <c r="D62" s="150" t="e">
        <f>D61+D60</f>
        <v>#REF!</v>
      </c>
      <c r="E62" s="150" t="e">
        <f>E61+E60</f>
        <v>#REF!</v>
      </c>
      <c r="F62" s="150">
        <f t="shared" ref="F62" si="122">F61+F60</f>
        <v>0</v>
      </c>
      <c r="G62" s="150" t="e">
        <f>G61+G60</f>
        <v>#VALUE!</v>
      </c>
      <c r="H62" s="150" t="e">
        <f>H61+H60</f>
        <v>#VALUE!</v>
      </c>
      <c r="I62" s="150">
        <f>I61+I60</f>
        <v>0</v>
      </c>
      <c r="J62" s="150">
        <f t="shared" ref="J62:AZ62" si="123">J61+J60</f>
        <v>0</v>
      </c>
      <c r="K62" s="150">
        <f t="shared" si="123"/>
        <v>0</v>
      </c>
      <c r="L62" s="150">
        <f t="shared" si="123"/>
        <v>0</v>
      </c>
      <c r="M62" s="150">
        <f t="shared" si="123"/>
        <v>0</v>
      </c>
      <c r="N62" s="150">
        <f t="shared" si="123"/>
        <v>0</v>
      </c>
      <c r="O62" s="150">
        <f t="shared" si="123"/>
        <v>0</v>
      </c>
      <c r="P62" s="150">
        <f t="shared" si="123"/>
        <v>0</v>
      </c>
      <c r="Q62" s="150">
        <f t="shared" si="123"/>
        <v>0</v>
      </c>
      <c r="R62" s="150">
        <f t="shared" si="123"/>
        <v>0</v>
      </c>
      <c r="S62" s="150">
        <f t="shared" si="123"/>
        <v>0</v>
      </c>
      <c r="T62" s="150">
        <f t="shared" si="123"/>
        <v>0</v>
      </c>
      <c r="U62" s="150">
        <f t="shared" si="123"/>
        <v>0</v>
      </c>
      <c r="V62" s="150">
        <f t="shared" si="123"/>
        <v>0</v>
      </c>
      <c r="W62" s="150">
        <f t="shared" si="123"/>
        <v>0</v>
      </c>
      <c r="X62" s="150">
        <f t="shared" si="123"/>
        <v>0</v>
      </c>
      <c r="Y62" s="150">
        <f t="shared" si="123"/>
        <v>0</v>
      </c>
      <c r="Z62" s="150">
        <f t="shared" si="123"/>
        <v>0</v>
      </c>
      <c r="AA62" s="150">
        <f t="shared" si="123"/>
        <v>0</v>
      </c>
      <c r="AB62" s="150">
        <f t="shared" si="123"/>
        <v>0</v>
      </c>
      <c r="AC62" s="150">
        <f t="shared" si="123"/>
        <v>0</v>
      </c>
      <c r="AD62" s="150">
        <f t="shared" si="123"/>
        <v>0</v>
      </c>
      <c r="AE62" s="150">
        <f t="shared" si="123"/>
        <v>0</v>
      </c>
      <c r="AF62" s="150">
        <f t="shared" si="123"/>
        <v>0</v>
      </c>
      <c r="AG62" s="150">
        <f t="shared" si="123"/>
        <v>0</v>
      </c>
      <c r="AH62" s="150">
        <f t="shared" si="123"/>
        <v>0</v>
      </c>
      <c r="AI62" s="150">
        <f t="shared" si="123"/>
        <v>0</v>
      </c>
      <c r="AJ62" s="150">
        <f t="shared" si="123"/>
        <v>0</v>
      </c>
      <c r="AK62" s="150">
        <f t="shared" si="123"/>
        <v>0</v>
      </c>
      <c r="AL62" s="150">
        <f t="shared" si="123"/>
        <v>0</v>
      </c>
      <c r="AM62" s="150">
        <f t="shared" si="123"/>
        <v>0</v>
      </c>
      <c r="AN62" s="150">
        <f t="shared" si="123"/>
        <v>0</v>
      </c>
      <c r="AO62" s="150">
        <f t="shared" si="123"/>
        <v>0</v>
      </c>
      <c r="AP62" s="150">
        <f t="shared" si="123"/>
        <v>0</v>
      </c>
      <c r="AQ62" s="150">
        <f t="shared" si="123"/>
        <v>0</v>
      </c>
      <c r="AR62" s="150">
        <f t="shared" si="123"/>
        <v>0</v>
      </c>
      <c r="AS62" s="150">
        <f t="shared" si="123"/>
        <v>0</v>
      </c>
      <c r="AT62" s="150">
        <f t="shared" si="123"/>
        <v>0</v>
      </c>
      <c r="AU62" s="150">
        <f t="shared" si="123"/>
        <v>0</v>
      </c>
      <c r="AV62" s="150">
        <f t="shared" si="123"/>
        <v>0</v>
      </c>
      <c r="AW62" s="150">
        <f t="shared" si="123"/>
        <v>0</v>
      </c>
      <c r="AX62" s="150">
        <f t="shared" si="123"/>
        <v>0</v>
      </c>
      <c r="AY62" s="150">
        <f t="shared" si="123"/>
        <v>0</v>
      </c>
      <c r="AZ62" s="150">
        <f t="shared" si="123"/>
        <v>0</v>
      </c>
    </row>
    <row r="64" spans="1:52" x14ac:dyDescent="0.45">
      <c r="A64" s="152" t="s">
        <v>56</v>
      </c>
      <c r="B64" s="153"/>
      <c r="C64" s="153" t="s">
        <v>72</v>
      </c>
      <c r="D64" s="154">
        <f>D15*'2. Carbon Tst Convs'!$C$6</f>
        <v>0</v>
      </c>
      <c r="E64" s="154">
        <f>E15*'2. Carbon Tst Convs'!$C$6</f>
        <v>0</v>
      </c>
      <c r="F64" s="154">
        <f>F15*'2. Carbon Tst Convs'!$C$6</f>
        <v>0</v>
      </c>
      <c r="G64" s="154">
        <f>G15*'2. Carbon Tst Convs'!$C$6</f>
        <v>0</v>
      </c>
      <c r="H64" s="154">
        <f>H15*'2. Carbon Tst Convs'!$C$6</f>
        <v>0</v>
      </c>
      <c r="I64" s="154">
        <f>I15*'2. Carbon Tst Convs'!$C$6</f>
        <v>0</v>
      </c>
      <c r="J64" s="154">
        <f>J15*'2. Carbon Tst Convs'!$C$6</f>
        <v>0</v>
      </c>
      <c r="K64" s="154">
        <f>K15*'2. Carbon Tst Convs'!$C$6</f>
        <v>0</v>
      </c>
      <c r="L64" s="154">
        <f>L15*'2. Carbon Tst Convs'!$C$6</f>
        <v>0</v>
      </c>
      <c r="M64" s="154">
        <f>M15*'2. Carbon Tst Convs'!$C$6</f>
        <v>0</v>
      </c>
      <c r="N64" s="154">
        <f>N15*'2. Carbon Tst Convs'!$C$6</f>
        <v>47.943219999999997</v>
      </c>
      <c r="O64" s="154">
        <f>O15*'2. Carbon Tst Convs'!$C$6</f>
        <v>83.035679999999999</v>
      </c>
      <c r="P64" s="154">
        <f>P15*'2. Carbon Tst Convs'!$C$6</f>
        <v>741.39</v>
      </c>
      <c r="Q64" s="154">
        <f>Q15*'2. Carbon Tst Convs'!$C$6</f>
        <v>1167.9363799999999</v>
      </c>
      <c r="R64" s="154">
        <f>R15*'2. Carbon Tst Convs'!$C$6</f>
        <v>2156.95064</v>
      </c>
      <c r="S64" s="154">
        <f>S15*'2. Carbon Tst Convs'!$C$6</f>
        <v>3042.1702999999998</v>
      </c>
      <c r="T64" s="154">
        <f>T15*'2. Carbon Tst Convs'!$C$6</f>
        <v>3747.9735799999999</v>
      </c>
      <c r="U64" s="154">
        <f>U15*'2. Carbon Tst Convs'!$C$6</f>
        <v>5154.6375399999997</v>
      </c>
      <c r="V64" s="154">
        <f>V15*'2. Carbon Tst Convs'!$C$6</f>
        <v>6698.2115199999998</v>
      </c>
      <c r="W64" s="154">
        <f>W15*'2. Carbon Tst Convs'!$C$6</f>
        <v>9562.4482200000002</v>
      </c>
      <c r="X64" s="154">
        <f>X15*'2. Carbon Tst Convs'!$C$6</f>
        <v>12019.908939999999</v>
      </c>
      <c r="Y64" s="154">
        <f>Y15*'2. Carbon Tst Convs'!$C$6</f>
        <v>15016.11306</v>
      </c>
      <c r="Z64" s="154">
        <f>Z15*'2. Carbon Tst Convs'!$C$6</f>
        <v>19405.636119999999</v>
      </c>
      <c r="AA64" s="154">
        <f>AA15*'2. Carbon Tst Convs'!$C$6</f>
        <v>21796.371739999999</v>
      </c>
      <c r="AB64" s="154">
        <f>AB15*'2. Carbon Tst Convs'!$C$6</f>
        <v>24076.393120000001</v>
      </c>
      <c r="AC64" s="154">
        <f>AC15*'2. Carbon Tst Convs'!$C$6</f>
        <v>26122.135259999999</v>
      </c>
      <c r="AD64" s="154">
        <f>AD15*'2. Carbon Tst Convs'!$C$6</f>
        <v>26857.099879999998</v>
      </c>
      <c r="AE64" s="154">
        <f>AE15*'2. Carbon Tst Convs'!$C$6</f>
        <v>27635.065119999999</v>
      </c>
      <c r="AF64" s="154">
        <f>AF15*'2. Carbon Tst Convs'!$C$6</f>
        <v>28262.775319999997</v>
      </c>
      <c r="AG64" s="154">
        <f>AG15*'2. Carbon Tst Convs'!$C$6</f>
        <v>0</v>
      </c>
      <c r="AH64" s="154">
        <f>AH15*'2. Carbon Tst Convs'!$C$6</f>
        <v>0</v>
      </c>
      <c r="AI64" s="154">
        <f>AI15*'2. Carbon Tst Convs'!$C$6</f>
        <v>0</v>
      </c>
      <c r="AJ64" s="154">
        <f>AJ15*'2. Carbon Tst Convs'!$C$6</f>
        <v>0</v>
      </c>
      <c r="AK64" s="154">
        <f>AK15*'2. Carbon Tst Convs'!$C$6</f>
        <v>0</v>
      </c>
      <c r="AL64" s="154">
        <f>AL15*'2. Carbon Tst Convs'!$C$6</f>
        <v>0</v>
      </c>
      <c r="AM64" s="154">
        <f>AM15*'2. Carbon Tst Convs'!$C$6</f>
        <v>0</v>
      </c>
      <c r="AN64" s="154">
        <f>AN15*'2. Carbon Tst Convs'!$C$6</f>
        <v>0</v>
      </c>
      <c r="AO64" s="154">
        <f>AO15*'2. Carbon Tst Convs'!$C$6</f>
        <v>0</v>
      </c>
      <c r="AP64" s="154">
        <f>AP15*'2. Carbon Tst Convs'!$C$6</f>
        <v>0</v>
      </c>
      <c r="AQ64" s="154">
        <f>AQ15*'2. Carbon Tst Convs'!$C$6</f>
        <v>0</v>
      </c>
      <c r="AR64" s="154">
        <f>AR15*'2. Carbon Tst Convs'!$C$6</f>
        <v>0</v>
      </c>
      <c r="AS64" s="154">
        <f>AS15*'2. Carbon Tst Convs'!$C$6</f>
        <v>0</v>
      </c>
      <c r="AT64" s="154">
        <f>AT15*'2. Carbon Tst Convs'!$C$6</f>
        <v>0</v>
      </c>
      <c r="AU64" s="154">
        <f>AU15*'2. Carbon Tst Convs'!$C$6</f>
        <v>0</v>
      </c>
      <c r="AV64" s="154">
        <f>AV15*'2. Carbon Tst Convs'!$C$6</f>
        <v>0</v>
      </c>
      <c r="AW64" s="154">
        <f>AW15*'2. Carbon Tst Convs'!$C$6</f>
        <v>0</v>
      </c>
      <c r="AX64" s="154">
        <f>AX15*'2. Carbon Tst Convs'!$C$6</f>
        <v>0</v>
      </c>
      <c r="AY64" s="154">
        <f>AY15*'2. Carbon Tst Convs'!$C$6</f>
        <v>0</v>
      </c>
      <c r="AZ64" s="154">
        <f>AZ15*'2. Carbon Tst Convs'!$C$6</f>
        <v>0</v>
      </c>
    </row>
    <row r="65" spans="1:52" x14ac:dyDescent="0.45">
      <c r="A65" s="155" t="s">
        <v>55</v>
      </c>
      <c r="B65" s="156"/>
      <c r="C65" s="156" t="s">
        <v>73</v>
      </c>
      <c r="D65" s="154" t="e">
        <f t="shared" ref="D65:F65" si="124">D64/(D4/100000)</f>
        <v>#DIV/0!</v>
      </c>
      <c r="E65" s="154" t="e">
        <f t="shared" si="124"/>
        <v>#DIV/0!</v>
      </c>
      <c r="F65" s="154" t="e">
        <f t="shared" si="124"/>
        <v>#DIV/0!</v>
      </c>
      <c r="G65" s="154" t="e">
        <f t="shared" ref="G65:H65" si="125">G64/(G4/100000)</f>
        <v>#DIV/0!</v>
      </c>
      <c r="H65" s="154" t="e">
        <f t="shared" si="125"/>
        <v>#DIV/0!</v>
      </c>
      <c r="I65" s="154" t="e">
        <f t="shared" ref="I65:AN65" si="126">I64/(I4/100000)</f>
        <v>#DIV/0!</v>
      </c>
      <c r="J65" s="154" t="e">
        <f t="shared" si="126"/>
        <v>#DIV/0!</v>
      </c>
      <c r="K65" s="154" t="e">
        <f t="shared" si="126"/>
        <v>#DIV/0!</v>
      </c>
      <c r="L65" s="154" t="e">
        <f t="shared" si="126"/>
        <v>#DIV/0!</v>
      </c>
      <c r="M65" s="154" t="e">
        <f t="shared" si="126"/>
        <v>#DIV/0!</v>
      </c>
      <c r="N65" s="154" t="e">
        <f t="shared" si="126"/>
        <v>#DIV/0!</v>
      </c>
      <c r="O65" s="154" t="e">
        <f t="shared" si="126"/>
        <v>#DIV/0!</v>
      </c>
      <c r="P65" s="154" t="e">
        <f t="shared" si="126"/>
        <v>#DIV/0!</v>
      </c>
      <c r="Q65" s="154" t="e">
        <f t="shared" si="126"/>
        <v>#DIV/0!</v>
      </c>
      <c r="R65" s="154" t="e">
        <f t="shared" si="126"/>
        <v>#DIV/0!</v>
      </c>
      <c r="S65" s="154" t="e">
        <f t="shared" si="126"/>
        <v>#DIV/0!</v>
      </c>
      <c r="T65" s="154" t="e">
        <f t="shared" si="126"/>
        <v>#DIV/0!</v>
      </c>
      <c r="U65" s="154" t="e">
        <f t="shared" si="126"/>
        <v>#DIV/0!</v>
      </c>
      <c r="V65" s="154">
        <f t="shared" si="126"/>
        <v>114.90047017338368</v>
      </c>
      <c r="W65" s="154">
        <f t="shared" si="126"/>
        <v>164.03331185092847</v>
      </c>
      <c r="X65" s="154">
        <f t="shared" si="126"/>
        <v>135.04407800756451</v>
      </c>
      <c r="Y65" s="154">
        <f t="shared" si="126"/>
        <v>154.13984421155206</v>
      </c>
      <c r="Z65" s="154">
        <f t="shared" si="126"/>
        <v>190.55023684210525</v>
      </c>
      <c r="AA65" s="154">
        <f t="shared" si="126"/>
        <v>195.55330827202584</v>
      </c>
      <c r="AB65" s="154">
        <f t="shared" si="126"/>
        <v>210.31091125087352</v>
      </c>
      <c r="AC65" s="154">
        <f t="shared" si="126"/>
        <v>220.99945228426395</v>
      </c>
      <c r="AD65" s="154">
        <f t="shared" si="126"/>
        <v>224.38883682847356</v>
      </c>
      <c r="AE65" s="154">
        <f t="shared" si="126"/>
        <v>230.17712077294684</v>
      </c>
      <c r="AF65" s="154">
        <f t="shared" si="126"/>
        <v>235.01393081656408</v>
      </c>
      <c r="AG65" s="154" t="e">
        <f t="shared" si="126"/>
        <v>#DIV/0!</v>
      </c>
      <c r="AH65" s="154" t="e">
        <f t="shared" si="126"/>
        <v>#DIV/0!</v>
      </c>
      <c r="AI65" s="154" t="e">
        <f t="shared" si="126"/>
        <v>#DIV/0!</v>
      </c>
      <c r="AJ65" s="154" t="e">
        <f t="shared" si="126"/>
        <v>#DIV/0!</v>
      </c>
      <c r="AK65" s="154" t="e">
        <f t="shared" si="126"/>
        <v>#DIV/0!</v>
      </c>
      <c r="AL65" s="154" t="e">
        <f t="shared" si="126"/>
        <v>#DIV/0!</v>
      </c>
      <c r="AM65" s="154" t="e">
        <f t="shared" si="126"/>
        <v>#DIV/0!</v>
      </c>
      <c r="AN65" s="154" t="e">
        <f t="shared" si="126"/>
        <v>#DIV/0!</v>
      </c>
      <c r="AO65" s="154" t="e">
        <f t="shared" ref="AO65:AZ65" si="127">AO64/(AO4/100000)</f>
        <v>#DIV/0!</v>
      </c>
      <c r="AP65" s="154" t="e">
        <f t="shared" si="127"/>
        <v>#DIV/0!</v>
      </c>
      <c r="AQ65" s="154" t="e">
        <f t="shared" si="127"/>
        <v>#DIV/0!</v>
      </c>
      <c r="AR65" s="154" t="e">
        <f t="shared" si="127"/>
        <v>#DIV/0!</v>
      </c>
      <c r="AS65" s="154" t="e">
        <f t="shared" si="127"/>
        <v>#DIV/0!</v>
      </c>
      <c r="AT65" s="154" t="e">
        <f t="shared" si="127"/>
        <v>#DIV/0!</v>
      </c>
      <c r="AU65" s="154" t="e">
        <f t="shared" si="127"/>
        <v>#DIV/0!</v>
      </c>
      <c r="AV65" s="154" t="e">
        <f t="shared" si="127"/>
        <v>#DIV/0!</v>
      </c>
      <c r="AW65" s="154" t="e">
        <f t="shared" si="127"/>
        <v>#DIV/0!</v>
      </c>
      <c r="AX65" s="154" t="e">
        <f t="shared" si="127"/>
        <v>#DIV/0!</v>
      </c>
      <c r="AY65" s="154" t="e">
        <f t="shared" si="127"/>
        <v>#DIV/0!</v>
      </c>
      <c r="AZ65" s="154" t="e">
        <f t="shared" si="127"/>
        <v>#DIV/0!</v>
      </c>
    </row>
    <row r="66" spans="1:52" x14ac:dyDescent="0.45">
      <c r="A66" s="152" t="s">
        <v>57</v>
      </c>
      <c r="B66" s="153"/>
      <c r="C66" s="153" t="s">
        <v>72</v>
      </c>
      <c r="D66" s="154">
        <f>D16*'2. Carbon Tst Convs'!$C$6</f>
        <v>0</v>
      </c>
      <c r="E66" s="154">
        <f>E16*'2. Carbon Tst Convs'!$C$6</f>
        <v>0</v>
      </c>
      <c r="F66" s="154">
        <f>F16*'2. Carbon Tst Convs'!$C$6</f>
        <v>0</v>
      </c>
      <c r="G66" s="154">
        <f>G16*'2. Carbon Tst Convs'!$C$6</f>
        <v>0</v>
      </c>
      <c r="H66" s="154">
        <f>H16*'2. Carbon Tst Convs'!$C$6</f>
        <v>0</v>
      </c>
      <c r="I66" s="154">
        <f>I16*'2. Carbon Tst Convs'!$C$6</f>
        <v>0</v>
      </c>
      <c r="J66" s="154">
        <f>J16*'2. Carbon Tst Convs'!$C$6</f>
        <v>0</v>
      </c>
      <c r="K66" s="154">
        <f>K16*'2. Carbon Tst Convs'!$C$6</f>
        <v>0</v>
      </c>
      <c r="L66" s="154">
        <f>L16*'2. Carbon Tst Convs'!$C$6</f>
        <v>0</v>
      </c>
      <c r="M66" s="154">
        <f>M16*'2. Carbon Tst Convs'!$C$6</f>
        <v>0</v>
      </c>
      <c r="N66" s="154">
        <f>N16*'2. Carbon Tst Convs'!$C$6</f>
        <v>0</v>
      </c>
      <c r="O66" s="154">
        <f>O16*'2. Carbon Tst Convs'!$C$6</f>
        <v>0</v>
      </c>
      <c r="P66" s="154">
        <f>P16*'2. Carbon Tst Convs'!$C$6</f>
        <v>0</v>
      </c>
      <c r="Q66" s="154">
        <f>Q16*'2. Carbon Tst Convs'!$C$6</f>
        <v>0</v>
      </c>
      <c r="R66" s="154">
        <f>R16*'2. Carbon Tst Convs'!$C$6</f>
        <v>0</v>
      </c>
      <c r="S66" s="154">
        <f>S16*'2. Carbon Tst Convs'!$C$6</f>
        <v>0</v>
      </c>
      <c r="T66" s="154">
        <f>T16*'2. Carbon Tst Convs'!$C$6</f>
        <v>0</v>
      </c>
      <c r="U66" s="154">
        <f>U16*'2. Carbon Tst Convs'!$C$6</f>
        <v>0</v>
      </c>
      <c r="V66" s="154">
        <f>V16*'2. Carbon Tst Convs'!$C$6</f>
        <v>6698.2115199999998</v>
      </c>
      <c r="W66" s="154">
        <f>W16*'2. Carbon Tst Convs'!$C$6</f>
        <v>16260.659739999999</v>
      </c>
      <c r="X66" s="154">
        <f>X16*'2. Carbon Tst Convs'!$C$6</f>
        <v>28280.56868</v>
      </c>
      <c r="Y66" s="154">
        <f>Y16*'2. Carbon Tst Convs'!$C$6</f>
        <v>43296.68174</v>
      </c>
      <c r="Z66" s="154">
        <f>Z16*'2. Carbon Tst Convs'!$C$6</f>
        <v>62702.317859999996</v>
      </c>
      <c r="AA66" s="154">
        <f>AA16*'2. Carbon Tst Convs'!$C$6</f>
        <v>84498.689599999998</v>
      </c>
      <c r="AB66" s="154">
        <f>AB16*'2. Carbon Tst Convs'!$C$6</f>
        <v>108575.08271999999</v>
      </c>
      <c r="AC66" s="154">
        <f>AC16*'2. Carbon Tst Convs'!$C$6</f>
        <v>134697.21797999999</v>
      </c>
      <c r="AD66" s="154">
        <f>AD16*'2. Carbon Tst Convs'!$C$6</f>
        <v>161554.31785999998</v>
      </c>
      <c r="AE66" s="154">
        <f>AE16*'2. Carbon Tst Convs'!$C$6</f>
        <v>189189.38297999999</v>
      </c>
      <c r="AF66" s="154">
        <f>AF16*'2. Carbon Tst Convs'!$C$6</f>
        <v>217452.15829999998</v>
      </c>
      <c r="AG66" s="154">
        <f>AG16*'2. Carbon Tst Convs'!$C$6</f>
        <v>0</v>
      </c>
      <c r="AH66" s="154">
        <f>AH16*'2. Carbon Tst Convs'!$C$6</f>
        <v>0</v>
      </c>
      <c r="AI66" s="154">
        <f>AI16*'2. Carbon Tst Convs'!$C$6</f>
        <v>0</v>
      </c>
      <c r="AJ66" s="154">
        <f>AJ16*'2. Carbon Tst Convs'!$C$6</f>
        <v>0</v>
      </c>
      <c r="AK66" s="154">
        <f>AK16*'2. Carbon Tst Convs'!$C$6</f>
        <v>0</v>
      </c>
      <c r="AL66" s="154">
        <f>AL16*'2. Carbon Tst Convs'!$C$6</f>
        <v>0</v>
      </c>
      <c r="AM66" s="154">
        <f>AM16*'2. Carbon Tst Convs'!$C$6</f>
        <v>0</v>
      </c>
      <c r="AN66" s="154">
        <f>AN16*'2. Carbon Tst Convs'!$C$6</f>
        <v>0</v>
      </c>
      <c r="AO66" s="154">
        <f>AO16*'2. Carbon Tst Convs'!$C$6</f>
        <v>0</v>
      </c>
      <c r="AP66" s="154">
        <f>AP16*'2. Carbon Tst Convs'!$C$6</f>
        <v>0</v>
      </c>
      <c r="AQ66" s="154">
        <f>AQ16*'2. Carbon Tst Convs'!$C$6</f>
        <v>0</v>
      </c>
      <c r="AR66" s="154">
        <f>AR16*'2. Carbon Tst Convs'!$C$6</f>
        <v>0</v>
      </c>
      <c r="AS66" s="154">
        <f>AS16*'2. Carbon Tst Convs'!$C$6</f>
        <v>0</v>
      </c>
      <c r="AT66" s="154">
        <f>AT16*'2. Carbon Tst Convs'!$C$6</f>
        <v>0</v>
      </c>
      <c r="AU66" s="154">
        <f>AU16*'2. Carbon Tst Convs'!$C$6</f>
        <v>0</v>
      </c>
      <c r="AV66" s="154">
        <f>AV16*'2. Carbon Tst Convs'!$C$6</f>
        <v>0</v>
      </c>
      <c r="AW66" s="154">
        <f>AW16*'2. Carbon Tst Convs'!$C$6</f>
        <v>0</v>
      </c>
      <c r="AX66" s="154">
        <f>AX16*'2. Carbon Tst Convs'!$C$6</f>
        <v>0</v>
      </c>
      <c r="AY66" s="154">
        <f>AY16*'2. Carbon Tst Convs'!$C$6</f>
        <v>0</v>
      </c>
      <c r="AZ66" s="154">
        <f>AZ16*'2. Carbon Tst Convs'!$C$6</f>
        <v>0</v>
      </c>
    </row>
    <row r="67" spans="1:52" ht="17.399999999999999" thickBot="1" x14ac:dyDescent="0.5">
      <c r="A67" s="155" t="s">
        <v>58</v>
      </c>
      <c r="B67" s="157"/>
      <c r="C67" s="157" t="s">
        <v>73</v>
      </c>
      <c r="D67" s="154" t="e">
        <f t="shared" ref="D67:F67" si="128">D66/(D5/100000)</f>
        <v>#DIV/0!</v>
      </c>
      <c r="E67" s="154" t="e">
        <f t="shared" si="128"/>
        <v>#DIV/0!</v>
      </c>
      <c r="F67" s="154" t="e">
        <f t="shared" si="128"/>
        <v>#DIV/0!</v>
      </c>
      <c r="G67" s="154" t="e">
        <f t="shared" ref="G67:H67" si="129">G66/(G5/100000)</f>
        <v>#DIV/0!</v>
      </c>
      <c r="H67" s="154" t="e">
        <f t="shared" si="129"/>
        <v>#DIV/0!</v>
      </c>
      <c r="I67" s="154" t="e">
        <f t="shared" ref="I67:AN67" si="130">I66/(I5/100000)</f>
        <v>#DIV/0!</v>
      </c>
      <c r="J67" s="154" t="e">
        <f t="shared" si="130"/>
        <v>#DIV/0!</v>
      </c>
      <c r="K67" s="154" t="e">
        <f t="shared" si="130"/>
        <v>#DIV/0!</v>
      </c>
      <c r="L67" s="154" t="e">
        <f t="shared" si="130"/>
        <v>#DIV/0!</v>
      </c>
      <c r="M67" s="154" t="e">
        <f t="shared" si="130"/>
        <v>#DIV/0!</v>
      </c>
      <c r="N67" s="154" t="e">
        <f t="shared" si="130"/>
        <v>#DIV/0!</v>
      </c>
      <c r="O67" s="154" t="e">
        <f t="shared" si="130"/>
        <v>#DIV/0!</v>
      </c>
      <c r="P67" s="154" t="e">
        <f t="shared" si="130"/>
        <v>#DIV/0!</v>
      </c>
      <c r="Q67" s="154" t="e">
        <f t="shared" si="130"/>
        <v>#DIV/0!</v>
      </c>
      <c r="R67" s="154" t="e">
        <f t="shared" si="130"/>
        <v>#DIV/0!</v>
      </c>
      <c r="S67" s="154" t="e">
        <f t="shared" si="130"/>
        <v>#DIV/0!</v>
      </c>
      <c r="T67" s="154" t="e">
        <f t="shared" si="130"/>
        <v>#DIV/0!</v>
      </c>
      <c r="U67" s="154" t="e">
        <f t="shared" si="130"/>
        <v>#DIV/0!</v>
      </c>
      <c r="V67" s="154">
        <f t="shared" si="130"/>
        <v>114.90047017338368</v>
      </c>
      <c r="W67" s="154">
        <f t="shared" si="130"/>
        <v>139.46689075931005</v>
      </c>
      <c r="X67" s="154">
        <f t="shared" si="130"/>
        <v>137.55217848563521</v>
      </c>
      <c r="Y67" s="154">
        <f t="shared" si="130"/>
        <v>142.88503655930472</v>
      </c>
      <c r="Z67" s="154">
        <f t="shared" si="130"/>
        <v>154.87499036642777</v>
      </c>
      <c r="AA67" s="154">
        <f t="shared" si="130"/>
        <v>163.6564172620306</v>
      </c>
      <c r="AB67" s="154">
        <f t="shared" si="130"/>
        <v>172.12348565187054</v>
      </c>
      <c r="AC67" s="154">
        <f t="shared" si="130"/>
        <v>179.83664682638872</v>
      </c>
      <c r="AD67" s="154">
        <f t="shared" si="130"/>
        <v>186.55499916447994</v>
      </c>
      <c r="AE67" s="154">
        <f t="shared" si="130"/>
        <v>191.86637750686299</v>
      </c>
      <c r="AF67" s="154">
        <f t="shared" si="130"/>
        <v>904.84420064913445</v>
      </c>
      <c r="AG67" s="154" t="e">
        <f t="shared" si="130"/>
        <v>#DIV/0!</v>
      </c>
      <c r="AH67" s="154" t="e">
        <f t="shared" si="130"/>
        <v>#DIV/0!</v>
      </c>
      <c r="AI67" s="154" t="e">
        <f t="shared" si="130"/>
        <v>#DIV/0!</v>
      </c>
      <c r="AJ67" s="154" t="e">
        <f t="shared" si="130"/>
        <v>#DIV/0!</v>
      </c>
      <c r="AK67" s="154" t="e">
        <f t="shared" si="130"/>
        <v>#DIV/0!</v>
      </c>
      <c r="AL67" s="154" t="e">
        <f t="shared" si="130"/>
        <v>#DIV/0!</v>
      </c>
      <c r="AM67" s="154" t="e">
        <f t="shared" si="130"/>
        <v>#DIV/0!</v>
      </c>
      <c r="AN67" s="154" t="e">
        <f t="shared" si="130"/>
        <v>#DIV/0!</v>
      </c>
      <c r="AO67" s="154" t="e">
        <f t="shared" ref="AO67:AZ67" si="131">AO66/(AO5/100000)</f>
        <v>#DIV/0!</v>
      </c>
      <c r="AP67" s="154" t="e">
        <f t="shared" si="131"/>
        <v>#DIV/0!</v>
      </c>
      <c r="AQ67" s="154" t="e">
        <f t="shared" si="131"/>
        <v>#DIV/0!</v>
      </c>
      <c r="AR67" s="154" t="e">
        <f t="shared" si="131"/>
        <v>#DIV/0!</v>
      </c>
      <c r="AS67" s="154" t="e">
        <f t="shared" si="131"/>
        <v>#DIV/0!</v>
      </c>
      <c r="AT67" s="154" t="e">
        <f t="shared" si="131"/>
        <v>#DIV/0!</v>
      </c>
      <c r="AU67" s="154" t="e">
        <f t="shared" si="131"/>
        <v>#DIV/0!</v>
      </c>
      <c r="AV67" s="154" t="e">
        <f t="shared" si="131"/>
        <v>#DIV/0!</v>
      </c>
      <c r="AW67" s="154" t="e">
        <f t="shared" si="131"/>
        <v>#DIV/0!</v>
      </c>
      <c r="AX67" s="154" t="e">
        <f t="shared" si="131"/>
        <v>#DIV/0!</v>
      </c>
      <c r="AY67" s="154" t="e">
        <f t="shared" si="131"/>
        <v>#DIV/0!</v>
      </c>
      <c r="AZ67" s="154" t="e">
        <f t="shared" si="131"/>
        <v>#DIV/0!</v>
      </c>
    </row>
    <row r="68" spans="1:52" hidden="1" x14ac:dyDescent="0.45"/>
    <row r="69" spans="1:52" hidden="1" x14ac:dyDescent="0.45">
      <c r="A69" s="152" t="s">
        <v>59</v>
      </c>
      <c r="B69" s="153"/>
      <c r="C69" s="153" t="s">
        <v>72</v>
      </c>
    </row>
    <row r="70" spans="1:52" hidden="1" x14ac:dyDescent="0.45">
      <c r="A70" s="155" t="s">
        <v>60</v>
      </c>
      <c r="B70" s="156"/>
      <c r="C70" s="156" t="s">
        <v>73</v>
      </c>
    </row>
    <row r="71" spans="1:52" hidden="1" x14ac:dyDescent="0.45">
      <c r="A71" s="152" t="s">
        <v>61</v>
      </c>
      <c r="B71" s="153"/>
      <c r="C71" s="153" t="s">
        <v>72</v>
      </c>
    </row>
    <row r="72" spans="1:52" ht="17.399999999999999" hidden="1" thickBot="1" x14ac:dyDescent="0.5">
      <c r="A72" s="158" t="s">
        <v>62</v>
      </c>
      <c r="B72" s="157"/>
      <c r="C72" s="157" t="s">
        <v>73</v>
      </c>
    </row>
    <row r="73" spans="1:52" x14ac:dyDescent="0.45">
      <c r="A73" s="159"/>
    </row>
    <row r="74" spans="1:52" x14ac:dyDescent="0.45">
      <c r="A74" s="152" t="s">
        <v>63</v>
      </c>
      <c r="B74" s="153"/>
      <c r="C74" s="153" t="s">
        <v>72</v>
      </c>
      <c r="D74" s="154">
        <f>D30*'2. Carbon Tst Convs'!$C$21</f>
        <v>0</v>
      </c>
      <c r="E74" s="154">
        <f>E30*'2. Carbon Tst Convs'!$C$21</f>
        <v>0</v>
      </c>
      <c r="F74" s="154">
        <f>F30*'2. Carbon Tst Convs'!$C$21</f>
        <v>0</v>
      </c>
      <c r="G74" s="154">
        <f>G30*'2. Carbon Tst Convs'!$C$21</f>
        <v>0</v>
      </c>
      <c r="H74" s="154">
        <f>H30*'2. Carbon Tst Convs'!$C$21</f>
        <v>0</v>
      </c>
      <c r="I74" s="154">
        <f>I30*'2. Carbon Tst Convs'!$C$21</f>
        <v>0</v>
      </c>
      <c r="J74" s="154">
        <f>J30*'2. Carbon Tst Convs'!$C$21</f>
        <v>0</v>
      </c>
      <c r="K74" s="154">
        <f>K30*'2. Carbon Tst Convs'!$C$21</f>
        <v>0</v>
      </c>
      <c r="L74" s="154">
        <f>L30*'2. Carbon Tst Convs'!$C$21</f>
        <v>1394.8863999999999</v>
      </c>
      <c r="M74" s="154">
        <f>M30*'2. Carbon Tst Convs'!$C$21</f>
        <v>2040.2815999999998</v>
      </c>
      <c r="N74" s="154">
        <f>N30*'2. Carbon Tst Convs'!$C$21</f>
        <v>1767.0295999999998</v>
      </c>
      <c r="O74" s="154">
        <f>O30*'2. Carbon Tst Convs'!$C$21</f>
        <v>1439.1271999999999</v>
      </c>
      <c r="P74" s="154">
        <f>P30*'2. Carbon Tst Convs'!$C$21</f>
        <v>2602.3999999999996</v>
      </c>
      <c r="Q74" s="154">
        <f>Q30*'2. Carbon Tst Convs'!$C$21</f>
        <v>4593.2359999999999</v>
      </c>
      <c r="R74" s="154">
        <f>R30*'2. Carbon Tst Convs'!$C$21</f>
        <v>4650.4888000000001</v>
      </c>
      <c r="S74" s="154">
        <f>S30*'2. Carbon Tst Convs'!$C$21</f>
        <v>4650.4888000000001</v>
      </c>
      <c r="T74" s="154">
        <f>T30*'2. Carbon Tst Convs'!$C$21</f>
        <v>4650.4888000000001</v>
      </c>
      <c r="U74" s="154">
        <f>U30*'2. Carbon Tst Convs'!$C$21</f>
        <v>0</v>
      </c>
      <c r="V74" s="154">
        <f>V30*'2. Carbon Tst Convs'!$C$21</f>
        <v>0</v>
      </c>
      <c r="W74" s="154">
        <f>W30*'2. Carbon Tst Convs'!$C$21</f>
        <v>0</v>
      </c>
      <c r="X74" s="154">
        <f>X30*'2. Carbon Tst Convs'!$C$21</f>
        <v>0</v>
      </c>
      <c r="Y74" s="154">
        <f>Y30*'2. Carbon Tst Convs'!$C$21</f>
        <v>0</v>
      </c>
      <c r="Z74" s="154">
        <f>Z30*'2. Carbon Tst Convs'!$C$21</f>
        <v>0</v>
      </c>
      <c r="AA74" s="154">
        <f>AA30*'2. Carbon Tst Convs'!$C$21</f>
        <v>0</v>
      </c>
      <c r="AB74" s="154">
        <f>AB30*'2. Carbon Tst Convs'!$C$21</f>
        <v>0</v>
      </c>
      <c r="AC74" s="154">
        <f>AC30*'2. Carbon Tst Convs'!$C$21</f>
        <v>0</v>
      </c>
      <c r="AD74" s="154">
        <f>AD30*'2. Carbon Tst Convs'!$C$21</f>
        <v>0</v>
      </c>
      <c r="AE74" s="154">
        <f>AE30*'2. Carbon Tst Convs'!$C$21</f>
        <v>0</v>
      </c>
      <c r="AF74" s="154">
        <f>AF30*'2. Carbon Tst Convs'!$C$21</f>
        <v>0</v>
      </c>
      <c r="AG74" s="154">
        <f>AG30*'2. Carbon Tst Convs'!$C$21</f>
        <v>0</v>
      </c>
      <c r="AH74" s="154">
        <f>AH30*'2. Carbon Tst Convs'!$C$21</f>
        <v>0</v>
      </c>
      <c r="AI74" s="154">
        <f>AI30*'2. Carbon Tst Convs'!$C$21</f>
        <v>0</v>
      </c>
      <c r="AJ74" s="154">
        <f>AJ30*'2. Carbon Tst Convs'!$C$21</f>
        <v>0</v>
      </c>
      <c r="AK74" s="154">
        <f>AK30*'2. Carbon Tst Convs'!$C$21</f>
        <v>0</v>
      </c>
      <c r="AL74" s="154">
        <f>AL30*'2. Carbon Tst Convs'!$C$21</f>
        <v>0</v>
      </c>
      <c r="AM74" s="154">
        <f>AM30*'2. Carbon Tst Convs'!$C$21</f>
        <v>0</v>
      </c>
      <c r="AN74" s="154">
        <f>AN30*'2. Carbon Tst Convs'!$C$21</f>
        <v>0</v>
      </c>
      <c r="AO74" s="154">
        <f>AO30*'2. Carbon Tst Convs'!$C$21</f>
        <v>0</v>
      </c>
      <c r="AP74" s="154">
        <f>AP30*'2. Carbon Tst Convs'!$C$21</f>
        <v>0</v>
      </c>
      <c r="AQ74" s="154">
        <f>AQ30*'2. Carbon Tst Convs'!$C$21</f>
        <v>0</v>
      </c>
      <c r="AR74" s="154">
        <f>AR30*'2. Carbon Tst Convs'!$C$21</f>
        <v>0</v>
      </c>
      <c r="AS74" s="154">
        <f>AS30*'2. Carbon Tst Convs'!$C$21</f>
        <v>0</v>
      </c>
      <c r="AT74" s="154">
        <f>AT30*'2. Carbon Tst Convs'!$C$21</f>
        <v>0</v>
      </c>
      <c r="AU74" s="154">
        <f>AU30*'2. Carbon Tst Convs'!$C$21</f>
        <v>0</v>
      </c>
      <c r="AV74" s="154">
        <f>AV30*'2. Carbon Tst Convs'!$C$21</f>
        <v>0</v>
      </c>
      <c r="AW74" s="154">
        <f>AW30*'2. Carbon Tst Convs'!$C$21</f>
        <v>0</v>
      </c>
      <c r="AX74" s="154">
        <f>AX30*'2. Carbon Tst Convs'!$C$21</f>
        <v>0</v>
      </c>
      <c r="AY74" s="154">
        <f>AY30*'2. Carbon Tst Convs'!$C$21</f>
        <v>0</v>
      </c>
      <c r="AZ74" s="154">
        <f>AZ30*'2. Carbon Tst Convs'!$C$21</f>
        <v>0</v>
      </c>
    </row>
    <row r="75" spans="1:52" x14ac:dyDescent="0.45">
      <c r="A75" s="155" t="s">
        <v>64</v>
      </c>
      <c r="B75" s="156"/>
      <c r="C75" s="156" t="s">
        <v>73</v>
      </c>
      <c r="D75" s="154" t="e">
        <f t="shared" ref="D75:F75" si="132">D74/(D5/100000)</f>
        <v>#DIV/0!</v>
      </c>
      <c r="E75" s="154" t="e">
        <f t="shared" si="132"/>
        <v>#DIV/0!</v>
      </c>
      <c r="F75" s="154" t="e">
        <f t="shared" si="132"/>
        <v>#DIV/0!</v>
      </c>
      <c r="G75" s="154" t="e">
        <f t="shared" ref="G75:H75" si="133">G74/(G5/100000)</f>
        <v>#DIV/0!</v>
      </c>
      <c r="H75" s="154" t="e">
        <f t="shared" si="133"/>
        <v>#DIV/0!</v>
      </c>
      <c r="I75" s="154" t="e">
        <f t="shared" ref="I75:AN75" si="134">I74/(I5/100000)</f>
        <v>#DIV/0!</v>
      </c>
      <c r="J75" s="154" t="e">
        <f t="shared" si="134"/>
        <v>#DIV/0!</v>
      </c>
      <c r="K75" s="154" t="e">
        <f t="shared" si="134"/>
        <v>#DIV/0!</v>
      </c>
      <c r="L75" s="154" t="e">
        <f t="shared" si="134"/>
        <v>#DIV/0!</v>
      </c>
      <c r="M75" s="154" t="e">
        <f t="shared" si="134"/>
        <v>#DIV/0!</v>
      </c>
      <c r="N75" s="154" t="e">
        <f t="shared" si="134"/>
        <v>#DIV/0!</v>
      </c>
      <c r="O75" s="154" t="e">
        <f t="shared" si="134"/>
        <v>#DIV/0!</v>
      </c>
      <c r="P75" s="154" t="e">
        <f t="shared" si="134"/>
        <v>#DIV/0!</v>
      </c>
      <c r="Q75" s="154" t="e">
        <f t="shared" si="134"/>
        <v>#DIV/0!</v>
      </c>
      <c r="R75" s="154" t="e">
        <f t="shared" si="134"/>
        <v>#DIV/0!</v>
      </c>
      <c r="S75" s="154" t="e">
        <f t="shared" si="134"/>
        <v>#DIV/0!</v>
      </c>
      <c r="T75" s="154" t="e">
        <f t="shared" si="134"/>
        <v>#DIV/0!</v>
      </c>
      <c r="U75" s="154" t="e">
        <f t="shared" si="134"/>
        <v>#DIV/0!</v>
      </c>
      <c r="V75" s="154">
        <f t="shared" si="134"/>
        <v>0</v>
      </c>
      <c r="W75" s="154">
        <f t="shared" si="134"/>
        <v>0</v>
      </c>
      <c r="X75" s="154">
        <f t="shared" si="134"/>
        <v>0</v>
      </c>
      <c r="Y75" s="154">
        <f t="shared" si="134"/>
        <v>0</v>
      </c>
      <c r="Z75" s="154">
        <f t="shared" si="134"/>
        <v>0</v>
      </c>
      <c r="AA75" s="154">
        <f t="shared" si="134"/>
        <v>0</v>
      </c>
      <c r="AB75" s="154">
        <f t="shared" si="134"/>
        <v>0</v>
      </c>
      <c r="AC75" s="154">
        <f t="shared" si="134"/>
        <v>0</v>
      </c>
      <c r="AD75" s="154">
        <f t="shared" si="134"/>
        <v>0</v>
      </c>
      <c r="AE75" s="154">
        <f t="shared" si="134"/>
        <v>0</v>
      </c>
      <c r="AF75" s="154">
        <f t="shared" si="134"/>
        <v>0</v>
      </c>
      <c r="AG75" s="154" t="e">
        <f t="shared" si="134"/>
        <v>#DIV/0!</v>
      </c>
      <c r="AH75" s="154" t="e">
        <f t="shared" si="134"/>
        <v>#DIV/0!</v>
      </c>
      <c r="AI75" s="154" t="e">
        <f t="shared" si="134"/>
        <v>#DIV/0!</v>
      </c>
      <c r="AJ75" s="154" t="e">
        <f t="shared" si="134"/>
        <v>#DIV/0!</v>
      </c>
      <c r="AK75" s="154" t="e">
        <f t="shared" si="134"/>
        <v>#DIV/0!</v>
      </c>
      <c r="AL75" s="154" t="e">
        <f t="shared" si="134"/>
        <v>#DIV/0!</v>
      </c>
      <c r="AM75" s="154" t="e">
        <f t="shared" si="134"/>
        <v>#DIV/0!</v>
      </c>
      <c r="AN75" s="154" t="e">
        <f t="shared" si="134"/>
        <v>#DIV/0!</v>
      </c>
      <c r="AO75" s="154" t="e">
        <f t="shared" ref="AO75:AZ75" si="135">AO74/(AO5/100000)</f>
        <v>#DIV/0!</v>
      </c>
      <c r="AP75" s="154" t="e">
        <f t="shared" si="135"/>
        <v>#DIV/0!</v>
      </c>
      <c r="AQ75" s="154" t="e">
        <f t="shared" si="135"/>
        <v>#DIV/0!</v>
      </c>
      <c r="AR75" s="154" t="e">
        <f t="shared" si="135"/>
        <v>#DIV/0!</v>
      </c>
      <c r="AS75" s="154" t="e">
        <f t="shared" si="135"/>
        <v>#DIV/0!</v>
      </c>
      <c r="AT75" s="154" t="e">
        <f t="shared" si="135"/>
        <v>#DIV/0!</v>
      </c>
      <c r="AU75" s="154" t="e">
        <f t="shared" si="135"/>
        <v>#DIV/0!</v>
      </c>
      <c r="AV75" s="154" t="e">
        <f t="shared" si="135"/>
        <v>#DIV/0!</v>
      </c>
      <c r="AW75" s="154" t="e">
        <f t="shared" si="135"/>
        <v>#DIV/0!</v>
      </c>
      <c r="AX75" s="154" t="e">
        <f t="shared" si="135"/>
        <v>#DIV/0!</v>
      </c>
      <c r="AY75" s="154" t="e">
        <f t="shared" si="135"/>
        <v>#DIV/0!</v>
      </c>
      <c r="AZ75" s="154" t="e">
        <f t="shared" si="135"/>
        <v>#DIV/0!</v>
      </c>
    </row>
    <row r="76" spans="1:52" x14ac:dyDescent="0.45">
      <c r="A76" s="152" t="s">
        <v>65</v>
      </c>
      <c r="B76" s="153"/>
      <c r="C76" s="153" t="s">
        <v>72</v>
      </c>
      <c r="D76" s="154">
        <f>D31*'2. Carbon Tst Convs'!$C$21</f>
        <v>0</v>
      </c>
      <c r="E76" s="154">
        <f>E31*'2. Carbon Tst Convs'!$C$21</f>
        <v>0</v>
      </c>
      <c r="F76" s="154">
        <f>F31*'2. Carbon Tst Convs'!$C$21</f>
        <v>0</v>
      </c>
      <c r="G76" s="154">
        <f>G31*'2. Carbon Tst Convs'!$C$21</f>
        <v>0</v>
      </c>
      <c r="H76" s="154">
        <f>H31*'2. Carbon Tst Convs'!$C$21</f>
        <v>0</v>
      </c>
      <c r="I76" s="154">
        <f>I31*'2. Carbon Tst Convs'!$C$21</f>
        <v>0</v>
      </c>
      <c r="J76" s="154">
        <f>J31*'2. Carbon Tst Convs'!$C$21</f>
        <v>0</v>
      </c>
      <c r="K76" s="154">
        <f>K31*'2. Carbon Tst Convs'!$C$21</f>
        <v>0</v>
      </c>
      <c r="L76" s="154">
        <f>L31*'2. Carbon Tst Convs'!$C$21</f>
        <v>0</v>
      </c>
      <c r="M76" s="154">
        <f>M31*'2. Carbon Tst Convs'!$C$21</f>
        <v>0</v>
      </c>
      <c r="N76" s="154">
        <f>N31*'2. Carbon Tst Convs'!$C$21</f>
        <v>0</v>
      </c>
      <c r="O76" s="154">
        <f>O31*'2. Carbon Tst Convs'!$C$21</f>
        <v>0</v>
      </c>
      <c r="P76" s="154">
        <f>P31*'2. Carbon Tst Convs'!$C$21</f>
        <v>0</v>
      </c>
      <c r="Q76" s="154">
        <f>Q31*'2. Carbon Tst Convs'!$C$21</f>
        <v>0</v>
      </c>
      <c r="R76" s="154">
        <f>R31*'2. Carbon Tst Convs'!$C$21</f>
        <v>0</v>
      </c>
      <c r="S76" s="154">
        <f>S31*'2. Carbon Tst Convs'!$C$21</f>
        <v>0</v>
      </c>
      <c r="T76" s="154">
        <f>T31*'2. Carbon Tst Convs'!$C$21</f>
        <v>0</v>
      </c>
      <c r="U76" s="154">
        <f>U31*'2. Carbon Tst Convs'!$C$21</f>
        <v>0</v>
      </c>
      <c r="V76" s="154">
        <f>V31*'2. Carbon Tst Convs'!$C$21</f>
        <v>0</v>
      </c>
      <c r="W76" s="154">
        <f>W31*'2. Carbon Tst Convs'!$C$21</f>
        <v>0</v>
      </c>
      <c r="X76" s="154">
        <f>X31*'2. Carbon Tst Convs'!$C$21</f>
        <v>0</v>
      </c>
      <c r="Y76" s="154">
        <f>Y31*'2. Carbon Tst Convs'!$C$21</f>
        <v>0</v>
      </c>
      <c r="Z76" s="154">
        <f>Z31*'2. Carbon Tst Convs'!$C$21</f>
        <v>0</v>
      </c>
      <c r="AA76" s="154">
        <f>AA31*'2. Carbon Tst Convs'!$C$21</f>
        <v>0</v>
      </c>
      <c r="AB76" s="154">
        <f>AB31*'2. Carbon Tst Convs'!$C$21</f>
        <v>0</v>
      </c>
      <c r="AC76" s="154">
        <f>AC31*'2. Carbon Tst Convs'!$C$21</f>
        <v>0</v>
      </c>
      <c r="AD76" s="154">
        <f>AD31*'2. Carbon Tst Convs'!$C$21</f>
        <v>0</v>
      </c>
      <c r="AE76" s="154">
        <f>AE31*'2. Carbon Tst Convs'!$C$21</f>
        <v>0</v>
      </c>
      <c r="AF76" s="154">
        <f>AF31*'2. Carbon Tst Convs'!$C$21</f>
        <v>0</v>
      </c>
      <c r="AG76" s="154">
        <f>AG31*'2. Carbon Tst Convs'!$C$21</f>
        <v>0</v>
      </c>
      <c r="AH76" s="154">
        <f>AH31*'2. Carbon Tst Convs'!$C$21</f>
        <v>0</v>
      </c>
      <c r="AI76" s="154">
        <f>AI31*'2. Carbon Tst Convs'!$C$21</f>
        <v>0</v>
      </c>
      <c r="AJ76" s="154">
        <f>AJ31*'2. Carbon Tst Convs'!$C$21</f>
        <v>0</v>
      </c>
      <c r="AK76" s="154">
        <f>AK31*'2. Carbon Tst Convs'!$C$21</f>
        <v>0</v>
      </c>
      <c r="AL76" s="154">
        <f>AL31*'2. Carbon Tst Convs'!$C$21</f>
        <v>0</v>
      </c>
      <c r="AM76" s="154">
        <f>AM31*'2. Carbon Tst Convs'!$C$21</f>
        <v>0</v>
      </c>
      <c r="AN76" s="154">
        <f>AN31*'2. Carbon Tst Convs'!$C$21</f>
        <v>0</v>
      </c>
      <c r="AO76" s="154">
        <f>AO31*'2. Carbon Tst Convs'!$C$21</f>
        <v>0</v>
      </c>
      <c r="AP76" s="154">
        <f>AP31*'2. Carbon Tst Convs'!$C$21</f>
        <v>0</v>
      </c>
      <c r="AQ76" s="154">
        <f>AQ31*'2. Carbon Tst Convs'!$C$21</f>
        <v>0</v>
      </c>
      <c r="AR76" s="154">
        <f>AR31*'2. Carbon Tst Convs'!$C$21</f>
        <v>0</v>
      </c>
      <c r="AS76" s="154">
        <f>AS31*'2. Carbon Tst Convs'!$C$21</f>
        <v>0</v>
      </c>
      <c r="AT76" s="154">
        <f>AT31*'2. Carbon Tst Convs'!$C$21</f>
        <v>0</v>
      </c>
      <c r="AU76" s="154">
        <f>AU31*'2. Carbon Tst Convs'!$C$21</f>
        <v>0</v>
      </c>
      <c r="AV76" s="154">
        <f>AV31*'2. Carbon Tst Convs'!$C$21</f>
        <v>0</v>
      </c>
      <c r="AW76" s="154">
        <f>AW31*'2. Carbon Tst Convs'!$C$21</f>
        <v>0</v>
      </c>
      <c r="AX76" s="154">
        <f>AX31*'2. Carbon Tst Convs'!$C$21</f>
        <v>0</v>
      </c>
      <c r="AY76" s="154">
        <f>AY31*'2. Carbon Tst Convs'!$C$21</f>
        <v>0</v>
      </c>
      <c r="AZ76" s="154">
        <f>AZ31*'2. Carbon Tst Convs'!$C$21</f>
        <v>0</v>
      </c>
    </row>
    <row r="77" spans="1:52" ht="17.399999999999999" thickBot="1" x14ac:dyDescent="0.5">
      <c r="A77" s="158" t="s">
        <v>66</v>
      </c>
      <c r="B77" s="157"/>
      <c r="C77" s="157" t="s">
        <v>73</v>
      </c>
      <c r="D77" s="154" t="e">
        <f t="shared" ref="D77:F77" si="136">D76/(D5/100000)</f>
        <v>#DIV/0!</v>
      </c>
      <c r="E77" s="154" t="e">
        <f t="shared" si="136"/>
        <v>#DIV/0!</v>
      </c>
      <c r="F77" s="154" t="e">
        <f t="shared" si="136"/>
        <v>#DIV/0!</v>
      </c>
      <c r="G77" s="154" t="e">
        <f t="shared" ref="G77:H77" si="137">G76/(G5/100000)</f>
        <v>#DIV/0!</v>
      </c>
      <c r="H77" s="154" t="e">
        <f t="shared" si="137"/>
        <v>#DIV/0!</v>
      </c>
      <c r="I77" s="154" t="e">
        <f t="shared" ref="I77:AN77" si="138">I76/(I5/100000)</f>
        <v>#DIV/0!</v>
      </c>
      <c r="J77" s="154" t="e">
        <f t="shared" si="138"/>
        <v>#DIV/0!</v>
      </c>
      <c r="K77" s="154" t="e">
        <f t="shared" si="138"/>
        <v>#DIV/0!</v>
      </c>
      <c r="L77" s="154" t="e">
        <f t="shared" si="138"/>
        <v>#DIV/0!</v>
      </c>
      <c r="M77" s="154" t="e">
        <f t="shared" si="138"/>
        <v>#DIV/0!</v>
      </c>
      <c r="N77" s="154" t="e">
        <f t="shared" si="138"/>
        <v>#DIV/0!</v>
      </c>
      <c r="O77" s="154" t="e">
        <f t="shared" si="138"/>
        <v>#DIV/0!</v>
      </c>
      <c r="P77" s="154" t="e">
        <f t="shared" si="138"/>
        <v>#DIV/0!</v>
      </c>
      <c r="Q77" s="154" t="e">
        <f t="shared" si="138"/>
        <v>#DIV/0!</v>
      </c>
      <c r="R77" s="154" t="e">
        <f t="shared" si="138"/>
        <v>#DIV/0!</v>
      </c>
      <c r="S77" s="154" t="e">
        <f t="shared" si="138"/>
        <v>#DIV/0!</v>
      </c>
      <c r="T77" s="154" t="e">
        <f t="shared" si="138"/>
        <v>#DIV/0!</v>
      </c>
      <c r="U77" s="154" t="e">
        <f t="shared" si="138"/>
        <v>#DIV/0!</v>
      </c>
      <c r="V77" s="154">
        <f t="shared" si="138"/>
        <v>0</v>
      </c>
      <c r="W77" s="154">
        <f t="shared" si="138"/>
        <v>0</v>
      </c>
      <c r="X77" s="154">
        <f t="shared" si="138"/>
        <v>0</v>
      </c>
      <c r="Y77" s="154">
        <f t="shared" si="138"/>
        <v>0</v>
      </c>
      <c r="Z77" s="154">
        <f t="shared" si="138"/>
        <v>0</v>
      </c>
      <c r="AA77" s="154">
        <f t="shared" si="138"/>
        <v>0</v>
      </c>
      <c r="AB77" s="154">
        <f t="shared" si="138"/>
        <v>0</v>
      </c>
      <c r="AC77" s="154">
        <f t="shared" si="138"/>
        <v>0</v>
      </c>
      <c r="AD77" s="154">
        <f t="shared" si="138"/>
        <v>0</v>
      </c>
      <c r="AE77" s="154">
        <f t="shared" si="138"/>
        <v>0</v>
      </c>
      <c r="AF77" s="154">
        <f t="shared" si="138"/>
        <v>0</v>
      </c>
      <c r="AG77" s="154" t="e">
        <f t="shared" si="138"/>
        <v>#DIV/0!</v>
      </c>
      <c r="AH77" s="154" t="e">
        <f t="shared" si="138"/>
        <v>#DIV/0!</v>
      </c>
      <c r="AI77" s="154" t="e">
        <f t="shared" si="138"/>
        <v>#DIV/0!</v>
      </c>
      <c r="AJ77" s="154" t="e">
        <f t="shared" si="138"/>
        <v>#DIV/0!</v>
      </c>
      <c r="AK77" s="154" t="e">
        <f t="shared" si="138"/>
        <v>#DIV/0!</v>
      </c>
      <c r="AL77" s="154" t="e">
        <f t="shared" si="138"/>
        <v>#DIV/0!</v>
      </c>
      <c r="AM77" s="154" t="e">
        <f t="shared" si="138"/>
        <v>#DIV/0!</v>
      </c>
      <c r="AN77" s="154" t="e">
        <f t="shared" si="138"/>
        <v>#DIV/0!</v>
      </c>
      <c r="AO77" s="154" t="e">
        <f t="shared" ref="AO77:AZ77" si="139">AO76/(AO5/100000)</f>
        <v>#DIV/0!</v>
      </c>
      <c r="AP77" s="154" t="e">
        <f t="shared" si="139"/>
        <v>#DIV/0!</v>
      </c>
      <c r="AQ77" s="154" t="e">
        <f t="shared" si="139"/>
        <v>#DIV/0!</v>
      </c>
      <c r="AR77" s="154" t="e">
        <f t="shared" si="139"/>
        <v>#DIV/0!</v>
      </c>
      <c r="AS77" s="154" t="e">
        <f t="shared" si="139"/>
        <v>#DIV/0!</v>
      </c>
      <c r="AT77" s="154" t="e">
        <f t="shared" si="139"/>
        <v>#DIV/0!</v>
      </c>
      <c r="AU77" s="154" t="e">
        <f t="shared" si="139"/>
        <v>#DIV/0!</v>
      </c>
      <c r="AV77" s="154" t="e">
        <f t="shared" si="139"/>
        <v>#DIV/0!</v>
      </c>
      <c r="AW77" s="154" t="e">
        <f t="shared" si="139"/>
        <v>#DIV/0!</v>
      </c>
      <c r="AX77" s="154" t="e">
        <f t="shared" si="139"/>
        <v>#DIV/0!</v>
      </c>
      <c r="AY77" s="154" t="e">
        <f t="shared" si="139"/>
        <v>#DIV/0!</v>
      </c>
      <c r="AZ77" s="154" t="e">
        <f t="shared" si="139"/>
        <v>#DIV/0!</v>
      </c>
    </row>
    <row r="78" spans="1:52" hidden="1" x14ac:dyDescent="0.45">
      <c r="A78" s="159"/>
    </row>
    <row r="79" spans="1:52" hidden="1" x14ac:dyDescent="0.45">
      <c r="A79" s="152" t="s">
        <v>67</v>
      </c>
      <c r="B79" s="153"/>
      <c r="C79" s="153" t="s">
        <v>72</v>
      </c>
    </row>
    <row r="80" spans="1:52" hidden="1" x14ac:dyDescent="0.45">
      <c r="A80" s="155" t="s">
        <v>68</v>
      </c>
      <c r="B80" s="156"/>
      <c r="C80" s="156" t="s">
        <v>73</v>
      </c>
    </row>
    <row r="81" spans="1:52" hidden="1" x14ac:dyDescent="0.45">
      <c r="A81" s="152" t="s">
        <v>69</v>
      </c>
      <c r="B81" s="153"/>
      <c r="C81" s="153" t="s">
        <v>72</v>
      </c>
    </row>
    <row r="82" spans="1:52" ht="17.399999999999999" hidden="1" thickBot="1" x14ac:dyDescent="0.5">
      <c r="A82" s="158" t="s">
        <v>70</v>
      </c>
      <c r="B82" s="157"/>
      <c r="C82" s="157" t="s">
        <v>73</v>
      </c>
    </row>
    <row r="83" spans="1:52" x14ac:dyDescent="0.45">
      <c r="A83" s="159"/>
    </row>
    <row r="84" spans="1:52" x14ac:dyDescent="0.45">
      <c r="A84" s="152" t="s">
        <v>71</v>
      </c>
      <c r="B84" s="153"/>
      <c r="C84" s="153" t="s">
        <v>72</v>
      </c>
      <c r="D84" s="154">
        <f>D74+D64</f>
        <v>0</v>
      </c>
      <c r="E84" s="154">
        <f>E74+E64</f>
        <v>0</v>
      </c>
      <c r="F84" s="154">
        <f t="shared" ref="F84" si="140">F74+F64</f>
        <v>0</v>
      </c>
      <c r="G84" s="154">
        <f>G74+G64</f>
        <v>0</v>
      </c>
      <c r="H84" s="154">
        <f>H74+H64</f>
        <v>0</v>
      </c>
      <c r="I84" s="154">
        <f>I74+I64</f>
        <v>0</v>
      </c>
      <c r="J84" s="154">
        <f t="shared" ref="J84:AN85" si="141">J74+J64</f>
        <v>0</v>
      </c>
      <c r="K84" s="154">
        <f t="shared" si="141"/>
        <v>0</v>
      </c>
      <c r="L84" s="154">
        <f t="shared" si="141"/>
        <v>1394.8863999999999</v>
      </c>
      <c r="M84" s="154">
        <f t="shared" si="141"/>
        <v>2040.2815999999998</v>
      </c>
      <c r="N84" s="154">
        <f t="shared" si="141"/>
        <v>1814.97282</v>
      </c>
      <c r="O84" s="154">
        <f t="shared" si="141"/>
        <v>1522.1628799999999</v>
      </c>
      <c r="P84" s="154">
        <f t="shared" si="141"/>
        <v>3343.7899999999995</v>
      </c>
      <c r="Q84" s="154">
        <f t="shared" si="141"/>
        <v>5761.17238</v>
      </c>
      <c r="R84" s="154">
        <f t="shared" si="141"/>
        <v>6807.4394400000001</v>
      </c>
      <c r="S84" s="154">
        <f t="shared" si="141"/>
        <v>7692.6590999999999</v>
      </c>
      <c r="T84" s="154">
        <f t="shared" si="141"/>
        <v>8398.4623800000008</v>
      </c>
      <c r="U84" s="154">
        <f t="shared" si="141"/>
        <v>5154.6375399999997</v>
      </c>
      <c r="V84" s="154">
        <f t="shared" si="141"/>
        <v>6698.2115199999998</v>
      </c>
      <c r="W84" s="154">
        <f t="shared" si="141"/>
        <v>9562.4482200000002</v>
      </c>
      <c r="X84" s="154">
        <f t="shared" si="141"/>
        <v>12019.908939999999</v>
      </c>
      <c r="Y84" s="154">
        <f t="shared" si="141"/>
        <v>15016.11306</v>
      </c>
      <c r="Z84" s="154">
        <f t="shared" si="141"/>
        <v>19405.636119999999</v>
      </c>
      <c r="AA84" s="154">
        <f t="shared" si="141"/>
        <v>21796.371739999999</v>
      </c>
      <c r="AB84" s="154">
        <f t="shared" si="141"/>
        <v>24076.393120000001</v>
      </c>
      <c r="AC84" s="154">
        <f t="shared" si="141"/>
        <v>26122.135259999999</v>
      </c>
      <c r="AD84" s="154">
        <f t="shared" si="141"/>
        <v>26857.099879999998</v>
      </c>
      <c r="AE84" s="154">
        <f t="shared" si="141"/>
        <v>27635.065119999999</v>
      </c>
      <c r="AF84" s="154">
        <f t="shared" si="141"/>
        <v>28262.775319999997</v>
      </c>
      <c r="AG84" s="154">
        <f t="shared" si="141"/>
        <v>0</v>
      </c>
      <c r="AH84" s="154">
        <f t="shared" si="141"/>
        <v>0</v>
      </c>
      <c r="AI84" s="154">
        <f t="shared" si="141"/>
        <v>0</v>
      </c>
      <c r="AJ84" s="154">
        <f t="shared" si="141"/>
        <v>0</v>
      </c>
      <c r="AK84" s="154">
        <f t="shared" si="141"/>
        <v>0</v>
      </c>
      <c r="AL84" s="154">
        <f t="shared" si="141"/>
        <v>0</v>
      </c>
      <c r="AM84" s="154">
        <f t="shared" si="141"/>
        <v>0</v>
      </c>
      <c r="AN84" s="154">
        <f t="shared" si="141"/>
        <v>0</v>
      </c>
      <c r="AO84" s="154">
        <f t="shared" ref="AO84:AZ84" si="142">AO74+AO64</f>
        <v>0</v>
      </c>
      <c r="AP84" s="154">
        <f t="shared" si="142"/>
        <v>0</v>
      </c>
      <c r="AQ84" s="154">
        <f t="shared" si="142"/>
        <v>0</v>
      </c>
      <c r="AR84" s="154">
        <f t="shared" si="142"/>
        <v>0</v>
      </c>
      <c r="AS84" s="154">
        <f t="shared" si="142"/>
        <v>0</v>
      </c>
      <c r="AT84" s="154">
        <f t="shared" si="142"/>
        <v>0</v>
      </c>
      <c r="AU84" s="154">
        <f t="shared" si="142"/>
        <v>0</v>
      </c>
      <c r="AV84" s="154">
        <f t="shared" si="142"/>
        <v>0</v>
      </c>
      <c r="AW84" s="154">
        <f t="shared" si="142"/>
        <v>0</v>
      </c>
      <c r="AX84" s="154">
        <f t="shared" si="142"/>
        <v>0</v>
      </c>
      <c r="AY84" s="154">
        <f t="shared" si="142"/>
        <v>0</v>
      </c>
      <c r="AZ84" s="154">
        <f t="shared" si="142"/>
        <v>0</v>
      </c>
    </row>
    <row r="85" spans="1:52" x14ac:dyDescent="0.45">
      <c r="A85" s="155" t="s">
        <v>307</v>
      </c>
      <c r="B85" s="156"/>
      <c r="C85" s="156" t="s">
        <v>73</v>
      </c>
      <c r="D85" s="154" t="e">
        <f t="shared" ref="D85:F85" si="143">D84/(D4/100000)</f>
        <v>#DIV/0!</v>
      </c>
      <c r="E85" s="154" t="e">
        <f t="shared" si="143"/>
        <v>#DIV/0!</v>
      </c>
      <c r="F85" s="154" t="e">
        <f t="shared" si="143"/>
        <v>#DIV/0!</v>
      </c>
      <c r="G85" s="154" t="e">
        <f t="shared" ref="G85:H85" si="144">G84/(G4/100000)</f>
        <v>#DIV/0!</v>
      </c>
      <c r="H85" s="154" t="e">
        <f t="shared" si="144"/>
        <v>#DIV/0!</v>
      </c>
      <c r="I85" s="154" t="e">
        <f t="shared" ref="I85:AN85" si="145">I84/(I4/100000)</f>
        <v>#DIV/0!</v>
      </c>
      <c r="J85" s="154" t="e">
        <f t="shared" si="145"/>
        <v>#DIV/0!</v>
      </c>
      <c r="K85" s="154" t="e">
        <f t="shared" si="145"/>
        <v>#DIV/0!</v>
      </c>
      <c r="L85" s="154" t="e">
        <f t="shared" si="145"/>
        <v>#DIV/0!</v>
      </c>
      <c r="M85" s="154" t="e">
        <f t="shared" si="145"/>
        <v>#DIV/0!</v>
      </c>
      <c r="N85" s="154" t="e">
        <f t="shared" si="145"/>
        <v>#DIV/0!</v>
      </c>
      <c r="O85" s="154" t="e">
        <f t="shared" si="145"/>
        <v>#DIV/0!</v>
      </c>
      <c r="P85" s="154" t="e">
        <f t="shared" si="145"/>
        <v>#DIV/0!</v>
      </c>
      <c r="Q85" s="154" t="e">
        <f t="shared" si="145"/>
        <v>#DIV/0!</v>
      </c>
      <c r="R85" s="154" t="e">
        <f t="shared" si="145"/>
        <v>#DIV/0!</v>
      </c>
      <c r="S85" s="154" t="e">
        <f t="shared" si="145"/>
        <v>#DIV/0!</v>
      </c>
      <c r="T85" s="154" t="e">
        <f t="shared" si="145"/>
        <v>#DIV/0!</v>
      </c>
      <c r="U85" s="154" t="e">
        <f t="shared" si="145"/>
        <v>#DIV/0!</v>
      </c>
      <c r="V85" s="154">
        <f t="shared" si="145"/>
        <v>114.90047017338368</v>
      </c>
      <c r="W85" s="154">
        <f t="shared" si="145"/>
        <v>164.03331185092847</v>
      </c>
      <c r="X85" s="154">
        <f t="shared" si="145"/>
        <v>135.04407800756451</v>
      </c>
      <c r="Y85" s="154">
        <f t="shared" si="145"/>
        <v>154.13984421155206</v>
      </c>
      <c r="Z85" s="154">
        <f t="shared" si="145"/>
        <v>190.55023684210525</v>
      </c>
      <c r="AA85" s="154">
        <f t="shared" si="145"/>
        <v>195.55330827202584</v>
      </c>
      <c r="AB85" s="154">
        <f t="shared" si="145"/>
        <v>210.31091125087352</v>
      </c>
      <c r="AC85" s="154">
        <f t="shared" si="145"/>
        <v>220.99945228426395</v>
      </c>
      <c r="AD85" s="154">
        <f t="shared" si="145"/>
        <v>224.38883682847356</v>
      </c>
      <c r="AE85" s="154">
        <f t="shared" si="141"/>
        <v>230.17712077294684</v>
      </c>
      <c r="AF85" s="154">
        <f t="shared" si="145"/>
        <v>235.01393081656408</v>
      </c>
      <c r="AG85" s="154" t="e">
        <f t="shared" si="145"/>
        <v>#DIV/0!</v>
      </c>
      <c r="AH85" s="154" t="e">
        <f t="shared" si="145"/>
        <v>#DIV/0!</v>
      </c>
      <c r="AI85" s="154" t="e">
        <f t="shared" si="145"/>
        <v>#DIV/0!</v>
      </c>
      <c r="AJ85" s="154" t="e">
        <f t="shared" si="145"/>
        <v>#DIV/0!</v>
      </c>
      <c r="AK85" s="154" t="e">
        <f t="shared" si="145"/>
        <v>#DIV/0!</v>
      </c>
      <c r="AL85" s="154" t="e">
        <f t="shared" si="145"/>
        <v>#DIV/0!</v>
      </c>
      <c r="AM85" s="154" t="e">
        <f t="shared" si="145"/>
        <v>#DIV/0!</v>
      </c>
      <c r="AN85" s="154" t="e">
        <f t="shared" si="145"/>
        <v>#DIV/0!</v>
      </c>
      <c r="AO85" s="154" t="e">
        <f t="shared" ref="AO85:AZ85" si="146">AO84/(AO4/100000)</f>
        <v>#DIV/0!</v>
      </c>
      <c r="AP85" s="154" t="e">
        <f t="shared" si="146"/>
        <v>#DIV/0!</v>
      </c>
      <c r="AQ85" s="154" t="e">
        <f t="shared" si="146"/>
        <v>#DIV/0!</v>
      </c>
      <c r="AR85" s="154" t="e">
        <f t="shared" si="146"/>
        <v>#DIV/0!</v>
      </c>
      <c r="AS85" s="154" t="e">
        <f t="shared" si="146"/>
        <v>#DIV/0!</v>
      </c>
      <c r="AT85" s="154" t="e">
        <f t="shared" si="146"/>
        <v>#DIV/0!</v>
      </c>
      <c r="AU85" s="154" t="e">
        <f t="shared" si="146"/>
        <v>#DIV/0!</v>
      </c>
      <c r="AV85" s="154" t="e">
        <f t="shared" si="146"/>
        <v>#DIV/0!</v>
      </c>
      <c r="AW85" s="154" t="e">
        <f t="shared" si="146"/>
        <v>#DIV/0!</v>
      </c>
      <c r="AX85" s="154" t="e">
        <f t="shared" si="146"/>
        <v>#DIV/0!</v>
      </c>
      <c r="AY85" s="154" t="e">
        <f t="shared" si="146"/>
        <v>#DIV/0!</v>
      </c>
      <c r="AZ85" s="154" t="e">
        <f t="shared" si="146"/>
        <v>#DIV/0!</v>
      </c>
    </row>
    <row r="86" spans="1:52" x14ac:dyDescent="0.45">
      <c r="A86" s="152" t="s">
        <v>74</v>
      </c>
      <c r="B86" s="153"/>
      <c r="C86" s="153" t="s">
        <v>72</v>
      </c>
      <c r="D86" s="154">
        <f>D76+D66</f>
        <v>0</v>
      </c>
      <c r="E86" s="154">
        <f>E76+E66</f>
        <v>0</v>
      </c>
      <c r="F86" s="154">
        <f t="shared" ref="F86" si="147">F76+F66</f>
        <v>0</v>
      </c>
      <c r="G86" s="154">
        <f>G76+G66</f>
        <v>0</v>
      </c>
      <c r="H86" s="154">
        <f>H76+H66</f>
        <v>0</v>
      </c>
      <c r="I86" s="154">
        <f>I76+I66</f>
        <v>0</v>
      </c>
      <c r="J86" s="154">
        <f t="shared" ref="J86:AN86" si="148">J76+J66</f>
        <v>0</v>
      </c>
      <c r="K86" s="154">
        <f t="shared" si="148"/>
        <v>0</v>
      </c>
      <c r="L86" s="154">
        <f t="shared" si="148"/>
        <v>0</v>
      </c>
      <c r="M86" s="154">
        <f t="shared" si="148"/>
        <v>0</v>
      </c>
      <c r="N86" s="154">
        <f t="shared" si="148"/>
        <v>0</v>
      </c>
      <c r="O86" s="154">
        <f t="shared" si="148"/>
        <v>0</v>
      </c>
      <c r="P86" s="154">
        <f t="shared" si="148"/>
        <v>0</v>
      </c>
      <c r="Q86" s="154">
        <f t="shared" si="148"/>
        <v>0</v>
      </c>
      <c r="R86" s="154">
        <f t="shared" si="148"/>
        <v>0</v>
      </c>
      <c r="S86" s="154">
        <f t="shared" si="148"/>
        <v>0</v>
      </c>
      <c r="T86" s="154">
        <f t="shared" si="148"/>
        <v>0</v>
      </c>
      <c r="U86" s="154">
        <f t="shared" si="148"/>
        <v>0</v>
      </c>
      <c r="V86" s="154">
        <f t="shared" si="148"/>
        <v>6698.2115199999998</v>
      </c>
      <c r="W86" s="154">
        <f t="shared" si="148"/>
        <v>16260.659739999999</v>
      </c>
      <c r="X86" s="154">
        <f t="shared" si="148"/>
        <v>28280.56868</v>
      </c>
      <c r="Y86" s="154">
        <f t="shared" si="148"/>
        <v>43296.68174</v>
      </c>
      <c r="Z86" s="154">
        <f t="shared" si="148"/>
        <v>62702.317859999996</v>
      </c>
      <c r="AA86" s="154">
        <f t="shared" si="148"/>
        <v>84498.689599999998</v>
      </c>
      <c r="AB86" s="154">
        <f t="shared" si="148"/>
        <v>108575.08271999999</v>
      </c>
      <c r="AC86" s="154">
        <f t="shared" si="148"/>
        <v>134697.21797999999</v>
      </c>
      <c r="AD86" s="154">
        <f t="shared" si="148"/>
        <v>161554.31785999998</v>
      </c>
      <c r="AE86" s="154">
        <f t="shared" si="148"/>
        <v>189189.38297999999</v>
      </c>
      <c r="AF86" s="154">
        <f t="shared" si="148"/>
        <v>217452.15829999998</v>
      </c>
      <c r="AG86" s="154">
        <f t="shared" si="148"/>
        <v>0</v>
      </c>
      <c r="AH86" s="154">
        <f t="shared" si="148"/>
        <v>0</v>
      </c>
      <c r="AI86" s="154">
        <f t="shared" si="148"/>
        <v>0</v>
      </c>
      <c r="AJ86" s="154">
        <f t="shared" si="148"/>
        <v>0</v>
      </c>
      <c r="AK86" s="154">
        <f t="shared" si="148"/>
        <v>0</v>
      </c>
      <c r="AL86" s="154">
        <f t="shared" si="148"/>
        <v>0</v>
      </c>
      <c r="AM86" s="154">
        <f t="shared" si="148"/>
        <v>0</v>
      </c>
      <c r="AN86" s="154">
        <f t="shared" si="148"/>
        <v>0</v>
      </c>
      <c r="AO86" s="154">
        <f t="shared" ref="AO86:AZ86" si="149">AO76+AO66</f>
        <v>0</v>
      </c>
      <c r="AP86" s="154">
        <f t="shared" si="149"/>
        <v>0</v>
      </c>
      <c r="AQ86" s="154">
        <f t="shared" si="149"/>
        <v>0</v>
      </c>
      <c r="AR86" s="154">
        <f t="shared" si="149"/>
        <v>0</v>
      </c>
      <c r="AS86" s="154">
        <f t="shared" si="149"/>
        <v>0</v>
      </c>
      <c r="AT86" s="154">
        <f t="shared" si="149"/>
        <v>0</v>
      </c>
      <c r="AU86" s="154">
        <f t="shared" si="149"/>
        <v>0</v>
      </c>
      <c r="AV86" s="154">
        <f t="shared" si="149"/>
        <v>0</v>
      </c>
      <c r="AW86" s="154">
        <f t="shared" si="149"/>
        <v>0</v>
      </c>
      <c r="AX86" s="154">
        <f t="shared" si="149"/>
        <v>0</v>
      </c>
      <c r="AY86" s="154">
        <f t="shared" si="149"/>
        <v>0</v>
      </c>
      <c r="AZ86" s="154">
        <f t="shared" si="149"/>
        <v>0</v>
      </c>
    </row>
    <row r="87" spans="1:52" ht="17.399999999999999" thickBot="1" x14ac:dyDescent="0.5">
      <c r="A87" s="158" t="s">
        <v>308</v>
      </c>
      <c r="B87" s="157"/>
      <c r="C87" s="157" t="s">
        <v>73</v>
      </c>
      <c r="D87" s="154" t="e">
        <f t="shared" ref="D87:F87" si="150">D86/(D5/100000)</f>
        <v>#DIV/0!</v>
      </c>
      <c r="E87" s="154" t="e">
        <f t="shared" si="150"/>
        <v>#DIV/0!</v>
      </c>
      <c r="F87" s="154" t="e">
        <f t="shared" si="150"/>
        <v>#DIV/0!</v>
      </c>
      <c r="G87" s="154" t="e">
        <f t="shared" ref="G87:H87" si="151">G86/(G5/100000)</f>
        <v>#DIV/0!</v>
      </c>
      <c r="H87" s="154" t="e">
        <f t="shared" si="151"/>
        <v>#DIV/0!</v>
      </c>
      <c r="I87" s="154" t="e">
        <f t="shared" ref="I87:AN87" si="152">I86/(I5/100000)</f>
        <v>#DIV/0!</v>
      </c>
      <c r="J87" s="154" t="e">
        <f t="shared" si="152"/>
        <v>#DIV/0!</v>
      </c>
      <c r="K87" s="154" t="e">
        <f t="shared" si="152"/>
        <v>#DIV/0!</v>
      </c>
      <c r="L87" s="154" t="e">
        <f t="shared" si="152"/>
        <v>#DIV/0!</v>
      </c>
      <c r="M87" s="154" t="e">
        <f t="shared" si="152"/>
        <v>#DIV/0!</v>
      </c>
      <c r="N87" s="154" t="e">
        <f t="shared" si="152"/>
        <v>#DIV/0!</v>
      </c>
      <c r="O87" s="154" t="e">
        <f t="shared" si="152"/>
        <v>#DIV/0!</v>
      </c>
      <c r="P87" s="154" t="e">
        <f t="shared" si="152"/>
        <v>#DIV/0!</v>
      </c>
      <c r="Q87" s="154" t="e">
        <f t="shared" si="152"/>
        <v>#DIV/0!</v>
      </c>
      <c r="R87" s="154" t="e">
        <f t="shared" si="152"/>
        <v>#DIV/0!</v>
      </c>
      <c r="S87" s="154" t="e">
        <f t="shared" si="152"/>
        <v>#DIV/0!</v>
      </c>
      <c r="T87" s="154" t="e">
        <f t="shared" si="152"/>
        <v>#DIV/0!</v>
      </c>
      <c r="U87" s="154" t="e">
        <f t="shared" si="152"/>
        <v>#DIV/0!</v>
      </c>
      <c r="V87" s="154">
        <f t="shared" si="152"/>
        <v>114.90047017338368</v>
      </c>
      <c r="W87" s="154">
        <f t="shared" si="152"/>
        <v>139.46689075931005</v>
      </c>
      <c r="X87" s="154">
        <f t="shared" si="152"/>
        <v>137.55217848563521</v>
      </c>
      <c r="Y87" s="154">
        <f t="shared" si="152"/>
        <v>142.88503655930472</v>
      </c>
      <c r="Z87" s="154">
        <f t="shared" si="152"/>
        <v>154.87499036642777</v>
      </c>
      <c r="AA87" s="154">
        <f t="shared" si="152"/>
        <v>163.6564172620306</v>
      </c>
      <c r="AB87" s="154">
        <f t="shared" si="152"/>
        <v>172.12348565187054</v>
      </c>
      <c r="AC87" s="154">
        <f t="shared" si="152"/>
        <v>179.83664682638872</v>
      </c>
      <c r="AD87" s="154">
        <f t="shared" si="152"/>
        <v>186.55499916447994</v>
      </c>
      <c r="AE87" s="154">
        <f t="shared" si="152"/>
        <v>191.86637750686299</v>
      </c>
      <c r="AF87" s="154">
        <f t="shared" si="152"/>
        <v>904.84420064913445</v>
      </c>
      <c r="AG87" s="154" t="e">
        <f t="shared" si="152"/>
        <v>#DIV/0!</v>
      </c>
      <c r="AH87" s="154" t="e">
        <f t="shared" si="152"/>
        <v>#DIV/0!</v>
      </c>
      <c r="AI87" s="154" t="e">
        <f t="shared" si="152"/>
        <v>#DIV/0!</v>
      </c>
      <c r="AJ87" s="154" t="e">
        <f t="shared" si="152"/>
        <v>#DIV/0!</v>
      </c>
      <c r="AK87" s="154" t="e">
        <f t="shared" si="152"/>
        <v>#DIV/0!</v>
      </c>
      <c r="AL87" s="154" t="e">
        <f t="shared" si="152"/>
        <v>#DIV/0!</v>
      </c>
      <c r="AM87" s="154" t="e">
        <f t="shared" si="152"/>
        <v>#DIV/0!</v>
      </c>
      <c r="AN87" s="154" t="e">
        <f t="shared" si="152"/>
        <v>#DIV/0!</v>
      </c>
      <c r="AO87" s="154" t="e">
        <f t="shared" ref="AO87:AZ87" si="153">AO86/(AO5/100000)</f>
        <v>#DIV/0!</v>
      </c>
      <c r="AP87" s="154" t="e">
        <f t="shared" si="153"/>
        <v>#DIV/0!</v>
      </c>
      <c r="AQ87" s="154" t="e">
        <f t="shared" si="153"/>
        <v>#DIV/0!</v>
      </c>
      <c r="AR87" s="154" t="e">
        <f t="shared" si="153"/>
        <v>#DIV/0!</v>
      </c>
      <c r="AS87" s="154" t="e">
        <f t="shared" si="153"/>
        <v>#DIV/0!</v>
      </c>
      <c r="AT87" s="154" t="e">
        <f t="shared" si="153"/>
        <v>#DIV/0!</v>
      </c>
      <c r="AU87" s="154" t="e">
        <f t="shared" si="153"/>
        <v>#DIV/0!</v>
      </c>
      <c r="AV87" s="154" t="e">
        <f t="shared" si="153"/>
        <v>#DIV/0!</v>
      </c>
      <c r="AW87" s="154" t="e">
        <f t="shared" si="153"/>
        <v>#DIV/0!</v>
      </c>
      <c r="AX87" s="154" t="e">
        <f t="shared" si="153"/>
        <v>#DIV/0!</v>
      </c>
      <c r="AY87" s="154" t="e">
        <f t="shared" si="153"/>
        <v>#DIV/0!</v>
      </c>
      <c r="AZ87" s="154" t="e">
        <f t="shared" si="153"/>
        <v>#DIV/0!</v>
      </c>
    </row>
    <row r="88" spans="1:52" x14ac:dyDescent="0.45">
      <c r="A88" s="159"/>
    </row>
    <row r="90" spans="1:52" x14ac:dyDescent="0.45">
      <c r="A90" s="160" t="s">
        <v>301</v>
      </c>
      <c r="D90" s="154" t="e">
        <f>'Project Info'!#REF!</f>
        <v>#REF!</v>
      </c>
      <c r="E90" s="154" t="e">
        <f>'Project Info'!#REF!</f>
        <v>#REF!</v>
      </c>
      <c r="F90" s="154" t="e">
        <f>E90</f>
        <v>#REF!</v>
      </c>
      <c r="G90" s="154" t="e">
        <f>'Project Info'!#REF!</f>
        <v>#REF!</v>
      </c>
      <c r="H90" s="154" t="str">
        <f>'Project Info'!A15</f>
        <v>EKPI Target for Elec - KG CO2 per £100k:</v>
      </c>
      <c r="I90" s="154">
        <f>'Project Info'!B15</f>
        <v>1090.4672240846992</v>
      </c>
      <c r="J90" s="154">
        <f>I90</f>
        <v>1090.4672240846992</v>
      </c>
      <c r="K90" s="154">
        <f t="shared" ref="K90:AC90" si="154">J90</f>
        <v>1090.4672240846992</v>
      </c>
      <c r="L90" s="154">
        <f t="shared" si="154"/>
        <v>1090.4672240846992</v>
      </c>
      <c r="M90" s="154">
        <f t="shared" si="154"/>
        <v>1090.4672240846992</v>
      </c>
      <c r="N90" s="154">
        <f t="shared" si="154"/>
        <v>1090.4672240846992</v>
      </c>
      <c r="O90" s="154">
        <f t="shared" si="154"/>
        <v>1090.4672240846992</v>
      </c>
      <c r="P90" s="154">
        <f t="shared" si="154"/>
        <v>1090.4672240846992</v>
      </c>
      <c r="Q90" s="154">
        <f t="shared" si="154"/>
        <v>1090.4672240846992</v>
      </c>
      <c r="R90" s="154">
        <f t="shared" si="154"/>
        <v>1090.4672240846992</v>
      </c>
      <c r="S90" s="154">
        <f t="shared" si="154"/>
        <v>1090.4672240846992</v>
      </c>
      <c r="T90" s="154">
        <f t="shared" si="154"/>
        <v>1090.4672240846992</v>
      </c>
      <c r="U90" s="154">
        <f t="shared" si="154"/>
        <v>1090.4672240846992</v>
      </c>
      <c r="V90" s="154">
        <f t="shared" si="154"/>
        <v>1090.4672240846992</v>
      </c>
      <c r="W90" s="154">
        <f t="shared" si="154"/>
        <v>1090.4672240846992</v>
      </c>
      <c r="X90" s="154">
        <f t="shared" si="154"/>
        <v>1090.4672240846992</v>
      </c>
      <c r="Y90" s="154">
        <f t="shared" si="154"/>
        <v>1090.4672240846992</v>
      </c>
      <c r="Z90" s="154">
        <f t="shared" si="154"/>
        <v>1090.4672240846992</v>
      </c>
      <c r="AA90" s="154">
        <f t="shared" si="154"/>
        <v>1090.4672240846992</v>
      </c>
      <c r="AB90" s="154">
        <f t="shared" si="154"/>
        <v>1090.4672240846992</v>
      </c>
      <c r="AC90" s="154">
        <f t="shared" si="154"/>
        <v>1090.4672240846992</v>
      </c>
    </row>
    <row r="91" spans="1:52" x14ac:dyDescent="0.45">
      <c r="A91" s="88" t="s">
        <v>302</v>
      </c>
      <c r="D91" s="154" t="e">
        <f>'Project Info'!#REF!</f>
        <v>#REF!</v>
      </c>
      <c r="E91" s="154" t="e">
        <f>'Project Info'!#REF!</f>
        <v>#REF!</v>
      </c>
      <c r="F91" s="154" t="e">
        <f>E91</f>
        <v>#REF!</v>
      </c>
      <c r="G91" s="154" t="e">
        <f>'Project Info'!#REF!</f>
        <v>#REF!</v>
      </c>
      <c r="H91" s="154" t="str">
        <f>'Project Info'!A20</f>
        <v>EKPI Target for Water - m3 per £100k:</v>
      </c>
      <c r="I91" s="154">
        <f>'Project Info'!B20</f>
        <v>136.64606481729081</v>
      </c>
      <c r="J91" s="154">
        <f>I91</f>
        <v>136.64606481729081</v>
      </c>
      <c r="K91" s="154">
        <f t="shared" ref="K91:AC91" si="155">J91</f>
        <v>136.64606481729081</v>
      </c>
      <c r="L91" s="154">
        <f t="shared" si="155"/>
        <v>136.64606481729081</v>
      </c>
      <c r="M91" s="154">
        <f t="shared" si="155"/>
        <v>136.64606481729081</v>
      </c>
      <c r="N91" s="154">
        <f t="shared" si="155"/>
        <v>136.64606481729081</v>
      </c>
      <c r="O91" s="154">
        <f t="shared" si="155"/>
        <v>136.64606481729081</v>
      </c>
      <c r="P91" s="154">
        <f t="shared" si="155"/>
        <v>136.64606481729081</v>
      </c>
      <c r="Q91" s="154">
        <f t="shared" si="155"/>
        <v>136.64606481729081</v>
      </c>
      <c r="R91" s="154">
        <f t="shared" si="155"/>
        <v>136.64606481729081</v>
      </c>
      <c r="S91" s="154">
        <f t="shared" si="155"/>
        <v>136.64606481729081</v>
      </c>
      <c r="T91" s="154">
        <f t="shared" si="155"/>
        <v>136.64606481729081</v>
      </c>
      <c r="U91" s="154">
        <f t="shared" si="155"/>
        <v>136.64606481729081</v>
      </c>
      <c r="V91" s="154">
        <f t="shared" si="155"/>
        <v>136.64606481729081</v>
      </c>
      <c r="W91" s="154">
        <f t="shared" si="155"/>
        <v>136.64606481729081</v>
      </c>
      <c r="X91" s="154">
        <f t="shared" si="155"/>
        <v>136.64606481729081</v>
      </c>
      <c r="Y91" s="154">
        <f t="shared" si="155"/>
        <v>136.64606481729081</v>
      </c>
      <c r="Z91" s="154">
        <f t="shared" si="155"/>
        <v>136.64606481729081</v>
      </c>
      <c r="AA91" s="154">
        <f t="shared" si="155"/>
        <v>136.64606481729081</v>
      </c>
      <c r="AB91" s="154">
        <f t="shared" si="155"/>
        <v>136.64606481729081</v>
      </c>
      <c r="AC91" s="154">
        <f t="shared" si="155"/>
        <v>136.64606481729081</v>
      </c>
    </row>
    <row r="92" spans="1:52" x14ac:dyDescent="0.45">
      <c r="A92" s="88" t="s">
        <v>303</v>
      </c>
      <c r="D92" s="154" t="e">
        <f>'Project Info'!#REF!</f>
        <v>#REF!</v>
      </c>
      <c r="E92" s="154" t="e">
        <f>'Project Info'!#REF!</f>
        <v>#REF!</v>
      </c>
      <c r="F92" s="154" t="e">
        <f>E92</f>
        <v>#REF!</v>
      </c>
      <c r="G92" s="154" t="e">
        <f>'Project Info'!#REF!</f>
        <v>#REF!</v>
      </c>
      <c r="H92" s="154" t="str">
        <f>'Project Info'!A26</f>
        <v>EKPI Target for Waste - m3 per £100k:</v>
      </c>
      <c r="I92" s="154">
        <f>'Project Info'!B26</f>
        <v>409.30076530324391</v>
      </c>
      <c r="J92" s="154">
        <f>I92</f>
        <v>409.30076530324391</v>
      </c>
      <c r="K92" s="154">
        <f t="shared" ref="K92:AC92" si="156">J92</f>
        <v>409.30076530324391</v>
      </c>
      <c r="L92" s="154">
        <f t="shared" si="156"/>
        <v>409.30076530324391</v>
      </c>
      <c r="M92" s="154">
        <f t="shared" si="156"/>
        <v>409.30076530324391</v>
      </c>
      <c r="N92" s="154">
        <f t="shared" si="156"/>
        <v>409.30076530324391</v>
      </c>
      <c r="O92" s="154">
        <f t="shared" si="156"/>
        <v>409.30076530324391</v>
      </c>
      <c r="P92" s="154">
        <f t="shared" si="156"/>
        <v>409.30076530324391</v>
      </c>
      <c r="Q92" s="154">
        <f t="shared" si="156"/>
        <v>409.30076530324391</v>
      </c>
      <c r="R92" s="154">
        <f t="shared" si="156"/>
        <v>409.30076530324391</v>
      </c>
      <c r="S92" s="154">
        <f t="shared" si="156"/>
        <v>409.30076530324391</v>
      </c>
      <c r="T92" s="154">
        <f t="shared" si="156"/>
        <v>409.30076530324391</v>
      </c>
      <c r="U92" s="154">
        <f t="shared" si="156"/>
        <v>409.30076530324391</v>
      </c>
      <c r="V92" s="154">
        <f t="shared" si="156"/>
        <v>409.30076530324391</v>
      </c>
      <c r="W92" s="154">
        <f t="shared" si="156"/>
        <v>409.30076530324391</v>
      </c>
      <c r="X92" s="154">
        <f t="shared" si="156"/>
        <v>409.30076530324391</v>
      </c>
      <c r="Y92" s="154">
        <f t="shared" si="156"/>
        <v>409.30076530324391</v>
      </c>
      <c r="Z92" s="154">
        <f t="shared" si="156"/>
        <v>409.30076530324391</v>
      </c>
      <c r="AA92" s="154">
        <f t="shared" si="156"/>
        <v>409.30076530324391</v>
      </c>
      <c r="AB92" s="154">
        <f t="shared" si="156"/>
        <v>409.30076530324391</v>
      </c>
      <c r="AC92" s="154">
        <f t="shared" si="156"/>
        <v>409.30076530324391</v>
      </c>
    </row>
  </sheetData>
  <conditionalFormatting sqref="D85:AC85">
    <cfRule type="cellIs" dxfId="25" priority="11" operator="lessThanOrEqual">
      <formula>$I$90</formula>
    </cfRule>
    <cfRule type="cellIs" dxfId="24" priority="12" operator="greaterThan">
      <formula>$I$90</formula>
    </cfRule>
  </conditionalFormatting>
  <conditionalFormatting sqref="D87:AC87">
    <cfRule type="cellIs" dxfId="23" priority="9" operator="lessThanOrEqual">
      <formula>$I$90</formula>
    </cfRule>
    <cfRule type="cellIs" dxfId="22" priority="10" operator="greaterThan">
      <formula>$I$90</formula>
    </cfRule>
  </conditionalFormatting>
  <conditionalFormatting sqref="D43:AZ44">
    <cfRule type="cellIs" dxfId="21" priority="7" operator="lessThanOrEqual">
      <formula>$I$91</formula>
    </cfRule>
    <cfRule type="cellIs" dxfId="20" priority="8" operator="greaterThan">
      <formula>$I$91</formula>
    </cfRule>
  </conditionalFormatting>
  <dataValidations count="1">
    <dataValidation type="decimal" operator="greaterThan" allowBlank="1" showInputMessage="1" showErrorMessage="1" errorTitle="First Electricity Meter Reading" error="Enter kWh value from meter reading, ensuring decimal point is correct._x000a__x000a_No text allowed." sqref="C34:C36 C19:C21 C8:C12 C48:C51" xr:uid="{00000000-0002-0000-0400-000000000000}">
      <formula1>-100000</formula1>
    </dataValidation>
  </dataValidations>
  <pageMargins left="0.70866141732283472" right="0.70866141732283472" top="0.74803149606299213" bottom="0.74803149606299213" header="0.31496062992125984" footer="0.31496062992125984"/>
  <pageSetup paperSize="9" fitToWidth="0" fitToHeight="0" orientation="landscape" r:id="rId1"/>
  <ignoredErrors>
    <ignoredError sqref="AD85" formula="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58"/>
  <sheetViews>
    <sheetView topLeftCell="A49" workbookViewId="0">
      <selection sqref="A1:XFD1048576"/>
    </sheetView>
  </sheetViews>
  <sheetFormatPr defaultColWidth="9.33203125" defaultRowHeight="18" x14ac:dyDescent="0.5"/>
  <cols>
    <col min="1" max="1" width="27.33203125" style="48" customWidth="1"/>
    <col min="2" max="2" width="31.33203125" style="48" customWidth="1"/>
    <col min="3" max="3" width="29.6640625" style="48" customWidth="1"/>
    <col min="4" max="4" width="13.6640625" style="48" customWidth="1"/>
    <col min="5" max="16384" width="9.33203125" style="48"/>
  </cols>
  <sheetData>
    <row r="1" spans="1:4" ht="18.600000000000001" thickBot="1" x14ac:dyDescent="0.55000000000000004">
      <c r="A1" s="602" t="s">
        <v>401</v>
      </c>
      <c r="B1" s="603"/>
      <c r="C1" s="603"/>
      <c r="D1" s="604"/>
    </row>
    <row r="2" spans="1:4" ht="32.25" customHeight="1" x14ac:dyDescent="0.5">
      <c r="A2" s="609" t="s">
        <v>387</v>
      </c>
      <c r="B2" s="611"/>
      <c r="C2" s="611"/>
      <c r="D2" s="611"/>
    </row>
    <row r="3" spans="1:4" ht="18.600000000000001" thickBot="1" x14ac:dyDescent="0.55000000000000004">
      <c r="A3" s="439"/>
    </row>
    <row r="4" spans="1:4" ht="35.25" customHeight="1" x14ac:dyDescent="0.5">
      <c r="A4" s="605" t="s">
        <v>388</v>
      </c>
      <c r="B4" s="605" t="s">
        <v>389</v>
      </c>
      <c r="C4" s="607" t="s">
        <v>390</v>
      </c>
      <c r="D4" s="440" t="s">
        <v>391</v>
      </c>
    </row>
    <row r="5" spans="1:4" ht="18.600000000000001" thickBot="1" x14ac:dyDescent="0.55000000000000004">
      <c r="A5" s="606"/>
      <c r="B5" s="606"/>
      <c r="C5" s="608"/>
      <c r="D5" s="441" t="s">
        <v>392</v>
      </c>
    </row>
    <row r="6" spans="1:4" ht="18.600000000000001" thickBot="1" x14ac:dyDescent="0.55000000000000004">
      <c r="A6" s="442" t="s">
        <v>393</v>
      </c>
      <c r="B6" s="443"/>
      <c r="C6" s="443"/>
      <c r="D6" s="443"/>
    </row>
    <row r="7" spans="1:4" ht="36.6" thickBot="1" x14ac:dyDescent="0.55000000000000004">
      <c r="A7" s="442" t="s">
        <v>394</v>
      </c>
      <c r="B7" s="443"/>
      <c r="C7" s="443"/>
      <c r="D7" s="443"/>
    </row>
    <row r="8" spans="1:4" ht="18.600000000000001" thickBot="1" x14ac:dyDescent="0.55000000000000004">
      <c r="A8" s="442" t="s">
        <v>395</v>
      </c>
      <c r="B8" s="443"/>
      <c r="C8" s="443"/>
      <c r="D8" s="443"/>
    </row>
    <row r="9" spans="1:4" ht="18.600000000000001" thickBot="1" x14ac:dyDescent="0.55000000000000004">
      <c r="A9" s="444"/>
      <c r="B9" s="443"/>
      <c r="C9" s="443"/>
      <c r="D9" s="443"/>
    </row>
    <row r="10" spans="1:4" ht="18.600000000000001" thickBot="1" x14ac:dyDescent="0.55000000000000004">
      <c r="A10" s="445"/>
    </row>
    <row r="11" spans="1:4" ht="18.600000000000001" thickBot="1" x14ac:dyDescent="0.55000000000000004">
      <c r="A11" s="602" t="s">
        <v>400</v>
      </c>
      <c r="B11" s="603"/>
      <c r="C11" s="603"/>
      <c r="D11" s="604"/>
    </row>
    <row r="12" spans="1:4" ht="30.75" customHeight="1" x14ac:dyDescent="0.5">
      <c r="A12" s="609" t="s">
        <v>396</v>
      </c>
      <c r="B12" s="610"/>
      <c r="C12" s="610"/>
      <c r="D12" s="610"/>
    </row>
    <row r="13" spans="1:4" ht="18.600000000000001" thickBot="1" x14ac:dyDescent="0.55000000000000004">
      <c r="A13" s="446"/>
    </row>
    <row r="14" spans="1:4" x14ac:dyDescent="0.5">
      <c r="A14" s="605" t="s">
        <v>388</v>
      </c>
      <c r="B14" s="605" t="s">
        <v>389</v>
      </c>
      <c r="C14" s="607" t="s">
        <v>390</v>
      </c>
      <c r="D14" s="440" t="s">
        <v>391</v>
      </c>
    </row>
    <row r="15" spans="1:4" ht="18.600000000000001" thickBot="1" x14ac:dyDescent="0.55000000000000004">
      <c r="A15" s="606"/>
      <c r="B15" s="606"/>
      <c r="C15" s="608"/>
      <c r="D15" s="441" t="s">
        <v>392</v>
      </c>
    </row>
    <row r="16" spans="1:4" ht="18.600000000000001" thickBot="1" x14ac:dyDescent="0.55000000000000004">
      <c r="A16" s="442" t="s">
        <v>397</v>
      </c>
      <c r="B16" s="443"/>
      <c r="C16" s="443"/>
      <c r="D16" s="443"/>
    </row>
    <row r="17" spans="1:4" ht="36.6" thickBot="1" x14ac:dyDescent="0.55000000000000004">
      <c r="A17" s="442" t="s">
        <v>398</v>
      </c>
      <c r="B17" s="443"/>
      <c r="C17" s="443"/>
      <c r="D17" s="443"/>
    </row>
    <row r="18" spans="1:4" ht="18.600000000000001" thickBot="1" x14ac:dyDescent="0.55000000000000004">
      <c r="A18" s="442" t="s">
        <v>399</v>
      </c>
      <c r="B18" s="443"/>
      <c r="C18" s="443"/>
      <c r="D18" s="443"/>
    </row>
    <row r="19" spans="1:4" ht="18.600000000000001" thickBot="1" x14ac:dyDescent="0.55000000000000004">
      <c r="A19" s="444"/>
      <c r="B19" s="443"/>
      <c r="C19" s="443"/>
      <c r="D19" s="443"/>
    </row>
    <row r="20" spans="1:4" ht="18.600000000000001" thickBot="1" x14ac:dyDescent="0.55000000000000004">
      <c r="A20" s="446"/>
    </row>
    <row r="21" spans="1:4" ht="18.600000000000001" thickBot="1" x14ac:dyDescent="0.55000000000000004">
      <c r="A21" s="602" t="s">
        <v>406</v>
      </c>
      <c r="B21" s="603"/>
      <c r="C21" s="603"/>
      <c r="D21" s="604"/>
    </row>
    <row r="22" spans="1:4" x14ac:dyDescent="0.5">
      <c r="A22" s="609" t="s">
        <v>402</v>
      </c>
      <c r="B22" s="611"/>
      <c r="C22" s="611"/>
      <c r="D22" s="611"/>
    </row>
    <row r="23" spans="1:4" ht="18.600000000000001" thickBot="1" x14ac:dyDescent="0.55000000000000004">
      <c r="A23" s="446"/>
    </row>
    <row r="24" spans="1:4" x14ac:dyDescent="0.5">
      <c r="A24" s="605" t="s">
        <v>388</v>
      </c>
      <c r="B24" s="605" t="s">
        <v>389</v>
      </c>
      <c r="C24" s="607" t="s">
        <v>390</v>
      </c>
      <c r="D24" s="440" t="s">
        <v>391</v>
      </c>
    </row>
    <row r="25" spans="1:4" ht="18.600000000000001" thickBot="1" x14ac:dyDescent="0.55000000000000004">
      <c r="A25" s="606"/>
      <c r="B25" s="606"/>
      <c r="C25" s="608"/>
      <c r="D25" s="441" t="s">
        <v>392</v>
      </c>
    </row>
    <row r="26" spans="1:4" ht="36.6" thickBot="1" x14ac:dyDescent="0.55000000000000004">
      <c r="A26" s="442" t="s">
        <v>403</v>
      </c>
      <c r="B26" s="447"/>
      <c r="C26" s="443"/>
      <c r="D26" s="443"/>
    </row>
    <row r="27" spans="1:4" ht="18.600000000000001" thickBot="1" x14ac:dyDescent="0.55000000000000004">
      <c r="A27" s="442" t="s">
        <v>404</v>
      </c>
      <c r="B27" s="443"/>
      <c r="C27" s="443"/>
      <c r="D27" s="443"/>
    </row>
    <row r="28" spans="1:4" ht="36.6" thickBot="1" x14ac:dyDescent="0.55000000000000004">
      <c r="A28" s="442" t="s">
        <v>405</v>
      </c>
      <c r="B28" s="443"/>
      <c r="C28" s="443"/>
      <c r="D28" s="443"/>
    </row>
    <row r="29" spans="1:4" ht="18.600000000000001" thickBot="1" x14ac:dyDescent="0.55000000000000004">
      <c r="A29" s="444"/>
      <c r="B29" s="443"/>
      <c r="C29" s="443"/>
      <c r="D29" s="443"/>
    </row>
    <row r="31" spans="1:4" ht="18.600000000000001" thickBot="1" x14ac:dyDescent="0.55000000000000004"/>
    <row r="32" spans="1:4" x14ac:dyDescent="0.5">
      <c r="A32" s="612" t="s">
        <v>362</v>
      </c>
      <c r="B32" s="613"/>
      <c r="C32" s="613"/>
      <c r="D32" s="614"/>
    </row>
    <row r="33" spans="1:4" ht="64.5" customHeight="1" x14ac:dyDescent="0.5">
      <c r="A33" s="615" t="s">
        <v>366</v>
      </c>
      <c r="B33" s="610"/>
      <c r="C33" s="610"/>
      <c r="D33" s="616"/>
    </row>
    <row r="34" spans="1:4" x14ac:dyDescent="0.5">
      <c r="A34" s="448"/>
      <c r="D34" s="449"/>
    </row>
    <row r="35" spans="1:4" x14ac:dyDescent="0.5">
      <c r="A35" s="617" t="s">
        <v>363</v>
      </c>
      <c r="B35" s="610"/>
      <c r="C35" s="610"/>
      <c r="D35" s="616"/>
    </row>
    <row r="36" spans="1:4" ht="70.5" customHeight="1" x14ac:dyDescent="0.5">
      <c r="A36" s="615" t="s">
        <v>365</v>
      </c>
      <c r="B36" s="610"/>
      <c r="C36" s="610"/>
      <c r="D36" s="616"/>
    </row>
    <row r="37" spans="1:4" x14ac:dyDescent="0.5">
      <c r="A37" s="448"/>
      <c r="D37" s="449"/>
    </row>
    <row r="38" spans="1:4" x14ac:dyDescent="0.5">
      <c r="A38" s="617" t="s">
        <v>364</v>
      </c>
      <c r="B38" s="610"/>
      <c r="C38" s="610"/>
      <c r="D38" s="616"/>
    </row>
    <row r="39" spans="1:4" ht="57.75" customHeight="1" x14ac:dyDescent="0.5">
      <c r="A39" s="615" t="s">
        <v>407</v>
      </c>
      <c r="B39" s="610"/>
      <c r="C39" s="610"/>
      <c r="D39" s="616"/>
    </row>
    <row r="40" spans="1:4" ht="18.600000000000001" thickBot="1" x14ac:dyDescent="0.55000000000000004">
      <c r="A40" s="450"/>
      <c r="B40" s="451"/>
      <c r="C40" s="451"/>
      <c r="D40" s="452"/>
    </row>
    <row r="41" spans="1:4" ht="18.600000000000001" thickBot="1" x14ac:dyDescent="0.55000000000000004">
      <c r="A41" s="453"/>
      <c r="B41" s="454"/>
      <c r="C41" s="455" t="s">
        <v>367</v>
      </c>
      <c r="D41" s="456"/>
    </row>
    <row r="42" spans="1:4" ht="18.600000000000001" thickBot="1" x14ac:dyDescent="0.55000000000000004">
      <c r="A42" s="457" t="s">
        <v>368</v>
      </c>
      <c r="B42" s="458"/>
      <c r="C42" s="459"/>
      <c r="D42" s="460"/>
    </row>
    <row r="43" spans="1:4" ht="36.6" thickBot="1" x14ac:dyDescent="0.55000000000000004">
      <c r="A43" s="453" t="s">
        <v>369</v>
      </c>
      <c r="B43" s="461"/>
      <c r="C43" s="462" t="s">
        <v>370</v>
      </c>
      <c r="D43" s="449"/>
    </row>
    <row r="44" spans="1:4" ht="18.600000000000001" thickBot="1" x14ac:dyDescent="0.55000000000000004">
      <c r="A44" s="453" t="s">
        <v>371</v>
      </c>
      <c r="B44" s="461"/>
      <c r="C44" s="463"/>
      <c r="D44" s="464"/>
    </row>
    <row r="45" spans="1:4" x14ac:dyDescent="0.5">
      <c r="A45" s="622" t="s">
        <v>372</v>
      </c>
      <c r="B45" s="465"/>
      <c r="C45" s="462" t="s">
        <v>373</v>
      </c>
      <c r="D45" s="449"/>
    </row>
    <row r="46" spans="1:4" ht="18.600000000000001" thickBot="1" x14ac:dyDescent="0.55000000000000004">
      <c r="A46" s="623"/>
      <c r="B46" s="443"/>
      <c r="C46" s="462" t="s">
        <v>374</v>
      </c>
      <c r="D46" s="449"/>
    </row>
    <row r="47" spans="1:4" ht="18.600000000000001" thickBot="1" x14ac:dyDescent="0.55000000000000004">
      <c r="A47" s="463" t="s">
        <v>375</v>
      </c>
      <c r="B47" s="461"/>
      <c r="C47" s="463" t="s">
        <v>376</v>
      </c>
      <c r="D47" s="464"/>
    </row>
    <row r="48" spans="1:4" ht="36.6" thickBot="1" x14ac:dyDescent="0.55000000000000004">
      <c r="A48" s="466" t="s">
        <v>377</v>
      </c>
      <c r="B48" s="443"/>
      <c r="C48" s="462" t="s">
        <v>378</v>
      </c>
      <c r="D48" s="449"/>
    </row>
    <row r="49" spans="1:4" ht="36.6" thickBot="1" x14ac:dyDescent="0.55000000000000004">
      <c r="A49" s="467" t="s">
        <v>379</v>
      </c>
      <c r="B49" s="460"/>
      <c r="C49" s="459"/>
      <c r="D49" s="460"/>
    </row>
    <row r="50" spans="1:4" ht="15" customHeight="1" x14ac:dyDescent="0.5">
      <c r="A50" s="622" t="s">
        <v>380</v>
      </c>
      <c r="B50" s="624"/>
      <c r="C50" s="621" t="s">
        <v>381</v>
      </c>
      <c r="D50" s="449"/>
    </row>
    <row r="51" spans="1:4" ht="18.600000000000001" thickBot="1" x14ac:dyDescent="0.55000000000000004">
      <c r="A51" s="623"/>
      <c r="B51" s="625"/>
      <c r="C51" s="621"/>
      <c r="D51" s="449"/>
    </row>
    <row r="52" spans="1:4" ht="18.600000000000001" thickBot="1" x14ac:dyDescent="0.55000000000000004">
      <c r="A52" s="466" t="s">
        <v>382</v>
      </c>
      <c r="B52" s="443"/>
      <c r="C52" s="463" t="s">
        <v>383</v>
      </c>
      <c r="D52" s="464"/>
    </row>
    <row r="53" spans="1:4" ht="36.6" thickBot="1" x14ac:dyDescent="0.55000000000000004">
      <c r="A53" s="466" t="s">
        <v>377</v>
      </c>
      <c r="B53" s="443"/>
      <c r="C53" s="466" t="s">
        <v>383</v>
      </c>
      <c r="D53" s="452"/>
    </row>
    <row r="54" spans="1:4" x14ac:dyDescent="0.5">
      <c r="A54" s="468"/>
      <c r="B54" s="449"/>
      <c r="D54" s="449"/>
    </row>
    <row r="55" spans="1:4" x14ac:dyDescent="0.5">
      <c r="A55" s="615" t="s">
        <v>385</v>
      </c>
      <c r="B55" s="616"/>
      <c r="D55" s="449"/>
    </row>
    <row r="56" spans="1:4" x14ac:dyDescent="0.5">
      <c r="A56" s="448"/>
      <c r="B56" s="449"/>
      <c r="D56" s="449"/>
    </row>
    <row r="57" spans="1:4" x14ac:dyDescent="0.5">
      <c r="A57" s="617" t="s">
        <v>384</v>
      </c>
      <c r="B57" s="610"/>
      <c r="C57" s="610"/>
      <c r="D57" s="616"/>
    </row>
    <row r="58" spans="1:4" ht="63" customHeight="1" thickBot="1" x14ac:dyDescent="0.55000000000000004">
      <c r="A58" s="618" t="s">
        <v>386</v>
      </c>
      <c r="B58" s="619"/>
      <c r="C58" s="619"/>
      <c r="D58" s="620"/>
    </row>
  </sheetData>
  <mergeCells count="28">
    <mergeCell ref="A58:D58"/>
    <mergeCell ref="A39:D39"/>
    <mergeCell ref="A36:D36"/>
    <mergeCell ref="C50:C51"/>
    <mergeCell ref="A45:A46"/>
    <mergeCell ref="A50:A51"/>
    <mergeCell ref="B50:B51"/>
    <mergeCell ref="A55:B55"/>
    <mergeCell ref="A32:D32"/>
    <mergeCell ref="A33:D33"/>
    <mergeCell ref="A35:D35"/>
    <mergeCell ref="A38:D38"/>
    <mergeCell ref="A57:D57"/>
    <mergeCell ref="A1:D1"/>
    <mergeCell ref="A11:D11"/>
    <mergeCell ref="A21:D21"/>
    <mergeCell ref="A24:A25"/>
    <mergeCell ref="B24:B25"/>
    <mergeCell ref="C24:C25"/>
    <mergeCell ref="A12:D12"/>
    <mergeCell ref="A22:D22"/>
    <mergeCell ref="A2:D2"/>
    <mergeCell ref="A4:A5"/>
    <mergeCell ref="B4:B5"/>
    <mergeCell ref="C4:C5"/>
    <mergeCell ref="A14:A15"/>
    <mergeCell ref="B14:B15"/>
    <mergeCell ref="C14:C15"/>
  </mergeCells>
  <pageMargins left="0.70866141732283472" right="0.70866141732283472" top="0.74803149606299213" bottom="0.74803149606299213" header="0.31496062992125984" footer="0.31496062992125984"/>
  <pageSetup paperSize="9" scale="85" fitToHeight="0" orientation="portrait" r:id="rId1"/>
  <headerFooter>
    <oddHeader>&amp;C&amp;"Gill Sans MT,Bold"&amp;14Initiatives to Reduce Resource Usage&amp;R&amp;G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9"/>
  <sheetViews>
    <sheetView zoomScale="80" zoomScaleNormal="80" workbookViewId="0">
      <pane xSplit="6" ySplit="4" topLeftCell="G11" activePane="bottomRight" state="frozen"/>
      <selection activeCell="D13" sqref="D13"/>
      <selection pane="topRight" activeCell="D13" sqref="D13"/>
      <selection pane="bottomLeft" activeCell="D13" sqref="D13"/>
      <selection pane="bottomRight" sqref="A1:XFD1048576"/>
    </sheetView>
  </sheetViews>
  <sheetFormatPr defaultRowHeight="16.8" x14ac:dyDescent="0.45"/>
  <cols>
    <col min="1" max="1" width="21.6640625" style="166" customWidth="1"/>
    <col min="2" max="2" width="31.33203125" style="166" customWidth="1"/>
    <col min="3" max="3" width="19.6640625" style="166" hidden="1" customWidth="1"/>
    <col min="4" max="4" width="18.5546875" style="326" customWidth="1"/>
    <col min="5" max="5" width="10.5546875" style="166" customWidth="1"/>
    <col min="6" max="9" width="8.6640625" style="166" customWidth="1"/>
    <col min="10" max="10" width="10.6640625" style="166" customWidth="1"/>
    <col min="11" max="18" width="8.6640625" style="166" customWidth="1"/>
    <col min="19" max="19" width="12" style="166" customWidth="1"/>
    <col min="20" max="20" width="16" style="166" customWidth="1"/>
    <col min="21" max="251" width="9.33203125" style="166"/>
    <col min="252" max="252" width="35.6640625" style="166" customWidth="1"/>
    <col min="253" max="253" width="33.33203125" style="166" customWidth="1"/>
    <col min="254" max="254" width="19.6640625" style="166" customWidth="1"/>
    <col min="255" max="255" width="19.44140625" style="166" customWidth="1"/>
    <col min="256" max="257" width="18.5546875" style="166" customWidth="1"/>
    <col min="258" max="258" width="10.5546875" style="166" customWidth="1"/>
    <col min="259" max="275" width="8.6640625" style="166" customWidth="1"/>
    <col min="276" max="276" width="12.5546875" style="166" customWidth="1"/>
    <col min="277" max="507" width="9.33203125" style="166"/>
    <col min="508" max="508" width="35.6640625" style="166" customWidth="1"/>
    <col min="509" max="509" width="33.33203125" style="166" customWidth="1"/>
    <col min="510" max="510" width="19.6640625" style="166" customWidth="1"/>
    <col min="511" max="511" width="19.44140625" style="166" customWidth="1"/>
    <col min="512" max="513" width="18.5546875" style="166" customWidth="1"/>
    <col min="514" max="514" width="10.5546875" style="166" customWidth="1"/>
    <col min="515" max="531" width="8.6640625" style="166" customWidth="1"/>
    <col min="532" max="532" width="12.5546875" style="166" customWidth="1"/>
    <col min="533" max="763" width="9.33203125" style="166"/>
    <col min="764" max="764" width="35.6640625" style="166" customWidth="1"/>
    <col min="765" max="765" width="33.33203125" style="166" customWidth="1"/>
    <col min="766" max="766" width="19.6640625" style="166" customWidth="1"/>
    <col min="767" max="767" width="19.44140625" style="166" customWidth="1"/>
    <col min="768" max="769" width="18.5546875" style="166" customWidth="1"/>
    <col min="770" max="770" width="10.5546875" style="166" customWidth="1"/>
    <col min="771" max="787" width="8.6640625" style="166" customWidth="1"/>
    <col min="788" max="788" width="12.5546875" style="166" customWidth="1"/>
    <col min="789" max="1019" width="9.33203125" style="166"/>
    <col min="1020" max="1020" width="35.6640625" style="166" customWidth="1"/>
    <col min="1021" max="1021" width="33.33203125" style="166" customWidth="1"/>
    <col min="1022" max="1022" width="19.6640625" style="166" customWidth="1"/>
    <col min="1023" max="1023" width="19.44140625" style="166" customWidth="1"/>
    <col min="1024" max="1025" width="18.5546875" style="166" customWidth="1"/>
    <col min="1026" max="1026" width="10.5546875" style="166" customWidth="1"/>
    <col min="1027" max="1043" width="8.6640625" style="166" customWidth="1"/>
    <col min="1044" max="1044" width="12.5546875" style="166" customWidth="1"/>
    <col min="1045" max="1275" width="9.33203125" style="166"/>
    <col min="1276" max="1276" width="35.6640625" style="166" customWidth="1"/>
    <col min="1277" max="1277" width="33.33203125" style="166" customWidth="1"/>
    <col min="1278" max="1278" width="19.6640625" style="166" customWidth="1"/>
    <col min="1279" max="1279" width="19.44140625" style="166" customWidth="1"/>
    <col min="1280" max="1281" width="18.5546875" style="166" customWidth="1"/>
    <col min="1282" max="1282" width="10.5546875" style="166" customWidth="1"/>
    <col min="1283" max="1299" width="8.6640625" style="166" customWidth="1"/>
    <col min="1300" max="1300" width="12.5546875" style="166" customWidth="1"/>
    <col min="1301" max="1531" width="9.33203125" style="166"/>
    <col min="1532" max="1532" width="35.6640625" style="166" customWidth="1"/>
    <col min="1533" max="1533" width="33.33203125" style="166" customWidth="1"/>
    <col min="1534" max="1534" width="19.6640625" style="166" customWidth="1"/>
    <col min="1535" max="1535" width="19.44140625" style="166" customWidth="1"/>
    <col min="1536" max="1537" width="18.5546875" style="166" customWidth="1"/>
    <col min="1538" max="1538" width="10.5546875" style="166" customWidth="1"/>
    <col min="1539" max="1555" width="8.6640625" style="166" customWidth="1"/>
    <col min="1556" max="1556" width="12.5546875" style="166" customWidth="1"/>
    <col min="1557" max="1787" width="9.33203125" style="166"/>
    <col min="1788" max="1788" width="35.6640625" style="166" customWidth="1"/>
    <col min="1789" max="1789" width="33.33203125" style="166" customWidth="1"/>
    <col min="1790" max="1790" width="19.6640625" style="166" customWidth="1"/>
    <col min="1791" max="1791" width="19.44140625" style="166" customWidth="1"/>
    <col min="1792" max="1793" width="18.5546875" style="166" customWidth="1"/>
    <col min="1794" max="1794" width="10.5546875" style="166" customWidth="1"/>
    <col min="1795" max="1811" width="8.6640625" style="166" customWidth="1"/>
    <col min="1812" max="1812" width="12.5546875" style="166" customWidth="1"/>
    <col min="1813" max="2043" width="9.33203125" style="166"/>
    <col min="2044" max="2044" width="35.6640625" style="166" customWidth="1"/>
    <col min="2045" max="2045" width="33.33203125" style="166" customWidth="1"/>
    <col min="2046" max="2046" width="19.6640625" style="166" customWidth="1"/>
    <col min="2047" max="2047" width="19.44140625" style="166" customWidth="1"/>
    <col min="2048" max="2049" width="18.5546875" style="166" customWidth="1"/>
    <col min="2050" max="2050" width="10.5546875" style="166" customWidth="1"/>
    <col min="2051" max="2067" width="8.6640625" style="166" customWidth="1"/>
    <col min="2068" max="2068" width="12.5546875" style="166" customWidth="1"/>
    <col min="2069" max="2299" width="9.33203125" style="166"/>
    <col min="2300" max="2300" width="35.6640625" style="166" customWidth="1"/>
    <col min="2301" max="2301" width="33.33203125" style="166" customWidth="1"/>
    <col min="2302" max="2302" width="19.6640625" style="166" customWidth="1"/>
    <col min="2303" max="2303" width="19.44140625" style="166" customWidth="1"/>
    <col min="2304" max="2305" width="18.5546875" style="166" customWidth="1"/>
    <col min="2306" max="2306" width="10.5546875" style="166" customWidth="1"/>
    <col min="2307" max="2323" width="8.6640625" style="166" customWidth="1"/>
    <col min="2324" max="2324" width="12.5546875" style="166" customWidth="1"/>
    <col min="2325" max="2555" width="9.33203125" style="166"/>
    <col min="2556" max="2556" width="35.6640625" style="166" customWidth="1"/>
    <col min="2557" max="2557" width="33.33203125" style="166" customWidth="1"/>
    <col min="2558" max="2558" width="19.6640625" style="166" customWidth="1"/>
    <col min="2559" max="2559" width="19.44140625" style="166" customWidth="1"/>
    <col min="2560" max="2561" width="18.5546875" style="166" customWidth="1"/>
    <col min="2562" max="2562" width="10.5546875" style="166" customWidth="1"/>
    <col min="2563" max="2579" width="8.6640625" style="166" customWidth="1"/>
    <col min="2580" max="2580" width="12.5546875" style="166" customWidth="1"/>
    <col min="2581" max="2811" width="9.33203125" style="166"/>
    <col min="2812" max="2812" width="35.6640625" style="166" customWidth="1"/>
    <col min="2813" max="2813" width="33.33203125" style="166" customWidth="1"/>
    <col min="2814" max="2814" width="19.6640625" style="166" customWidth="1"/>
    <col min="2815" max="2815" width="19.44140625" style="166" customWidth="1"/>
    <col min="2816" max="2817" width="18.5546875" style="166" customWidth="1"/>
    <col min="2818" max="2818" width="10.5546875" style="166" customWidth="1"/>
    <col min="2819" max="2835" width="8.6640625" style="166" customWidth="1"/>
    <col min="2836" max="2836" width="12.5546875" style="166" customWidth="1"/>
    <col min="2837" max="3067" width="9.33203125" style="166"/>
    <col min="3068" max="3068" width="35.6640625" style="166" customWidth="1"/>
    <col min="3069" max="3069" width="33.33203125" style="166" customWidth="1"/>
    <col min="3070" max="3070" width="19.6640625" style="166" customWidth="1"/>
    <col min="3071" max="3071" width="19.44140625" style="166" customWidth="1"/>
    <col min="3072" max="3073" width="18.5546875" style="166" customWidth="1"/>
    <col min="3074" max="3074" width="10.5546875" style="166" customWidth="1"/>
    <col min="3075" max="3091" width="8.6640625" style="166" customWidth="1"/>
    <col min="3092" max="3092" width="12.5546875" style="166" customWidth="1"/>
    <col min="3093" max="3323" width="9.33203125" style="166"/>
    <col min="3324" max="3324" width="35.6640625" style="166" customWidth="1"/>
    <col min="3325" max="3325" width="33.33203125" style="166" customWidth="1"/>
    <col min="3326" max="3326" width="19.6640625" style="166" customWidth="1"/>
    <col min="3327" max="3327" width="19.44140625" style="166" customWidth="1"/>
    <col min="3328" max="3329" width="18.5546875" style="166" customWidth="1"/>
    <col min="3330" max="3330" width="10.5546875" style="166" customWidth="1"/>
    <col min="3331" max="3347" width="8.6640625" style="166" customWidth="1"/>
    <col min="3348" max="3348" width="12.5546875" style="166" customWidth="1"/>
    <col min="3349" max="3579" width="9.33203125" style="166"/>
    <col min="3580" max="3580" width="35.6640625" style="166" customWidth="1"/>
    <col min="3581" max="3581" width="33.33203125" style="166" customWidth="1"/>
    <col min="3582" max="3582" width="19.6640625" style="166" customWidth="1"/>
    <col min="3583" max="3583" width="19.44140625" style="166" customWidth="1"/>
    <col min="3584" max="3585" width="18.5546875" style="166" customWidth="1"/>
    <col min="3586" max="3586" width="10.5546875" style="166" customWidth="1"/>
    <col min="3587" max="3603" width="8.6640625" style="166" customWidth="1"/>
    <col min="3604" max="3604" width="12.5546875" style="166" customWidth="1"/>
    <col min="3605" max="3835" width="9.33203125" style="166"/>
    <col min="3836" max="3836" width="35.6640625" style="166" customWidth="1"/>
    <col min="3837" max="3837" width="33.33203125" style="166" customWidth="1"/>
    <col min="3838" max="3838" width="19.6640625" style="166" customWidth="1"/>
    <col min="3839" max="3839" width="19.44140625" style="166" customWidth="1"/>
    <col min="3840" max="3841" width="18.5546875" style="166" customWidth="1"/>
    <col min="3842" max="3842" width="10.5546875" style="166" customWidth="1"/>
    <col min="3843" max="3859" width="8.6640625" style="166" customWidth="1"/>
    <col min="3860" max="3860" width="12.5546875" style="166" customWidth="1"/>
    <col min="3861" max="4091" width="9.33203125" style="166"/>
    <col min="4092" max="4092" width="35.6640625" style="166" customWidth="1"/>
    <col min="4093" max="4093" width="33.33203125" style="166" customWidth="1"/>
    <col min="4094" max="4094" width="19.6640625" style="166" customWidth="1"/>
    <col min="4095" max="4095" width="19.44140625" style="166" customWidth="1"/>
    <col min="4096" max="4097" width="18.5546875" style="166" customWidth="1"/>
    <col min="4098" max="4098" width="10.5546875" style="166" customWidth="1"/>
    <col min="4099" max="4115" width="8.6640625" style="166" customWidth="1"/>
    <col min="4116" max="4116" width="12.5546875" style="166" customWidth="1"/>
    <col min="4117" max="4347" width="9.33203125" style="166"/>
    <col min="4348" max="4348" width="35.6640625" style="166" customWidth="1"/>
    <col min="4349" max="4349" width="33.33203125" style="166" customWidth="1"/>
    <col min="4350" max="4350" width="19.6640625" style="166" customWidth="1"/>
    <col min="4351" max="4351" width="19.44140625" style="166" customWidth="1"/>
    <col min="4352" max="4353" width="18.5546875" style="166" customWidth="1"/>
    <col min="4354" max="4354" width="10.5546875" style="166" customWidth="1"/>
    <col min="4355" max="4371" width="8.6640625" style="166" customWidth="1"/>
    <col min="4372" max="4372" width="12.5546875" style="166" customWidth="1"/>
    <col min="4373" max="4603" width="9.33203125" style="166"/>
    <col min="4604" max="4604" width="35.6640625" style="166" customWidth="1"/>
    <col min="4605" max="4605" width="33.33203125" style="166" customWidth="1"/>
    <col min="4606" max="4606" width="19.6640625" style="166" customWidth="1"/>
    <col min="4607" max="4607" width="19.44140625" style="166" customWidth="1"/>
    <col min="4608" max="4609" width="18.5546875" style="166" customWidth="1"/>
    <col min="4610" max="4610" width="10.5546875" style="166" customWidth="1"/>
    <col min="4611" max="4627" width="8.6640625" style="166" customWidth="1"/>
    <col min="4628" max="4628" width="12.5546875" style="166" customWidth="1"/>
    <col min="4629" max="4859" width="9.33203125" style="166"/>
    <col min="4860" max="4860" width="35.6640625" style="166" customWidth="1"/>
    <col min="4861" max="4861" width="33.33203125" style="166" customWidth="1"/>
    <col min="4862" max="4862" width="19.6640625" style="166" customWidth="1"/>
    <col min="4863" max="4863" width="19.44140625" style="166" customWidth="1"/>
    <col min="4864" max="4865" width="18.5546875" style="166" customWidth="1"/>
    <col min="4866" max="4866" width="10.5546875" style="166" customWidth="1"/>
    <col min="4867" max="4883" width="8.6640625" style="166" customWidth="1"/>
    <col min="4884" max="4884" width="12.5546875" style="166" customWidth="1"/>
    <col min="4885" max="5115" width="9.33203125" style="166"/>
    <col min="5116" max="5116" width="35.6640625" style="166" customWidth="1"/>
    <col min="5117" max="5117" width="33.33203125" style="166" customWidth="1"/>
    <col min="5118" max="5118" width="19.6640625" style="166" customWidth="1"/>
    <col min="5119" max="5119" width="19.44140625" style="166" customWidth="1"/>
    <col min="5120" max="5121" width="18.5546875" style="166" customWidth="1"/>
    <col min="5122" max="5122" width="10.5546875" style="166" customWidth="1"/>
    <col min="5123" max="5139" width="8.6640625" style="166" customWidth="1"/>
    <col min="5140" max="5140" width="12.5546875" style="166" customWidth="1"/>
    <col min="5141" max="5371" width="9.33203125" style="166"/>
    <col min="5372" max="5372" width="35.6640625" style="166" customWidth="1"/>
    <col min="5373" max="5373" width="33.33203125" style="166" customWidth="1"/>
    <col min="5374" max="5374" width="19.6640625" style="166" customWidth="1"/>
    <col min="5375" max="5375" width="19.44140625" style="166" customWidth="1"/>
    <col min="5376" max="5377" width="18.5546875" style="166" customWidth="1"/>
    <col min="5378" max="5378" width="10.5546875" style="166" customWidth="1"/>
    <col min="5379" max="5395" width="8.6640625" style="166" customWidth="1"/>
    <col min="5396" max="5396" width="12.5546875" style="166" customWidth="1"/>
    <col min="5397" max="5627" width="9.33203125" style="166"/>
    <col min="5628" max="5628" width="35.6640625" style="166" customWidth="1"/>
    <col min="5629" max="5629" width="33.33203125" style="166" customWidth="1"/>
    <col min="5630" max="5630" width="19.6640625" style="166" customWidth="1"/>
    <col min="5631" max="5631" width="19.44140625" style="166" customWidth="1"/>
    <col min="5632" max="5633" width="18.5546875" style="166" customWidth="1"/>
    <col min="5634" max="5634" width="10.5546875" style="166" customWidth="1"/>
    <col min="5635" max="5651" width="8.6640625" style="166" customWidth="1"/>
    <col min="5652" max="5652" width="12.5546875" style="166" customWidth="1"/>
    <col min="5653" max="5883" width="9.33203125" style="166"/>
    <col min="5884" max="5884" width="35.6640625" style="166" customWidth="1"/>
    <col min="5885" max="5885" width="33.33203125" style="166" customWidth="1"/>
    <col min="5886" max="5886" width="19.6640625" style="166" customWidth="1"/>
    <col min="5887" max="5887" width="19.44140625" style="166" customWidth="1"/>
    <col min="5888" max="5889" width="18.5546875" style="166" customWidth="1"/>
    <col min="5890" max="5890" width="10.5546875" style="166" customWidth="1"/>
    <col min="5891" max="5907" width="8.6640625" style="166" customWidth="1"/>
    <col min="5908" max="5908" width="12.5546875" style="166" customWidth="1"/>
    <col min="5909" max="6139" width="9.33203125" style="166"/>
    <col min="6140" max="6140" width="35.6640625" style="166" customWidth="1"/>
    <col min="6141" max="6141" width="33.33203125" style="166" customWidth="1"/>
    <col min="6142" max="6142" width="19.6640625" style="166" customWidth="1"/>
    <col min="6143" max="6143" width="19.44140625" style="166" customWidth="1"/>
    <col min="6144" max="6145" width="18.5546875" style="166" customWidth="1"/>
    <col min="6146" max="6146" width="10.5546875" style="166" customWidth="1"/>
    <col min="6147" max="6163" width="8.6640625" style="166" customWidth="1"/>
    <col min="6164" max="6164" width="12.5546875" style="166" customWidth="1"/>
    <col min="6165" max="6395" width="9.33203125" style="166"/>
    <col min="6396" max="6396" width="35.6640625" style="166" customWidth="1"/>
    <col min="6397" max="6397" width="33.33203125" style="166" customWidth="1"/>
    <col min="6398" max="6398" width="19.6640625" style="166" customWidth="1"/>
    <col min="6399" max="6399" width="19.44140625" style="166" customWidth="1"/>
    <col min="6400" max="6401" width="18.5546875" style="166" customWidth="1"/>
    <col min="6402" max="6402" width="10.5546875" style="166" customWidth="1"/>
    <col min="6403" max="6419" width="8.6640625" style="166" customWidth="1"/>
    <col min="6420" max="6420" width="12.5546875" style="166" customWidth="1"/>
    <col min="6421" max="6651" width="9.33203125" style="166"/>
    <col min="6652" max="6652" width="35.6640625" style="166" customWidth="1"/>
    <col min="6653" max="6653" width="33.33203125" style="166" customWidth="1"/>
    <col min="6654" max="6654" width="19.6640625" style="166" customWidth="1"/>
    <col min="6655" max="6655" width="19.44140625" style="166" customWidth="1"/>
    <col min="6656" max="6657" width="18.5546875" style="166" customWidth="1"/>
    <col min="6658" max="6658" width="10.5546875" style="166" customWidth="1"/>
    <col min="6659" max="6675" width="8.6640625" style="166" customWidth="1"/>
    <col min="6676" max="6676" width="12.5546875" style="166" customWidth="1"/>
    <col min="6677" max="6907" width="9.33203125" style="166"/>
    <col min="6908" max="6908" width="35.6640625" style="166" customWidth="1"/>
    <col min="6909" max="6909" width="33.33203125" style="166" customWidth="1"/>
    <col min="6910" max="6910" width="19.6640625" style="166" customWidth="1"/>
    <col min="6911" max="6911" width="19.44140625" style="166" customWidth="1"/>
    <col min="6912" max="6913" width="18.5546875" style="166" customWidth="1"/>
    <col min="6914" max="6914" width="10.5546875" style="166" customWidth="1"/>
    <col min="6915" max="6931" width="8.6640625" style="166" customWidth="1"/>
    <col min="6932" max="6932" width="12.5546875" style="166" customWidth="1"/>
    <col min="6933" max="7163" width="9.33203125" style="166"/>
    <col min="7164" max="7164" width="35.6640625" style="166" customWidth="1"/>
    <col min="7165" max="7165" width="33.33203125" style="166" customWidth="1"/>
    <col min="7166" max="7166" width="19.6640625" style="166" customWidth="1"/>
    <col min="7167" max="7167" width="19.44140625" style="166" customWidth="1"/>
    <col min="7168" max="7169" width="18.5546875" style="166" customWidth="1"/>
    <col min="7170" max="7170" width="10.5546875" style="166" customWidth="1"/>
    <col min="7171" max="7187" width="8.6640625" style="166" customWidth="1"/>
    <col min="7188" max="7188" width="12.5546875" style="166" customWidth="1"/>
    <col min="7189" max="7419" width="9.33203125" style="166"/>
    <col min="7420" max="7420" width="35.6640625" style="166" customWidth="1"/>
    <col min="7421" max="7421" width="33.33203125" style="166" customWidth="1"/>
    <col min="7422" max="7422" width="19.6640625" style="166" customWidth="1"/>
    <col min="7423" max="7423" width="19.44140625" style="166" customWidth="1"/>
    <col min="7424" max="7425" width="18.5546875" style="166" customWidth="1"/>
    <col min="7426" max="7426" width="10.5546875" style="166" customWidth="1"/>
    <col min="7427" max="7443" width="8.6640625" style="166" customWidth="1"/>
    <col min="7444" max="7444" width="12.5546875" style="166" customWidth="1"/>
    <col min="7445" max="7675" width="9.33203125" style="166"/>
    <col min="7676" max="7676" width="35.6640625" style="166" customWidth="1"/>
    <col min="7677" max="7677" width="33.33203125" style="166" customWidth="1"/>
    <col min="7678" max="7678" width="19.6640625" style="166" customWidth="1"/>
    <col min="7679" max="7679" width="19.44140625" style="166" customWidth="1"/>
    <col min="7680" max="7681" width="18.5546875" style="166" customWidth="1"/>
    <col min="7682" max="7682" width="10.5546875" style="166" customWidth="1"/>
    <col min="7683" max="7699" width="8.6640625" style="166" customWidth="1"/>
    <col min="7700" max="7700" width="12.5546875" style="166" customWidth="1"/>
    <col min="7701" max="7931" width="9.33203125" style="166"/>
    <col min="7932" max="7932" width="35.6640625" style="166" customWidth="1"/>
    <col min="7933" max="7933" width="33.33203125" style="166" customWidth="1"/>
    <col min="7934" max="7934" width="19.6640625" style="166" customWidth="1"/>
    <col min="7935" max="7935" width="19.44140625" style="166" customWidth="1"/>
    <col min="7936" max="7937" width="18.5546875" style="166" customWidth="1"/>
    <col min="7938" max="7938" width="10.5546875" style="166" customWidth="1"/>
    <col min="7939" max="7955" width="8.6640625" style="166" customWidth="1"/>
    <col min="7956" max="7956" width="12.5546875" style="166" customWidth="1"/>
    <col min="7957" max="8187" width="9.33203125" style="166"/>
    <col min="8188" max="8188" width="35.6640625" style="166" customWidth="1"/>
    <col min="8189" max="8189" width="33.33203125" style="166" customWidth="1"/>
    <col min="8190" max="8190" width="19.6640625" style="166" customWidth="1"/>
    <col min="8191" max="8191" width="19.44140625" style="166" customWidth="1"/>
    <col min="8192" max="8193" width="18.5546875" style="166" customWidth="1"/>
    <col min="8194" max="8194" width="10.5546875" style="166" customWidth="1"/>
    <col min="8195" max="8211" width="8.6640625" style="166" customWidth="1"/>
    <col min="8212" max="8212" width="12.5546875" style="166" customWidth="1"/>
    <col min="8213" max="8443" width="9.33203125" style="166"/>
    <col min="8444" max="8444" width="35.6640625" style="166" customWidth="1"/>
    <col min="8445" max="8445" width="33.33203125" style="166" customWidth="1"/>
    <col min="8446" max="8446" width="19.6640625" style="166" customWidth="1"/>
    <col min="8447" max="8447" width="19.44140625" style="166" customWidth="1"/>
    <col min="8448" max="8449" width="18.5546875" style="166" customWidth="1"/>
    <col min="8450" max="8450" width="10.5546875" style="166" customWidth="1"/>
    <col min="8451" max="8467" width="8.6640625" style="166" customWidth="1"/>
    <col min="8468" max="8468" width="12.5546875" style="166" customWidth="1"/>
    <col min="8469" max="8699" width="9.33203125" style="166"/>
    <col min="8700" max="8700" width="35.6640625" style="166" customWidth="1"/>
    <col min="8701" max="8701" width="33.33203125" style="166" customWidth="1"/>
    <col min="8702" max="8702" width="19.6640625" style="166" customWidth="1"/>
    <col min="8703" max="8703" width="19.44140625" style="166" customWidth="1"/>
    <col min="8704" max="8705" width="18.5546875" style="166" customWidth="1"/>
    <col min="8706" max="8706" width="10.5546875" style="166" customWidth="1"/>
    <col min="8707" max="8723" width="8.6640625" style="166" customWidth="1"/>
    <col min="8724" max="8724" width="12.5546875" style="166" customWidth="1"/>
    <col min="8725" max="8955" width="9.33203125" style="166"/>
    <col min="8956" max="8956" width="35.6640625" style="166" customWidth="1"/>
    <col min="8957" max="8957" width="33.33203125" style="166" customWidth="1"/>
    <col min="8958" max="8958" width="19.6640625" style="166" customWidth="1"/>
    <col min="8959" max="8959" width="19.44140625" style="166" customWidth="1"/>
    <col min="8960" max="8961" width="18.5546875" style="166" customWidth="1"/>
    <col min="8962" max="8962" width="10.5546875" style="166" customWidth="1"/>
    <col min="8963" max="8979" width="8.6640625" style="166" customWidth="1"/>
    <col min="8980" max="8980" width="12.5546875" style="166" customWidth="1"/>
    <col min="8981" max="9211" width="9.33203125" style="166"/>
    <col min="9212" max="9212" width="35.6640625" style="166" customWidth="1"/>
    <col min="9213" max="9213" width="33.33203125" style="166" customWidth="1"/>
    <col min="9214" max="9214" width="19.6640625" style="166" customWidth="1"/>
    <col min="9215" max="9215" width="19.44140625" style="166" customWidth="1"/>
    <col min="9216" max="9217" width="18.5546875" style="166" customWidth="1"/>
    <col min="9218" max="9218" width="10.5546875" style="166" customWidth="1"/>
    <col min="9219" max="9235" width="8.6640625" style="166" customWidth="1"/>
    <col min="9236" max="9236" width="12.5546875" style="166" customWidth="1"/>
    <col min="9237" max="9467" width="9.33203125" style="166"/>
    <col min="9468" max="9468" width="35.6640625" style="166" customWidth="1"/>
    <col min="9469" max="9469" width="33.33203125" style="166" customWidth="1"/>
    <col min="9470" max="9470" width="19.6640625" style="166" customWidth="1"/>
    <col min="9471" max="9471" width="19.44140625" style="166" customWidth="1"/>
    <col min="9472" max="9473" width="18.5546875" style="166" customWidth="1"/>
    <col min="9474" max="9474" width="10.5546875" style="166" customWidth="1"/>
    <col min="9475" max="9491" width="8.6640625" style="166" customWidth="1"/>
    <col min="9492" max="9492" width="12.5546875" style="166" customWidth="1"/>
    <col min="9493" max="9723" width="9.33203125" style="166"/>
    <col min="9724" max="9724" width="35.6640625" style="166" customWidth="1"/>
    <col min="9725" max="9725" width="33.33203125" style="166" customWidth="1"/>
    <col min="9726" max="9726" width="19.6640625" style="166" customWidth="1"/>
    <col min="9727" max="9727" width="19.44140625" style="166" customWidth="1"/>
    <col min="9728" max="9729" width="18.5546875" style="166" customWidth="1"/>
    <col min="9730" max="9730" width="10.5546875" style="166" customWidth="1"/>
    <col min="9731" max="9747" width="8.6640625" style="166" customWidth="1"/>
    <col min="9748" max="9748" width="12.5546875" style="166" customWidth="1"/>
    <col min="9749" max="9979" width="9.33203125" style="166"/>
    <col min="9980" max="9980" width="35.6640625" style="166" customWidth="1"/>
    <col min="9981" max="9981" width="33.33203125" style="166" customWidth="1"/>
    <col min="9982" max="9982" width="19.6640625" style="166" customWidth="1"/>
    <col min="9983" max="9983" width="19.44140625" style="166" customWidth="1"/>
    <col min="9984" max="9985" width="18.5546875" style="166" customWidth="1"/>
    <col min="9986" max="9986" width="10.5546875" style="166" customWidth="1"/>
    <col min="9987" max="10003" width="8.6640625" style="166" customWidth="1"/>
    <col min="10004" max="10004" width="12.5546875" style="166" customWidth="1"/>
    <col min="10005" max="10235" width="9.33203125" style="166"/>
    <col min="10236" max="10236" width="35.6640625" style="166" customWidth="1"/>
    <col min="10237" max="10237" width="33.33203125" style="166" customWidth="1"/>
    <col min="10238" max="10238" width="19.6640625" style="166" customWidth="1"/>
    <col min="10239" max="10239" width="19.44140625" style="166" customWidth="1"/>
    <col min="10240" max="10241" width="18.5546875" style="166" customWidth="1"/>
    <col min="10242" max="10242" width="10.5546875" style="166" customWidth="1"/>
    <col min="10243" max="10259" width="8.6640625" style="166" customWidth="1"/>
    <col min="10260" max="10260" width="12.5546875" style="166" customWidth="1"/>
    <col min="10261" max="10491" width="9.33203125" style="166"/>
    <col min="10492" max="10492" width="35.6640625" style="166" customWidth="1"/>
    <col min="10493" max="10493" width="33.33203125" style="166" customWidth="1"/>
    <col min="10494" max="10494" width="19.6640625" style="166" customWidth="1"/>
    <col min="10495" max="10495" width="19.44140625" style="166" customWidth="1"/>
    <col min="10496" max="10497" width="18.5546875" style="166" customWidth="1"/>
    <col min="10498" max="10498" width="10.5546875" style="166" customWidth="1"/>
    <col min="10499" max="10515" width="8.6640625" style="166" customWidth="1"/>
    <col min="10516" max="10516" width="12.5546875" style="166" customWidth="1"/>
    <col min="10517" max="10747" width="9.33203125" style="166"/>
    <col min="10748" max="10748" width="35.6640625" style="166" customWidth="1"/>
    <col min="10749" max="10749" width="33.33203125" style="166" customWidth="1"/>
    <col min="10750" max="10750" width="19.6640625" style="166" customWidth="1"/>
    <col min="10751" max="10751" width="19.44140625" style="166" customWidth="1"/>
    <col min="10752" max="10753" width="18.5546875" style="166" customWidth="1"/>
    <col min="10754" max="10754" width="10.5546875" style="166" customWidth="1"/>
    <col min="10755" max="10771" width="8.6640625" style="166" customWidth="1"/>
    <col min="10772" max="10772" width="12.5546875" style="166" customWidth="1"/>
    <col min="10773" max="11003" width="9.33203125" style="166"/>
    <col min="11004" max="11004" width="35.6640625" style="166" customWidth="1"/>
    <col min="11005" max="11005" width="33.33203125" style="166" customWidth="1"/>
    <col min="11006" max="11006" width="19.6640625" style="166" customWidth="1"/>
    <col min="11007" max="11007" width="19.44140625" style="166" customWidth="1"/>
    <col min="11008" max="11009" width="18.5546875" style="166" customWidth="1"/>
    <col min="11010" max="11010" width="10.5546875" style="166" customWidth="1"/>
    <col min="11011" max="11027" width="8.6640625" style="166" customWidth="1"/>
    <col min="11028" max="11028" width="12.5546875" style="166" customWidth="1"/>
    <col min="11029" max="11259" width="9.33203125" style="166"/>
    <col min="11260" max="11260" width="35.6640625" style="166" customWidth="1"/>
    <col min="11261" max="11261" width="33.33203125" style="166" customWidth="1"/>
    <col min="11262" max="11262" width="19.6640625" style="166" customWidth="1"/>
    <col min="11263" max="11263" width="19.44140625" style="166" customWidth="1"/>
    <col min="11264" max="11265" width="18.5546875" style="166" customWidth="1"/>
    <col min="11266" max="11266" width="10.5546875" style="166" customWidth="1"/>
    <col min="11267" max="11283" width="8.6640625" style="166" customWidth="1"/>
    <col min="11284" max="11284" width="12.5546875" style="166" customWidth="1"/>
    <col min="11285" max="11515" width="9.33203125" style="166"/>
    <col min="11516" max="11516" width="35.6640625" style="166" customWidth="1"/>
    <col min="11517" max="11517" width="33.33203125" style="166" customWidth="1"/>
    <col min="11518" max="11518" width="19.6640625" style="166" customWidth="1"/>
    <col min="11519" max="11519" width="19.44140625" style="166" customWidth="1"/>
    <col min="11520" max="11521" width="18.5546875" style="166" customWidth="1"/>
    <col min="11522" max="11522" width="10.5546875" style="166" customWidth="1"/>
    <col min="11523" max="11539" width="8.6640625" style="166" customWidth="1"/>
    <col min="11540" max="11540" width="12.5546875" style="166" customWidth="1"/>
    <col min="11541" max="11771" width="9.33203125" style="166"/>
    <col min="11772" max="11772" width="35.6640625" style="166" customWidth="1"/>
    <col min="11773" max="11773" width="33.33203125" style="166" customWidth="1"/>
    <col min="11774" max="11774" width="19.6640625" style="166" customWidth="1"/>
    <col min="11775" max="11775" width="19.44140625" style="166" customWidth="1"/>
    <col min="11776" max="11777" width="18.5546875" style="166" customWidth="1"/>
    <col min="11778" max="11778" width="10.5546875" style="166" customWidth="1"/>
    <col min="11779" max="11795" width="8.6640625" style="166" customWidth="1"/>
    <col min="11796" max="11796" width="12.5546875" style="166" customWidth="1"/>
    <col min="11797" max="12027" width="9.33203125" style="166"/>
    <col min="12028" max="12028" width="35.6640625" style="166" customWidth="1"/>
    <col min="12029" max="12029" width="33.33203125" style="166" customWidth="1"/>
    <col min="12030" max="12030" width="19.6640625" style="166" customWidth="1"/>
    <col min="12031" max="12031" width="19.44140625" style="166" customWidth="1"/>
    <col min="12032" max="12033" width="18.5546875" style="166" customWidth="1"/>
    <col min="12034" max="12034" width="10.5546875" style="166" customWidth="1"/>
    <col min="12035" max="12051" width="8.6640625" style="166" customWidth="1"/>
    <col min="12052" max="12052" width="12.5546875" style="166" customWidth="1"/>
    <col min="12053" max="12283" width="9.33203125" style="166"/>
    <col min="12284" max="12284" width="35.6640625" style="166" customWidth="1"/>
    <col min="12285" max="12285" width="33.33203125" style="166" customWidth="1"/>
    <col min="12286" max="12286" width="19.6640625" style="166" customWidth="1"/>
    <col min="12287" max="12287" width="19.44140625" style="166" customWidth="1"/>
    <col min="12288" max="12289" width="18.5546875" style="166" customWidth="1"/>
    <col min="12290" max="12290" width="10.5546875" style="166" customWidth="1"/>
    <col min="12291" max="12307" width="8.6640625" style="166" customWidth="1"/>
    <col min="12308" max="12308" width="12.5546875" style="166" customWidth="1"/>
    <col min="12309" max="12539" width="9.33203125" style="166"/>
    <col min="12540" max="12540" width="35.6640625" style="166" customWidth="1"/>
    <col min="12541" max="12541" width="33.33203125" style="166" customWidth="1"/>
    <col min="12542" max="12542" width="19.6640625" style="166" customWidth="1"/>
    <col min="12543" max="12543" width="19.44140625" style="166" customWidth="1"/>
    <col min="12544" max="12545" width="18.5546875" style="166" customWidth="1"/>
    <col min="12546" max="12546" width="10.5546875" style="166" customWidth="1"/>
    <col min="12547" max="12563" width="8.6640625" style="166" customWidth="1"/>
    <col min="12564" max="12564" width="12.5546875" style="166" customWidth="1"/>
    <col min="12565" max="12795" width="9.33203125" style="166"/>
    <col min="12796" max="12796" width="35.6640625" style="166" customWidth="1"/>
    <col min="12797" max="12797" width="33.33203125" style="166" customWidth="1"/>
    <col min="12798" max="12798" width="19.6640625" style="166" customWidth="1"/>
    <col min="12799" max="12799" width="19.44140625" style="166" customWidth="1"/>
    <col min="12800" max="12801" width="18.5546875" style="166" customWidth="1"/>
    <col min="12802" max="12802" width="10.5546875" style="166" customWidth="1"/>
    <col min="12803" max="12819" width="8.6640625" style="166" customWidth="1"/>
    <col min="12820" max="12820" width="12.5546875" style="166" customWidth="1"/>
    <col min="12821" max="13051" width="9.33203125" style="166"/>
    <col min="13052" max="13052" width="35.6640625" style="166" customWidth="1"/>
    <col min="13053" max="13053" width="33.33203125" style="166" customWidth="1"/>
    <col min="13054" max="13054" width="19.6640625" style="166" customWidth="1"/>
    <col min="13055" max="13055" width="19.44140625" style="166" customWidth="1"/>
    <col min="13056" max="13057" width="18.5546875" style="166" customWidth="1"/>
    <col min="13058" max="13058" width="10.5546875" style="166" customWidth="1"/>
    <col min="13059" max="13075" width="8.6640625" style="166" customWidth="1"/>
    <col min="13076" max="13076" width="12.5546875" style="166" customWidth="1"/>
    <col min="13077" max="13307" width="9.33203125" style="166"/>
    <col min="13308" max="13308" width="35.6640625" style="166" customWidth="1"/>
    <col min="13309" max="13309" width="33.33203125" style="166" customWidth="1"/>
    <col min="13310" max="13310" width="19.6640625" style="166" customWidth="1"/>
    <col min="13311" max="13311" width="19.44140625" style="166" customWidth="1"/>
    <col min="13312" max="13313" width="18.5546875" style="166" customWidth="1"/>
    <col min="13314" max="13314" width="10.5546875" style="166" customWidth="1"/>
    <col min="13315" max="13331" width="8.6640625" style="166" customWidth="1"/>
    <col min="13332" max="13332" width="12.5546875" style="166" customWidth="1"/>
    <col min="13333" max="13563" width="9.33203125" style="166"/>
    <col min="13564" max="13564" width="35.6640625" style="166" customWidth="1"/>
    <col min="13565" max="13565" width="33.33203125" style="166" customWidth="1"/>
    <col min="13566" max="13566" width="19.6640625" style="166" customWidth="1"/>
    <col min="13567" max="13567" width="19.44140625" style="166" customWidth="1"/>
    <col min="13568" max="13569" width="18.5546875" style="166" customWidth="1"/>
    <col min="13570" max="13570" width="10.5546875" style="166" customWidth="1"/>
    <col min="13571" max="13587" width="8.6640625" style="166" customWidth="1"/>
    <col min="13588" max="13588" width="12.5546875" style="166" customWidth="1"/>
    <col min="13589" max="13819" width="9.33203125" style="166"/>
    <col min="13820" max="13820" width="35.6640625" style="166" customWidth="1"/>
    <col min="13821" max="13821" width="33.33203125" style="166" customWidth="1"/>
    <col min="13822" max="13822" width="19.6640625" style="166" customWidth="1"/>
    <col min="13823" max="13823" width="19.44140625" style="166" customWidth="1"/>
    <col min="13824" max="13825" width="18.5546875" style="166" customWidth="1"/>
    <col min="13826" max="13826" width="10.5546875" style="166" customWidth="1"/>
    <col min="13827" max="13843" width="8.6640625" style="166" customWidth="1"/>
    <col min="13844" max="13844" width="12.5546875" style="166" customWidth="1"/>
    <col min="13845" max="14075" width="9.33203125" style="166"/>
    <col min="14076" max="14076" width="35.6640625" style="166" customWidth="1"/>
    <col min="14077" max="14077" width="33.33203125" style="166" customWidth="1"/>
    <col min="14078" max="14078" width="19.6640625" style="166" customWidth="1"/>
    <col min="14079" max="14079" width="19.44140625" style="166" customWidth="1"/>
    <col min="14080" max="14081" width="18.5546875" style="166" customWidth="1"/>
    <col min="14082" max="14082" width="10.5546875" style="166" customWidth="1"/>
    <col min="14083" max="14099" width="8.6640625" style="166" customWidth="1"/>
    <col min="14100" max="14100" width="12.5546875" style="166" customWidth="1"/>
    <col min="14101" max="14331" width="9.33203125" style="166"/>
    <col min="14332" max="14332" width="35.6640625" style="166" customWidth="1"/>
    <col min="14333" max="14333" width="33.33203125" style="166" customWidth="1"/>
    <col min="14334" max="14334" width="19.6640625" style="166" customWidth="1"/>
    <col min="14335" max="14335" width="19.44140625" style="166" customWidth="1"/>
    <col min="14336" max="14337" width="18.5546875" style="166" customWidth="1"/>
    <col min="14338" max="14338" width="10.5546875" style="166" customWidth="1"/>
    <col min="14339" max="14355" width="8.6640625" style="166" customWidth="1"/>
    <col min="14356" max="14356" width="12.5546875" style="166" customWidth="1"/>
    <col min="14357" max="14587" width="9.33203125" style="166"/>
    <col min="14588" max="14588" width="35.6640625" style="166" customWidth="1"/>
    <col min="14589" max="14589" width="33.33203125" style="166" customWidth="1"/>
    <col min="14590" max="14590" width="19.6640625" style="166" customWidth="1"/>
    <col min="14591" max="14591" width="19.44140625" style="166" customWidth="1"/>
    <col min="14592" max="14593" width="18.5546875" style="166" customWidth="1"/>
    <col min="14594" max="14594" width="10.5546875" style="166" customWidth="1"/>
    <col min="14595" max="14611" width="8.6640625" style="166" customWidth="1"/>
    <col min="14612" max="14612" width="12.5546875" style="166" customWidth="1"/>
    <col min="14613" max="14843" width="9.33203125" style="166"/>
    <col min="14844" max="14844" width="35.6640625" style="166" customWidth="1"/>
    <col min="14845" max="14845" width="33.33203125" style="166" customWidth="1"/>
    <col min="14846" max="14846" width="19.6640625" style="166" customWidth="1"/>
    <col min="14847" max="14847" width="19.44140625" style="166" customWidth="1"/>
    <col min="14848" max="14849" width="18.5546875" style="166" customWidth="1"/>
    <col min="14850" max="14850" width="10.5546875" style="166" customWidth="1"/>
    <col min="14851" max="14867" width="8.6640625" style="166" customWidth="1"/>
    <col min="14868" max="14868" width="12.5546875" style="166" customWidth="1"/>
    <col min="14869" max="15099" width="9.33203125" style="166"/>
    <col min="15100" max="15100" width="35.6640625" style="166" customWidth="1"/>
    <col min="15101" max="15101" width="33.33203125" style="166" customWidth="1"/>
    <col min="15102" max="15102" width="19.6640625" style="166" customWidth="1"/>
    <col min="15103" max="15103" width="19.44140625" style="166" customWidth="1"/>
    <col min="15104" max="15105" width="18.5546875" style="166" customWidth="1"/>
    <col min="15106" max="15106" width="10.5546875" style="166" customWidth="1"/>
    <col min="15107" max="15123" width="8.6640625" style="166" customWidth="1"/>
    <col min="15124" max="15124" width="12.5546875" style="166" customWidth="1"/>
    <col min="15125" max="15355" width="9.33203125" style="166"/>
    <col min="15356" max="15356" width="35.6640625" style="166" customWidth="1"/>
    <col min="15357" max="15357" width="33.33203125" style="166" customWidth="1"/>
    <col min="15358" max="15358" width="19.6640625" style="166" customWidth="1"/>
    <col min="15359" max="15359" width="19.44140625" style="166" customWidth="1"/>
    <col min="15360" max="15361" width="18.5546875" style="166" customWidth="1"/>
    <col min="15362" max="15362" width="10.5546875" style="166" customWidth="1"/>
    <col min="15363" max="15379" width="8.6640625" style="166" customWidth="1"/>
    <col min="15380" max="15380" width="12.5546875" style="166" customWidth="1"/>
    <col min="15381" max="15611" width="9.33203125" style="166"/>
    <col min="15612" max="15612" width="35.6640625" style="166" customWidth="1"/>
    <col min="15613" max="15613" width="33.33203125" style="166" customWidth="1"/>
    <col min="15614" max="15614" width="19.6640625" style="166" customWidth="1"/>
    <col min="15615" max="15615" width="19.44140625" style="166" customWidth="1"/>
    <col min="15616" max="15617" width="18.5546875" style="166" customWidth="1"/>
    <col min="15618" max="15618" width="10.5546875" style="166" customWidth="1"/>
    <col min="15619" max="15635" width="8.6640625" style="166" customWidth="1"/>
    <col min="15636" max="15636" width="12.5546875" style="166" customWidth="1"/>
    <col min="15637" max="15867" width="9.33203125" style="166"/>
    <col min="15868" max="15868" width="35.6640625" style="166" customWidth="1"/>
    <col min="15869" max="15869" width="33.33203125" style="166" customWidth="1"/>
    <col min="15870" max="15870" width="19.6640625" style="166" customWidth="1"/>
    <col min="15871" max="15871" width="19.44140625" style="166" customWidth="1"/>
    <col min="15872" max="15873" width="18.5546875" style="166" customWidth="1"/>
    <col min="15874" max="15874" width="10.5546875" style="166" customWidth="1"/>
    <col min="15875" max="15891" width="8.6640625" style="166" customWidth="1"/>
    <col min="15892" max="15892" width="12.5546875" style="166" customWidth="1"/>
    <col min="15893" max="16123" width="9.33203125" style="166"/>
    <col min="16124" max="16124" width="35.6640625" style="166" customWidth="1"/>
    <col min="16125" max="16125" width="33.33203125" style="166" customWidth="1"/>
    <col min="16126" max="16126" width="19.6640625" style="166" customWidth="1"/>
    <col min="16127" max="16127" width="19.44140625" style="166" customWidth="1"/>
    <col min="16128" max="16129" width="18.5546875" style="166" customWidth="1"/>
    <col min="16130" max="16130" width="10.5546875" style="166" customWidth="1"/>
    <col min="16131" max="16147" width="8.6640625" style="166" customWidth="1"/>
    <col min="16148" max="16148" width="12.5546875" style="166" customWidth="1"/>
    <col min="16149" max="16384" width="9.33203125" style="166"/>
  </cols>
  <sheetData>
    <row r="1" spans="1:20" ht="84.75" customHeight="1" x14ac:dyDescent="0.45">
      <c r="A1" s="161"/>
      <c r="B1" s="162" t="s">
        <v>170</v>
      </c>
      <c r="C1" s="163"/>
      <c r="D1" s="164"/>
      <c r="E1" s="635" t="s">
        <v>171</v>
      </c>
      <c r="F1" s="165"/>
      <c r="G1" s="630" t="s">
        <v>172</v>
      </c>
      <c r="H1" s="630" t="s">
        <v>113</v>
      </c>
      <c r="I1" s="630" t="s">
        <v>121</v>
      </c>
      <c r="J1" s="630" t="s">
        <v>129</v>
      </c>
      <c r="K1" s="630" t="s">
        <v>132</v>
      </c>
      <c r="L1" s="630" t="s">
        <v>136</v>
      </c>
      <c r="M1" s="630" t="s">
        <v>138</v>
      </c>
      <c r="N1" s="630" t="s">
        <v>141</v>
      </c>
      <c r="O1" s="630" t="s">
        <v>146</v>
      </c>
      <c r="P1" s="630" t="s">
        <v>151</v>
      </c>
      <c r="Q1" s="630" t="s">
        <v>154</v>
      </c>
      <c r="R1" s="630" t="s">
        <v>159</v>
      </c>
      <c r="S1" s="626" t="s">
        <v>161</v>
      </c>
      <c r="T1" s="628" t="s">
        <v>166</v>
      </c>
    </row>
    <row r="2" spans="1:20" ht="21" customHeight="1" x14ac:dyDescent="0.45">
      <c r="A2" s="167" t="s">
        <v>173</v>
      </c>
      <c r="B2" s="168"/>
      <c r="C2" s="169"/>
      <c r="D2" s="170"/>
      <c r="E2" s="636"/>
      <c r="F2" s="171"/>
      <c r="G2" s="631"/>
      <c r="H2" s="631"/>
      <c r="I2" s="631"/>
      <c r="J2" s="631"/>
      <c r="K2" s="631"/>
      <c r="L2" s="631"/>
      <c r="M2" s="631"/>
      <c r="N2" s="631"/>
      <c r="O2" s="631"/>
      <c r="P2" s="631"/>
      <c r="Q2" s="631"/>
      <c r="R2" s="631"/>
      <c r="S2" s="627"/>
      <c r="T2" s="629"/>
    </row>
    <row r="3" spans="1:20" ht="5.25" customHeight="1" x14ac:dyDescent="0.45">
      <c r="A3" s="172"/>
      <c r="B3" s="173"/>
      <c r="C3" s="174"/>
      <c r="D3" s="175"/>
      <c r="E3" s="636"/>
      <c r="F3" s="171"/>
      <c r="G3" s="176"/>
      <c r="H3" s="177"/>
      <c r="I3" s="177"/>
      <c r="J3" s="177"/>
      <c r="K3" s="177"/>
      <c r="L3" s="177"/>
      <c r="M3" s="177"/>
      <c r="N3" s="177"/>
      <c r="O3" s="177"/>
      <c r="P3" s="177"/>
      <c r="Q3" s="177"/>
      <c r="R3" s="177"/>
      <c r="S3" s="178"/>
      <c r="T3" s="179"/>
    </row>
    <row r="4" spans="1:20" ht="39" thickBot="1" x14ac:dyDescent="0.5">
      <c r="A4" s="180" t="s">
        <v>174</v>
      </c>
      <c r="B4" s="180" t="s">
        <v>175</v>
      </c>
      <c r="C4" s="181" t="s">
        <v>176</v>
      </c>
      <c r="D4" s="182" t="s">
        <v>177</v>
      </c>
      <c r="E4" s="637"/>
      <c r="F4" s="183" t="s">
        <v>178</v>
      </c>
      <c r="G4" s="184" t="s">
        <v>179</v>
      </c>
      <c r="H4" s="184" t="s">
        <v>597</v>
      </c>
      <c r="I4" s="184" t="s">
        <v>597</v>
      </c>
      <c r="J4" s="184" t="s">
        <v>597</v>
      </c>
      <c r="K4" s="184" t="s">
        <v>597</v>
      </c>
      <c r="L4" s="184" t="s">
        <v>597</v>
      </c>
      <c r="M4" s="184" t="s">
        <v>597</v>
      </c>
      <c r="N4" s="184" t="s">
        <v>597</v>
      </c>
      <c r="O4" s="184" t="s">
        <v>597</v>
      </c>
      <c r="P4" s="184" t="s">
        <v>597</v>
      </c>
      <c r="Q4" s="184" t="s">
        <v>597</v>
      </c>
      <c r="R4" s="184" t="s">
        <v>597</v>
      </c>
      <c r="S4" s="185" t="s">
        <v>597</v>
      </c>
      <c r="T4" s="186" t="s">
        <v>597</v>
      </c>
    </row>
    <row r="5" spans="1:20" ht="24.75" customHeight="1" thickBot="1" x14ac:dyDescent="0.5">
      <c r="A5" s="187" t="s">
        <v>180</v>
      </c>
      <c r="B5" s="188"/>
      <c r="C5" s="188"/>
      <c r="D5" s="189" t="s">
        <v>181</v>
      </c>
      <c r="E5" s="190"/>
      <c r="F5" s="191"/>
      <c r="G5" s="192"/>
      <c r="H5" s="193"/>
      <c r="I5" s="194"/>
      <c r="J5" s="194"/>
      <c r="K5" s="194"/>
      <c r="L5" s="194"/>
      <c r="M5" s="194"/>
      <c r="N5" s="194"/>
      <c r="O5" s="194"/>
      <c r="P5" s="194"/>
      <c r="Q5" s="194"/>
      <c r="R5" s="194"/>
      <c r="S5" s="193"/>
      <c r="T5" s="195">
        <v>0</v>
      </c>
    </row>
    <row r="6" spans="1:20" ht="24.75" customHeight="1" thickBot="1" x14ac:dyDescent="0.5">
      <c r="A6" s="187" t="s">
        <v>182</v>
      </c>
      <c r="B6" s="188" t="s">
        <v>183</v>
      </c>
      <c r="C6" s="188"/>
      <c r="D6" s="189" t="s">
        <v>181</v>
      </c>
      <c r="E6" s="190"/>
      <c r="F6" s="191" t="s">
        <v>186</v>
      </c>
      <c r="G6" s="192">
        <v>0.1</v>
      </c>
      <c r="H6" s="193"/>
      <c r="I6" s="194">
        <f>G6*E6</f>
        <v>0</v>
      </c>
      <c r="J6" s="194"/>
      <c r="K6" s="194"/>
      <c r="L6" s="194"/>
      <c r="M6" s="194"/>
      <c r="N6" s="194"/>
      <c r="O6" s="194"/>
      <c r="P6" s="194"/>
      <c r="Q6" s="194"/>
      <c r="R6" s="194"/>
      <c r="S6" s="193"/>
      <c r="T6" s="196">
        <f>I6</f>
        <v>0</v>
      </c>
    </row>
    <row r="7" spans="1:20" ht="24.75" customHeight="1" x14ac:dyDescent="0.45">
      <c r="A7" s="197" t="s">
        <v>184</v>
      </c>
      <c r="B7" s="198" t="s">
        <v>316</v>
      </c>
      <c r="C7" s="198"/>
      <c r="D7" s="199" t="s">
        <v>185</v>
      </c>
      <c r="E7" s="200"/>
      <c r="F7" s="201" t="s">
        <v>186</v>
      </c>
      <c r="G7" s="202">
        <v>0.2</v>
      </c>
      <c r="H7" s="203">
        <f>(E7*G7)*20%</f>
        <v>0</v>
      </c>
      <c r="I7" s="204">
        <f>(E7*G7)*20%</f>
        <v>0</v>
      </c>
      <c r="J7" s="205"/>
      <c r="K7" s="204">
        <f>(E7*G7)*10%</f>
        <v>0</v>
      </c>
      <c r="L7" s="204">
        <f>(E7*G7)*10%</f>
        <v>0</v>
      </c>
      <c r="M7" s="205"/>
      <c r="N7" s="205"/>
      <c r="O7" s="204">
        <f>(E7*G7)*10%</f>
        <v>0</v>
      </c>
      <c r="P7" s="205"/>
      <c r="Q7" s="204">
        <f>(E7*G7)*10%</f>
        <v>0</v>
      </c>
      <c r="R7" s="205"/>
      <c r="S7" s="206"/>
      <c r="T7" s="196">
        <f>SUM(H7:S7)</f>
        <v>0</v>
      </c>
    </row>
    <row r="8" spans="1:20" ht="24.75" customHeight="1" thickBot="1" x14ac:dyDescent="0.5">
      <c r="A8" s="207"/>
      <c r="B8" s="208" t="s">
        <v>187</v>
      </c>
      <c r="C8" s="209"/>
      <c r="D8" s="210" t="s">
        <v>181</v>
      </c>
      <c r="E8" s="211"/>
      <c r="F8" s="212"/>
      <c r="G8" s="213"/>
      <c r="H8" s="214"/>
      <c r="I8" s="215"/>
      <c r="J8" s="215"/>
      <c r="K8" s="215"/>
      <c r="L8" s="215"/>
      <c r="M8" s="215"/>
      <c r="N8" s="215"/>
      <c r="O8" s="215"/>
      <c r="P8" s="215"/>
      <c r="Q8" s="215"/>
      <c r="R8" s="215"/>
      <c r="S8" s="214"/>
      <c r="T8" s="216">
        <v>0</v>
      </c>
    </row>
    <row r="9" spans="1:20" ht="24.75" customHeight="1" x14ac:dyDescent="0.45">
      <c r="A9" s="217" t="s">
        <v>188</v>
      </c>
      <c r="B9" s="218" t="s">
        <v>189</v>
      </c>
      <c r="C9" s="219"/>
      <c r="D9" s="220" t="s">
        <v>190</v>
      </c>
      <c r="E9" s="221"/>
      <c r="F9" s="222" t="s">
        <v>186</v>
      </c>
      <c r="G9" s="223">
        <v>1</v>
      </c>
      <c r="H9" s="224"/>
      <c r="I9" s="225"/>
      <c r="J9" s="226">
        <f>E9*G9</f>
        <v>0</v>
      </c>
      <c r="K9" s="225"/>
      <c r="L9" s="225"/>
      <c r="M9" s="225"/>
      <c r="N9" s="225"/>
      <c r="O9" s="225"/>
      <c r="P9" s="225"/>
      <c r="Q9" s="225"/>
      <c r="R9" s="225"/>
      <c r="S9" s="224"/>
      <c r="T9" s="227">
        <f>SUM(H9:S9)</f>
        <v>0</v>
      </c>
    </row>
    <row r="10" spans="1:20" ht="24.75" customHeight="1" thickBot="1" x14ac:dyDescent="0.5">
      <c r="A10" s="228"/>
      <c r="B10" s="229" t="s">
        <v>192</v>
      </c>
      <c r="C10" s="230"/>
      <c r="D10" s="231" t="s">
        <v>190</v>
      </c>
      <c r="E10" s="232"/>
      <c r="F10" s="233" t="s">
        <v>186</v>
      </c>
      <c r="G10" s="234">
        <v>1</v>
      </c>
      <c r="H10" s="235"/>
      <c r="I10" s="236"/>
      <c r="J10" s="237"/>
      <c r="K10" s="236"/>
      <c r="L10" s="236"/>
      <c r="M10" s="236"/>
      <c r="N10" s="236"/>
      <c r="O10" s="236"/>
      <c r="P10" s="236"/>
      <c r="Q10" s="236"/>
      <c r="R10" s="236"/>
      <c r="S10" s="238">
        <f>E10*G10</f>
        <v>0</v>
      </c>
      <c r="T10" s="216">
        <f>SUM(H10:S10)</f>
        <v>0</v>
      </c>
    </row>
    <row r="11" spans="1:20" ht="24.75" customHeight="1" x14ac:dyDescent="0.45">
      <c r="A11" s="239" t="s">
        <v>193</v>
      </c>
      <c r="B11" s="240" t="s">
        <v>194</v>
      </c>
      <c r="C11" s="241"/>
      <c r="D11" s="242" t="s">
        <v>190</v>
      </c>
      <c r="E11" s="243"/>
      <c r="F11" s="201" t="s">
        <v>186</v>
      </c>
      <c r="G11" s="244">
        <v>1</v>
      </c>
      <c r="H11" s="245"/>
      <c r="I11" s="246"/>
      <c r="J11" s="247">
        <f>E11*G11</f>
        <v>0</v>
      </c>
      <c r="K11" s="246"/>
      <c r="L11" s="246"/>
      <c r="M11" s="246"/>
      <c r="N11" s="246"/>
      <c r="O11" s="246"/>
      <c r="P11" s="246"/>
      <c r="Q11" s="246"/>
      <c r="R11" s="246"/>
      <c r="S11" s="245"/>
      <c r="T11" s="196">
        <f>SUM(H11:S11)</f>
        <v>0</v>
      </c>
    </row>
    <row r="12" spans="1:20" ht="24.75" customHeight="1" x14ac:dyDescent="0.45">
      <c r="A12" s="217"/>
      <c r="B12" s="218" t="s">
        <v>195</v>
      </c>
      <c r="C12" s="219"/>
      <c r="D12" s="220" t="s">
        <v>196</v>
      </c>
      <c r="E12" s="221"/>
      <c r="F12" s="222" t="s">
        <v>186</v>
      </c>
      <c r="G12" s="223">
        <v>0.05</v>
      </c>
      <c r="H12" s="224"/>
      <c r="I12" s="226">
        <f>E12*G12</f>
        <v>0</v>
      </c>
      <c r="J12" s="225"/>
      <c r="K12" s="225"/>
      <c r="L12" s="225"/>
      <c r="M12" s="225"/>
      <c r="N12" s="225"/>
      <c r="O12" s="225"/>
      <c r="P12" s="225"/>
      <c r="Q12" s="225"/>
      <c r="R12" s="225"/>
      <c r="S12" s="224"/>
      <c r="T12" s="227">
        <f>SUM(H12:S12)</f>
        <v>0</v>
      </c>
    </row>
    <row r="13" spans="1:20" ht="24.75" customHeight="1" x14ac:dyDescent="0.45">
      <c r="A13" s="248"/>
      <c r="B13" s="249" t="s">
        <v>197</v>
      </c>
      <c r="C13" s="250"/>
      <c r="D13" s="251" t="s">
        <v>190</v>
      </c>
      <c r="E13" s="252"/>
      <c r="F13" s="222" t="s">
        <v>186</v>
      </c>
      <c r="G13" s="223">
        <v>0.01</v>
      </c>
      <c r="H13" s="253"/>
      <c r="I13" s="253">
        <f>E13*G13</f>
        <v>0</v>
      </c>
      <c r="J13" s="254"/>
      <c r="K13" s="254"/>
      <c r="L13" s="253"/>
      <c r="M13" s="254"/>
      <c r="N13" s="254"/>
      <c r="O13" s="254"/>
      <c r="P13" s="254"/>
      <c r="Q13" s="254"/>
      <c r="R13" s="254"/>
      <c r="S13" s="255"/>
      <c r="T13" s="227">
        <f>SUM(H13:S13)</f>
        <v>0</v>
      </c>
    </row>
    <row r="14" spans="1:20" ht="24.75" customHeight="1" thickBot="1" x14ac:dyDescent="0.5">
      <c r="A14" s="256"/>
      <c r="B14" s="229" t="s">
        <v>198</v>
      </c>
      <c r="C14" s="230"/>
      <c r="D14" s="257" t="s">
        <v>181</v>
      </c>
      <c r="E14" s="258"/>
      <c r="F14" s="212"/>
      <c r="G14" s="213"/>
      <c r="H14" s="259"/>
      <c r="I14" s="260"/>
      <c r="J14" s="260"/>
      <c r="K14" s="260"/>
      <c r="L14" s="260"/>
      <c r="M14" s="260"/>
      <c r="N14" s="260"/>
      <c r="O14" s="260"/>
      <c r="P14" s="260"/>
      <c r="Q14" s="260"/>
      <c r="R14" s="260"/>
      <c r="S14" s="259"/>
      <c r="T14" s="216">
        <v>0</v>
      </c>
    </row>
    <row r="15" spans="1:20" ht="24.75" customHeight="1" x14ac:dyDescent="0.45">
      <c r="A15" s="217" t="s">
        <v>199</v>
      </c>
      <c r="B15" s="218" t="s">
        <v>200</v>
      </c>
      <c r="C15" s="219"/>
      <c r="D15" s="220" t="s">
        <v>190</v>
      </c>
      <c r="E15" s="221"/>
      <c r="F15" s="222" t="s">
        <v>186</v>
      </c>
      <c r="G15" s="223">
        <v>0.01</v>
      </c>
      <c r="H15" s="224"/>
      <c r="I15" s="226">
        <f>E15*G15</f>
        <v>0</v>
      </c>
      <c r="J15" s="225"/>
      <c r="K15" s="225"/>
      <c r="L15" s="253">
        <f>(E15*G15)*12.5%</f>
        <v>0</v>
      </c>
      <c r="M15" s="225"/>
      <c r="N15" s="225"/>
      <c r="O15" s="225"/>
      <c r="P15" s="225"/>
      <c r="Q15" s="225"/>
      <c r="R15" s="225"/>
      <c r="S15" s="224"/>
      <c r="T15" s="227">
        <f>SUM(H15:S15)</f>
        <v>0</v>
      </c>
    </row>
    <row r="16" spans="1:20" ht="24.75" customHeight="1" x14ac:dyDescent="0.45">
      <c r="A16" s="248"/>
      <c r="B16" s="249" t="s">
        <v>317</v>
      </c>
      <c r="C16" s="250"/>
      <c r="D16" s="251" t="s">
        <v>190</v>
      </c>
      <c r="E16" s="252"/>
      <c r="F16" s="222" t="s">
        <v>201</v>
      </c>
      <c r="G16" s="223">
        <v>1E-3</v>
      </c>
      <c r="H16" s="255"/>
      <c r="I16" s="254"/>
      <c r="J16" s="254"/>
      <c r="K16" s="254"/>
      <c r="L16" s="261">
        <f>(E16*G16)*3%</f>
        <v>0</v>
      </c>
      <c r="M16" s="254"/>
      <c r="N16" s="254"/>
      <c r="O16" s="254"/>
      <c r="P16" s="254"/>
      <c r="Q16" s="254"/>
      <c r="R16" s="254"/>
      <c r="S16" s="255"/>
      <c r="T16" s="227">
        <f>SUM(H16:S16)</f>
        <v>0</v>
      </c>
    </row>
    <row r="17" spans="1:20" ht="24.75" customHeight="1" x14ac:dyDescent="0.45">
      <c r="A17" s="248"/>
      <c r="B17" s="249" t="s">
        <v>518</v>
      </c>
      <c r="C17" s="250"/>
      <c r="D17" s="251" t="s">
        <v>190</v>
      </c>
      <c r="E17" s="252"/>
      <c r="F17" s="222" t="s">
        <v>186</v>
      </c>
      <c r="G17" s="223">
        <v>0.1</v>
      </c>
      <c r="H17" s="255"/>
      <c r="I17" s="254"/>
      <c r="J17" s="254"/>
      <c r="K17" s="254"/>
      <c r="L17" s="254"/>
      <c r="M17" s="254"/>
      <c r="N17" s="254"/>
      <c r="O17" s="254"/>
      <c r="P17" s="254"/>
      <c r="Q17" s="253">
        <f>E17*G17</f>
        <v>0</v>
      </c>
      <c r="R17" s="254"/>
      <c r="S17" s="255"/>
      <c r="T17" s="227">
        <f>SUM(H17:S17)</f>
        <v>0</v>
      </c>
    </row>
    <row r="18" spans="1:20" ht="24.75" customHeight="1" thickBot="1" x14ac:dyDescent="0.5">
      <c r="A18" s="228"/>
      <c r="B18" s="229" t="s">
        <v>203</v>
      </c>
      <c r="C18" s="230"/>
      <c r="D18" s="257" t="s">
        <v>181</v>
      </c>
      <c r="E18" s="258"/>
      <c r="F18" s="212"/>
      <c r="G18" s="213"/>
      <c r="H18" s="259"/>
      <c r="I18" s="260"/>
      <c r="J18" s="260"/>
      <c r="K18" s="260"/>
      <c r="L18" s="260"/>
      <c r="M18" s="260"/>
      <c r="N18" s="260"/>
      <c r="O18" s="260"/>
      <c r="P18" s="260"/>
      <c r="Q18" s="260"/>
      <c r="R18" s="260"/>
      <c r="S18" s="259"/>
      <c r="T18" s="216">
        <v>0</v>
      </c>
    </row>
    <row r="19" spans="1:20" ht="24.75" customHeight="1" x14ac:dyDescent="0.45">
      <c r="A19" s="217" t="s">
        <v>204</v>
      </c>
      <c r="B19" s="218" t="s">
        <v>318</v>
      </c>
      <c r="C19" s="219"/>
      <c r="D19" s="220" t="s">
        <v>190</v>
      </c>
      <c r="E19" s="221"/>
      <c r="F19" s="222" t="s">
        <v>186</v>
      </c>
      <c r="G19" s="223">
        <v>0.01</v>
      </c>
      <c r="H19" s="224"/>
      <c r="I19" s="226">
        <f>E19*G19</f>
        <v>0</v>
      </c>
      <c r="J19" s="225"/>
      <c r="K19" s="225"/>
      <c r="L19" s="253">
        <f>(E19*G19)*12.5%</f>
        <v>0</v>
      </c>
      <c r="M19" s="225"/>
      <c r="N19" s="225"/>
      <c r="O19" s="225"/>
      <c r="P19" s="225"/>
      <c r="Q19" s="225"/>
      <c r="R19" s="225"/>
      <c r="S19" s="224"/>
      <c r="T19" s="227">
        <f>SUM(H19:S19)</f>
        <v>0</v>
      </c>
    </row>
    <row r="20" spans="1:20" ht="24.75" customHeight="1" x14ac:dyDescent="0.45">
      <c r="A20" s="248"/>
      <c r="B20" s="249" t="s">
        <v>319</v>
      </c>
      <c r="C20" s="250"/>
      <c r="D20" s="251" t="s">
        <v>190</v>
      </c>
      <c r="E20" s="252"/>
      <c r="F20" s="222" t="s">
        <v>201</v>
      </c>
      <c r="G20" s="223">
        <v>0.01</v>
      </c>
      <c r="H20" s="255"/>
      <c r="I20" s="254"/>
      <c r="J20" s="254"/>
      <c r="K20" s="254"/>
      <c r="L20" s="253">
        <f>E20*G20</f>
        <v>0</v>
      </c>
      <c r="M20" s="254"/>
      <c r="N20" s="254"/>
      <c r="O20" s="254"/>
      <c r="P20" s="254"/>
      <c r="Q20" s="254"/>
      <c r="R20" s="254"/>
      <c r="S20" s="255"/>
      <c r="T20" s="227">
        <f>SUM(H20:S20)</f>
        <v>0</v>
      </c>
    </row>
    <row r="21" spans="1:20" ht="25.5" customHeight="1" x14ac:dyDescent="0.45">
      <c r="A21" s="248"/>
      <c r="B21" s="249" t="s">
        <v>320</v>
      </c>
      <c r="C21" s="250"/>
      <c r="D21" s="251" t="s">
        <v>190</v>
      </c>
      <c r="E21" s="252"/>
      <c r="F21" s="222" t="s">
        <v>186</v>
      </c>
      <c r="G21" s="223">
        <v>0.1</v>
      </c>
      <c r="H21" s="255"/>
      <c r="I21" s="254"/>
      <c r="J21" s="254"/>
      <c r="K21" s="254"/>
      <c r="L21" s="254"/>
      <c r="M21" s="254"/>
      <c r="N21" s="254"/>
      <c r="O21" s="254"/>
      <c r="P21" s="254"/>
      <c r="Q21" s="253">
        <f>E21*G21</f>
        <v>0</v>
      </c>
      <c r="R21" s="254"/>
      <c r="S21" s="262"/>
      <c r="T21" s="227">
        <f>SUM(H21:S21)</f>
        <v>0</v>
      </c>
    </row>
    <row r="22" spans="1:20" ht="24.75" customHeight="1" thickBot="1" x14ac:dyDescent="0.5">
      <c r="A22" s="263"/>
      <c r="B22" s="208" t="s">
        <v>205</v>
      </c>
      <c r="C22" s="209"/>
      <c r="D22" s="210" t="s">
        <v>181</v>
      </c>
      <c r="E22" s="211"/>
      <c r="F22" s="212"/>
      <c r="G22" s="213"/>
      <c r="H22" s="214"/>
      <c r="I22" s="215"/>
      <c r="J22" s="215"/>
      <c r="K22" s="215"/>
      <c r="L22" s="215"/>
      <c r="M22" s="215"/>
      <c r="N22" s="215"/>
      <c r="O22" s="215"/>
      <c r="P22" s="215"/>
      <c r="Q22" s="215"/>
      <c r="R22" s="215"/>
      <c r="S22" s="214"/>
      <c r="T22" s="216">
        <v>0</v>
      </c>
    </row>
    <row r="23" spans="1:20" ht="24.75" customHeight="1" x14ac:dyDescent="0.45">
      <c r="A23" s="217" t="s">
        <v>206</v>
      </c>
      <c r="B23" s="218" t="s">
        <v>207</v>
      </c>
      <c r="C23" s="219"/>
      <c r="D23" s="220" t="s">
        <v>190</v>
      </c>
      <c r="E23" s="221"/>
      <c r="F23" s="222" t="s">
        <v>208</v>
      </c>
      <c r="G23" s="223">
        <v>0.05</v>
      </c>
      <c r="H23" s="224"/>
      <c r="I23" s="226">
        <f>(E23*G23)*2%</f>
        <v>0</v>
      </c>
      <c r="J23" s="225"/>
      <c r="K23" s="226" t="s">
        <v>191</v>
      </c>
      <c r="L23" s="225">
        <f>(E23*G23)*10%</f>
        <v>0</v>
      </c>
      <c r="M23" s="225"/>
      <c r="N23" s="226">
        <f>(E23*G23)*2%</f>
        <v>0</v>
      </c>
      <c r="O23" s="225"/>
      <c r="P23" s="226"/>
      <c r="Q23" s="225"/>
      <c r="R23" s="225"/>
      <c r="S23" s="224"/>
      <c r="T23" s="227">
        <f>SUM(H23:S23)</f>
        <v>0</v>
      </c>
    </row>
    <row r="24" spans="1:20" ht="24.75" customHeight="1" x14ac:dyDescent="0.45">
      <c r="A24" s="217"/>
      <c r="B24" s="218" t="s">
        <v>209</v>
      </c>
      <c r="C24" s="219"/>
      <c r="D24" s="220" t="s">
        <v>190</v>
      </c>
      <c r="E24" s="221"/>
      <c r="F24" s="222" t="s">
        <v>208</v>
      </c>
      <c r="G24" s="223">
        <v>0.05</v>
      </c>
      <c r="H24" s="224"/>
      <c r="I24" s="225"/>
      <c r="J24" s="225"/>
      <c r="K24" s="226">
        <f>(E24*G24)*10%</f>
        <v>0</v>
      </c>
      <c r="L24" s="226">
        <f>(E24*G24)*0.2%</f>
        <v>0</v>
      </c>
      <c r="M24" s="225"/>
      <c r="N24" s="226">
        <f>(E24*G24)*4%</f>
        <v>0</v>
      </c>
      <c r="O24" s="225"/>
      <c r="P24" s="225"/>
      <c r="Q24" s="225"/>
      <c r="R24" s="225"/>
      <c r="S24" s="224"/>
      <c r="T24" s="227">
        <f>SUM(H24:S24)</f>
        <v>0</v>
      </c>
    </row>
    <row r="25" spans="1:20" ht="24.75" customHeight="1" x14ac:dyDescent="0.45">
      <c r="A25" s="248"/>
      <c r="B25" s="249" t="s">
        <v>321</v>
      </c>
      <c r="C25" s="264"/>
      <c r="D25" s="251" t="s">
        <v>190</v>
      </c>
      <c r="E25" s="252"/>
      <c r="F25" s="265" t="s">
        <v>208</v>
      </c>
      <c r="G25" s="266">
        <v>0.1</v>
      </c>
      <c r="H25" s="254"/>
      <c r="I25" s="254"/>
      <c r="J25" s="254"/>
      <c r="K25" s="226">
        <f>(E25*G25)*10%</f>
        <v>0</v>
      </c>
      <c r="L25" s="254"/>
      <c r="M25" s="254"/>
      <c r="N25" s="226">
        <f>(E25*G25)*2%</f>
        <v>0</v>
      </c>
      <c r="O25" s="254"/>
      <c r="P25" s="226">
        <f>(E25*G25)*1%</f>
        <v>0</v>
      </c>
      <c r="Q25" s="254"/>
      <c r="R25" s="253">
        <f>(E25*G25)*0.1%</f>
        <v>0</v>
      </c>
      <c r="S25" s="255"/>
      <c r="T25" s="227">
        <f>SUM(H25:S25)</f>
        <v>0</v>
      </c>
    </row>
    <row r="26" spans="1:20" ht="25.5" customHeight="1" thickBot="1" x14ac:dyDescent="0.5">
      <c r="A26" s="228"/>
      <c r="B26" s="229" t="s">
        <v>205</v>
      </c>
      <c r="C26" s="230"/>
      <c r="D26" s="257" t="s">
        <v>181</v>
      </c>
      <c r="E26" s="258"/>
      <c r="F26" s="267"/>
      <c r="G26" s="268"/>
      <c r="H26" s="260"/>
      <c r="I26" s="260"/>
      <c r="J26" s="260"/>
      <c r="K26" s="260"/>
      <c r="L26" s="260"/>
      <c r="M26" s="260"/>
      <c r="N26" s="260"/>
      <c r="O26" s="260"/>
      <c r="P26" s="260"/>
      <c r="Q26" s="260"/>
      <c r="R26" s="260"/>
      <c r="S26" s="259"/>
      <c r="T26" s="216">
        <v>0</v>
      </c>
    </row>
    <row r="27" spans="1:20" ht="25.5" customHeight="1" x14ac:dyDescent="0.45">
      <c r="A27" s="217" t="s">
        <v>210</v>
      </c>
      <c r="B27" s="269" t="s">
        <v>211</v>
      </c>
      <c r="C27" s="219"/>
      <c r="D27" s="220" t="s">
        <v>190</v>
      </c>
      <c r="E27" s="221"/>
      <c r="F27" s="222" t="s">
        <v>208</v>
      </c>
      <c r="G27" s="223">
        <v>0.01</v>
      </c>
      <c r="H27" s="225"/>
      <c r="I27" s="225"/>
      <c r="J27" s="226">
        <f>(E27*G27)*2%</f>
        <v>0</v>
      </c>
      <c r="K27" s="225"/>
      <c r="L27" s="226">
        <f>(E27*G27)*0.25%</f>
        <v>0</v>
      </c>
      <c r="M27" s="225"/>
      <c r="N27" s="226">
        <f>(E27*G27)*50%</f>
        <v>0</v>
      </c>
      <c r="O27" s="225"/>
      <c r="P27" s="225"/>
      <c r="Q27" s="225"/>
      <c r="R27" s="225"/>
      <c r="S27" s="224"/>
      <c r="T27" s="227">
        <f>SUM(H27:S27)</f>
        <v>0</v>
      </c>
    </row>
    <row r="28" spans="1:20" ht="25.5" customHeight="1" x14ac:dyDescent="0.45">
      <c r="A28" s="248"/>
      <c r="B28" s="270" t="s">
        <v>212</v>
      </c>
      <c r="C28" s="250"/>
      <c r="D28" s="251" t="s">
        <v>190</v>
      </c>
      <c r="E28" s="252"/>
      <c r="F28" s="222" t="s">
        <v>208</v>
      </c>
      <c r="G28" s="223">
        <v>0.05</v>
      </c>
      <c r="H28" s="224"/>
      <c r="I28" s="225"/>
      <c r="J28" s="225"/>
      <c r="K28" s="226">
        <f>(E28*G28)*10%</f>
        <v>0</v>
      </c>
      <c r="L28" s="226">
        <f>(E28*G28)*0.2%</f>
        <v>0</v>
      </c>
      <c r="M28" s="225"/>
      <c r="N28" s="226">
        <f>(E28*G28)*4%</f>
        <v>0</v>
      </c>
      <c r="O28" s="225"/>
      <c r="P28" s="225"/>
      <c r="Q28" s="225"/>
      <c r="R28" s="225"/>
      <c r="S28" s="224"/>
      <c r="T28" s="227">
        <f>SUM(H28:S28)</f>
        <v>0</v>
      </c>
    </row>
    <row r="29" spans="1:20" ht="25.5" customHeight="1" x14ac:dyDescent="0.45">
      <c r="A29" s="248"/>
      <c r="B29" s="270" t="s">
        <v>202</v>
      </c>
      <c r="C29" s="250"/>
      <c r="D29" s="251" t="s">
        <v>190</v>
      </c>
      <c r="E29" s="252"/>
      <c r="F29" s="222" t="s">
        <v>186</v>
      </c>
      <c r="G29" s="223">
        <v>0.1</v>
      </c>
      <c r="H29" s="255"/>
      <c r="I29" s="254"/>
      <c r="J29" s="254"/>
      <c r="K29" s="254"/>
      <c r="L29" s="254"/>
      <c r="M29" s="254"/>
      <c r="N29" s="254"/>
      <c r="O29" s="254"/>
      <c r="P29" s="254"/>
      <c r="Q29" s="253">
        <f>(E29*G29)</f>
        <v>0</v>
      </c>
      <c r="R29" s="254"/>
      <c r="S29" s="255"/>
      <c r="T29" s="227">
        <f>SUM(H29:S29)</f>
        <v>0</v>
      </c>
    </row>
    <row r="30" spans="1:20" ht="24.75" customHeight="1" x14ac:dyDescent="0.45">
      <c r="A30" s="271"/>
      <c r="B30" s="270" t="s">
        <v>213</v>
      </c>
      <c r="C30" s="250"/>
      <c r="D30" s="251" t="s">
        <v>190</v>
      </c>
      <c r="E30" s="252"/>
      <c r="F30" s="222" t="s">
        <v>208</v>
      </c>
      <c r="G30" s="223">
        <v>0.1</v>
      </c>
      <c r="H30" s="272">
        <f>(E30*G30)*2%</f>
        <v>0</v>
      </c>
      <c r="I30" s="254"/>
      <c r="J30" s="254"/>
      <c r="K30" s="253"/>
      <c r="L30" s="253">
        <f>(E30*G30)*1%</f>
        <v>0</v>
      </c>
      <c r="M30" s="254"/>
      <c r="N30" s="253">
        <f>(E30*G30)*5%</f>
        <v>0</v>
      </c>
      <c r="O30" s="254"/>
      <c r="P30" s="254"/>
      <c r="Q30" s="254"/>
      <c r="R30" s="254"/>
      <c r="S30" s="255"/>
      <c r="T30" s="227">
        <f>SUM(H30:S30)</f>
        <v>0</v>
      </c>
    </row>
    <row r="31" spans="1:20" ht="24.75" customHeight="1" x14ac:dyDescent="0.45">
      <c r="A31" s="271"/>
      <c r="B31" s="270" t="s">
        <v>214</v>
      </c>
      <c r="C31" s="250"/>
      <c r="D31" s="251" t="s">
        <v>190</v>
      </c>
      <c r="E31" s="252"/>
      <c r="F31" s="222" t="s">
        <v>208</v>
      </c>
      <c r="G31" s="223">
        <v>0.1</v>
      </c>
      <c r="H31" s="272">
        <f>(E31*G31)*25%</f>
        <v>0</v>
      </c>
      <c r="I31" s="254"/>
      <c r="J31" s="254"/>
      <c r="K31" s="253">
        <f>(E31*G31)*1%</f>
        <v>0</v>
      </c>
      <c r="L31" s="254"/>
      <c r="M31" s="254"/>
      <c r="N31" s="253">
        <f>(E31*G31)*1%</f>
        <v>0</v>
      </c>
      <c r="O31" s="253">
        <f>(E31*G31)*6.25%</f>
        <v>0</v>
      </c>
      <c r="P31" s="254"/>
      <c r="Q31" s="253">
        <f>(E31*G31)*1%</f>
        <v>0</v>
      </c>
      <c r="R31" s="254"/>
      <c r="S31" s="262"/>
      <c r="T31" s="227">
        <f>SUM(H31:S31)</f>
        <v>0</v>
      </c>
    </row>
    <row r="32" spans="1:20" ht="24.75" customHeight="1" thickBot="1" x14ac:dyDescent="0.5">
      <c r="A32" s="263"/>
      <c r="B32" s="208" t="s">
        <v>205</v>
      </c>
      <c r="C32" s="209"/>
      <c r="D32" s="210" t="s">
        <v>181</v>
      </c>
      <c r="E32" s="211"/>
      <c r="F32" s="212"/>
      <c r="G32" s="213"/>
      <c r="H32" s="214"/>
      <c r="I32" s="215"/>
      <c r="J32" s="215"/>
      <c r="K32" s="215"/>
      <c r="L32" s="215"/>
      <c r="M32" s="215"/>
      <c r="N32" s="215"/>
      <c r="O32" s="215"/>
      <c r="P32" s="215"/>
      <c r="Q32" s="215"/>
      <c r="R32" s="215"/>
      <c r="S32" s="214"/>
      <c r="T32" s="216">
        <v>0</v>
      </c>
    </row>
    <row r="33" spans="1:20" ht="24.75" customHeight="1" x14ac:dyDescent="0.45">
      <c r="A33" s="239" t="s">
        <v>215</v>
      </c>
      <c r="B33" s="240" t="s">
        <v>216</v>
      </c>
      <c r="C33" s="241"/>
      <c r="D33" s="242" t="s">
        <v>217</v>
      </c>
      <c r="E33" s="243"/>
      <c r="F33" s="201" t="s">
        <v>208</v>
      </c>
      <c r="G33" s="244">
        <v>1</v>
      </c>
      <c r="H33" s="245"/>
      <c r="I33" s="246"/>
      <c r="J33" s="247"/>
      <c r="K33" s="246"/>
      <c r="L33" s="246"/>
      <c r="M33" s="246"/>
      <c r="N33" s="247">
        <f>(E33*G33)*0.5%</f>
        <v>0</v>
      </c>
      <c r="O33" s="246"/>
      <c r="P33" s="246"/>
      <c r="Q33" s="246"/>
      <c r="R33" s="246"/>
      <c r="S33" s="273"/>
      <c r="T33" s="196">
        <f>SUM(H33:S33)</f>
        <v>0</v>
      </c>
    </row>
    <row r="34" spans="1:20" ht="24.75" customHeight="1" thickBot="1" x14ac:dyDescent="0.5">
      <c r="A34" s="263"/>
      <c r="B34" s="208" t="s">
        <v>205</v>
      </c>
      <c r="C34" s="209"/>
      <c r="D34" s="210" t="s">
        <v>181</v>
      </c>
      <c r="E34" s="211"/>
      <c r="F34" s="212"/>
      <c r="G34" s="213"/>
      <c r="H34" s="214"/>
      <c r="I34" s="215"/>
      <c r="J34" s="215"/>
      <c r="K34" s="215"/>
      <c r="L34" s="215"/>
      <c r="M34" s="215"/>
      <c r="N34" s="215"/>
      <c r="O34" s="215"/>
      <c r="P34" s="215"/>
      <c r="Q34" s="215"/>
      <c r="R34" s="215"/>
      <c r="S34" s="214"/>
      <c r="T34" s="216">
        <v>0</v>
      </c>
    </row>
    <row r="35" spans="1:20" ht="24.75" customHeight="1" x14ac:dyDescent="0.45">
      <c r="A35" s="217" t="s">
        <v>218</v>
      </c>
      <c r="B35" s="218" t="s">
        <v>219</v>
      </c>
      <c r="C35" s="219"/>
      <c r="D35" s="220" t="s">
        <v>190</v>
      </c>
      <c r="E35" s="221"/>
      <c r="F35" s="222" t="s">
        <v>208</v>
      </c>
      <c r="G35" s="223">
        <v>0.1</v>
      </c>
      <c r="H35" s="274">
        <f>(E35*G35)*15%</f>
        <v>0</v>
      </c>
      <c r="I35" s="225"/>
      <c r="J35" s="225"/>
      <c r="K35" s="225"/>
      <c r="L35" s="225"/>
      <c r="M35" s="225"/>
      <c r="N35" s="225"/>
      <c r="O35" s="226">
        <f>(E35*G35)*15%</f>
        <v>0</v>
      </c>
      <c r="P35" s="225"/>
      <c r="Q35" s="226">
        <f>(E35*G35)*0.1%</f>
        <v>0</v>
      </c>
      <c r="R35" s="225"/>
      <c r="S35" s="224"/>
      <c r="T35" s="227">
        <f>SUM(H35:S35)</f>
        <v>0</v>
      </c>
    </row>
    <row r="36" spans="1:20" ht="24.75" customHeight="1" x14ac:dyDescent="0.45">
      <c r="A36" s="248"/>
      <c r="B36" s="249" t="s">
        <v>220</v>
      </c>
      <c r="C36" s="250"/>
      <c r="D36" s="251" t="s">
        <v>190</v>
      </c>
      <c r="E36" s="252"/>
      <c r="F36" s="222" t="s">
        <v>208</v>
      </c>
      <c r="G36" s="223">
        <v>0.2</v>
      </c>
      <c r="H36" s="255"/>
      <c r="I36" s="254"/>
      <c r="J36" s="254"/>
      <c r="K36" s="253">
        <f>(E36*G36)*2%</f>
        <v>0</v>
      </c>
      <c r="L36" s="254"/>
      <c r="M36" s="254"/>
      <c r="N36" s="254"/>
      <c r="O36" s="253">
        <f>(E36*G36)*2%</f>
        <v>0</v>
      </c>
      <c r="P36" s="254"/>
      <c r="Q36" s="254"/>
      <c r="R36" s="254"/>
      <c r="S36" s="262"/>
      <c r="T36" s="227">
        <f>SUM(H36:S36)</f>
        <v>0</v>
      </c>
    </row>
    <row r="37" spans="1:20" ht="24.75" customHeight="1" thickBot="1" x14ac:dyDescent="0.5">
      <c r="A37" s="263"/>
      <c r="B37" s="208" t="s">
        <v>205</v>
      </c>
      <c r="C37" s="209"/>
      <c r="D37" s="210" t="s">
        <v>181</v>
      </c>
      <c r="E37" s="211"/>
      <c r="F37" s="212"/>
      <c r="G37" s="213"/>
      <c r="H37" s="214"/>
      <c r="I37" s="215"/>
      <c r="J37" s="215"/>
      <c r="K37" s="215"/>
      <c r="L37" s="215"/>
      <c r="M37" s="215"/>
      <c r="N37" s="215"/>
      <c r="O37" s="215"/>
      <c r="P37" s="215"/>
      <c r="Q37" s="215"/>
      <c r="R37" s="215"/>
      <c r="S37" s="214"/>
      <c r="T37" s="216">
        <v>0</v>
      </c>
    </row>
    <row r="38" spans="1:20" ht="24.75" customHeight="1" x14ac:dyDescent="0.45">
      <c r="A38" s="217" t="s">
        <v>221</v>
      </c>
      <c r="B38" s="218" t="s">
        <v>222</v>
      </c>
      <c r="C38" s="219"/>
      <c r="D38" s="220" t="s">
        <v>190</v>
      </c>
      <c r="E38" s="221"/>
      <c r="F38" s="222" t="s">
        <v>223</v>
      </c>
      <c r="G38" s="223">
        <v>1</v>
      </c>
      <c r="H38" s="224"/>
      <c r="I38" s="225"/>
      <c r="J38" s="225"/>
      <c r="K38" s="225"/>
      <c r="L38" s="225"/>
      <c r="M38" s="225"/>
      <c r="N38" s="226">
        <f>(E38*G38)*1.33%</f>
        <v>0</v>
      </c>
      <c r="O38" s="225"/>
      <c r="P38" s="225"/>
      <c r="Q38" s="225"/>
      <c r="R38" s="225"/>
      <c r="S38" s="275"/>
      <c r="T38" s="227">
        <f>SUM(H38:S38)</f>
        <v>0</v>
      </c>
    </row>
    <row r="39" spans="1:20" ht="24.75" customHeight="1" thickBot="1" x14ac:dyDescent="0.5">
      <c r="A39" s="263"/>
      <c r="B39" s="208" t="s">
        <v>205</v>
      </c>
      <c r="C39" s="209"/>
      <c r="D39" s="210" t="s">
        <v>181</v>
      </c>
      <c r="E39" s="211"/>
      <c r="F39" s="212"/>
      <c r="G39" s="213"/>
      <c r="H39" s="214"/>
      <c r="I39" s="215"/>
      <c r="J39" s="215"/>
      <c r="K39" s="215"/>
      <c r="L39" s="215"/>
      <c r="M39" s="215"/>
      <c r="N39" s="215"/>
      <c r="O39" s="215"/>
      <c r="P39" s="215"/>
      <c r="Q39" s="215"/>
      <c r="R39" s="215"/>
      <c r="S39" s="214"/>
      <c r="T39" s="216">
        <v>0</v>
      </c>
    </row>
    <row r="40" spans="1:20" ht="24.75" customHeight="1" thickBot="1" x14ac:dyDescent="0.5">
      <c r="A40" s="263" t="s">
        <v>224</v>
      </c>
      <c r="B40" s="208" t="s">
        <v>225</v>
      </c>
      <c r="C40" s="209"/>
      <c r="D40" s="276" t="s">
        <v>190</v>
      </c>
      <c r="E40" s="277"/>
      <c r="F40" s="233" t="s">
        <v>226</v>
      </c>
      <c r="G40" s="234">
        <v>0.1</v>
      </c>
      <c r="H40" s="278"/>
      <c r="I40" s="237"/>
      <c r="J40" s="237"/>
      <c r="K40" s="237"/>
      <c r="L40" s="237"/>
      <c r="M40" s="237"/>
      <c r="N40" s="279">
        <f>(E40*G40)*1.67%</f>
        <v>0</v>
      </c>
      <c r="O40" s="237"/>
      <c r="P40" s="237"/>
      <c r="Q40" s="279">
        <f>(E40*G40)*0.4%</f>
        <v>0</v>
      </c>
      <c r="R40" s="237"/>
      <c r="S40" s="278"/>
      <c r="T40" s="216">
        <f>SUM(H40:S40)</f>
        <v>0</v>
      </c>
    </row>
    <row r="41" spans="1:20" ht="24.75" customHeight="1" x14ac:dyDescent="0.45">
      <c r="A41" s="217" t="s">
        <v>227</v>
      </c>
      <c r="B41" s="218" t="s">
        <v>228</v>
      </c>
      <c r="C41" s="219"/>
      <c r="D41" s="280" t="s">
        <v>181</v>
      </c>
      <c r="E41" s="281"/>
      <c r="F41" s="282"/>
      <c r="G41" s="283"/>
      <c r="H41" s="284"/>
      <c r="I41" s="285"/>
      <c r="J41" s="285"/>
      <c r="K41" s="285"/>
      <c r="L41" s="285"/>
      <c r="M41" s="285"/>
      <c r="N41" s="285"/>
      <c r="O41" s="285"/>
      <c r="P41" s="285"/>
      <c r="Q41" s="285"/>
      <c r="R41" s="285"/>
      <c r="S41" s="286"/>
      <c r="T41" s="227">
        <v>0</v>
      </c>
    </row>
    <row r="42" spans="1:20" ht="24.75" customHeight="1" thickBot="1" x14ac:dyDescent="0.5">
      <c r="A42" s="228"/>
      <c r="B42" s="229" t="s">
        <v>229</v>
      </c>
      <c r="C42" s="230"/>
      <c r="D42" s="210" t="s">
        <v>181</v>
      </c>
      <c r="E42" s="211"/>
      <c r="F42" s="212"/>
      <c r="G42" s="213"/>
      <c r="H42" s="214"/>
      <c r="I42" s="215"/>
      <c r="J42" s="215"/>
      <c r="K42" s="215"/>
      <c r="L42" s="215"/>
      <c r="M42" s="215"/>
      <c r="N42" s="215"/>
      <c r="O42" s="215"/>
      <c r="P42" s="215"/>
      <c r="Q42" s="215"/>
      <c r="R42" s="215"/>
      <c r="S42" s="214"/>
      <c r="T42" s="216">
        <v>0</v>
      </c>
    </row>
    <row r="43" spans="1:20" ht="24.75" customHeight="1" x14ac:dyDescent="0.45">
      <c r="A43" s="217" t="s">
        <v>230</v>
      </c>
      <c r="B43" s="218" t="s">
        <v>231</v>
      </c>
      <c r="C43" s="219"/>
      <c r="D43" s="220" t="s">
        <v>190</v>
      </c>
      <c r="E43" s="221"/>
      <c r="F43" s="222" t="s">
        <v>208</v>
      </c>
      <c r="G43" s="223">
        <v>0.15</v>
      </c>
      <c r="H43" s="224"/>
      <c r="I43" s="225"/>
      <c r="J43" s="225"/>
      <c r="K43" s="225"/>
      <c r="L43" s="225"/>
      <c r="M43" s="225"/>
      <c r="N43" s="225"/>
      <c r="O43" s="226">
        <f>(E43*G43)*1%</f>
        <v>0</v>
      </c>
      <c r="P43" s="225"/>
      <c r="Q43" s="225"/>
      <c r="R43" s="225"/>
      <c r="S43" s="224"/>
      <c r="T43" s="227">
        <f>SUM(H43:S43)</f>
        <v>0</v>
      </c>
    </row>
    <row r="44" spans="1:20" ht="24.75" customHeight="1" x14ac:dyDescent="0.45">
      <c r="A44" s="248"/>
      <c r="B44" s="249" t="s">
        <v>232</v>
      </c>
      <c r="C44" s="250"/>
      <c r="D44" s="251" t="s">
        <v>190</v>
      </c>
      <c r="E44" s="252"/>
      <c r="F44" s="222" t="s">
        <v>208</v>
      </c>
      <c r="G44" s="223">
        <v>0.1</v>
      </c>
      <c r="H44" s="255"/>
      <c r="I44" s="254"/>
      <c r="J44" s="254"/>
      <c r="K44" s="254"/>
      <c r="L44" s="253">
        <f>(E44*G44)*1.33%</f>
        <v>0</v>
      </c>
      <c r="M44" s="254"/>
      <c r="N44" s="254"/>
      <c r="O44" s="254"/>
      <c r="P44" s="253">
        <f>(E44*G44)*1.33%</f>
        <v>0</v>
      </c>
      <c r="Q44" s="254"/>
      <c r="R44" s="254"/>
      <c r="S44" s="255"/>
      <c r="T44" s="227">
        <f>SUM(H44:S44)</f>
        <v>0</v>
      </c>
    </row>
    <row r="45" spans="1:20" ht="24.75" customHeight="1" x14ac:dyDescent="0.45">
      <c r="A45" s="248"/>
      <c r="B45" s="249" t="s">
        <v>233</v>
      </c>
      <c r="C45" s="250"/>
      <c r="D45" s="251" t="s">
        <v>190</v>
      </c>
      <c r="E45" s="252"/>
      <c r="F45" s="222" t="s">
        <v>208</v>
      </c>
      <c r="G45" s="223">
        <v>0.1</v>
      </c>
      <c r="H45" s="272">
        <f>(E45*G45)*2%</f>
        <v>0</v>
      </c>
      <c r="I45" s="254"/>
      <c r="J45" s="254"/>
      <c r="K45" s="254"/>
      <c r="L45" s="254"/>
      <c r="M45" s="254"/>
      <c r="N45" s="253">
        <f>(E45*G45)*10%</f>
        <v>0</v>
      </c>
      <c r="O45" s="254"/>
      <c r="P45" s="253">
        <f>(E45*G45)*1%</f>
        <v>0</v>
      </c>
      <c r="Q45" s="254"/>
      <c r="R45" s="254"/>
      <c r="S45" s="255"/>
      <c r="T45" s="227">
        <f>SUM(H45:S45)</f>
        <v>0</v>
      </c>
    </row>
    <row r="46" spans="1:20" ht="24.75" customHeight="1" x14ac:dyDescent="0.45">
      <c r="A46" s="248"/>
      <c r="B46" s="249" t="s">
        <v>234</v>
      </c>
      <c r="C46" s="250"/>
      <c r="D46" s="280" t="s">
        <v>181</v>
      </c>
      <c r="E46" s="281"/>
      <c r="F46" s="282"/>
      <c r="G46" s="283"/>
      <c r="H46" s="284"/>
      <c r="I46" s="285"/>
      <c r="J46" s="285"/>
      <c r="K46" s="285"/>
      <c r="L46" s="285"/>
      <c r="M46" s="285"/>
      <c r="N46" s="285"/>
      <c r="O46" s="285"/>
      <c r="P46" s="285"/>
      <c r="Q46" s="285"/>
      <c r="R46" s="285"/>
      <c r="S46" s="286"/>
      <c r="T46" s="227">
        <v>0</v>
      </c>
    </row>
    <row r="47" spans="1:20" ht="24.75" customHeight="1" thickBot="1" x14ac:dyDescent="0.5">
      <c r="A47" s="263"/>
      <c r="B47" s="208" t="s">
        <v>205</v>
      </c>
      <c r="C47" s="209"/>
      <c r="D47" s="210" t="s">
        <v>181</v>
      </c>
      <c r="E47" s="211"/>
      <c r="F47" s="212"/>
      <c r="G47" s="213"/>
      <c r="H47" s="214"/>
      <c r="I47" s="215"/>
      <c r="J47" s="215"/>
      <c r="K47" s="215"/>
      <c r="L47" s="215"/>
      <c r="M47" s="215"/>
      <c r="N47" s="215"/>
      <c r="O47" s="215"/>
      <c r="P47" s="215"/>
      <c r="Q47" s="215"/>
      <c r="R47" s="215"/>
      <c r="S47" s="214"/>
      <c r="T47" s="216">
        <v>0</v>
      </c>
    </row>
    <row r="48" spans="1:20" ht="24.75" customHeight="1" x14ac:dyDescent="0.45">
      <c r="A48" s="217" t="s">
        <v>235</v>
      </c>
      <c r="B48" s="218" t="s">
        <v>236</v>
      </c>
      <c r="C48" s="219"/>
      <c r="D48" s="220" t="s">
        <v>190</v>
      </c>
      <c r="E48" s="221"/>
      <c r="F48" s="222" t="s">
        <v>208</v>
      </c>
      <c r="G48" s="223">
        <v>0.15</v>
      </c>
      <c r="H48" s="224"/>
      <c r="I48" s="225"/>
      <c r="J48" s="225"/>
      <c r="K48" s="225"/>
      <c r="L48" s="225"/>
      <c r="M48" s="225"/>
      <c r="N48" s="226">
        <f>(E48*G48)*0.67%</f>
        <v>0</v>
      </c>
      <c r="O48" s="225"/>
      <c r="P48" s="226">
        <f>(E48*G48)*1%</f>
        <v>0</v>
      </c>
      <c r="Q48" s="225"/>
      <c r="R48" s="225"/>
      <c r="S48" s="224"/>
      <c r="T48" s="227">
        <f>SUM(H48:S48)</f>
        <v>0</v>
      </c>
    </row>
    <row r="49" spans="1:20" ht="24.75" customHeight="1" x14ac:dyDescent="0.45">
      <c r="A49" s="248"/>
      <c r="B49" s="249" t="s">
        <v>519</v>
      </c>
      <c r="C49" s="250"/>
      <c r="D49" s="251" t="s">
        <v>190</v>
      </c>
      <c r="E49" s="252"/>
      <c r="F49" s="222" t="s">
        <v>208</v>
      </c>
      <c r="G49" s="223">
        <v>0.15</v>
      </c>
      <c r="H49" s="255"/>
      <c r="I49" s="254"/>
      <c r="J49" s="254"/>
      <c r="K49" s="254"/>
      <c r="L49" s="254"/>
      <c r="M49" s="254"/>
      <c r="N49" s="226">
        <f>(E49*G49)*0.67%</f>
        <v>0</v>
      </c>
      <c r="O49" s="254"/>
      <c r="P49" s="226">
        <f>(E49*G49)*1%</f>
        <v>0</v>
      </c>
      <c r="Q49" s="254"/>
      <c r="R49" s="254"/>
      <c r="S49" s="255"/>
      <c r="T49" s="227">
        <f>SUM(H49:S49)</f>
        <v>0</v>
      </c>
    </row>
    <row r="50" spans="1:20" ht="24.75" customHeight="1" x14ac:dyDescent="0.45">
      <c r="A50" s="248"/>
      <c r="B50" s="249" t="s">
        <v>237</v>
      </c>
      <c r="C50" s="250"/>
      <c r="D50" s="251" t="s">
        <v>190</v>
      </c>
      <c r="E50" s="252"/>
      <c r="F50" s="222" t="s">
        <v>186</v>
      </c>
      <c r="G50" s="223">
        <v>0.15</v>
      </c>
      <c r="H50" s="255"/>
      <c r="I50" s="254"/>
      <c r="J50" s="254"/>
      <c r="K50" s="254"/>
      <c r="L50" s="254"/>
      <c r="M50" s="254"/>
      <c r="N50" s="253">
        <f>(E50*G50)*0.67%</f>
        <v>0</v>
      </c>
      <c r="O50" s="254"/>
      <c r="P50" s="254"/>
      <c r="Q50" s="253">
        <f>(E50*G50)*1%</f>
        <v>0</v>
      </c>
      <c r="R50" s="254"/>
      <c r="S50" s="262"/>
      <c r="T50" s="227">
        <f>SUM(H50:S50)</f>
        <v>0</v>
      </c>
    </row>
    <row r="51" spans="1:20" ht="24.75" customHeight="1" thickBot="1" x14ac:dyDescent="0.5">
      <c r="A51" s="263"/>
      <c r="B51" s="208" t="s">
        <v>205</v>
      </c>
      <c r="C51" s="209"/>
      <c r="D51" s="210" t="s">
        <v>181</v>
      </c>
      <c r="E51" s="211"/>
      <c r="F51" s="212"/>
      <c r="G51" s="213"/>
      <c r="H51" s="214"/>
      <c r="I51" s="215"/>
      <c r="J51" s="215"/>
      <c r="K51" s="215"/>
      <c r="L51" s="215"/>
      <c r="M51" s="215"/>
      <c r="N51" s="215"/>
      <c r="O51" s="215"/>
      <c r="P51" s="215"/>
      <c r="Q51" s="215"/>
      <c r="R51" s="215"/>
      <c r="S51" s="214"/>
      <c r="T51" s="216">
        <v>0</v>
      </c>
    </row>
    <row r="52" spans="1:20" ht="24.75" customHeight="1" x14ac:dyDescent="0.45">
      <c r="A52" s="217" t="s">
        <v>238</v>
      </c>
      <c r="B52" s="218" t="s">
        <v>521</v>
      </c>
      <c r="C52" s="219"/>
      <c r="D52" s="220" t="s">
        <v>190</v>
      </c>
      <c r="E52" s="221"/>
      <c r="F52" s="222" t="s">
        <v>208</v>
      </c>
      <c r="G52" s="223">
        <v>0.15</v>
      </c>
      <c r="H52" s="224"/>
      <c r="I52" s="225"/>
      <c r="J52" s="225"/>
      <c r="K52" s="225"/>
      <c r="L52" s="225"/>
      <c r="M52" s="225"/>
      <c r="N52" s="225"/>
      <c r="O52" s="226">
        <f>(E52*G52)*1%</f>
        <v>0</v>
      </c>
      <c r="P52" s="225"/>
      <c r="Q52" s="225"/>
      <c r="R52" s="225"/>
      <c r="S52" s="224"/>
      <c r="T52" s="227">
        <f>SUM(H52:S52)</f>
        <v>0</v>
      </c>
    </row>
    <row r="53" spans="1:20" ht="24.75" customHeight="1" x14ac:dyDescent="0.45">
      <c r="A53" s="248"/>
      <c r="B53" s="249" t="s">
        <v>520</v>
      </c>
      <c r="C53" s="250"/>
      <c r="D53" s="251" t="s">
        <v>190</v>
      </c>
      <c r="E53" s="252"/>
      <c r="F53" s="222" t="s">
        <v>208</v>
      </c>
      <c r="G53" s="223">
        <v>0.1</v>
      </c>
      <c r="H53" s="255"/>
      <c r="I53" s="254"/>
      <c r="J53" s="254"/>
      <c r="K53" s="254"/>
      <c r="L53" s="253">
        <f>(E53*G53)*1.33%</f>
        <v>0</v>
      </c>
      <c r="M53" s="254"/>
      <c r="N53" s="254"/>
      <c r="O53" s="254"/>
      <c r="P53" s="253">
        <f>(E53*G53)*1.33%</f>
        <v>0</v>
      </c>
      <c r="Q53" s="254"/>
      <c r="R53" s="254"/>
      <c r="S53" s="255"/>
      <c r="T53" s="227">
        <f>SUM(H53:S53)</f>
        <v>0</v>
      </c>
    </row>
    <row r="54" spans="1:20" ht="24.75" customHeight="1" x14ac:dyDescent="0.45">
      <c r="A54" s="248"/>
      <c r="B54" s="249" t="s">
        <v>239</v>
      </c>
      <c r="C54" s="250"/>
      <c r="D54" s="251" t="s">
        <v>190</v>
      </c>
      <c r="E54" s="252"/>
      <c r="F54" s="222" t="s">
        <v>208</v>
      </c>
      <c r="G54" s="223">
        <v>0.1</v>
      </c>
      <c r="H54" s="255"/>
      <c r="I54" s="254"/>
      <c r="J54" s="254"/>
      <c r="K54" s="253">
        <f>(E54*G54)*1%</f>
        <v>0</v>
      </c>
      <c r="L54" s="254"/>
      <c r="M54" s="254"/>
      <c r="N54" s="254"/>
      <c r="O54" s="287">
        <f>(E54*G54)*1.52%</f>
        <v>0</v>
      </c>
      <c r="P54" s="254"/>
      <c r="Q54" s="254"/>
      <c r="R54" s="254"/>
      <c r="S54" s="262"/>
      <c r="T54" s="227">
        <f>SUM(H54:S54)</f>
        <v>0</v>
      </c>
    </row>
    <row r="55" spans="1:20" ht="24.75" customHeight="1" thickBot="1" x14ac:dyDescent="0.5">
      <c r="A55" s="263"/>
      <c r="B55" s="208" t="s">
        <v>205</v>
      </c>
      <c r="C55" s="209"/>
      <c r="D55" s="210" t="s">
        <v>181</v>
      </c>
      <c r="E55" s="211"/>
      <c r="F55" s="212"/>
      <c r="G55" s="213"/>
      <c r="H55" s="214"/>
      <c r="I55" s="215"/>
      <c r="J55" s="215"/>
      <c r="K55" s="215"/>
      <c r="L55" s="215"/>
      <c r="M55" s="215"/>
      <c r="N55" s="215"/>
      <c r="O55" s="215"/>
      <c r="P55" s="215"/>
      <c r="Q55" s="215"/>
      <c r="R55" s="215"/>
      <c r="S55" s="288"/>
      <c r="T55" s="216">
        <v>0</v>
      </c>
    </row>
    <row r="56" spans="1:20" ht="24.75" customHeight="1" x14ac:dyDescent="0.45">
      <c r="A56" s="217" t="s">
        <v>240</v>
      </c>
      <c r="B56" s="218" t="s">
        <v>241</v>
      </c>
      <c r="C56" s="219"/>
      <c r="D56" s="220" t="s">
        <v>242</v>
      </c>
      <c r="E56" s="221"/>
      <c r="F56" s="222" t="s">
        <v>208</v>
      </c>
      <c r="G56" s="223">
        <v>0.1</v>
      </c>
      <c r="H56" s="274">
        <f>(E56*G56)*10%</f>
        <v>0</v>
      </c>
      <c r="I56" s="225"/>
      <c r="J56" s="225"/>
      <c r="K56" s="225"/>
      <c r="L56" s="225"/>
      <c r="M56" s="225"/>
      <c r="N56" s="226">
        <f>(E56*G56)*1%</f>
        <v>0</v>
      </c>
      <c r="O56" s="225"/>
      <c r="P56" s="225"/>
      <c r="Q56" s="225"/>
      <c r="R56" s="225"/>
      <c r="S56" s="224"/>
      <c r="T56" s="227">
        <f>SUM(H56:S56)</f>
        <v>0</v>
      </c>
    </row>
    <row r="57" spans="1:20" ht="24.75" customHeight="1" x14ac:dyDescent="0.45">
      <c r="A57" s="289"/>
      <c r="B57" s="290" t="s">
        <v>243</v>
      </c>
      <c r="C57" s="291"/>
      <c r="D57" s="292" t="s">
        <v>242</v>
      </c>
      <c r="E57" s="293"/>
      <c r="F57" s="294" t="s">
        <v>208</v>
      </c>
      <c r="G57" s="295">
        <v>0.1</v>
      </c>
      <c r="H57" s="296"/>
      <c r="I57" s="297"/>
      <c r="J57" s="297"/>
      <c r="K57" s="297"/>
      <c r="L57" s="297"/>
      <c r="M57" s="297"/>
      <c r="N57" s="298">
        <f>(E57*G57)*0.67%</f>
        <v>0</v>
      </c>
      <c r="O57" s="297"/>
      <c r="P57" s="297"/>
      <c r="Q57" s="297"/>
      <c r="R57" s="297"/>
      <c r="S57" s="296"/>
      <c r="T57" s="227">
        <f>SUM(H57:S57)</f>
        <v>0</v>
      </c>
    </row>
    <row r="58" spans="1:20" ht="24.75" customHeight="1" thickBot="1" x14ac:dyDescent="0.5">
      <c r="A58" s="228"/>
      <c r="B58" s="229" t="s">
        <v>205</v>
      </c>
      <c r="C58" s="230"/>
      <c r="D58" s="257" t="s">
        <v>181</v>
      </c>
      <c r="E58" s="258"/>
      <c r="F58" s="267"/>
      <c r="G58" s="268"/>
      <c r="H58" s="259"/>
      <c r="I58" s="260"/>
      <c r="J58" s="260"/>
      <c r="K58" s="260"/>
      <c r="L58" s="260"/>
      <c r="M58" s="260"/>
      <c r="N58" s="260"/>
      <c r="O58" s="260"/>
      <c r="P58" s="260"/>
      <c r="Q58" s="260"/>
      <c r="R58" s="260"/>
      <c r="S58" s="299"/>
      <c r="T58" s="216">
        <v>0</v>
      </c>
    </row>
    <row r="59" spans="1:20" ht="24.75" customHeight="1" x14ac:dyDescent="0.45">
      <c r="A59" s="300" t="s">
        <v>244</v>
      </c>
      <c r="B59" s="301"/>
      <c r="C59" s="219"/>
      <c r="D59" s="302" t="s">
        <v>181</v>
      </c>
      <c r="E59" s="303"/>
      <c r="F59" s="282"/>
      <c r="G59" s="283"/>
      <c r="H59" s="304"/>
      <c r="I59" s="305"/>
      <c r="J59" s="305"/>
      <c r="K59" s="305"/>
      <c r="L59" s="305"/>
      <c r="M59" s="305"/>
      <c r="N59" s="305"/>
      <c r="O59" s="305"/>
      <c r="P59" s="305"/>
      <c r="Q59" s="305"/>
      <c r="R59" s="305"/>
      <c r="S59" s="304"/>
      <c r="T59" s="227">
        <v>0</v>
      </c>
    </row>
    <row r="60" spans="1:20" ht="24.75" customHeight="1" x14ac:dyDescent="0.45">
      <c r="A60" s="271" t="s">
        <v>245</v>
      </c>
      <c r="B60" s="264"/>
      <c r="C60" s="250"/>
      <c r="D60" s="302" t="s">
        <v>181</v>
      </c>
      <c r="E60" s="281"/>
      <c r="F60" s="282"/>
      <c r="G60" s="283"/>
      <c r="H60" s="284"/>
      <c r="I60" s="285"/>
      <c r="J60" s="285"/>
      <c r="K60" s="285"/>
      <c r="L60" s="285"/>
      <c r="M60" s="285"/>
      <c r="N60" s="285"/>
      <c r="O60" s="285"/>
      <c r="P60" s="285"/>
      <c r="Q60" s="285"/>
      <c r="R60" s="285"/>
      <c r="S60" s="284"/>
      <c r="T60" s="227">
        <v>0</v>
      </c>
    </row>
    <row r="61" spans="1:20" ht="24.75" customHeight="1" x14ac:dyDescent="0.45">
      <c r="A61" s="271" t="s">
        <v>246</v>
      </c>
      <c r="B61" s="264"/>
      <c r="C61" s="250"/>
      <c r="D61" s="302" t="s">
        <v>181</v>
      </c>
      <c r="E61" s="281"/>
      <c r="F61" s="282"/>
      <c r="G61" s="283"/>
      <c r="H61" s="284"/>
      <c r="I61" s="285"/>
      <c r="J61" s="285"/>
      <c r="K61" s="285"/>
      <c r="L61" s="285"/>
      <c r="M61" s="285"/>
      <c r="N61" s="285"/>
      <c r="O61" s="285"/>
      <c r="P61" s="285"/>
      <c r="Q61" s="285"/>
      <c r="R61" s="285"/>
      <c r="S61" s="284"/>
      <c r="T61" s="227">
        <v>0</v>
      </c>
    </row>
    <row r="62" spans="1:20" ht="24.75" customHeight="1" x14ac:dyDescent="0.45">
      <c r="A62" s="271" t="s">
        <v>247</v>
      </c>
      <c r="B62" s="264"/>
      <c r="C62" s="250"/>
      <c r="D62" s="302" t="s">
        <v>181</v>
      </c>
      <c r="E62" s="281"/>
      <c r="F62" s="282"/>
      <c r="G62" s="283"/>
      <c r="H62" s="284"/>
      <c r="I62" s="285"/>
      <c r="J62" s="285"/>
      <c r="K62" s="285"/>
      <c r="L62" s="285"/>
      <c r="M62" s="285"/>
      <c r="N62" s="285"/>
      <c r="O62" s="285"/>
      <c r="P62" s="285"/>
      <c r="Q62" s="285"/>
      <c r="R62" s="285"/>
      <c r="S62" s="284"/>
      <c r="T62" s="227">
        <v>0</v>
      </c>
    </row>
    <row r="63" spans="1:20" ht="24.75" customHeight="1" thickBot="1" x14ac:dyDescent="0.5">
      <c r="A63" s="256" t="s">
        <v>248</v>
      </c>
      <c r="B63" s="306"/>
      <c r="C63" s="230"/>
      <c r="D63" s="210" t="s">
        <v>181</v>
      </c>
      <c r="E63" s="258"/>
      <c r="F63" s="267"/>
      <c r="G63" s="268"/>
      <c r="H63" s="260"/>
      <c r="I63" s="260"/>
      <c r="J63" s="260"/>
      <c r="K63" s="260"/>
      <c r="L63" s="260"/>
      <c r="M63" s="260"/>
      <c r="N63" s="260"/>
      <c r="O63" s="260"/>
      <c r="P63" s="260"/>
      <c r="Q63" s="260"/>
      <c r="R63" s="260"/>
      <c r="S63" s="259"/>
      <c r="T63" s="216">
        <v>0</v>
      </c>
    </row>
    <row r="64" spans="1:20" ht="24.75" customHeight="1" x14ac:dyDescent="0.45">
      <c r="A64" s="307" t="s">
        <v>249</v>
      </c>
      <c r="B64" s="198"/>
      <c r="C64" s="241"/>
      <c r="D64" s="308" t="s">
        <v>181</v>
      </c>
      <c r="E64" s="309"/>
      <c r="F64" s="310"/>
      <c r="G64" s="311"/>
      <c r="H64" s="312"/>
      <c r="I64" s="312"/>
      <c r="J64" s="312"/>
      <c r="K64" s="312"/>
      <c r="L64" s="312"/>
      <c r="M64" s="312"/>
      <c r="N64" s="312"/>
      <c r="O64" s="312"/>
      <c r="P64" s="312"/>
      <c r="Q64" s="312"/>
      <c r="R64" s="312"/>
      <c r="S64" s="313"/>
      <c r="T64" s="196">
        <v>0</v>
      </c>
    </row>
    <row r="65" spans="1:20" ht="24.75" customHeight="1" x14ac:dyDescent="0.45">
      <c r="A65" s="314" t="s">
        <v>250</v>
      </c>
      <c r="B65" s="264"/>
      <c r="C65" s="250"/>
      <c r="D65" s="280" t="s">
        <v>181</v>
      </c>
      <c r="E65" s="281"/>
      <c r="F65" s="315"/>
      <c r="G65" s="316"/>
      <c r="H65" s="285"/>
      <c r="I65" s="285"/>
      <c r="J65" s="285"/>
      <c r="K65" s="285"/>
      <c r="L65" s="285"/>
      <c r="M65" s="285"/>
      <c r="N65" s="285"/>
      <c r="O65" s="285"/>
      <c r="P65" s="285"/>
      <c r="Q65" s="285"/>
      <c r="R65" s="285"/>
      <c r="S65" s="286"/>
      <c r="T65" s="227">
        <v>0</v>
      </c>
    </row>
    <row r="66" spans="1:20" ht="24.75" customHeight="1" x14ac:dyDescent="0.45">
      <c r="A66" s="314" t="s">
        <v>251</v>
      </c>
      <c r="B66" s="264"/>
      <c r="C66" s="250"/>
      <c r="D66" s="280" t="s">
        <v>181</v>
      </c>
      <c r="E66" s="281"/>
      <c r="F66" s="315"/>
      <c r="G66" s="316"/>
      <c r="H66" s="285"/>
      <c r="I66" s="285"/>
      <c r="J66" s="285"/>
      <c r="K66" s="285"/>
      <c r="L66" s="285"/>
      <c r="M66" s="285"/>
      <c r="N66" s="285"/>
      <c r="O66" s="285"/>
      <c r="P66" s="285"/>
      <c r="Q66" s="285"/>
      <c r="R66" s="285"/>
      <c r="S66" s="286"/>
      <c r="T66" s="227">
        <v>0</v>
      </c>
    </row>
    <row r="67" spans="1:20" ht="24.75" customHeight="1" x14ac:dyDescent="0.45">
      <c r="A67" s="314" t="s">
        <v>252</v>
      </c>
      <c r="B67" s="264"/>
      <c r="C67" s="250"/>
      <c r="D67" s="280" t="s">
        <v>181</v>
      </c>
      <c r="E67" s="281"/>
      <c r="F67" s="315"/>
      <c r="G67" s="316"/>
      <c r="H67" s="285"/>
      <c r="I67" s="285"/>
      <c r="J67" s="285"/>
      <c r="K67" s="285"/>
      <c r="L67" s="285"/>
      <c r="M67" s="285"/>
      <c r="N67" s="285"/>
      <c r="O67" s="285"/>
      <c r="P67" s="285"/>
      <c r="Q67" s="285"/>
      <c r="R67" s="285"/>
      <c r="S67" s="286"/>
      <c r="T67" s="227">
        <v>0</v>
      </c>
    </row>
    <row r="68" spans="1:20" ht="24.75" customHeight="1" thickBot="1" x14ac:dyDescent="0.5">
      <c r="A68" s="317" t="s">
        <v>253</v>
      </c>
      <c r="B68" s="306"/>
      <c r="C68" s="230"/>
      <c r="D68" s="257" t="s">
        <v>181</v>
      </c>
      <c r="E68" s="258"/>
      <c r="F68" s="318"/>
      <c r="G68" s="268"/>
      <c r="H68" s="260"/>
      <c r="I68" s="260"/>
      <c r="J68" s="260"/>
      <c r="K68" s="260"/>
      <c r="L68" s="260"/>
      <c r="M68" s="260"/>
      <c r="N68" s="260"/>
      <c r="O68" s="260"/>
      <c r="P68" s="260"/>
      <c r="Q68" s="260"/>
      <c r="R68" s="260"/>
      <c r="S68" s="299"/>
      <c r="T68" s="216">
        <v>0</v>
      </c>
    </row>
    <row r="69" spans="1:20" ht="24.75" customHeight="1" x14ac:dyDescent="0.45">
      <c r="A69" s="307" t="s">
        <v>254</v>
      </c>
      <c r="B69" s="198"/>
      <c r="C69" s="241"/>
      <c r="D69" s="308" t="s">
        <v>181</v>
      </c>
      <c r="E69" s="309"/>
      <c r="F69" s="310"/>
      <c r="G69" s="311"/>
      <c r="H69" s="312"/>
      <c r="I69" s="312"/>
      <c r="J69" s="312"/>
      <c r="K69" s="312"/>
      <c r="L69" s="312"/>
      <c r="M69" s="312"/>
      <c r="N69" s="312"/>
      <c r="O69" s="312"/>
      <c r="P69" s="312"/>
      <c r="Q69" s="312"/>
      <c r="R69" s="312"/>
      <c r="S69" s="313"/>
      <c r="T69" s="196">
        <v>0</v>
      </c>
    </row>
    <row r="70" spans="1:20" ht="24.75" customHeight="1" x14ac:dyDescent="0.45">
      <c r="A70" s="314" t="s">
        <v>255</v>
      </c>
      <c r="B70" s="264"/>
      <c r="C70" s="250"/>
      <c r="D70" s="280" t="s">
        <v>181</v>
      </c>
      <c r="E70" s="281"/>
      <c r="F70" s="315"/>
      <c r="G70" s="316"/>
      <c r="H70" s="285"/>
      <c r="I70" s="285"/>
      <c r="J70" s="285"/>
      <c r="K70" s="285"/>
      <c r="L70" s="285"/>
      <c r="M70" s="285"/>
      <c r="N70" s="285"/>
      <c r="O70" s="285"/>
      <c r="P70" s="285"/>
      <c r="Q70" s="285"/>
      <c r="R70" s="285"/>
      <c r="S70" s="286"/>
      <c r="T70" s="227">
        <v>0</v>
      </c>
    </row>
    <row r="71" spans="1:20" ht="24.75" customHeight="1" thickBot="1" x14ac:dyDescent="0.5">
      <c r="A71" s="314" t="s">
        <v>256</v>
      </c>
      <c r="B71" s="264"/>
      <c r="C71" s="250"/>
      <c r="D71" s="280" t="s">
        <v>181</v>
      </c>
      <c r="E71" s="281"/>
      <c r="F71" s="315"/>
      <c r="G71" s="316"/>
      <c r="H71" s="260"/>
      <c r="I71" s="260"/>
      <c r="J71" s="260"/>
      <c r="K71" s="260"/>
      <c r="L71" s="260"/>
      <c r="M71" s="260"/>
      <c r="N71" s="260"/>
      <c r="O71" s="260"/>
      <c r="P71" s="260"/>
      <c r="Q71" s="260"/>
      <c r="R71" s="260"/>
      <c r="S71" s="299"/>
      <c r="T71" s="216">
        <v>0</v>
      </c>
    </row>
    <row r="72" spans="1:20" ht="24.75" customHeight="1" thickBot="1" x14ac:dyDescent="0.5">
      <c r="A72" s="319"/>
      <c r="B72" s="320"/>
      <c r="C72" s="321"/>
      <c r="D72" s="322"/>
      <c r="E72" s="632" t="s">
        <v>257</v>
      </c>
      <c r="F72" s="633"/>
      <c r="G72" s="634"/>
      <c r="H72" s="323">
        <f t="shared" ref="H72:S72" si="0">SUM(H5:H71)</f>
        <v>0</v>
      </c>
      <c r="I72" s="323">
        <f t="shared" si="0"/>
        <v>0</v>
      </c>
      <c r="J72" s="323">
        <f t="shared" si="0"/>
        <v>0</v>
      </c>
      <c r="K72" s="323">
        <f t="shared" si="0"/>
        <v>0</v>
      </c>
      <c r="L72" s="323">
        <f t="shared" si="0"/>
        <v>0</v>
      </c>
      <c r="M72" s="323">
        <f t="shared" si="0"/>
        <v>0</v>
      </c>
      <c r="N72" s="323">
        <f t="shared" si="0"/>
        <v>0</v>
      </c>
      <c r="O72" s="323">
        <f t="shared" si="0"/>
        <v>0</v>
      </c>
      <c r="P72" s="323">
        <f t="shared" si="0"/>
        <v>0</v>
      </c>
      <c r="Q72" s="323">
        <f t="shared" si="0"/>
        <v>0</v>
      </c>
      <c r="R72" s="323">
        <f t="shared" si="0"/>
        <v>0</v>
      </c>
      <c r="S72" s="323">
        <f t="shared" si="0"/>
        <v>0</v>
      </c>
      <c r="T72" s="324">
        <f>SUM(H72:S72)</f>
        <v>0</v>
      </c>
    </row>
    <row r="74" spans="1:20" x14ac:dyDescent="0.45">
      <c r="A74" s="325"/>
      <c r="T74" s="327"/>
    </row>
    <row r="77" spans="1:20" hidden="1" x14ac:dyDescent="0.45">
      <c r="B77" s="166" t="s">
        <v>322</v>
      </c>
      <c r="H77" s="328">
        <f>H7</f>
        <v>0</v>
      </c>
      <c r="I77" s="328">
        <f t="shared" ref="I77:S77" si="1">I7</f>
        <v>0</v>
      </c>
      <c r="J77" s="328">
        <f t="shared" si="1"/>
        <v>0</v>
      </c>
      <c r="K77" s="328">
        <f t="shared" si="1"/>
        <v>0</v>
      </c>
      <c r="L77" s="328">
        <f t="shared" si="1"/>
        <v>0</v>
      </c>
      <c r="M77" s="328">
        <f t="shared" si="1"/>
        <v>0</v>
      </c>
      <c r="N77" s="328">
        <f t="shared" si="1"/>
        <v>0</v>
      </c>
      <c r="O77" s="328">
        <f t="shared" si="1"/>
        <v>0</v>
      </c>
      <c r="P77" s="328">
        <f t="shared" si="1"/>
        <v>0</v>
      </c>
      <c r="Q77" s="328">
        <f t="shared" si="1"/>
        <v>0</v>
      </c>
      <c r="R77" s="328">
        <f t="shared" si="1"/>
        <v>0</v>
      </c>
      <c r="S77" s="328">
        <f t="shared" si="1"/>
        <v>0</v>
      </c>
      <c r="T77" s="328">
        <f>SUM(H77:S77)</f>
        <v>0</v>
      </c>
    </row>
    <row r="78" spans="1:20" hidden="1" x14ac:dyDescent="0.45">
      <c r="B78" s="166" t="s">
        <v>323</v>
      </c>
      <c r="H78" s="328">
        <f>H9+H11+H12+H13</f>
        <v>0</v>
      </c>
      <c r="I78" s="328">
        <f t="shared" ref="I78:R78" si="2">I9+I11+I12+I13</f>
        <v>0</v>
      </c>
      <c r="J78" s="328">
        <f t="shared" si="2"/>
        <v>0</v>
      </c>
      <c r="K78" s="328">
        <f t="shared" si="2"/>
        <v>0</v>
      </c>
      <c r="L78" s="328">
        <f t="shared" si="2"/>
        <v>0</v>
      </c>
      <c r="M78" s="328">
        <f t="shared" si="2"/>
        <v>0</v>
      </c>
      <c r="N78" s="328">
        <f t="shared" si="2"/>
        <v>0</v>
      </c>
      <c r="O78" s="328">
        <f t="shared" si="2"/>
        <v>0</v>
      </c>
      <c r="P78" s="328">
        <f t="shared" si="2"/>
        <v>0</v>
      </c>
      <c r="Q78" s="328">
        <f t="shared" si="2"/>
        <v>0</v>
      </c>
      <c r="R78" s="328">
        <f t="shared" si="2"/>
        <v>0</v>
      </c>
      <c r="S78" s="328">
        <f>S10</f>
        <v>0</v>
      </c>
      <c r="T78" s="328">
        <f t="shared" ref="T78:T79" si="3">SUM(H78:S78)</f>
        <v>0</v>
      </c>
    </row>
    <row r="79" spans="1:20" hidden="1" x14ac:dyDescent="0.45">
      <c r="B79" s="166" t="s">
        <v>324</v>
      </c>
      <c r="H79" s="329">
        <f>H72-H77-H78</f>
        <v>0</v>
      </c>
      <c r="I79" s="329">
        <f t="shared" ref="I79:S79" si="4">I72-I77-I78</f>
        <v>0</v>
      </c>
      <c r="J79" s="329">
        <f t="shared" si="4"/>
        <v>0</v>
      </c>
      <c r="K79" s="329">
        <f t="shared" si="4"/>
        <v>0</v>
      </c>
      <c r="L79" s="329">
        <f t="shared" si="4"/>
        <v>0</v>
      </c>
      <c r="M79" s="329">
        <f t="shared" si="4"/>
        <v>0</v>
      </c>
      <c r="N79" s="329">
        <f t="shared" si="4"/>
        <v>0</v>
      </c>
      <c r="O79" s="329">
        <f t="shared" si="4"/>
        <v>0</v>
      </c>
      <c r="P79" s="329">
        <f t="shared" si="4"/>
        <v>0</v>
      </c>
      <c r="Q79" s="329">
        <f t="shared" si="4"/>
        <v>0</v>
      </c>
      <c r="R79" s="329">
        <f t="shared" si="4"/>
        <v>0</v>
      </c>
      <c r="S79" s="329">
        <f t="shared" si="4"/>
        <v>0</v>
      </c>
      <c r="T79" s="328">
        <f t="shared" si="3"/>
        <v>0</v>
      </c>
    </row>
  </sheetData>
  <mergeCells count="16">
    <mergeCell ref="E72:G72"/>
    <mergeCell ref="P1:P2"/>
    <mergeCell ref="Q1:Q2"/>
    <mergeCell ref="R1:R2"/>
    <mergeCell ref="E1:E4"/>
    <mergeCell ref="G1:G2"/>
    <mergeCell ref="H1:H2"/>
    <mergeCell ref="I1:I2"/>
    <mergeCell ref="S1:S2"/>
    <mergeCell ref="T1:T2"/>
    <mergeCell ref="J1:J2"/>
    <mergeCell ref="K1:K2"/>
    <mergeCell ref="L1:L2"/>
    <mergeCell ref="M1:M2"/>
    <mergeCell ref="N1:N2"/>
    <mergeCell ref="O1:O2"/>
  </mergeCells>
  <conditionalFormatting sqref="B2">
    <cfRule type="cellIs" dxfId="19" priority="1" stopIfTrue="1" operator="equal">
      <formula>""</formula>
    </cfRule>
  </conditionalFormatting>
  <dataValidations count="2">
    <dataValidation type="date" allowBlank="1" showInputMessage="1" showErrorMessage="1" errorTitle="Date:" error="Please enter in dd/mm/yy format"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WLL983042 WVH983042 IU5:IU71 SQ5:SQ71 ACM5:ACM71 AMI5:AMI71 AWE5:AWE71 BGA5:BGA71 BPW5:BPW71 BZS5:BZS71 CJO5:CJO71 CTK5:CTK71 DDG5:DDG71 DNC5:DNC71 DWY5:DWY71 EGU5:EGU71 EQQ5:EQQ71 FAM5:FAM71 FKI5:FKI71 FUE5:FUE71 GEA5:GEA71 GNW5:GNW71 GXS5:GXS71 HHO5:HHO71 HRK5:HRK71 IBG5:IBG71 ILC5:ILC71 IUY5:IUY71 JEU5:JEU71 JOQ5:JOQ71 JYM5:JYM71 KII5:KII71 KSE5:KSE71 LCA5:LCA71 LLW5:LLW71 LVS5:LVS71 MFO5:MFO71 MPK5:MPK71 MZG5:MZG71 NJC5:NJC71 NSY5:NSY71 OCU5:OCU71 OMQ5:OMQ71 OWM5:OWM71 PGI5:PGI71 PQE5:PQE71 QAA5:QAA71 QJW5:QJW71 QTS5:QTS71 RDO5:RDO71 RNK5:RNK71 RXG5:RXG71 SHC5:SHC71 SQY5:SQY71 TAU5:TAU71 TKQ5:TKQ71 TUM5:TUM71 UEI5:UEI71 UOE5:UOE71 UYA5:UYA71 VHW5:VHW71 VRS5:VRS71 WBO5:WBO71 WLK5:WLK71 WVG5:WVG71 IU65541:IU65607 SQ65541:SQ65607 ACM65541:ACM65607 AMI65541:AMI65607 AWE65541:AWE65607 BGA65541:BGA65607 BPW65541:BPW65607 BZS65541:BZS65607 CJO65541:CJO65607 CTK65541:CTK65607 DDG65541:DDG65607 DNC65541:DNC65607 DWY65541:DWY65607 EGU65541:EGU65607 EQQ65541:EQQ65607 FAM65541:FAM65607 FKI65541:FKI65607 FUE65541:FUE65607 GEA65541:GEA65607 GNW65541:GNW65607 GXS65541:GXS65607 HHO65541:HHO65607 HRK65541:HRK65607 IBG65541:IBG65607 ILC65541:ILC65607 IUY65541:IUY65607 JEU65541:JEU65607 JOQ65541:JOQ65607 JYM65541:JYM65607 KII65541:KII65607 KSE65541:KSE65607 LCA65541:LCA65607 LLW65541:LLW65607 LVS65541:LVS65607 MFO65541:MFO65607 MPK65541:MPK65607 MZG65541:MZG65607 NJC65541:NJC65607 NSY65541:NSY65607 OCU65541:OCU65607 OMQ65541:OMQ65607 OWM65541:OWM65607 PGI65541:PGI65607 PQE65541:PQE65607 QAA65541:QAA65607 QJW65541:QJW65607 QTS65541:QTS65607 RDO65541:RDO65607 RNK65541:RNK65607 RXG65541:RXG65607 SHC65541:SHC65607 SQY65541:SQY65607 TAU65541:TAU65607 TKQ65541:TKQ65607 TUM65541:TUM65607 UEI65541:UEI65607 UOE65541:UOE65607 UYA65541:UYA65607 VHW65541:VHW65607 VRS65541:VRS65607 WBO65541:WBO65607 WLK65541:WLK65607 WVG65541:WVG65607 IU131077:IU131143 SQ131077:SQ131143 ACM131077:ACM131143 AMI131077:AMI131143 AWE131077:AWE131143 BGA131077:BGA131143 BPW131077:BPW131143 BZS131077:BZS131143 CJO131077:CJO131143 CTK131077:CTK131143 DDG131077:DDG131143 DNC131077:DNC131143 DWY131077:DWY131143 EGU131077:EGU131143 EQQ131077:EQQ131143 FAM131077:FAM131143 FKI131077:FKI131143 FUE131077:FUE131143 GEA131077:GEA131143 GNW131077:GNW131143 GXS131077:GXS131143 HHO131077:HHO131143 HRK131077:HRK131143 IBG131077:IBG131143 ILC131077:ILC131143 IUY131077:IUY131143 JEU131077:JEU131143 JOQ131077:JOQ131143 JYM131077:JYM131143 KII131077:KII131143 KSE131077:KSE131143 LCA131077:LCA131143 LLW131077:LLW131143 LVS131077:LVS131143 MFO131077:MFO131143 MPK131077:MPK131143 MZG131077:MZG131143 NJC131077:NJC131143 NSY131077:NSY131143 OCU131077:OCU131143 OMQ131077:OMQ131143 OWM131077:OWM131143 PGI131077:PGI131143 PQE131077:PQE131143 QAA131077:QAA131143 QJW131077:QJW131143 QTS131077:QTS131143 RDO131077:RDO131143 RNK131077:RNK131143 RXG131077:RXG131143 SHC131077:SHC131143 SQY131077:SQY131143 TAU131077:TAU131143 TKQ131077:TKQ131143 TUM131077:TUM131143 UEI131077:UEI131143 UOE131077:UOE131143 UYA131077:UYA131143 VHW131077:VHW131143 VRS131077:VRS131143 WBO131077:WBO131143 WLK131077:WLK131143 WVG131077:WVG131143 IU196613:IU196679 SQ196613:SQ196679 ACM196613:ACM196679 AMI196613:AMI196679 AWE196613:AWE196679 BGA196613:BGA196679 BPW196613:BPW196679 BZS196613:BZS196679 CJO196613:CJO196679 CTK196613:CTK196679 DDG196613:DDG196679 DNC196613:DNC196679 DWY196613:DWY196679 EGU196613:EGU196679 EQQ196613:EQQ196679 FAM196613:FAM196679 FKI196613:FKI196679 FUE196613:FUE196679 GEA196613:GEA196679 GNW196613:GNW196679 GXS196613:GXS196679 HHO196613:HHO196679 HRK196613:HRK196679 IBG196613:IBG196679 ILC196613:ILC196679 IUY196613:IUY196679 JEU196613:JEU196679 JOQ196613:JOQ196679 JYM196613:JYM196679 KII196613:KII196679 KSE196613:KSE196679 LCA196613:LCA196679 LLW196613:LLW196679 LVS196613:LVS196679 MFO196613:MFO196679 MPK196613:MPK196679 MZG196613:MZG196679 NJC196613:NJC196679 NSY196613:NSY196679 OCU196613:OCU196679 OMQ196613:OMQ196679 OWM196613:OWM196679 PGI196613:PGI196679 PQE196613:PQE196679 QAA196613:QAA196679 QJW196613:QJW196679 QTS196613:QTS196679 RDO196613:RDO196679 RNK196613:RNK196679 RXG196613:RXG196679 SHC196613:SHC196679 SQY196613:SQY196679 TAU196613:TAU196679 TKQ196613:TKQ196679 TUM196613:TUM196679 UEI196613:UEI196679 UOE196613:UOE196679 UYA196613:UYA196679 VHW196613:VHW196679 VRS196613:VRS196679 WBO196613:WBO196679 WLK196613:WLK196679 WVG196613:WVG196679 IU262149:IU262215 SQ262149:SQ262215 ACM262149:ACM262215 AMI262149:AMI262215 AWE262149:AWE262215 BGA262149:BGA262215 BPW262149:BPW262215 BZS262149:BZS262215 CJO262149:CJO262215 CTK262149:CTK262215 DDG262149:DDG262215 DNC262149:DNC262215 DWY262149:DWY262215 EGU262149:EGU262215 EQQ262149:EQQ262215 FAM262149:FAM262215 FKI262149:FKI262215 FUE262149:FUE262215 GEA262149:GEA262215 GNW262149:GNW262215 GXS262149:GXS262215 HHO262149:HHO262215 HRK262149:HRK262215 IBG262149:IBG262215 ILC262149:ILC262215 IUY262149:IUY262215 JEU262149:JEU262215 JOQ262149:JOQ262215 JYM262149:JYM262215 KII262149:KII262215 KSE262149:KSE262215 LCA262149:LCA262215 LLW262149:LLW262215 LVS262149:LVS262215 MFO262149:MFO262215 MPK262149:MPK262215 MZG262149:MZG262215 NJC262149:NJC262215 NSY262149:NSY262215 OCU262149:OCU262215 OMQ262149:OMQ262215 OWM262149:OWM262215 PGI262149:PGI262215 PQE262149:PQE262215 QAA262149:QAA262215 QJW262149:QJW262215 QTS262149:QTS262215 RDO262149:RDO262215 RNK262149:RNK262215 RXG262149:RXG262215 SHC262149:SHC262215 SQY262149:SQY262215 TAU262149:TAU262215 TKQ262149:TKQ262215 TUM262149:TUM262215 UEI262149:UEI262215 UOE262149:UOE262215 UYA262149:UYA262215 VHW262149:VHW262215 VRS262149:VRS262215 WBO262149:WBO262215 WLK262149:WLK262215 WVG262149:WVG262215 IU327685:IU327751 SQ327685:SQ327751 ACM327685:ACM327751 AMI327685:AMI327751 AWE327685:AWE327751 BGA327685:BGA327751 BPW327685:BPW327751 BZS327685:BZS327751 CJO327685:CJO327751 CTK327685:CTK327751 DDG327685:DDG327751 DNC327685:DNC327751 DWY327685:DWY327751 EGU327685:EGU327751 EQQ327685:EQQ327751 FAM327685:FAM327751 FKI327685:FKI327751 FUE327685:FUE327751 GEA327685:GEA327751 GNW327685:GNW327751 GXS327685:GXS327751 HHO327685:HHO327751 HRK327685:HRK327751 IBG327685:IBG327751 ILC327685:ILC327751 IUY327685:IUY327751 JEU327685:JEU327751 JOQ327685:JOQ327751 JYM327685:JYM327751 KII327685:KII327751 KSE327685:KSE327751 LCA327685:LCA327751 LLW327685:LLW327751 LVS327685:LVS327751 MFO327685:MFO327751 MPK327685:MPK327751 MZG327685:MZG327751 NJC327685:NJC327751 NSY327685:NSY327751 OCU327685:OCU327751 OMQ327685:OMQ327751 OWM327685:OWM327751 PGI327685:PGI327751 PQE327685:PQE327751 QAA327685:QAA327751 QJW327685:QJW327751 QTS327685:QTS327751 RDO327685:RDO327751 RNK327685:RNK327751 RXG327685:RXG327751 SHC327685:SHC327751 SQY327685:SQY327751 TAU327685:TAU327751 TKQ327685:TKQ327751 TUM327685:TUM327751 UEI327685:UEI327751 UOE327685:UOE327751 UYA327685:UYA327751 VHW327685:VHW327751 VRS327685:VRS327751 WBO327685:WBO327751 WLK327685:WLK327751 WVG327685:WVG327751 IU393221:IU393287 SQ393221:SQ393287 ACM393221:ACM393287 AMI393221:AMI393287 AWE393221:AWE393287 BGA393221:BGA393287 BPW393221:BPW393287 BZS393221:BZS393287 CJO393221:CJO393287 CTK393221:CTK393287 DDG393221:DDG393287 DNC393221:DNC393287 DWY393221:DWY393287 EGU393221:EGU393287 EQQ393221:EQQ393287 FAM393221:FAM393287 FKI393221:FKI393287 FUE393221:FUE393287 GEA393221:GEA393287 GNW393221:GNW393287 GXS393221:GXS393287 HHO393221:HHO393287 HRK393221:HRK393287 IBG393221:IBG393287 ILC393221:ILC393287 IUY393221:IUY393287 JEU393221:JEU393287 JOQ393221:JOQ393287 JYM393221:JYM393287 KII393221:KII393287 KSE393221:KSE393287 LCA393221:LCA393287 LLW393221:LLW393287 LVS393221:LVS393287 MFO393221:MFO393287 MPK393221:MPK393287 MZG393221:MZG393287 NJC393221:NJC393287 NSY393221:NSY393287 OCU393221:OCU393287 OMQ393221:OMQ393287 OWM393221:OWM393287 PGI393221:PGI393287 PQE393221:PQE393287 QAA393221:QAA393287 QJW393221:QJW393287 QTS393221:QTS393287 RDO393221:RDO393287 RNK393221:RNK393287 RXG393221:RXG393287 SHC393221:SHC393287 SQY393221:SQY393287 TAU393221:TAU393287 TKQ393221:TKQ393287 TUM393221:TUM393287 UEI393221:UEI393287 UOE393221:UOE393287 UYA393221:UYA393287 VHW393221:VHW393287 VRS393221:VRS393287 WBO393221:WBO393287 WLK393221:WLK393287 WVG393221:WVG393287 IU458757:IU458823 SQ458757:SQ458823 ACM458757:ACM458823 AMI458757:AMI458823 AWE458757:AWE458823 BGA458757:BGA458823 BPW458757:BPW458823 BZS458757:BZS458823 CJO458757:CJO458823 CTK458757:CTK458823 DDG458757:DDG458823 DNC458757:DNC458823 DWY458757:DWY458823 EGU458757:EGU458823 EQQ458757:EQQ458823 FAM458757:FAM458823 FKI458757:FKI458823 FUE458757:FUE458823 GEA458757:GEA458823 GNW458757:GNW458823 GXS458757:GXS458823 HHO458757:HHO458823 HRK458757:HRK458823 IBG458757:IBG458823 ILC458757:ILC458823 IUY458757:IUY458823 JEU458757:JEU458823 JOQ458757:JOQ458823 JYM458757:JYM458823 KII458757:KII458823 KSE458757:KSE458823 LCA458757:LCA458823 LLW458757:LLW458823 LVS458757:LVS458823 MFO458757:MFO458823 MPK458757:MPK458823 MZG458757:MZG458823 NJC458757:NJC458823 NSY458757:NSY458823 OCU458757:OCU458823 OMQ458757:OMQ458823 OWM458757:OWM458823 PGI458757:PGI458823 PQE458757:PQE458823 QAA458757:QAA458823 QJW458757:QJW458823 QTS458757:QTS458823 RDO458757:RDO458823 RNK458757:RNK458823 RXG458757:RXG458823 SHC458757:SHC458823 SQY458757:SQY458823 TAU458757:TAU458823 TKQ458757:TKQ458823 TUM458757:TUM458823 UEI458757:UEI458823 UOE458757:UOE458823 UYA458757:UYA458823 VHW458757:VHW458823 VRS458757:VRS458823 WBO458757:WBO458823 WLK458757:WLK458823 WVG458757:WVG458823 IU524293:IU524359 SQ524293:SQ524359 ACM524293:ACM524359 AMI524293:AMI524359 AWE524293:AWE524359 BGA524293:BGA524359 BPW524293:BPW524359 BZS524293:BZS524359 CJO524293:CJO524359 CTK524293:CTK524359 DDG524293:DDG524359 DNC524293:DNC524359 DWY524293:DWY524359 EGU524293:EGU524359 EQQ524293:EQQ524359 FAM524293:FAM524359 FKI524293:FKI524359 FUE524293:FUE524359 GEA524293:GEA524359 GNW524293:GNW524359 GXS524293:GXS524359 HHO524293:HHO524359 HRK524293:HRK524359 IBG524293:IBG524359 ILC524293:ILC524359 IUY524293:IUY524359 JEU524293:JEU524359 JOQ524293:JOQ524359 JYM524293:JYM524359 KII524293:KII524359 KSE524293:KSE524359 LCA524293:LCA524359 LLW524293:LLW524359 LVS524293:LVS524359 MFO524293:MFO524359 MPK524293:MPK524359 MZG524293:MZG524359 NJC524293:NJC524359 NSY524293:NSY524359 OCU524293:OCU524359 OMQ524293:OMQ524359 OWM524293:OWM524359 PGI524293:PGI524359 PQE524293:PQE524359 QAA524293:QAA524359 QJW524293:QJW524359 QTS524293:QTS524359 RDO524293:RDO524359 RNK524293:RNK524359 RXG524293:RXG524359 SHC524293:SHC524359 SQY524293:SQY524359 TAU524293:TAU524359 TKQ524293:TKQ524359 TUM524293:TUM524359 UEI524293:UEI524359 UOE524293:UOE524359 UYA524293:UYA524359 VHW524293:VHW524359 VRS524293:VRS524359 WBO524293:WBO524359 WLK524293:WLK524359 WVG524293:WVG524359 IU589829:IU589895 SQ589829:SQ589895 ACM589829:ACM589895 AMI589829:AMI589895 AWE589829:AWE589895 BGA589829:BGA589895 BPW589829:BPW589895 BZS589829:BZS589895 CJO589829:CJO589895 CTK589829:CTK589895 DDG589829:DDG589895 DNC589829:DNC589895 DWY589829:DWY589895 EGU589829:EGU589895 EQQ589829:EQQ589895 FAM589829:FAM589895 FKI589829:FKI589895 FUE589829:FUE589895 GEA589829:GEA589895 GNW589829:GNW589895 GXS589829:GXS589895 HHO589829:HHO589895 HRK589829:HRK589895 IBG589829:IBG589895 ILC589829:ILC589895 IUY589829:IUY589895 JEU589829:JEU589895 JOQ589829:JOQ589895 JYM589829:JYM589895 KII589829:KII589895 KSE589829:KSE589895 LCA589829:LCA589895 LLW589829:LLW589895 LVS589829:LVS589895 MFO589829:MFO589895 MPK589829:MPK589895 MZG589829:MZG589895 NJC589829:NJC589895 NSY589829:NSY589895 OCU589829:OCU589895 OMQ589829:OMQ589895 OWM589829:OWM589895 PGI589829:PGI589895 PQE589829:PQE589895 QAA589829:QAA589895 QJW589829:QJW589895 QTS589829:QTS589895 RDO589829:RDO589895 RNK589829:RNK589895 RXG589829:RXG589895 SHC589829:SHC589895 SQY589829:SQY589895 TAU589829:TAU589895 TKQ589829:TKQ589895 TUM589829:TUM589895 UEI589829:UEI589895 UOE589829:UOE589895 UYA589829:UYA589895 VHW589829:VHW589895 VRS589829:VRS589895 WBO589829:WBO589895 WLK589829:WLK589895 WVG589829:WVG589895 IU655365:IU655431 SQ655365:SQ655431 ACM655365:ACM655431 AMI655365:AMI655431 AWE655365:AWE655431 BGA655365:BGA655431 BPW655365:BPW655431 BZS655365:BZS655431 CJO655365:CJO655431 CTK655365:CTK655431 DDG655365:DDG655431 DNC655365:DNC655431 DWY655365:DWY655431 EGU655365:EGU655431 EQQ655365:EQQ655431 FAM655365:FAM655431 FKI655365:FKI655431 FUE655365:FUE655431 GEA655365:GEA655431 GNW655365:GNW655431 GXS655365:GXS655431 HHO655365:HHO655431 HRK655365:HRK655431 IBG655365:IBG655431 ILC655365:ILC655431 IUY655365:IUY655431 JEU655365:JEU655431 JOQ655365:JOQ655431 JYM655365:JYM655431 KII655365:KII655431 KSE655365:KSE655431 LCA655365:LCA655431 LLW655365:LLW655431 LVS655365:LVS655431 MFO655365:MFO655431 MPK655365:MPK655431 MZG655365:MZG655431 NJC655365:NJC655431 NSY655365:NSY655431 OCU655365:OCU655431 OMQ655365:OMQ655431 OWM655365:OWM655431 PGI655365:PGI655431 PQE655365:PQE655431 QAA655365:QAA655431 QJW655365:QJW655431 QTS655365:QTS655431 RDO655365:RDO655431 RNK655365:RNK655431 RXG655365:RXG655431 SHC655365:SHC655431 SQY655365:SQY655431 TAU655365:TAU655431 TKQ655365:TKQ655431 TUM655365:TUM655431 UEI655365:UEI655431 UOE655365:UOE655431 UYA655365:UYA655431 VHW655365:VHW655431 VRS655365:VRS655431 WBO655365:WBO655431 WLK655365:WLK655431 WVG655365:WVG655431 IU720901:IU720967 SQ720901:SQ720967 ACM720901:ACM720967 AMI720901:AMI720967 AWE720901:AWE720967 BGA720901:BGA720967 BPW720901:BPW720967 BZS720901:BZS720967 CJO720901:CJO720967 CTK720901:CTK720967 DDG720901:DDG720967 DNC720901:DNC720967 DWY720901:DWY720967 EGU720901:EGU720967 EQQ720901:EQQ720967 FAM720901:FAM720967 FKI720901:FKI720967 FUE720901:FUE720967 GEA720901:GEA720967 GNW720901:GNW720967 GXS720901:GXS720967 HHO720901:HHO720967 HRK720901:HRK720967 IBG720901:IBG720967 ILC720901:ILC720967 IUY720901:IUY720967 JEU720901:JEU720967 JOQ720901:JOQ720967 JYM720901:JYM720967 KII720901:KII720967 KSE720901:KSE720967 LCA720901:LCA720967 LLW720901:LLW720967 LVS720901:LVS720967 MFO720901:MFO720967 MPK720901:MPK720967 MZG720901:MZG720967 NJC720901:NJC720967 NSY720901:NSY720967 OCU720901:OCU720967 OMQ720901:OMQ720967 OWM720901:OWM720967 PGI720901:PGI720967 PQE720901:PQE720967 QAA720901:QAA720967 QJW720901:QJW720967 QTS720901:QTS720967 RDO720901:RDO720967 RNK720901:RNK720967 RXG720901:RXG720967 SHC720901:SHC720967 SQY720901:SQY720967 TAU720901:TAU720967 TKQ720901:TKQ720967 TUM720901:TUM720967 UEI720901:UEI720967 UOE720901:UOE720967 UYA720901:UYA720967 VHW720901:VHW720967 VRS720901:VRS720967 WBO720901:WBO720967 WLK720901:WLK720967 WVG720901:WVG720967 IU786437:IU786503 SQ786437:SQ786503 ACM786437:ACM786503 AMI786437:AMI786503 AWE786437:AWE786503 BGA786437:BGA786503 BPW786437:BPW786503 BZS786437:BZS786503 CJO786437:CJO786503 CTK786437:CTK786503 DDG786437:DDG786503 DNC786437:DNC786503 DWY786437:DWY786503 EGU786437:EGU786503 EQQ786437:EQQ786503 FAM786437:FAM786503 FKI786437:FKI786503 FUE786437:FUE786503 GEA786437:GEA786503 GNW786437:GNW786503 GXS786437:GXS786503 HHO786437:HHO786503 HRK786437:HRK786503 IBG786437:IBG786503 ILC786437:ILC786503 IUY786437:IUY786503 JEU786437:JEU786503 JOQ786437:JOQ786503 JYM786437:JYM786503 KII786437:KII786503 KSE786437:KSE786503 LCA786437:LCA786503 LLW786437:LLW786503 LVS786437:LVS786503 MFO786437:MFO786503 MPK786437:MPK786503 MZG786437:MZG786503 NJC786437:NJC786503 NSY786437:NSY786503 OCU786437:OCU786503 OMQ786437:OMQ786503 OWM786437:OWM786503 PGI786437:PGI786503 PQE786437:PQE786503 QAA786437:QAA786503 QJW786437:QJW786503 QTS786437:QTS786503 RDO786437:RDO786503 RNK786437:RNK786503 RXG786437:RXG786503 SHC786437:SHC786503 SQY786437:SQY786503 TAU786437:TAU786503 TKQ786437:TKQ786503 TUM786437:TUM786503 UEI786437:UEI786503 UOE786437:UOE786503 UYA786437:UYA786503 VHW786437:VHW786503 VRS786437:VRS786503 WBO786437:WBO786503 WLK786437:WLK786503 WVG786437:WVG786503 IU851973:IU852039 SQ851973:SQ852039 ACM851973:ACM852039 AMI851973:AMI852039 AWE851973:AWE852039 BGA851973:BGA852039 BPW851973:BPW852039 BZS851973:BZS852039 CJO851973:CJO852039 CTK851973:CTK852039 DDG851973:DDG852039 DNC851973:DNC852039 DWY851973:DWY852039 EGU851973:EGU852039 EQQ851973:EQQ852039 FAM851973:FAM852039 FKI851973:FKI852039 FUE851973:FUE852039 GEA851973:GEA852039 GNW851973:GNW852039 GXS851973:GXS852039 HHO851973:HHO852039 HRK851973:HRK852039 IBG851973:IBG852039 ILC851973:ILC852039 IUY851973:IUY852039 JEU851973:JEU852039 JOQ851973:JOQ852039 JYM851973:JYM852039 KII851973:KII852039 KSE851973:KSE852039 LCA851973:LCA852039 LLW851973:LLW852039 LVS851973:LVS852039 MFO851973:MFO852039 MPK851973:MPK852039 MZG851973:MZG852039 NJC851973:NJC852039 NSY851973:NSY852039 OCU851973:OCU852039 OMQ851973:OMQ852039 OWM851973:OWM852039 PGI851973:PGI852039 PQE851973:PQE852039 QAA851973:QAA852039 QJW851973:QJW852039 QTS851973:QTS852039 RDO851973:RDO852039 RNK851973:RNK852039 RXG851973:RXG852039 SHC851973:SHC852039 SQY851973:SQY852039 TAU851973:TAU852039 TKQ851973:TKQ852039 TUM851973:TUM852039 UEI851973:UEI852039 UOE851973:UOE852039 UYA851973:UYA852039 VHW851973:VHW852039 VRS851973:VRS852039 WBO851973:WBO852039 WLK851973:WLK852039 WVG851973:WVG852039 IU917509:IU917575 SQ917509:SQ917575 ACM917509:ACM917575 AMI917509:AMI917575 AWE917509:AWE917575 BGA917509:BGA917575 BPW917509:BPW917575 BZS917509:BZS917575 CJO917509:CJO917575 CTK917509:CTK917575 DDG917509:DDG917575 DNC917509:DNC917575 DWY917509:DWY917575 EGU917509:EGU917575 EQQ917509:EQQ917575 FAM917509:FAM917575 FKI917509:FKI917575 FUE917509:FUE917575 GEA917509:GEA917575 GNW917509:GNW917575 GXS917509:GXS917575 HHO917509:HHO917575 HRK917509:HRK917575 IBG917509:IBG917575 ILC917509:ILC917575 IUY917509:IUY917575 JEU917509:JEU917575 JOQ917509:JOQ917575 JYM917509:JYM917575 KII917509:KII917575 KSE917509:KSE917575 LCA917509:LCA917575 LLW917509:LLW917575 LVS917509:LVS917575 MFO917509:MFO917575 MPK917509:MPK917575 MZG917509:MZG917575 NJC917509:NJC917575 NSY917509:NSY917575 OCU917509:OCU917575 OMQ917509:OMQ917575 OWM917509:OWM917575 PGI917509:PGI917575 PQE917509:PQE917575 QAA917509:QAA917575 QJW917509:QJW917575 QTS917509:QTS917575 RDO917509:RDO917575 RNK917509:RNK917575 RXG917509:RXG917575 SHC917509:SHC917575 SQY917509:SQY917575 TAU917509:TAU917575 TKQ917509:TKQ917575 TUM917509:TUM917575 UEI917509:UEI917575 UOE917509:UOE917575 UYA917509:UYA917575 VHW917509:VHW917575 VRS917509:VRS917575 WBO917509:WBO917575 WLK917509:WLK917575 WVG917509:WVG917575 IU983045:IU983111 SQ983045:SQ983111 ACM983045:ACM983111 AMI983045:AMI983111 AWE983045:AWE983111 BGA983045:BGA983111 BPW983045:BPW983111 BZS983045:BZS983111 CJO983045:CJO983111 CTK983045:CTK983111 DDG983045:DDG983111 DNC983045:DNC983111 DWY983045:DWY983111 EGU983045:EGU983111 EQQ983045:EQQ983111 FAM983045:FAM983111 FKI983045:FKI983111 FUE983045:FUE983111 GEA983045:GEA983111 GNW983045:GNW983111 GXS983045:GXS983111 HHO983045:HHO983111 HRK983045:HRK983111 IBG983045:IBG983111 ILC983045:ILC983111 IUY983045:IUY983111 JEU983045:JEU983111 JOQ983045:JOQ983111 JYM983045:JYM983111 KII983045:KII983111 KSE983045:KSE983111 LCA983045:LCA983111 LLW983045:LLW983111 LVS983045:LVS983111 MFO983045:MFO983111 MPK983045:MPK983111 MZG983045:MZG983111 NJC983045:NJC983111 NSY983045:NSY983111 OCU983045:OCU983111 OMQ983045:OMQ983111 OWM983045:OWM983111 PGI983045:PGI983111 PQE983045:PQE983111 QAA983045:QAA983111 QJW983045:QJW983111 QTS983045:QTS983111 RDO983045:RDO983111 RNK983045:RNK983111 RXG983045:RXG983111 SHC983045:SHC983111 SQY983045:SQY983111 TAU983045:TAU983111 TKQ983045:TKQ983111 TUM983045:TUM983111 UEI983045:UEI983111 UOE983045:UOE983111 UYA983045:UYA983111 VHW983045:VHW983111 VRS983045:VRS983111 WBO983045:WBO983111 WLK983045:WLK983111 WVG983045:WVG983111" xr:uid="{00000000-0002-0000-0600-000000000000}">
      <formula1>38718</formula1>
      <formula2>44196</formula2>
    </dataValidation>
    <dataValidation type="date" operator="greaterThanOrEqual" allowBlank="1" showErrorMessage="1" errorTitle="End Date Error:" error="End Date must be later than Start Date" promptTitle="End Date:" prompt="dd/mm/yy" sqref="IV5:IV71 SR5:SR71 ACN5:ACN71 AMJ5:AMJ71 AWF5:AWF71 BGB5:BGB71 BPX5:BPX71 BZT5:BZT71 CJP5:CJP71 CTL5:CTL71 DDH5:DDH71 DND5:DND71 DWZ5:DWZ71 EGV5:EGV71 EQR5:EQR71 FAN5:FAN71 FKJ5:FKJ71 FUF5:FUF71 GEB5:GEB71 GNX5:GNX71 GXT5:GXT71 HHP5:HHP71 HRL5:HRL71 IBH5:IBH71 ILD5:ILD71 IUZ5:IUZ71 JEV5:JEV71 JOR5:JOR71 JYN5:JYN71 KIJ5:KIJ71 KSF5:KSF71 LCB5:LCB71 LLX5:LLX71 LVT5:LVT71 MFP5:MFP71 MPL5:MPL71 MZH5:MZH71 NJD5:NJD71 NSZ5:NSZ71 OCV5:OCV71 OMR5:OMR71 OWN5:OWN71 PGJ5:PGJ71 PQF5:PQF71 QAB5:QAB71 QJX5:QJX71 QTT5:QTT71 RDP5:RDP71 RNL5:RNL71 RXH5:RXH71 SHD5:SHD71 SQZ5:SQZ71 TAV5:TAV71 TKR5:TKR71 TUN5:TUN71 UEJ5:UEJ71 UOF5:UOF71 UYB5:UYB71 VHX5:VHX71 VRT5:VRT71 WBP5:WBP71 WLL5:WLL71 WVH5:WVH71 IV65541:IV65607 SR65541:SR65607 ACN65541:ACN65607 AMJ65541:AMJ65607 AWF65541:AWF65607 BGB65541:BGB65607 BPX65541:BPX65607 BZT65541:BZT65607 CJP65541:CJP65607 CTL65541:CTL65607 DDH65541:DDH65607 DND65541:DND65607 DWZ65541:DWZ65607 EGV65541:EGV65607 EQR65541:EQR65607 FAN65541:FAN65607 FKJ65541:FKJ65607 FUF65541:FUF65607 GEB65541:GEB65607 GNX65541:GNX65607 GXT65541:GXT65607 HHP65541:HHP65607 HRL65541:HRL65607 IBH65541:IBH65607 ILD65541:ILD65607 IUZ65541:IUZ65607 JEV65541:JEV65607 JOR65541:JOR65607 JYN65541:JYN65607 KIJ65541:KIJ65607 KSF65541:KSF65607 LCB65541:LCB65607 LLX65541:LLX65607 LVT65541:LVT65607 MFP65541:MFP65607 MPL65541:MPL65607 MZH65541:MZH65607 NJD65541:NJD65607 NSZ65541:NSZ65607 OCV65541:OCV65607 OMR65541:OMR65607 OWN65541:OWN65607 PGJ65541:PGJ65607 PQF65541:PQF65607 QAB65541:QAB65607 QJX65541:QJX65607 QTT65541:QTT65607 RDP65541:RDP65607 RNL65541:RNL65607 RXH65541:RXH65607 SHD65541:SHD65607 SQZ65541:SQZ65607 TAV65541:TAV65607 TKR65541:TKR65607 TUN65541:TUN65607 UEJ65541:UEJ65607 UOF65541:UOF65607 UYB65541:UYB65607 VHX65541:VHX65607 VRT65541:VRT65607 WBP65541:WBP65607 WLL65541:WLL65607 WVH65541:WVH65607 IV131077:IV131143 SR131077:SR131143 ACN131077:ACN131143 AMJ131077:AMJ131143 AWF131077:AWF131143 BGB131077:BGB131143 BPX131077:BPX131143 BZT131077:BZT131143 CJP131077:CJP131143 CTL131077:CTL131143 DDH131077:DDH131143 DND131077:DND131143 DWZ131077:DWZ131143 EGV131077:EGV131143 EQR131077:EQR131143 FAN131077:FAN131143 FKJ131077:FKJ131143 FUF131077:FUF131143 GEB131077:GEB131143 GNX131077:GNX131143 GXT131077:GXT131143 HHP131077:HHP131143 HRL131077:HRL131143 IBH131077:IBH131143 ILD131077:ILD131143 IUZ131077:IUZ131143 JEV131077:JEV131143 JOR131077:JOR131143 JYN131077:JYN131143 KIJ131077:KIJ131143 KSF131077:KSF131143 LCB131077:LCB131143 LLX131077:LLX131143 LVT131077:LVT131143 MFP131077:MFP131143 MPL131077:MPL131143 MZH131077:MZH131143 NJD131077:NJD131143 NSZ131077:NSZ131143 OCV131077:OCV131143 OMR131077:OMR131143 OWN131077:OWN131143 PGJ131077:PGJ131143 PQF131077:PQF131143 QAB131077:QAB131143 QJX131077:QJX131143 QTT131077:QTT131143 RDP131077:RDP131143 RNL131077:RNL131143 RXH131077:RXH131143 SHD131077:SHD131143 SQZ131077:SQZ131143 TAV131077:TAV131143 TKR131077:TKR131143 TUN131077:TUN131143 UEJ131077:UEJ131143 UOF131077:UOF131143 UYB131077:UYB131143 VHX131077:VHX131143 VRT131077:VRT131143 WBP131077:WBP131143 WLL131077:WLL131143 WVH131077:WVH131143 IV196613:IV196679 SR196613:SR196679 ACN196613:ACN196679 AMJ196613:AMJ196679 AWF196613:AWF196679 BGB196613:BGB196679 BPX196613:BPX196679 BZT196613:BZT196679 CJP196613:CJP196679 CTL196613:CTL196679 DDH196613:DDH196679 DND196613:DND196679 DWZ196613:DWZ196679 EGV196613:EGV196679 EQR196613:EQR196679 FAN196613:FAN196679 FKJ196613:FKJ196679 FUF196613:FUF196679 GEB196613:GEB196679 GNX196613:GNX196679 GXT196613:GXT196679 HHP196613:HHP196679 HRL196613:HRL196679 IBH196613:IBH196679 ILD196613:ILD196679 IUZ196613:IUZ196679 JEV196613:JEV196679 JOR196613:JOR196679 JYN196613:JYN196679 KIJ196613:KIJ196679 KSF196613:KSF196679 LCB196613:LCB196679 LLX196613:LLX196679 LVT196613:LVT196679 MFP196613:MFP196679 MPL196613:MPL196679 MZH196613:MZH196679 NJD196613:NJD196679 NSZ196613:NSZ196679 OCV196613:OCV196679 OMR196613:OMR196679 OWN196613:OWN196679 PGJ196613:PGJ196679 PQF196613:PQF196679 QAB196613:QAB196679 QJX196613:QJX196679 QTT196613:QTT196679 RDP196613:RDP196679 RNL196613:RNL196679 RXH196613:RXH196679 SHD196613:SHD196679 SQZ196613:SQZ196679 TAV196613:TAV196679 TKR196613:TKR196679 TUN196613:TUN196679 UEJ196613:UEJ196679 UOF196613:UOF196679 UYB196613:UYB196679 VHX196613:VHX196679 VRT196613:VRT196679 WBP196613:WBP196679 WLL196613:WLL196679 WVH196613:WVH196679 IV262149:IV262215 SR262149:SR262215 ACN262149:ACN262215 AMJ262149:AMJ262215 AWF262149:AWF262215 BGB262149:BGB262215 BPX262149:BPX262215 BZT262149:BZT262215 CJP262149:CJP262215 CTL262149:CTL262215 DDH262149:DDH262215 DND262149:DND262215 DWZ262149:DWZ262215 EGV262149:EGV262215 EQR262149:EQR262215 FAN262149:FAN262215 FKJ262149:FKJ262215 FUF262149:FUF262215 GEB262149:GEB262215 GNX262149:GNX262215 GXT262149:GXT262215 HHP262149:HHP262215 HRL262149:HRL262215 IBH262149:IBH262215 ILD262149:ILD262215 IUZ262149:IUZ262215 JEV262149:JEV262215 JOR262149:JOR262215 JYN262149:JYN262215 KIJ262149:KIJ262215 KSF262149:KSF262215 LCB262149:LCB262215 LLX262149:LLX262215 LVT262149:LVT262215 MFP262149:MFP262215 MPL262149:MPL262215 MZH262149:MZH262215 NJD262149:NJD262215 NSZ262149:NSZ262215 OCV262149:OCV262215 OMR262149:OMR262215 OWN262149:OWN262215 PGJ262149:PGJ262215 PQF262149:PQF262215 QAB262149:QAB262215 QJX262149:QJX262215 QTT262149:QTT262215 RDP262149:RDP262215 RNL262149:RNL262215 RXH262149:RXH262215 SHD262149:SHD262215 SQZ262149:SQZ262215 TAV262149:TAV262215 TKR262149:TKR262215 TUN262149:TUN262215 UEJ262149:UEJ262215 UOF262149:UOF262215 UYB262149:UYB262215 VHX262149:VHX262215 VRT262149:VRT262215 WBP262149:WBP262215 WLL262149:WLL262215 WVH262149:WVH262215 IV327685:IV327751 SR327685:SR327751 ACN327685:ACN327751 AMJ327685:AMJ327751 AWF327685:AWF327751 BGB327685:BGB327751 BPX327685:BPX327751 BZT327685:BZT327751 CJP327685:CJP327751 CTL327685:CTL327751 DDH327685:DDH327751 DND327685:DND327751 DWZ327685:DWZ327751 EGV327685:EGV327751 EQR327685:EQR327751 FAN327685:FAN327751 FKJ327685:FKJ327751 FUF327685:FUF327751 GEB327685:GEB327751 GNX327685:GNX327751 GXT327685:GXT327751 HHP327685:HHP327751 HRL327685:HRL327751 IBH327685:IBH327751 ILD327685:ILD327751 IUZ327685:IUZ327751 JEV327685:JEV327751 JOR327685:JOR327751 JYN327685:JYN327751 KIJ327685:KIJ327751 KSF327685:KSF327751 LCB327685:LCB327751 LLX327685:LLX327751 LVT327685:LVT327751 MFP327685:MFP327751 MPL327685:MPL327751 MZH327685:MZH327751 NJD327685:NJD327751 NSZ327685:NSZ327751 OCV327685:OCV327751 OMR327685:OMR327751 OWN327685:OWN327751 PGJ327685:PGJ327751 PQF327685:PQF327751 QAB327685:QAB327751 QJX327685:QJX327751 QTT327685:QTT327751 RDP327685:RDP327751 RNL327685:RNL327751 RXH327685:RXH327751 SHD327685:SHD327751 SQZ327685:SQZ327751 TAV327685:TAV327751 TKR327685:TKR327751 TUN327685:TUN327751 UEJ327685:UEJ327751 UOF327685:UOF327751 UYB327685:UYB327751 VHX327685:VHX327751 VRT327685:VRT327751 WBP327685:WBP327751 WLL327685:WLL327751 WVH327685:WVH327751 IV393221:IV393287 SR393221:SR393287 ACN393221:ACN393287 AMJ393221:AMJ393287 AWF393221:AWF393287 BGB393221:BGB393287 BPX393221:BPX393287 BZT393221:BZT393287 CJP393221:CJP393287 CTL393221:CTL393287 DDH393221:DDH393287 DND393221:DND393287 DWZ393221:DWZ393287 EGV393221:EGV393287 EQR393221:EQR393287 FAN393221:FAN393287 FKJ393221:FKJ393287 FUF393221:FUF393287 GEB393221:GEB393287 GNX393221:GNX393287 GXT393221:GXT393287 HHP393221:HHP393287 HRL393221:HRL393287 IBH393221:IBH393287 ILD393221:ILD393287 IUZ393221:IUZ393287 JEV393221:JEV393287 JOR393221:JOR393287 JYN393221:JYN393287 KIJ393221:KIJ393287 KSF393221:KSF393287 LCB393221:LCB393287 LLX393221:LLX393287 LVT393221:LVT393287 MFP393221:MFP393287 MPL393221:MPL393287 MZH393221:MZH393287 NJD393221:NJD393287 NSZ393221:NSZ393287 OCV393221:OCV393287 OMR393221:OMR393287 OWN393221:OWN393287 PGJ393221:PGJ393287 PQF393221:PQF393287 QAB393221:QAB393287 QJX393221:QJX393287 QTT393221:QTT393287 RDP393221:RDP393287 RNL393221:RNL393287 RXH393221:RXH393287 SHD393221:SHD393287 SQZ393221:SQZ393287 TAV393221:TAV393287 TKR393221:TKR393287 TUN393221:TUN393287 UEJ393221:UEJ393287 UOF393221:UOF393287 UYB393221:UYB393287 VHX393221:VHX393287 VRT393221:VRT393287 WBP393221:WBP393287 WLL393221:WLL393287 WVH393221:WVH393287 IV458757:IV458823 SR458757:SR458823 ACN458757:ACN458823 AMJ458757:AMJ458823 AWF458757:AWF458823 BGB458757:BGB458823 BPX458757:BPX458823 BZT458757:BZT458823 CJP458757:CJP458823 CTL458757:CTL458823 DDH458757:DDH458823 DND458757:DND458823 DWZ458757:DWZ458823 EGV458757:EGV458823 EQR458757:EQR458823 FAN458757:FAN458823 FKJ458757:FKJ458823 FUF458757:FUF458823 GEB458757:GEB458823 GNX458757:GNX458823 GXT458757:GXT458823 HHP458757:HHP458823 HRL458757:HRL458823 IBH458757:IBH458823 ILD458757:ILD458823 IUZ458757:IUZ458823 JEV458757:JEV458823 JOR458757:JOR458823 JYN458757:JYN458823 KIJ458757:KIJ458823 KSF458757:KSF458823 LCB458757:LCB458823 LLX458757:LLX458823 LVT458757:LVT458823 MFP458757:MFP458823 MPL458757:MPL458823 MZH458757:MZH458823 NJD458757:NJD458823 NSZ458757:NSZ458823 OCV458757:OCV458823 OMR458757:OMR458823 OWN458757:OWN458823 PGJ458757:PGJ458823 PQF458757:PQF458823 QAB458757:QAB458823 QJX458757:QJX458823 QTT458757:QTT458823 RDP458757:RDP458823 RNL458757:RNL458823 RXH458757:RXH458823 SHD458757:SHD458823 SQZ458757:SQZ458823 TAV458757:TAV458823 TKR458757:TKR458823 TUN458757:TUN458823 UEJ458757:UEJ458823 UOF458757:UOF458823 UYB458757:UYB458823 VHX458757:VHX458823 VRT458757:VRT458823 WBP458757:WBP458823 WLL458757:WLL458823 WVH458757:WVH458823 IV524293:IV524359 SR524293:SR524359 ACN524293:ACN524359 AMJ524293:AMJ524359 AWF524293:AWF524359 BGB524293:BGB524359 BPX524293:BPX524359 BZT524293:BZT524359 CJP524293:CJP524359 CTL524293:CTL524359 DDH524293:DDH524359 DND524293:DND524359 DWZ524293:DWZ524359 EGV524293:EGV524359 EQR524293:EQR524359 FAN524293:FAN524359 FKJ524293:FKJ524359 FUF524293:FUF524359 GEB524293:GEB524359 GNX524293:GNX524359 GXT524293:GXT524359 HHP524293:HHP524359 HRL524293:HRL524359 IBH524293:IBH524359 ILD524293:ILD524359 IUZ524293:IUZ524359 JEV524293:JEV524359 JOR524293:JOR524359 JYN524293:JYN524359 KIJ524293:KIJ524359 KSF524293:KSF524359 LCB524293:LCB524359 LLX524293:LLX524359 LVT524293:LVT524359 MFP524293:MFP524359 MPL524293:MPL524359 MZH524293:MZH524359 NJD524293:NJD524359 NSZ524293:NSZ524359 OCV524293:OCV524359 OMR524293:OMR524359 OWN524293:OWN524359 PGJ524293:PGJ524359 PQF524293:PQF524359 QAB524293:QAB524359 QJX524293:QJX524359 QTT524293:QTT524359 RDP524293:RDP524359 RNL524293:RNL524359 RXH524293:RXH524359 SHD524293:SHD524359 SQZ524293:SQZ524359 TAV524293:TAV524359 TKR524293:TKR524359 TUN524293:TUN524359 UEJ524293:UEJ524359 UOF524293:UOF524359 UYB524293:UYB524359 VHX524293:VHX524359 VRT524293:VRT524359 WBP524293:WBP524359 WLL524293:WLL524359 WVH524293:WVH524359 IV589829:IV589895 SR589829:SR589895 ACN589829:ACN589895 AMJ589829:AMJ589895 AWF589829:AWF589895 BGB589829:BGB589895 BPX589829:BPX589895 BZT589829:BZT589895 CJP589829:CJP589895 CTL589829:CTL589895 DDH589829:DDH589895 DND589829:DND589895 DWZ589829:DWZ589895 EGV589829:EGV589895 EQR589829:EQR589895 FAN589829:FAN589895 FKJ589829:FKJ589895 FUF589829:FUF589895 GEB589829:GEB589895 GNX589829:GNX589895 GXT589829:GXT589895 HHP589829:HHP589895 HRL589829:HRL589895 IBH589829:IBH589895 ILD589829:ILD589895 IUZ589829:IUZ589895 JEV589829:JEV589895 JOR589829:JOR589895 JYN589829:JYN589895 KIJ589829:KIJ589895 KSF589829:KSF589895 LCB589829:LCB589895 LLX589829:LLX589895 LVT589829:LVT589895 MFP589829:MFP589895 MPL589829:MPL589895 MZH589829:MZH589895 NJD589829:NJD589895 NSZ589829:NSZ589895 OCV589829:OCV589895 OMR589829:OMR589895 OWN589829:OWN589895 PGJ589829:PGJ589895 PQF589829:PQF589895 QAB589829:QAB589895 QJX589829:QJX589895 QTT589829:QTT589895 RDP589829:RDP589895 RNL589829:RNL589895 RXH589829:RXH589895 SHD589829:SHD589895 SQZ589829:SQZ589895 TAV589829:TAV589895 TKR589829:TKR589895 TUN589829:TUN589895 UEJ589829:UEJ589895 UOF589829:UOF589895 UYB589829:UYB589895 VHX589829:VHX589895 VRT589829:VRT589895 WBP589829:WBP589895 WLL589829:WLL589895 WVH589829:WVH589895 IV655365:IV655431 SR655365:SR655431 ACN655365:ACN655431 AMJ655365:AMJ655431 AWF655365:AWF655431 BGB655365:BGB655431 BPX655365:BPX655431 BZT655365:BZT655431 CJP655365:CJP655431 CTL655365:CTL655431 DDH655365:DDH655431 DND655365:DND655431 DWZ655365:DWZ655431 EGV655365:EGV655431 EQR655365:EQR655431 FAN655365:FAN655431 FKJ655365:FKJ655431 FUF655365:FUF655431 GEB655365:GEB655431 GNX655365:GNX655431 GXT655365:GXT655431 HHP655365:HHP655431 HRL655365:HRL655431 IBH655365:IBH655431 ILD655365:ILD655431 IUZ655365:IUZ655431 JEV655365:JEV655431 JOR655365:JOR655431 JYN655365:JYN655431 KIJ655365:KIJ655431 KSF655365:KSF655431 LCB655365:LCB655431 LLX655365:LLX655431 LVT655365:LVT655431 MFP655365:MFP655431 MPL655365:MPL655431 MZH655365:MZH655431 NJD655365:NJD655431 NSZ655365:NSZ655431 OCV655365:OCV655431 OMR655365:OMR655431 OWN655365:OWN655431 PGJ655365:PGJ655431 PQF655365:PQF655431 QAB655365:QAB655431 QJX655365:QJX655431 QTT655365:QTT655431 RDP655365:RDP655431 RNL655365:RNL655431 RXH655365:RXH655431 SHD655365:SHD655431 SQZ655365:SQZ655431 TAV655365:TAV655431 TKR655365:TKR655431 TUN655365:TUN655431 UEJ655365:UEJ655431 UOF655365:UOF655431 UYB655365:UYB655431 VHX655365:VHX655431 VRT655365:VRT655431 WBP655365:WBP655431 WLL655365:WLL655431 WVH655365:WVH655431 IV720901:IV720967 SR720901:SR720967 ACN720901:ACN720967 AMJ720901:AMJ720967 AWF720901:AWF720967 BGB720901:BGB720967 BPX720901:BPX720967 BZT720901:BZT720967 CJP720901:CJP720967 CTL720901:CTL720967 DDH720901:DDH720967 DND720901:DND720967 DWZ720901:DWZ720967 EGV720901:EGV720967 EQR720901:EQR720967 FAN720901:FAN720967 FKJ720901:FKJ720967 FUF720901:FUF720967 GEB720901:GEB720967 GNX720901:GNX720967 GXT720901:GXT720967 HHP720901:HHP720967 HRL720901:HRL720967 IBH720901:IBH720967 ILD720901:ILD720967 IUZ720901:IUZ720967 JEV720901:JEV720967 JOR720901:JOR720967 JYN720901:JYN720967 KIJ720901:KIJ720967 KSF720901:KSF720967 LCB720901:LCB720967 LLX720901:LLX720967 LVT720901:LVT720967 MFP720901:MFP720967 MPL720901:MPL720967 MZH720901:MZH720967 NJD720901:NJD720967 NSZ720901:NSZ720967 OCV720901:OCV720967 OMR720901:OMR720967 OWN720901:OWN720967 PGJ720901:PGJ720967 PQF720901:PQF720967 QAB720901:QAB720967 QJX720901:QJX720967 QTT720901:QTT720967 RDP720901:RDP720967 RNL720901:RNL720967 RXH720901:RXH720967 SHD720901:SHD720967 SQZ720901:SQZ720967 TAV720901:TAV720967 TKR720901:TKR720967 TUN720901:TUN720967 UEJ720901:UEJ720967 UOF720901:UOF720967 UYB720901:UYB720967 VHX720901:VHX720967 VRT720901:VRT720967 WBP720901:WBP720967 WLL720901:WLL720967 WVH720901:WVH720967 IV786437:IV786503 SR786437:SR786503 ACN786437:ACN786503 AMJ786437:AMJ786503 AWF786437:AWF786503 BGB786437:BGB786503 BPX786437:BPX786503 BZT786437:BZT786503 CJP786437:CJP786503 CTL786437:CTL786503 DDH786437:DDH786503 DND786437:DND786503 DWZ786437:DWZ786503 EGV786437:EGV786503 EQR786437:EQR786503 FAN786437:FAN786503 FKJ786437:FKJ786503 FUF786437:FUF786503 GEB786437:GEB786503 GNX786437:GNX786503 GXT786437:GXT786503 HHP786437:HHP786503 HRL786437:HRL786503 IBH786437:IBH786503 ILD786437:ILD786503 IUZ786437:IUZ786503 JEV786437:JEV786503 JOR786437:JOR786503 JYN786437:JYN786503 KIJ786437:KIJ786503 KSF786437:KSF786503 LCB786437:LCB786503 LLX786437:LLX786503 LVT786437:LVT786503 MFP786437:MFP786503 MPL786437:MPL786503 MZH786437:MZH786503 NJD786437:NJD786503 NSZ786437:NSZ786503 OCV786437:OCV786503 OMR786437:OMR786503 OWN786437:OWN786503 PGJ786437:PGJ786503 PQF786437:PQF786503 QAB786437:QAB786503 QJX786437:QJX786503 QTT786437:QTT786503 RDP786437:RDP786503 RNL786437:RNL786503 RXH786437:RXH786503 SHD786437:SHD786503 SQZ786437:SQZ786503 TAV786437:TAV786503 TKR786437:TKR786503 TUN786437:TUN786503 UEJ786437:UEJ786503 UOF786437:UOF786503 UYB786437:UYB786503 VHX786437:VHX786503 VRT786437:VRT786503 WBP786437:WBP786503 WLL786437:WLL786503 WVH786437:WVH786503 IV851973:IV852039 SR851973:SR852039 ACN851973:ACN852039 AMJ851973:AMJ852039 AWF851973:AWF852039 BGB851973:BGB852039 BPX851973:BPX852039 BZT851973:BZT852039 CJP851973:CJP852039 CTL851973:CTL852039 DDH851973:DDH852039 DND851973:DND852039 DWZ851973:DWZ852039 EGV851973:EGV852039 EQR851973:EQR852039 FAN851973:FAN852039 FKJ851973:FKJ852039 FUF851973:FUF852039 GEB851973:GEB852039 GNX851973:GNX852039 GXT851973:GXT852039 HHP851973:HHP852039 HRL851973:HRL852039 IBH851973:IBH852039 ILD851973:ILD852039 IUZ851973:IUZ852039 JEV851973:JEV852039 JOR851973:JOR852039 JYN851973:JYN852039 KIJ851973:KIJ852039 KSF851973:KSF852039 LCB851973:LCB852039 LLX851973:LLX852039 LVT851973:LVT852039 MFP851973:MFP852039 MPL851973:MPL852039 MZH851973:MZH852039 NJD851973:NJD852039 NSZ851973:NSZ852039 OCV851973:OCV852039 OMR851973:OMR852039 OWN851973:OWN852039 PGJ851973:PGJ852039 PQF851973:PQF852039 QAB851973:QAB852039 QJX851973:QJX852039 QTT851973:QTT852039 RDP851973:RDP852039 RNL851973:RNL852039 RXH851973:RXH852039 SHD851973:SHD852039 SQZ851973:SQZ852039 TAV851973:TAV852039 TKR851973:TKR852039 TUN851973:TUN852039 UEJ851973:UEJ852039 UOF851973:UOF852039 UYB851973:UYB852039 VHX851973:VHX852039 VRT851973:VRT852039 WBP851973:WBP852039 WLL851973:WLL852039 WVH851973:WVH852039 IV917509:IV917575 SR917509:SR917575 ACN917509:ACN917575 AMJ917509:AMJ917575 AWF917509:AWF917575 BGB917509:BGB917575 BPX917509:BPX917575 BZT917509:BZT917575 CJP917509:CJP917575 CTL917509:CTL917575 DDH917509:DDH917575 DND917509:DND917575 DWZ917509:DWZ917575 EGV917509:EGV917575 EQR917509:EQR917575 FAN917509:FAN917575 FKJ917509:FKJ917575 FUF917509:FUF917575 GEB917509:GEB917575 GNX917509:GNX917575 GXT917509:GXT917575 HHP917509:HHP917575 HRL917509:HRL917575 IBH917509:IBH917575 ILD917509:ILD917575 IUZ917509:IUZ917575 JEV917509:JEV917575 JOR917509:JOR917575 JYN917509:JYN917575 KIJ917509:KIJ917575 KSF917509:KSF917575 LCB917509:LCB917575 LLX917509:LLX917575 LVT917509:LVT917575 MFP917509:MFP917575 MPL917509:MPL917575 MZH917509:MZH917575 NJD917509:NJD917575 NSZ917509:NSZ917575 OCV917509:OCV917575 OMR917509:OMR917575 OWN917509:OWN917575 PGJ917509:PGJ917575 PQF917509:PQF917575 QAB917509:QAB917575 QJX917509:QJX917575 QTT917509:QTT917575 RDP917509:RDP917575 RNL917509:RNL917575 RXH917509:RXH917575 SHD917509:SHD917575 SQZ917509:SQZ917575 TAV917509:TAV917575 TKR917509:TKR917575 TUN917509:TUN917575 UEJ917509:UEJ917575 UOF917509:UOF917575 UYB917509:UYB917575 VHX917509:VHX917575 VRT917509:VRT917575 WBP917509:WBP917575 WLL917509:WLL917575 WVH917509:WVH917575 IV983045:IV983111 SR983045:SR983111 ACN983045:ACN983111 AMJ983045:AMJ983111 AWF983045:AWF983111 BGB983045:BGB983111 BPX983045:BPX983111 BZT983045:BZT983111 CJP983045:CJP983111 CTL983045:CTL983111 DDH983045:DDH983111 DND983045:DND983111 DWZ983045:DWZ983111 EGV983045:EGV983111 EQR983045:EQR983111 FAN983045:FAN983111 FKJ983045:FKJ983111 FUF983045:FUF983111 GEB983045:GEB983111 GNX983045:GNX983111 GXT983045:GXT983111 HHP983045:HHP983111 HRL983045:HRL983111 IBH983045:IBH983111 ILD983045:ILD983111 IUZ983045:IUZ983111 JEV983045:JEV983111 JOR983045:JOR983111 JYN983045:JYN983111 KIJ983045:KIJ983111 KSF983045:KSF983111 LCB983045:LCB983111 LLX983045:LLX983111 LVT983045:LVT983111 MFP983045:MFP983111 MPL983045:MPL983111 MZH983045:MZH983111 NJD983045:NJD983111 NSZ983045:NSZ983111 OCV983045:OCV983111 OMR983045:OMR983111 OWN983045:OWN983111 PGJ983045:PGJ983111 PQF983045:PQF983111 QAB983045:QAB983111 QJX983045:QJX983111 QTT983045:QTT983111 RDP983045:RDP983111 RNL983045:RNL983111 RXH983045:RXH983111 SHD983045:SHD983111 SQZ983045:SQZ983111 TAV983045:TAV983111 TKR983045:TKR983111 TUN983045:TUN983111 UEJ983045:UEJ983111 UOF983045:UOF983111 UYB983045:UYB983111 VHX983045:VHX983111 VRT983045:VRT983111 WBP983045:WBP983111 WLL983045:WLL983111 WVH983045:WVH983111" xr:uid="{00000000-0002-0000-0600-000001000000}">
      <formula1>IU5</formula1>
    </dataValidation>
  </dataValidations>
  <pageMargins left="0.70866141732283472" right="0.70866141732283472" top="0.74803149606299213" bottom="0.74803149606299213" header="0.31496062992125984" footer="0.31496062992125984"/>
  <pageSetup paperSize="9" scale="58" fitToHeight="0"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xr:uid="{00000000-0002-0000-0600-000002000000}">
          <x14:formula1>
            <xm:f>0</xm:f>
          </x14:formula1>
          <xm:sqref>IZ14:JO14 SV14:TK14 ACR14:ADG14 AMN14:ANC14 AWJ14:AWY14 BGF14:BGU14 BQB14:BQQ14 BZX14:CAM14 CJT14:CKI14 CTP14:CUE14 DDL14:DEA14 DNH14:DNW14 DXD14:DXS14 EGZ14:EHO14 EQV14:ERK14 FAR14:FBG14 FKN14:FLC14 FUJ14:FUY14 GEF14:GEU14 GOB14:GOQ14 GXX14:GYM14 HHT14:HII14 HRP14:HSE14 IBL14:ICA14 ILH14:ILW14 IVD14:IVS14 JEZ14:JFO14 JOV14:JPK14 JYR14:JZG14 KIN14:KJC14 KSJ14:KSY14 LCF14:LCU14 LMB14:LMQ14 LVX14:LWM14 MFT14:MGI14 MPP14:MQE14 MZL14:NAA14 NJH14:NJW14 NTD14:NTS14 OCZ14:ODO14 OMV14:ONK14 OWR14:OXG14 PGN14:PHC14 PQJ14:PQY14 QAF14:QAU14 QKB14:QKQ14 QTX14:QUM14 RDT14:REI14 RNP14:ROE14 RXL14:RYA14 SHH14:SHW14 SRD14:SRS14 TAZ14:TBO14 TKV14:TLK14 TUR14:TVG14 UEN14:UFC14 UOJ14:UOY14 UYF14:UYU14 VIB14:VIQ14 VRX14:VSM14 WBT14:WCI14 WLP14:WME14 WVL14:WWA14 IZ65550:JO65550 SV65550:TK65550 ACR65550:ADG65550 AMN65550:ANC65550 AWJ65550:AWY65550 BGF65550:BGU65550 BQB65550:BQQ65550 BZX65550:CAM65550 CJT65550:CKI65550 CTP65550:CUE65550 DDL65550:DEA65550 DNH65550:DNW65550 DXD65550:DXS65550 EGZ65550:EHO65550 EQV65550:ERK65550 FAR65550:FBG65550 FKN65550:FLC65550 FUJ65550:FUY65550 GEF65550:GEU65550 GOB65550:GOQ65550 GXX65550:GYM65550 HHT65550:HII65550 HRP65550:HSE65550 IBL65550:ICA65550 ILH65550:ILW65550 IVD65550:IVS65550 JEZ65550:JFO65550 JOV65550:JPK65550 JYR65550:JZG65550 KIN65550:KJC65550 KSJ65550:KSY65550 LCF65550:LCU65550 LMB65550:LMQ65550 LVX65550:LWM65550 MFT65550:MGI65550 MPP65550:MQE65550 MZL65550:NAA65550 NJH65550:NJW65550 NTD65550:NTS65550 OCZ65550:ODO65550 OMV65550:ONK65550 OWR65550:OXG65550 PGN65550:PHC65550 PQJ65550:PQY65550 QAF65550:QAU65550 QKB65550:QKQ65550 QTX65550:QUM65550 RDT65550:REI65550 RNP65550:ROE65550 RXL65550:RYA65550 SHH65550:SHW65550 SRD65550:SRS65550 TAZ65550:TBO65550 TKV65550:TLK65550 TUR65550:TVG65550 UEN65550:UFC65550 UOJ65550:UOY65550 UYF65550:UYU65550 VIB65550:VIQ65550 VRX65550:VSM65550 WBT65550:WCI65550 WLP65550:WME65550 WVL65550:WWA65550 IZ131086:JO131086 SV131086:TK131086 ACR131086:ADG131086 AMN131086:ANC131086 AWJ131086:AWY131086 BGF131086:BGU131086 BQB131086:BQQ131086 BZX131086:CAM131086 CJT131086:CKI131086 CTP131086:CUE131086 DDL131086:DEA131086 DNH131086:DNW131086 DXD131086:DXS131086 EGZ131086:EHO131086 EQV131086:ERK131086 FAR131086:FBG131086 FKN131086:FLC131086 FUJ131086:FUY131086 GEF131086:GEU131086 GOB131086:GOQ131086 GXX131086:GYM131086 HHT131086:HII131086 HRP131086:HSE131086 IBL131086:ICA131086 ILH131086:ILW131086 IVD131086:IVS131086 JEZ131086:JFO131086 JOV131086:JPK131086 JYR131086:JZG131086 KIN131086:KJC131086 KSJ131086:KSY131086 LCF131086:LCU131086 LMB131086:LMQ131086 LVX131086:LWM131086 MFT131086:MGI131086 MPP131086:MQE131086 MZL131086:NAA131086 NJH131086:NJW131086 NTD131086:NTS131086 OCZ131086:ODO131086 OMV131086:ONK131086 OWR131086:OXG131086 PGN131086:PHC131086 PQJ131086:PQY131086 QAF131086:QAU131086 QKB131086:QKQ131086 QTX131086:QUM131086 RDT131086:REI131086 RNP131086:ROE131086 RXL131086:RYA131086 SHH131086:SHW131086 SRD131086:SRS131086 TAZ131086:TBO131086 TKV131086:TLK131086 TUR131086:TVG131086 UEN131086:UFC131086 UOJ131086:UOY131086 UYF131086:UYU131086 VIB131086:VIQ131086 VRX131086:VSM131086 WBT131086:WCI131086 WLP131086:WME131086 WVL131086:WWA131086 IZ196622:JO196622 SV196622:TK196622 ACR196622:ADG196622 AMN196622:ANC196622 AWJ196622:AWY196622 BGF196622:BGU196622 BQB196622:BQQ196622 BZX196622:CAM196622 CJT196622:CKI196622 CTP196622:CUE196622 DDL196622:DEA196622 DNH196622:DNW196622 DXD196622:DXS196622 EGZ196622:EHO196622 EQV196622:ERK196622 FAR196622:FBG196622 FKN196622:FLC196622 FUJ196622:FUY196622 GEF196622:GEU196622 GOB196622:GOQ196622 GXX196622:GYM196622 HHT196622:HII196622 HRP196622:HSE196622 IBL196622:ICA196622 ILH196622:ILW196622 IVD196622:IVS196622 JEZ196622:JFO196622 JOV196622:JPK196622 JYR196622:JZG196622 KIN196622:KJC196622 KSJ196622:KSY196622 LCF196622:LCU196622 LMB196622:LMQ196622 LVX196622:LWM196622 MFT196622:MGI196622 MPP196622:MQE196622 MZL196622:NAA196622 NJH196622:NJW196622 NTD196622:NTS196622 OCZ196622:ODO196622 OMV196622:ONK196622 OWR196622:OXG196622 PGN196622:PHC196622 PQJ196622:PQY196622 QAF196622:QAU196622 QKB196622:QKQ196622 QTX196622:QUM196622 RDT196622:REI196622 RNP196622:ROE196622 RXL196622:RYA196622 SHH196622:SHW196622 SRD196622:SRS196622 TAZ196622:TBO196622 TKV196622:TLK196622 TUR196622:TVG196622 UEN196622:UFC196622 UOJ196622:UOY196622 UYF196622:UYU196622 VIB196622:VIQ196622 VRX196622:VSM196622 WBT196622:WCI196622 WLP196622:WME196622 WVL196622:WWA196622 IZ262158:JO262158 SV262158:TK262158 ACR262158:ADG262158 AMN262158:ANC262158 AWJ262158:AWY262158 BGF262158:BGU262158 BQB262158:BQQ262158 BZX262158:CAM262158 CJT262158:CKI262158 CTP262158:CUE262158 DDL262158:DEA262158 DNH262158:DNW262158 DXD262158:DXS262158 EGZ262158:EHO262158 EQV262158:ERK262158 FAR262158:FBG262158 FKN262158:FLC262158 FUJ262158:FUY262158 GEF262158:GEU262158 GOB262158:GOQ262158 GXX262158:GYM262158 HHT262158:HII262158 HRP262158:HSE262158 IBL262158:ICA262158 ILH262158:ILW262158 IVD262158:IVS262158 JEZ262158:JFO262158 JOV262158:JPK262158 JYR262158:JZG262158 KIN262158:KJC262158 KSJ262158:KSY262158 LCF262158:LCU262158 LMB262158:LMQ262158 LVX262158:LWM262158 MFT262158:MGI262158 MPP262158:MQE262158 MZL262158:NAA262158 NJH262158:NJW262158 NTD262158:NTS262158 OCZ262158:ODO262158 OMV262158:ONK262158 OWR262158:OXG262158 PGN262158:PHC262158 PQJ262158:PQY262158 QAF262158:QAU262158 QKB262158:QKQ262158 QTX262158:QUM262158 RDT262158:REI262158 RNP262158:ROE262158 RXL262158:RYA262158 SHH262158:SHW262158 SRD262158:SRS262158 TAZ262158:TBO262158 TKV262158:TLK262158 TUR262158:TVG262158 UEN262158:UFC262158 UOJ262158:UOY262158 UYF262158:UYU262158 VIB262158:VIQ262158 VRX262158:VSM262158 WBT262158:WCI262158 WLP262158:WME262158 WVL262158:WWA262158 IZ327694:JO327694 SV327694:TK327694 ACR327694:ADG327694 AMN327694:ANC327694 AWJ327694:AWY327694 BGF327694:BGU327694 BQB327694:BQQ327694 BZX327694:CAM327694 CJT327694:CKI327694 CTP327694:CUE327694 DDL327694:DEA327694 DNH327694:DNW327694 DXD327694:DXS327694 EGZ327694:EHO327694 EQV327694:ERK327694 FAR327694:FBG327694 FKN327694:FLC327694 FUJ327694:FUY327694 GEF327694:GEU327694 GOB327694:GOQ327694 GXX327694:GYM327694 HHT327694:HII327694 HRP327694:HSE327694 IBL327694:ICA327694 ILH327694:ILW327694 IVD327694:IVS327694 JEZ327694:JFO327694 JOV327694:JPK327694 JYR327694:JZG327694 KIN327694:KJC327694 KSJ327694:KSY327694 LCF327694:LCU327694 LMB327694:LMQ327694 LVX327694:LWM327694 MFT327694:MGI327694 MPP327694:MQE327694 MZL327694:NAA327694 NJH327694:NJW327694 NTD327694:NTS327694 OCZ327694:ODO327694 OMV327694:ONK327694 OWR327694:OXG327694 PGN327694:PHC327694 PQJ327694:PQY327694 QAF327694:QAU327694 QKB327694:QKQ327694 QTX327694:QUM327694 RDT327694:REI327694 RNP327694:ROE327694 RXL327694:RYA327694 SHH327694:SHW327694 SRD327694:SRS327694 TAZ327694:TBO327694 TKV327694:TLK327694 TUR327694:TVG327694 UEN327694:UFC327694 UOJ327694:UOY327694 UYF327694:UYU327694 VIB327694:VIQ327694 VRX327694:VSM327694 WBT327694:WCI327694 WLP327694:WME327694 WVL327694:WWA327694 IZ393230:JO393230 SV393230:TK393230 ACR393230:ADG393230 AMN393230:ANC393230 AWJ393230:AWY393230 BGF393230:BGU393230 BQB393230:BQQ393230 BZX393230:CAM393230 CJT393230:CKI393230 CTP393230:CUE393230 DDL393230:DEA393230 DNH393230:DNW393230 DXD393230:DXS393230 EGZ393230:EHO393230 EQV393230:ERK393230 FAR393230:FBG393230 FKN393230:FLC393230 FUJ393230:FUY393230 GEF393230:GEU393230 GOB393230:GOQ393230 GXX393230:GYM393230 HHT393230:HII393230 HRP393230:HSE393230 IBL393230:ICA393230 ILH393230:ILW393230 IVD393230:IVS393230 JEZ393230:JFO393230 JOV393230:JPK393230 JYR393230:JZG393230 KIN393230:KJC393230 KSJ393230:KSY393230 LCF393230:LCU393230 LMB393230:LMQ393230 LVX393230:LWM393230 MFT393230:MGI393230 MPP393230:MQE393230 MZL393230:NAA393230 NJH393230:NJW393230 NTD393230:NTS393230 OCZ393230:ODO393230 OMV393230:ONK393230 OWR393230:OXG393230 PGN393230:PHC393230 PQJ393230:PQY393230 QAF393230:QAU393230 QKB393230:QKQ393230 QTX393230:QUM393230 RDT393230:REI393230 RNP393230:ROE393230 RXL393230:RYA393230 SHH393230:SHW393230 SRD393230:SRS393230 TAZ393230:TBO393230 TKV393230:TLK393230 TUR393230:TVG393230 UEN393230:UFC393230 UOJ393230:UOY393230 UYF393230:UYU393230 VIB393230:VIQ393230 VRX393230:VSM393230 WBT393230:WCI393230 WLP393230:WME393230 WVL393230:WWA393230 IZ458766:JO458766 SV458766:TK458766 ACR458766:ADG458766 AMN458766:ANC458766 AWJ458766:AWY458766 BGF458766:BGU458766 BQB458766:BQQ458766 BZX458766:CAM458766 CJT458766:CKI458766 CTP458766:CUE458766 DDL458766:DEA458766 DNH458766:DNW458766 DXD458766:DXS458766 EGZ458766:EHO458766 EQV458766:ERK458766 FAR458766:FBG458766 FKN458766:FLC458766 FUJ458766:FUY458766 GEF458766:GEU458766 GOB458766:GOQ458766 GXX458766:GYM458766 HHT458766:HII458766 HRP458766:HSE458766 IBL458766:ICA458766 ILH458766:ILW458766 IVD458766:IVS458766 JEZ458766:JFO458766 JOV458766:JPK458766 JYR458766:JZG458766 KIN458766:KJC458766 KSJ458766:KSY458766 LCF458766:LCU458766 LMB458766:LMQ458766 LVX458766:LWM458766 MFT458766:MGI458766 MPP458766:MQE458766 MZL458766:NAA458766 NJH458766:NJW458766 NTD458766:NTS458766 OCZ458766:ODO458766 OMV458766:ONK458766 OWR458766:OXG458766 PGN458766:PHC458766 PQJ458766:PQY458766 QAF458766:QAU458766 QKB458766:QKQ458766 QTX458766:QUM458766 RDT458766:REI458766 RNP458766:ROE458766 RXL458766:RYA458766 SHH458766:SHW458766 SRD458766:SRS458766 TAZ458766:TBO458766 TKV458766:TLK458766 TUR458766:TVG458766 UEN458766:UFC458766 UOJ458766:UOY458766 UYF458766:UYU458766 VIB458766:VIQ458766 VRX458766:VSM458766 WBT458766:WCI458766 WLP458766:WME458766 WVL458766:WWA458766 IZ524302:JO524302 SV524302:TK524302 ACR524302:ADG524302 AMN524302:ANC524302 AWJ524302:AWY524302 BGF524302:BGU524302 BQB524302:BQQ524302 BZX524302:CAM524302 CJT524302:CKI524302 CTP524302:CUE524302 DDL524302:DEA524302 DNH524302:DNW524302 DXD524302:DXS524302 EGZ524302:EHO524302 EQV524302:ERK524302 FAR524302:FBG524302 FKN524302:FLC524302 FUJ524302:FUY524302 GEF524302:GEU524302 GOB524302:GOQ524302 GXX524302:GYM524302 HHT524302:HII524302 HRP524302:HSE524302 IBL524302:ICA524302 ILH524302:ILW524302 IVD524302:IVS524302 JEZ524302:JFO524302 JOV524302:JPK524302 JYR524302:JZG524302 KIN524302:KJC524302 KSJ524302:KSY524302 LCF524302:LCU524302 LMB524302:LMQ524302 LVX524302:LWM524302 MFT524302:MGI524302 MPP524302:MQE524302 MZL524302:NAA524302 NJH524302:NJW524302 NTD524302:NTS524302 OCZ524302:ODO524302 OMV524302:ONK524302 OWR524302:OXG524302 PGN524302:PHC524302 PQJ524302:PQY524302 QAF524302:QAU524302 QKB524302:QKQ524302 QTX524302:QUM524302 RDT524302:REI524302 RNP524302:ROE524302 RXL524302:RYA524302 SHH524302:SHW524302 SRD524302:SRS524302 TAZ524302:TBO524302 TKV524302:TLK524302 TUR524302:TVG524302 UEN524302:UFC524302 UOJ524302:UOY524302 UYF524302:UYU524302 VIB524302:VIQ524302 VRX524302:VSM524302 WBT524302:WCI524302 WLP524302:WME524302 WVL524302:WWA524302 IZ589838:JO589838 SV589838:TK589838 ACR589838:ADG589838 AMN589838:ANC589838 AWJ589838:AWY589838 BGF589838:BGU589838 BQB589838:BQQ589838 BZX589838:CAM589838 CJT589838:CKI589838 CTP589838:CUE589838 DDL589838:DEA589838 DNH589838:DNW589838 DXD589838:DXS589838 EGZ589838:EHO589838 EQV589838:ERK589838 FAR589838:FBG589838 FKN589838:FLC589838 FUJ589838:FUY589838 GEF589838:GEU589838 GOB589838:GOQ589838 GXX589838:GYM589838 HHT589838:HII589838 HRP589838:HSE589838 IBL589838:ICA589838 ILH589838:ILW589838 IVD589838:IVS589838 JEZ589838:JFO589838 JOV589838:JPK589838 JYR589838:JZG589838 KIN589838:KJC589838 KSJ589838:KSY589838 LCF589838:LCU589838 LMB589838:LMQ589838 LVX589838:LWM589838 MFT589838:MGI589838 MPP589838:MQE589838 MZL589838:NAA589838 NJH589838:NJW589838 NTD589838:NTS589838 OCZ589838:ODO589838 OMV589838:ONK589838 OWR589838:OXG589838 PGN589838:PHC589838 PQJ589838:PQY589838 QAF589838:QAU589838 QKB589838:QKQ589838 QTX589838:QUM589838 RDT589838:REI589838 RNP589838:ROE589838 RXL589838:RYA589838 SHH589838:SHW589838 SRD589838:SRS589838 TAZ589838:TBO589838 TKV589838:TLK589838 TUR589838:TVG589838 UEN589838:UFC589838 UOJ589838:UOY589838 UYF589838:UYU589838 VIB589838:VIQ589838 VRX589838:VSM589838 WBT589838:WCI589838 WLP589838:WME589838 WVL589838:WWA589838 IZ655374:JO655374 SV655374:TK655374 ACR655374:ADG655374 AMN655374:ANC655374 AWJ655374:AWY655374 BGF655374:BGU655374 BQB655374:BQQ655374 BZX655374:CAM655374 CJT655374:CKI655374 CTP655374:CUE655374 DDL655374:DEA655374 DNH655374:DNW655374 DXD655374:DXS655374 EGZ655374:EHO655374 EQV655374:ERK655374 FAR655374:FBG655374 FKN655374:FLC655374 FUJ655374:FUY655374 GEF655374:GEU655374 GOB655374:GOQ655374 GXX655374:GYM655374 HHT655374:HII655374 HRP655374:HSE655374 IBL655374:ICA655374 ILH655374:ILW655374 IVD655374:IVS655374 JEZ655374:JFO655374 JOV655374:JPK655374 JYR655374:JZG655374 KIN655374:KJC655374 KSJ655374:KSY655374 LCF655374:LCU655374 LMB655374:LMQ655374 LVX655374:LWM655374 MFT655374:MGI655374 MPP655374:MQE655374 MZL655374:NAA655374 NJH655374:NJW655374 NTD655374:NTS655374 OCZ655374:ODO655374 OMV655374:ONK655374 OWR655374:OXG655374 PGN655374:PHC655374 PQJ655374:PQY655374 QAF655374:QAU655374 QKB655374:QKQ655374 QTX655374:QUM655374 RDT655374:REI655374 RNP655374:ROE655374 RXL655374:RYA655374 SHH655374:SHW655374 SRD655374:SRS655374 TAZ655374:TBO655374 TKV655374:TLK655374 TUR655374:TVG655374 UEN655374:UFC655374 UOJ655374:UOY655374 UYF655374:UYU655374 VIB655374:VIQ655374 VRX655374:VSM655374 WBT655374:WCI655374 WLP655374:WME655374 WVL655374:WWA655374 IZ720910:JO720910 SV720910:TK720910 ACR720910:ADG720910 AMN720910:ANC720910 AWJ720910:AWY720910 BGF720910:BGU720910 BQB720910:BQQ720910 BZX720910:CAM720910 CJT720910:CKI720910 CTP720910:CUE720910 DDL720910:DEA720910 DNH720910:DNW720910 DXD720910:DXS720910 EGZ720910:EHO720910 EQV720910:ERK720910 FAR720910:FBG720910 FKN720910:FLC720910 FUJ720910:FUY720910 GEF720910:GEU720910 GOB720910:GOQ720910 GXX720910:GYM720910 HHT720910:HII720910 HRP720910:HSE720910 IBL720910:ICA720910 ILH720910:ILW720910 IVD720910:IVS720910 JEZ720910:JFO720910 JOV720910:JPK720910 JYR720910:JZG720910 KIN720910:KJC720910 KSJ720910:KSY720910 LCF720910:LCU720910 LMB720910:LMQ720910 LVX720910:LWM720910 MFT720910:MGI720910 MPP720910:MQE720910 MZL720910:NAA720910 NJH720910:NJW720910 NTD720910:NTS720910 OCZ720910:ODO720910 OMV720910:ONK720910 OWR720910:OXG720910 PGN720910:PHC720910 PQJ720910:PQY720910 QAF720910:QAU720910 QKB720910:QKQ720910 QTX720910:QUM720910 RDT720910:REI720910 RNP720910:ROE720910 RXL720910:RYA720910 SHH720910:SHW720910 SRD720910:SRS720910 TAZ720910:TBO720910 TKV720910:TLK720910 TUR720910:TVG720910 UEN720910:UFC720910 UOJ720910:UOY720910 UYF720910:UYU720910 VIB720910:VIQ720910 VRX720910:VSM720910 WBT720910:WCI720910 WLP720910:WME720910 WVL720910:WWA720910 IZ786446:JO786446 SV786446:TK786446 ACR786446:ADG786446 AMN786446:ANC786446 AWJ786446:AWY786446 BGF786446:BGU786446 BQB786446:BQQ786446 BZX786446:CAM786446 CJT786446:CKI786446 CTP786446:CUE786446 DDL786446:DEA786446 DNH786446:DNW786446 DXD786446:DXS786446 EGZ786446:EHO786446 EQV786446:ERK786446 FAR786446:FBG786446 FKN786446:FLC786446 FUJ786446:FUY786446 GEF786446:GEU786446 GOB786446:GOQ786446 GXX786446:GYM786446 HHT786446:HII786446 HRP786446:HSE786446 IBL786446:ICA786446 ILH786446:ILW786446 IVD786446:IVS786446 JEZ786446:JFO786446 JOV786446:JPK786446 JYR786446:JZG786446 KIN786446:KJC786446 KSJ786446:KSY786446 LCF786446:LCU786446 LMB786446:LMQ786446 LVX786446:LWM786446 MFT786446:MGI786446 MPP786446:MQE786446 MZL786446:NAA786446 NJH786446:NJW786446 NTD786446:NTS786446 OCZ786446:ODO786446 OMV786446:ONK786446 OWR786446:OXG786446 PGN786446:PHC786446 PQJ786446:PQY786446 QAF786446:QAU786446 QKB786446:QKQ786446 QTX786446:QUM786446 RDT786446:REI786446 RNP786446:ROE786446 RXL786446:RYA786446 SHH786446:SHW786446 SRD786446:SRS786446 TAZ786446:TBO786446 TKV786446:TLK786446 TUR786446:TVG786446 UEN786446:UFC786446 UOJ786446:UOY786446 UYF786446:UYU786446 VIB786446:VIQ786446 VRX786446:VSM786446 WBT786446:WCI786446 WLP786446:WME786446 WVL786446:WWA786446 IZ851982:JO851982 SV851982:TK851982 ACR851982:ADG851982 AMN851982:ANC851982 AWJ851982:AWY851982 BGF851982:BGU851982 BQB851982:BQQ851982 BZX851982:CAM851982 CJT851982:CKI851982 CTP851982:CUE851982 DDL851982:DEA851982 DNH851982:DNW851982 DXD851982:DXS851982 EGZ851982:EHO851982 EQV851982:ERK851982 FAR851982:FBG851982 FKN851982:FLC851982 FUJ851982:FUY851982 GEF851982:GEU851982 GOB851982:GOQ851982 GXX851982:GYM851982 HHT851982:HII851982 HRP851982:HSE851982 IBL851982:ICA851982 ILH851982:ILW851982 IVD851982:IVS851982 JEZ851982:JFO851982 JOV851982:JPK851982 JYR851982:JZG851982 KIN851982:KJC851982 KSJ851982:KSY851982 LCF851982:LCU851982 LMB851982:LMQ851982 LVX851982:LWM851982 MFT851982:MGI851982 MPP851982:MQE851982 MZL851982:NAA851982 NJH851982:NJW851982 NTD851982:NTS851982 OCZ851982:ODO851982 OMV851982:ONK851982 OWR851982:OXG851982 PGN851982:PHC851982 PQJ851982:PQY851982 QAF851982:QAU851982 QKB851982:QKQ851982 QTX851982:QUM851982 RDT851982:REI851982 RNP851982:ROE851982 RXL851982:RYA851982 SHH851982:SHW851982 SRD851982:SRS851982 TAZ851982:TBO851982 TKV851982:TLK851982 TUR851982:TVG851982 UEN851982:UFC851982 UOJ851982:UOY851982 UYF851982:UYU851982 VIB851982:VIQ851982 VRX851982:VSM851982 WBT851982:WCI851982 WLP851982:WME851982 WVL851982:WWA851982 IZ917518:JO917518 SV917518:TK917518 ACR917518:ADG917518 AMN917518:ANC917518 AWJ917518:AWY917518 BGF917518:BGU917518 BQB917518:BQQ917518 BZX917518:CAM917518 CJT917518:CKI917518 CTP917518:CUE917518 DDL917518:DEA917518 DNH917518:DNW917518 DXD917518:DXS917518 EGZ917518:EHO917518 EQV917518:ERK917518 FAR917518:FBG917518 FKN917518:FLC917518 FUJ917518:FUY917518 GEF917518:GEU917518 GOB917518:GOQ917518 GXX917518:GYM917518 HHT917518:HII917518 HRP917518:HSE917518 IBL917518:ICA917518 ILH917518:ILW917518 IVD917518:IVS917518 JEZ917518:JFO917518 JOV917518:JPK917518 JYR917518:JZG917518 KIN917518:KJC917518 KSJ917518:KSY917518 LCF917518:LCU917518 LMB917518:LMQ917518 LVX917518:LWM917518 MFT917518:MGI917518 MPP917518:MQE917518 MZL917518:NAA917518 NJH917518:NJW917518 NTD917518:NTS917518 OCZ917518:ODO917518 OMV917518:ONK917518 OWR917518:OXG917518 PGN917518:PHC917518 PQJ917518:PQY917518 QAF917518:QAU917518 QKB917518:QKQ917518 QTX917518:QUM917518 RDT917518:REI917518 RNP917518:ROE917518 RXL917518:RYA917518 SHH917518:SHW917518 SRD917518:SRS917518 TAZ917518:TBO917518 TKV917518:TLK917518 TUR917518:TVG917518 UEN917518:UFC917518 UOJ917518:UOY917518 UYF917518:UYU917518 VIB917518:VIQ917518 VRX917518:VSM917518 WBT917518:WCI917518 WLP917518:WME917518 WVL917518:WWA917518 IZ983054:JO983054 SV983054:TK983054 ACR983054:ADG983054 AMN983054:ANC983054 AWJ983054:AWY983054 BGF983054:BGU983054 BQB983054:BQQ983054 BZX983054:CAM983054 CJT983054:CKI983054 CTP983054:CUE983054 DDL983054:DEA983054 DNH983054:DNW983054 DXD983054:DXS983054 EGZ983054:EHO983054 EQV983054:ERK983054 FAR983054:FBG983054 FKN983054:FLC983054 FUJ983054:FUY983054 GEF983054:GEU983054 GOB983054:GOQ983054 GXX983054:GYM983054 HHT983054:HII983054 HRP983054:HSE983054 IBL983054:ICA983054 ILH983054:ILW983054 IVD983054:IVS983054 JEZ983054:JFO983054 JOV983054:JPK983054 JYR983054:JZG983054 KIN983054:KJC983054 KSJ983054:KSY983054 LCF983054:LCU983054 LMB983054:LMQ983054 LVX983054:LWM983054 MFT983054:MGI983054 MPP983054:MQE983054 MZL983054:NAA983054 NJH983054:NJW983054 NTD983054:NTS983054 OCZ983054:ODO983054 OMV983054:ONK983054 OWR983054:OXG983054 PGN983054:PHC983054 PQJ983054:PQY983054 QAF983054:QAU983054 QKB983054:QKQ983054 QTX983054:QUM983054 RDT983054:REI983054 RNP983054:ROE983054 RXL983054:RYA983054 SHH983054:SHW983054 SRD983054:SRS983054 TAZ983054:TBO983054 TKV983054:TLK983054 TUR983054:TVG983054 UEN983054:UFC983054 UOJ983054:UOY983054 UYF983054:UYU983054 VIB983054:VIQ983054 VRX983054:VSM983054 WBT983054:WCI983054 WLP983054:WME983054 WVL983054:WWA983054 IZ8:JO8 SV8:TK8 ACR8:ADG8 AMN8:ANC8 AWJ8:AWY8 BGF8:BGU8 BQB8:BQQ8 BZX8:CAM8 CJT8:CKI8 CTP8:CUE8 DDL8:DEA8 DNH8:DNW8 DXD8:DXS8 EGZ8:EHO8 EQV8:ERK8 FAR8:FBG8 FKN8:FLC8 FUJ8:FUY8 GEF8:GEU8 GOB8:GOQ8 GXX8:GYM8 HHT8:HII8 HRP8:HSE8 IBL8:ICA8 ILH8:ILW8 IVD8:IVS8 JEZ8:JFO8 JOV8:JPK8 JYR8:JZG8 KIN8:KJC8 KSJ8:KSY8 LCF8:LCU8 LMB8:LMQ8 LVX8:LWM8 MFT8:MGI8 MPP8:MQE8 MZL8:NAA8 NJH8:NJW8 NTD8:NTS8 OCZ8:ODO8 OMV8:ONK8 OWR8:OXG8 PGN8:PHC8 PQJ8:PQY8 QAF8:QAU8 QKB8:QKQ8 QTX8:QUM8 RDT8:REI8 RNP8:ROE8 RXL8:RYA8 SHH8:SHW8 SRD8:SRS8 TAZ8:TBO8 TKV8:TLK8 TUR8:TVG8 UEN8:UFC8 UOJ8:UOY8 UYF8:UYU8 VIB8:VIQ8 VRX8:VSM8 WBT8:WCI8 WLP8:WME8 WVL8:WWA8 IZ65544:JO65544 SV65544:TK65544 ACR65544:ADG65544 AMN65544:ANC65544 AWJ65544:AWY65544 BGF65544:BGU65544 BQB65544:BQQ65544 BZX65544:CAM65544 CJT65544:CKI65544 CTP65544:CUE65544 DDL65544:DEA65544 DNH65544:DNW65544 DXD65544:DXS65544 EGZ65544:EHO65544 EQV65544:ERK65544 FAR65544:FBG65544 FKN65544:FLC65544 FUJ65544:FUY65544 GEF65544:GEU65544 GOB65544:GOQ65544 GXX65544:GYM65544 HHT65544:HII65544 HRP65544:HSE65544 IBL65544:ICA65544 ILH65544:ILW65544 IVD65544:IVS65544 JEZ65544:JFO65544 JOV65544:JPK65544 JYR65544:JZG65544 KIN65544:KJC65544 KSJ65544:KSY65544 LCF65544:LCU65544 LMB65544:LMQ65544 LVX65544:LWM65544 MFT65544:MGI65544 MPP65544:MQE65544 MZL65544:NAA65544 NJH65544:NJW65544 NTD65544:NTS65544 OCZ65544:ODO65544 OMV65544:ONK65544 OWR65544:OXG65544 PGN65544:PHC65544 PQJ65544:PQY65544 QAF65544:QAU65544 QKB65544:QKQ65544 QTX65544:QUM65544 RDT65544:REI65544 RNP65544:ROE65544 RXL65544:RYA65544 SHH65544:SHW65544 SRD65544:SRS65544 TAZ65544:TBO65544 TKV65544:TLK65544 TUR65544:TVG65544 UEN65544:UFC65544 UOJ65544:UOY65544 UYF65544:UYU65544 VIB65544:VIQ65544 VRX65544:VSM65544 WBT65544:WCI65544 WLP65544:WME65544 WVL65544:WWA65544 IZ131080:JO131080 SV131080:TK131080 ACR131080:ADG131080 AMN131080:ANC131080 AWJ131080:AWY131080 BGF131080:BGU131080 BQB131080:BQQ131080 BZX131080:CAM131080 CJT131080:CKI131080 CTP131080:CUE131080 DDL131080:DEA131080 DNH131080:DNW131080 DXD131080:DXS131080 EGZ131080:EHO131080 EQV131080:ERK131080 FAR131080:FBG131080 FKN131080:FLC131080 FUJ131080:FUY131080 GEF131080:GEU131080 GOB131080:GOQ131080 GXX131080:GYM131080 HHT131080:HII131080 HRP131080:HSE131080 IBL131080:ICA131080 ILH131080:ILW131080 IVD131080:IVS131080 JEZ131080:JFO131080 JOV131080:JPK131080 JYR131080:JZG131080 KIN131080:KJC131080 KSJ131080:KSY131080 LCF131080:LCU131080 LMB131080:LMQ131080 LVX131080:LWM131080 MFT131080:MGI131080 MPP131080:MQE131080 MZL131080:NAA131080 NJH131080:NJW131080 NTD131080:NTS131080 OCZ131080:ODO131080 OMV131080:ONK131080 OWR131080:OXG131080 PGN131080:PHC131080 PQJ131080:PQY131080 QAF131080:QAU131080 QKB131080:QKQ131080 QTX131080:QUM131080 RDT131080:REI131080 RNP131080:ROE131080 RXL131080:RYA131080 SHH131080:SHW131080 SRD131080:SRS131080 TAZ131080:TBO131080 TKV131080:TLK131080 TUR131080:TVG131080 UEN131080:UFC131080 UOJ131080:UOY131080 UYF131080:UYU131080 VIB131080:VIQ131080 VRX131080:VSM131080 WBT131080:WCI131080 WLP131080:WME131080 WVL131080:WWA131080 IZ196616:JO196616 SV196616:TK196616 ACR196616:ADG196616 AMN196616:ANC196616 AWJ196616:AWY196616 BGF196616:BGU196616 BQB196616:BQQ196616 BZX196616:CAM196616 CJT196616:CKI196616 CTP196616:CUE196616 DDL196616:DEA196616 DNH196616:DNW196616 DXD196616:DXS196616 EGZ196616:EHO196616 EQV196616:ERK196616 FAR196616:FBG196616 FKN196616:FLC196616 FUJ196616:FUY196616 GEF196616:GEU196616 GOB196616:GOQ196616 GXX196616:GYM196616 HHT196616:HII196616 HRP196616:HSE196616 IBL196616:ICA196616 ILH196616:ILW196616 IVD196616:IVS196616 JEZ196616:JFO196616 JOV196616:JPK196616 JYR196616:JZG196616 KIN196616:KJC196616 KSJ196616:KSY196616 LCF196616:LCU196616 LMB196616:LMQ196616 LVX196616:LWM196616 MFT196616:MGI196616 MPP196616:MQE196616 MZL196616:NAA196616 NJH196616:NJW196616 NTD196616:NTS196616 OCZ196616:ODO196616 OMV196616:ONK196616 OWR196616:OXG196616 PGN196616:PHC196616 PQJ196616:PQY196616 QAF196616:QAU196616 QKB196616:QKQ196616 QTX196616:QUM196616 RDT196616:REI196616 RNP196616:ROE196616 RXL196616:RYA196616 SHH196616:SHW196616 SRD196616:SRS196616 TAZ196616:TBO196616 TKV196616:TLK196616 TUR196616:TVG196616 UEN196616:UFC196616 UOJ196616:UOY196616 UYF196616:UYU196616 VIB196616:VIQ196616 VRX196616:VSM196616 WBT196616:WCI196616 WLP196616:WME196616 WVL196616:WWA196616 IZ262152:JO262152 SV262152:TK262152 ACR262152:ADG262152 AMN262152:ANC262152 AWJ262152:AWY262152 BGF262152:BGU262152 BQB262152:BQQ262152 BZX262152:CAM262152 CJT262152:CKI262152 CTP262152:CUE262152 DDL262152:DEA262152 DNH262152:DNW262152 DXD262152:DXS262152 EGZ262152:EHO262152 EQV262152:ERK262152 FAR262152:FBG262152 FKN262152:FLC262152 FUJ262152:FUY262152 GEF262152:GEU262152 GOB262152:GOQ262152 GXX262152:GYM262152 HHT262152:HII262152 HRP262152:HSE262152 IBL262152:ICA262152 ILH262152:ILW262152 IVD262152:IVS262152 JEZ262152:JFO262152 JOV262152:JPK262152 JYR262152:JZG262152 KIN262152:KJC262152 KSJ262152:KSY262152 LCF262152:LCU262152 LMB262152:LMQ262152 LVX262152:LWM262152 MFT262152:MGI262152 MPP262152:MQE262152 MZL262152:NAA262152 NJH262152:NJW262152 NTD262152:NTS262152 OCZ262152:ODO262152 OMV262152:ONK262152 OWR262152:OXG262152 PGN262152:PHC262152 PQJ262152:PQY262152 QAF262152:QAU262152 QKB262152:QKQ262152 QTX262152:QUM262152 RDT262152:REI262152 RNP262152:ROE262152 RXL262152:RYA262152 SHH262152:SHW262152 SRD262152:SRS262152 TAZ262152:TBO262152 TKV262152:TLK262152 TUR262152:TVG262152 UEN262152:UFC262152 UOJ262152:UOY262152 UYF262152:UYU262152 VIB262152:VIQ262152 VRX262152:VSM262152 WBT262152:WCI262152 WLP262152:WME262152 WVL262152:WWA262152 IZ327688:JO327688 SV327688:TK327688 ACR327688:ADG327688 AMN327688:ANC327688 AWJ327688:AWY327688 BGF327688:BGU327688 BQB327688:BQQ327688 BZX327688:CAM327688 CJT327688:CKI327688 CTP327688:CUE327688 DDL327688:DEA327688 DNH327688:DNW327688 DXD327688:DXS327688 EGZ327688:EHO327688 EQV327688:ERK327688 FAR327688:FBG327688 FKN327688:FLC327688 FUJ327688:FUY327688 GEF327688:GEU327688 GOB327688:GOQ327688 GXX327688:GYM327688 HHT327688:HII327688 HRP327688:HSE327688 IBL327688:ICA327688 ILH327688:ILW327688 IVD327688:IVS327688 JEZ327688:JFO327688 JOV327688:JPK327688 JYR327688:JZG327688 KIN327688:KJC327688 KSJ327688:KSY327688 LCF327688:LCU327688 LMB327688:LMQ327688 LVX327688:LWM327688 MFT327688:MGI327688 MPP327688:MQE327688 MZL327688:NAA327688 NJH327688:NJW327688 NTD327688:NTS327688 OCZ327688:ODO327688 OMV327688:ONK327688 OWR327688:OXG327688 PGN327688:PHC327688 PQJ327688:PQY327688 QAF327688:QAU327688 QKB327688:QKQ327688 QTX327688:QUM327688 RDT327688:REI327688 RNP327688:ROE327688 RXL327688:RYA327688 SHH327688:SHW327688 SRD327688:SRS327688 TAZ327688:TBO327688 TKV327688:TLK327688 TUR327688:TVG327688 UEN327688:UFC327688 UOJ327688:UOY327688 UYF327688:UYU327688 VIB327688:VIQ327688 VRX327688:VSM327688 WBT327688:WCI327688 WLP327688:WME327688 WVL327688:WWA327688 IZ393224:JO393224 SV393224:TK393224 ACR393224:ADG393224 AMN393224:ANC393224 AWJ393224:AWY393224 BGF393224:BGU393224 BQB393224:BQQ393224 BZX393224:CAM393224 CJT393224:CKI393224 CTP393224:CUE393224 DDL393224:DEA393224 DNH393224:DNW393224 DXD393224:DXS393224 EGZ393224:EHO393224 EQV393224:ERK393224 FAR393224:FBG393224 FKN393224:FLC393224 FUJ393224:FUY393224 GEF393224:GEU393224 GOB393224:GOQ393224 GXX393224:GYM393224 HHT393224:HII393224 HRP393224:HSE393224 IBL393224:ICA393224 ILH393224:ILW393224 IVD393224:IVS393224 JEZ393224:JFO393224 JOV393224:JPK393224 JYR393224:JZG393224 KIN393224:KJC393224 KSJ393224:KSY393224 LCF393224:LCU393224 LMB393224:LMQ393224 LVX393224:LWM393224 MFT393224:MGI393224 MPP393224:MQE393224 MZL393224:NAA393224 NJH393224:NJW393224 NTD393224:NTS393224 OCZ393224:ODO393224 OMV393224:ONK393224 OWR393224:OXG393224 PGN393224:PHC393224 PQJ393224:PQY393224 QAF393224:QAU393224 QKB393224:QKQ393224 QTX393224:QUM393224 RDT393224:REI393224 RNP393224:ROE393224 RXL393224:RYA393224 SHH393224:SHW393224 SRD393224:SRS393224 TAZ393224:TBO393224 TKV393224:TLK393224 TUR393224:TVG393224 UEN393224:UFC393224 UOJ393224:UOY393224 UYF393224:UYU393224 VIB393224:VIQ393224 VRX393224:VSM393224 WBT393224:WCI393224 WLP393224:WME393224 WVL393224:WWA393224 IZ458760:JO458760 SV458760:TK458760 ACR458760:ADG458760 AMN458760:ANC458760 AWJ458760:AWY458760 BGF458760:BGU458760 BQB458760:BQQ458760 BZX458760:CAM458760 CJT458760:CKI458760 CTP458760:CUE458760 DDL458760:DEA458760 DNH458760:DNW458760 DXD458760:DXS458760 EGZ458760:EHO458760 EQV458760:ERK458760 FAR458760:FBG458760 FKN458760:FLC458760 FUJ458760:FUY458760 GEF458760:GEU458760 GOB458760:GOQ458760 GXX458760:GYM458760 HHT458760:HII458760 HRP458760:HSE458760 IBL458760:ICA458760 ILH458760:ILW458760 IVD458760:IVS458760 JEZ458760:JFO458760 JOV458760:JPK458760 JYR458760:JZG458760 KIN458760:KJC458760 KSJ458760:KSY458760 LCF458760:LCU458760 LMB458760:LMQ458760 LVX458760:LWM458760 MFT458760:MGI458760 MPP458760:MQE458760 MZL458760:NAA458760 NJH458760:NJW458760 NTD458760:NTS458760 OCZ458760:ODO458760 OMV458760:ONK458760 OWR458760:OXG458760 PGN458760:PHC458760 PQJ458760:PQY458760 QAF458760:QAU458760 QKB458760:QKQ458760 QTX458760:QUM458760 RDT458760:REI458760 RNP458760:ROE458760 RXL458760:RYA458760 SHH458760:SHW458760 SRD458760:SRS458760 TAZ458760:TBO458760 TKV458760:TLK458760 TUR458760:TVG458760 UEN458760:UFC458760 UOJ458760:UOY458760 UYF458760:UYU458760 VIB458760:VIQ458760 VRX458760:VSM458760 WBT458760:WCI458760 WLP458760:WME458760 WVL458760:WWA458760 IZ524296:JO524296 SV524296:TK524296 ACR524296:ADG524296 AMN524296:ANC524296 AWJ524296:AWY524296 BGF524296:BGU524296 BQB524296:BQQ524296 BZX524296:CAM524296 CJT524296:CKI524296 CTP524296:CUE524296 DDL524296:DEA524296 DNH524296:DNW524296 DXD524296:DXS524296 EGZ524296:EHO524296 EQV524296:ERK524296 FAR524296:FBG524296 FKN524296:FLC524296 FUJ524296:FUY524296 GEF524296:GEU524296 GOB524296:GOQ524296 GXX524296:GYM524296 HHT524296:HII524296 HRP524296:HSE524296 IBL524296:ICA524296 ILH524296:ILW524296 IVD524296:IVS524296 JEZ524296:JFO524296 JOV524296:JPK524296 JYR524296:JZG524296 KIN524296:KJC524296 KSJ524296:KSY524296 LCF524296:LCU524296 LMB524296:LMQ524296 LVX524296:LWM524296 MFT524296:MGI524296 MPP524296:MQE524296 MZL524296:NAA524296 NJH524296:NJW524296 NTD524296:NTS524296 OCZ524296:ODO524296 OMV524296:ONK524296 OWR524296:OXG524296 PGN524296:PHC524296 PQJ524296:PQY524296 QAF524296:QAU524296 QKB524296:QKQ524296 QTX524296:QUM524296 RDT524296:REI524296 RNP524296:ROE524296 RXL524296:RYA524296 SHH524296:SHW524296 SRD524296:SRS524296 TAZ524296:TBO524296 TKV524296:TLK524296 TUR524296:TVG524296 UEN524296:UFC524296 UOJ524296:UOY524296 UYF524296:UYU524296 VIB524296:VIQ524296 VRX524296:VSM524296 WBT524296:WCI524296 WLP524296:WME524296 WVL524296:WWA524296 IZ589832:JO589832 SV589832:TK589832 ACR589832:ADG589832 AMN589832:ANC589832 AWJ589832:AWY589832 BGF589832:BGU589832 BQB589832:BQQ589832 BZX589832:CAM589832 CJT589832:CKI589832 CTP589832:CUE589832 DDL589832:DEA589832 DNH589832:DNW589832 DXD589832:DXS589832 EGZ589832:EHO589832 EQV589832:ERK589832 FAR589832:FBG589832 FKN589832:FLC589832 FUJ589832:FUY589832 GEF589832:GEU589832 GOB589832:GOQ589832 GXX589832:GYM589832 HHT589832:HII589832 HRP589832:HSE589832 IBL589832:ICA589832 ILH589832:ILW589832 IVD589832:IVS589832 JEZ589832:JFO589832 JOV589832:JPK589832 JYR589832:JZG589832 KIN589832:KJC589832 KSJ589832:KSY589832 LCF589832:LCU589832 LMB589832:LMQ589832 LVX589832:LWM589832 MFT589832:MGI589832 MPP589832:MQE589832 MZL589832:NAA589832 NJH589832:NJW589832 NTD589832:NTS589832 OCZ589832:ODO589832 OMV589832:ONK589832 OWR589832:OXG589832 PGN589832:PHC589832 PQJ589832:PQY589832 QAF589832:QAU589832 QKB589832:QKQ589832 QTX589832:QUM589832 RDT589832:REI589832 RNP589832:ROE589832 RXL589832:RYA589832 SHH589832:SHW589832 SRD589832:SRS589832 TAZ589832:TBO589832 TKV589832:TLK589832 TUR589832:TVG589832 UEN589832:UFC589832 UOJ589832:UOY589832 UYF589832:UYU589832 VIB589832:VIQ589832 VRX589832:VSM589832 WBT589832:WCI589832 WLP589832:WME589832 WVL589832:WWA589832 IZ655368:JO655368 SV655368:TK655368 ACR655368:ADG655368 AMN655368:ANC655368 AWJ655368:AWY655368 BGF655368:BGU655368 BQB655368:BQQ655368 BZX655368:CAM655368 CJT655368:CKI655368 CTP655368:CUE655368 DDL655368:DEA655368 DNH655368:DNW655368 DXD655368:DXS655368 EGZ655368:EHO655368 EQV655368:ERK655368 FAR655368:FBG655368 FKN655368:FLC655368 FUJ655368:FUY655368 GEF655368:GEU655368 GOB655368:GOQ655368 GXX655368:GYM655368 HHT655368:HII655368 HRP655368:HSE655368 IBL655368:ICA655368 ILH655368:ILW655368 IVD655368:IVS655368 JEZ655368:JFO655368 JOV655368:JPK655368 JYR655368:JZG655368 KIN655368:KJC655368 KSJ655368:KSY655368 LCF655368:LCU655368 LMB655368:LMQ655368 LVX655368:LWM655368 MFT655368:MGI655368 MPP655368:MQE655368 MZL655368:NAA655368 NJH655368:NJW655368 NTD655368:NTS655368 OCZ655368:ODO655368 OMV655368:ONK655368 OWR655368:OXG655368 PGN655368:PHC655368 PQJ655368:PQY655368 QAF655368:QAU655368 QKB655368:QKQ655368 QTX655368:QUM655368 RDT655368:REI655368 RNP655368:ROE655368 RXL655368:RYA655368 SHH655368:SHW655368 SRD655368:SRS655368 TAZ655368:TBO655368 TKV655368:TLK655368 TUR655368:TVG655368 UEN655368:UFC655368 UOJ655368:UOY655368 UYF655368:UYU655368 VIB655368:VIQ655368 VRX655368:VSM655368 WBT655368:WCI655368 WLP655368:WME655368 WVL655368:WWA655368 IZ720904:JO720904 SV720904:TK720904 ACR720904:ADG720904 AMN720904:ANC720904 AWJ720904:AWY720904 BGF720904:BGU720904 BQB720904:BQQ720904 BZX720904:CAM720904 CJT720904:CKI720904 CTP720904:CUE720904 DDL720904:DEA720904 DNH720904:DNW720904 DXD720904:DXS720904 EGZ720904:EHO720904 EQV720904:ERK720904 FAR720904:FBG720904 FKN720904:FLC720904 FUJ720904:FUY720904 GEF720904:GEU720904 GOB720904:GOQ720904 GXX720904:GYM720904 HHT720904:HII720904 HRP720904:HSE720904 IBL720904:ICA720904 ILH720904:ILW720904 IVD720904:IVS720904 JEZ720904:JFO720904 JOV720904:JPK720904 JYR720904:JZG720904 KIN720904:KJC720904 KSJ720904:KSY720904 LCF720904:LCU720904 LMB720904:LMQ720904 LVX720904:LWM720904 MFT720904:MGI720904 MPP720904:MQE720904 MZL720904:NAA720904 NJH720904:NJW720904 NTD720904:NTS720904 OCZ720904:ODO720904 OMV720904:ONK720904 OWR720904:OXG720904 PGN720904:PHC720904 PQJ720904:PQY720904 QAF720904:QAU720904 QKB720904:QKQ720904 QTX720904:QUM720904 RDT720904:REI720904 RNP720904:ROE720904 RXL720904:RYA720904 SHH720904:SHW720904 SRD720904:SRS720904 TAZ720904:TBO720904 TKV720904:TLK720904 TUR720904:TVG720904 UEN720904:UFC720904 UOJ720904:UOY720904 UYF720904:UYU720904 VIB720904:VIQ720904 VRX720904:VSM720904 WBT720904:WCI720904 WLP720904:WME720904 WVL720904:WWA720904 IZ786440:JO786440 SV786440:TK786440 ACR786440:ADG786440 AMN786440:ANC786440 AWJ786440:AWY786440 BGF786440:BGU786440 BQB786440:BQQ786440 BZX786440:CAM786440 CJT786440:CKI786440 CTP786440:CUE786440 DDL786440:DEA786440 DNH786440:DNW786440 DXD786440:DXS786440 EGZ786440:EHO786440 EQV786440:ERK786440 FAR786440:FBG786440 FKN786440:FLC786440 FUJ786440:FUY786440 GEF786440:GEU786440 GOB786440:GOQ786440 GXX786440:GYM786440 HHT786440:HII786440 HRP786440:HSE786440 IBL786440:ICA786440 ILH786440:ILW786440 IVD786440:IVS786440 JEZ786440:JFO786440 JOV786440:JPK786440 JYR786440:JZG786440 KIN786440:KJC786440 KSJ786440:KSY786440 LCF786440:LCU786440 LMB786440:LMQ786440 LVX786440:LWM786440 MFT786440:MGI786440 MPP786440:MQE786440 MZL786440:NAA786440 NJH786440:NJW786440 NTD786440:NTS786440 OCZ786440:ODO786440 OMV786440:ONK786440 OWR786440:OXG786440 PGN786440:PHC786440 PQJ786440:PQY786440 QAF786440:QAU786440 QKB786440:QKQ786440 QTX786440:QUM786440 RDT786440:REI786440 RNP786440:ROE786440 RXL786440:RYA786440 SHH786440:SHW786440 SRD786440:SRS786440 TAZ786440:TBO786440 TKV786440:TLK786440 TUR786440:TVG786440 UEN786440:UFC786440 UOJ786440:UOY786440 UYF786440:UYU786440 VIB786440:VIQ786440 VRX786440:VSM786440 WBT786440:WCI786440 WLP786440:WME786440 WVL786440:WWA786440 IZ851976:JO851976 SV851976:TK851976 ACR851976:ADG851976 AMN851976:ANC851976 AWJ851976:AWY851976 BGF851976:BGU851976 BQB851976:BQQ851976 BZX851976:CAM851976 CJT851976:CKI851976 CTP851976:CUE851976 DDL851976:DEA851976 DNH851976:DNW851976 DXD851976:DXS851976 EGZ851976:EHO851976 EQV851976:ERK851976 FAR851976:FBG851976 FKN851976:FLC851976 FUJ851976:FUY851976 GEF851976:GEU851976 GOB851976:GOQ851976 GXX851976:GYM851976 HHT851976:HII851976 HRP851976:HSE851976 IBL851976:ICA851976 ILH851976:ILW851976 IVD851976:IVS851976 JEZ851976:JFO851976 JOV851976:JPK851976 JYR851976:JZG851976 KIN851976:KJC851976 KSJ851976:KSY851976 LCF851976:LCU851976 LMB851976:LMQ851976 LVX851976:LWM851976 MFT851976:MGI851976 MPP851976:MQE851976 MZL851976:NAA851976 NJH851976:NJW851976 NTD851976:NTS851976 OCZ851976:ODO851976 OMV851976:ONK851976 OWR851976:OXG851976 PGN851976:PHC851976 PQJ851976:PQY851976 QAF851976:QAU851976 QKB851976:QKQ851976 QTX851976:QUM851976 RDT851976:REI851976 RNP851976:ROE851976 RXL851976:RYA851976 SHH851976:SHW851976 SRD851976:SRS851976 TAZ851976:TBO851976 TKV851976:TLK851976 TUR851976:TVG851976 UEN851976:UFC851976 UOJ851976:UOY851976 UYF851976:UYU851976 VIB851976:VIQ851976 VRX851976:VSM851976 WBT851976:WCI851976 WLP851976:WME851976 WVL851976:WWA851976 IZ917512:JO917512 SV917512:TK917512 ACR917512:ADG917512 AMN917512:ANC917512 AWJ917512:AWY917512 BGF917512:BGU917512 BQB917512:BQQ917512 BZX917512:CAM917512 CJT917512:CKI917512 CTP917512:CUE917512 DDL917512:DEA917512 DNH917512:DNW917512 DXD917512:DXS917512 EGZ917512:EHO917512 EQV917512:ERK917512 FAR917512:FBG917512 FKN917512:FLC917512 FUJ917512:FUY917512 GEF917512:GEU917512 GOB917512:GOQ917512 GXX917512:GYM917512 HHT917512:HII917512 HRP917512:HSE917512 IBL917512:ICA917512 ILH917512:ILW917512 IVD917512:IVS917512 JEZ917512:JFO917512 JOV917512:JPK917512 JYR917512:JZG917512 KIN917512:KJC917512 KSJ917512:KSY917512 LCF917512:LCU917512 LMB917512:LMQ917512 LVX917512:LWM917512 MFT917512:MGI917512 MPP917512:MQE917512 MZL917512:NAA917512 NJH917512:NJW917512 NTD917512:NTS917512 OCZ917512:ODO917512 OMV917512:ONK917512 OWR917512:OXG917512 PGN917512:PHC917512 PQJ917512:PQY917512 QAF917512:QAU917512 QKB917512:QKQ917512 QTX917512:QUM917512 RDT917512:REI917512 RNP917512:ROE917512 RXL917512:RYA917512 SHH917512:SHW917512 SRD917512:SRS917512 TAZ917512:TBO917512 TKV917512:TLK917512 TUR917512:TVG917512 UEN917512:UFC917512 UOJ917512:UOY917512 UYF917512:UYU917512 VIB917512:VIQ917512 VRX917512:VSM917512 WBT917512:WCI917512 WLP917512:WME917512 WVL917512:WWA917512 IZ983048:JO983048 SV983048:TK983048 ACR983048:ADG983048 AMN983048:ANC983048 AWJ983048:AWY983048 BGF983048:BGU983048 BQB983048:BQQ983048 BZX983048:CAM983048 CJT983048:CKI983048 CTP983048:CUE983048 DDL983048:DEA983048 DNH983048:DNW983048 DXD983048:DXS983048 EGZ983048:EHO983048 EQV983048:ERK983048 FAR983048:FBG983048 FKN983048:FLC983048 FUJ983048:FUY983048 GEF983048:GEU983048 GOB983048:GOQ983048 GXX983048:GYM983048 HHT983048:HII983048 HRP983048:HSE983048 IBL983048:ICA983048 ILH983048:ILW983048 IVD983048:IVS983048 JEZ983048:JFO983048 JOV983048:JPK983048 JYR983048:JZG983048 KIN983048:KJC983048 KSJ983048:KSY983048 LCF983048:LCU983048 LMB983048:LMQ983048 LVX983048:LWM983048 MFT983048:MGI983048 MPP983048:MQE983048 MZL983048:NAA983048 NJH983048:NJW983048 NTD983048:NTS983048 OCZ983048:ODO983048 OMV983048:ONK983048 OWR983048:OXG983048 PGN983048:PHC983048 PQJ983048:PQY983048 QAF983048:QAU983048 QKB983048:QKQ983048 QTX983048:QUM983048 RDT983048:REI983048 RNP983048:ROE983048 RXL983048:RYA983048 SHH983048:SHW983048 SRD983048:SRS983048 TAZ983048:TBO983048 TKV983048:TLK983048 TUR983048:TVG983048 UEN983048:UFC983048 UOJ983048:UOY983048 UYF983048:UYU983048 VIB983048:VIQ983048 VRX983048:VSM983048 WBT983048:WCI983048 WLP983048:WME983048 WVL983048:WWA983048 IZ18:JO18 SV18:TK18 ACR18:ADG18 AMN18:ANC18 AWJ18:AWY18 BGF18:BGU18 BQB18:BQQ18 BZX18:CAM18 CJT18:CKI18 CTP18:CUE18 DDL18:DEA18 DNH18:DNW18 DXD18:DXS18 EGZ18:EHO18 EQV18:ERK18 FAR18:FBG18 FKN18:FLC18 FUJ18:FUY18 GEF18:GEU18 GOB18:GOQ18 GXX18:GYM18 HHT18:HII18 HRP18:HSE18 IBL18:ICA18 ILH18:ILW18 IVD18:IVS18 JEZ18:JFO18 JOV18:JPK18 JYR18:JZG18 KIN18:KJC18 KSJ18:KSY18 LCF18:LCU18 LMB18:LMQ18 LVX18:LWM18 MFT18:MGI18 MPP18:MQE18 MZL18:NAA18 NJH18:NJW18 NTD18:NTS18 OCZ18:ODO18 OMV18:ONK18 OWR18:OXG18 PGN18:PHC18 PQJ18:PQY18 QAF18:QAU18 QKB18:QKQ18 QTX18:QUM18 RDT18:REI18 RNP18:ROE18 RXL18:RYA18 SHH18:SHW18 SRD18:SRS18 TAZ18:TBO18 TKV18:TLK18 TUR18:TVG18 UEN18:UFC18 UOJ18:UOY18 UYF18:UYU18 VIB18:VIQ18 VRX18:VSM18 WBT18:WCI18 WLP18:WME18 WVL18:WWA18 IZ65554:JO65554 SV65554:TK65554 ACR65554:ADG65554 AMN65554:ANC65554 AWJ65554:AWY65554 BGF65554:BGU65554 BQB65554:BQQ65554 BZX65554:CAM65554 CJT65554:CKI65554 CTP65554:CUE65554 DDL65554:DEA65554 DNH65554:DNW65554 DXD65554:DXS65554 EGZ65554:EHO65554 EQV65554:ERK65554 FAR65554:FBG65554 FKN65554:FLC65554 FUJ65554:FUY65554 GEF65554:GEU65554 GOB65554:GOQ65554 GXX65554:GYM65554 HHT65554:HII65554 HRP65554:HSE65554 IBL65554:ICA65554 ILH65554:ILW65554 IVD65554:IVS65554 JEZ65554:JFO65554 JOV65554:JPK65554 JYR65554:JZG65554 KIN65554:KJC65554 KSJ65554:KSY65554 LCF65554:LCU65554 LMB65554:LMQ65554 LVX65554:LWM65554 MFT65554:MGI65554 MPP65554:MQE65554 MZL65554:NAA65554 NJH65554:NJW65554 NTD65554:NTS65554 OCZ65554:ODO65554 OMV65554:ONK65554 OWR65554:OXG65554 PGN65554:PHC65554 PQJ65554:PQY65554 QAF65554:QAU65554 QKB65554:QKQ65554 QTX65554:QUM65554 RDT65554:REI65554 RNP65554:ROE65554 RXL65554:RYA65554 SHH65554:SHW65554 SRD65554:SRS65554 TAZ65554:TBO65554 TKV65554:TLK65554 TUR65554:TVG65554 UEN65554:UFC65554 UOJ65554:UOY65554 UYF65554:UYU65554 VIB65554:VIQ65554 VRX65554:VSM65554 WBT65554:WCI65554 WLP65554:WME65554 WVL65554:WWA65554 IZ131090:JO131090 SV131090:TK131090 ACR131090:ADG131090 AMN131090:ANC131090 AWJ131090:AWY131090 BGF131090:BGU131090 BQB131090:BQQ131090 BZX131090:CAM131090 CJT131090:CKI131090 CTP131090:CUE131090 DDL131090:DEA131090 DNH131090:DNW131090 DXD131090:DXS131090 EGZ131090:EHO131090 EQV131090:ERK131090 FAR131090:FBG131090 FKN131090:FLC131090 FUJ131090:FUY131090 GEF131090:GEU131090 GOB131090:GOQ131090 GXX131090:GYM131090 HHT131090:HII131090 HRP131090:HSE131090 IBL131090:ICA131090 ILH131090:ILW131090 IVD131090:IVS131090 JEZ131090:JFO131090 JOV131090:JPK131090 JYR131090:JZG131090 KIN131090:KJC131090 KSJ131090:KSY131090 LCF131090:LCU131090 LMB131090:LMQ131090 LVX131090:LWM131090 MFT131090:MGI131090 MPP131090:MQE131090 MZL131090:NAA131090 NJH131090:NJW131090 NTD131090:NTS131090 OCZ131090:ODO131090 OMV131090:ONK131090 OWR131090:OXG131090 PGN131090:PHC131090 PQJ131090:PQY131090 QAF131090:QAU131090 QKB131090:QKQ131090 QTX131090:QUM131090 RDT131090:REI131090 RNP131090:ROE131090 RXL131090:RYA131090 SHH131090:SHW131090 SRD131090:SRS131090 TAZ131090:TBO131090 TKV131090:TLK131090 TUR131090:TVG131090 UEN131090:UFC131090 UOJ131090:UOY131090 UYF131090:UYU131090 VIB131090:VIQ131090 VRX131090:VSM131090 WBT131090:WCI131090 WLP131090:WME131090 WVL131090:WWA131090 IZ196626:JO196626 SV196626:TK196626 ACR196626:ADG196626 AMN196626:ANC196626 AWJ196626:AWY196626 BGF196626:BGU196626 BQB196626:BQQ196626 BZX196626:CAM196626 CJT196626:CKI196626 CTP196626:CUE196626 DDL196626:DEA196626 DNH196626:DNW196626 DXD196626:DXS196626 EGZ196626:EHO196626 EQV196626:ERK196626 FAR196626:FBG196626 FKN196626:FLC196626 FUJ196626:FUY196626 GEF196626:GEU196626 GOB196626:GOQ196626 GXX196626:GYM196626 HHT196626:HII196626 HRP196626:HSE196626 IBL196626:ICA196626 ILH196626:ILW196626 IVD196626:IVS196626 JEZ196626:JFO196626 JOV196626:JPK196626 JYR196626:JZG196626 KIN196626:KJC196626 KSJ196626:KSY196626 LCF196626:LCU196626 LMB196626:LMQ196626 LVX196626:LWM196626 MFT196626:MGI196626 MPP196626:MQE196626 MZL196626:NAA196626 NJH196626:NJW196626 NTD196626:NTS196626 OCZ196626:ODO196626 OMV196626:ONK196626 OWR196626:OXG196626 PGN196626:PHC196626 PQJ196626:PQY196626 QAF196626:QAU196626 QKB196626:QKQ196626 QTX196626:QUM196626 RDT196626:REI196626 RNP196626:ROE196626 RXL196626:RYA196626 SHH196626:SHW196626 SRD196626:SRS196626 TAZ196626:TBO196626 TKV196626:TLK196626 TUR196626:TVG196626 UEN196626:UFC196626 UOJ196626:UOY196626 UYF196626:UYU196626 VIB196626:VIQ196626 VRX196626:VSM196626 WBT196626:WCI196626 WLP196626:WME196626 WVL196626:WWA196626 IZ262162:JO262162 SV262162:TK262162 ACR262162:ADG262162 AMN262162:ANC262162 AWJ262162:AWY262162 BGF262162:BGU262162 BQB262162:BQQ262162 BZX262162:CAM262162 CJT262162:CKI262162 CTP262162:CUE262162 DDL262162:DEA262162 DNH262162:DNW262162 DXD262162:DXS262162 EGZ262162:EHO262162 EQV262162:ERK262162 FAR262162:FBG262162 FKN262162:FLC262162 FUJ262162:FUY262162 GEF262162:GEU262162 GOB262162:GOQ262162 GXX262162:GYM262162 HHT262162:HII262162 HRP262162:HSE262162 IBL262162:ICA262162 ILH262162:ILW262162 IVD262162:IVS262162 JEZ262162:JFO262162 JOV262162:JPK262162 JYR262162:JZG262162 KIN262162:KJC262162 KSJ262162:KSY262162 LCF262162:LCU262162 LMB262162:LMQ262162 LVX262162:LWM262162 MFT262162:MGI262162 MPP262162:MQE262162 MZL262162:NAA262162 NJH262162:NJW262162 NTD262162:NTS262162 OCZ262162:ODO262162 OMV262162:ONK262162 OWR262162:OXG262162 PGN262162:PHC262162 PQJ262162:PQY262162 QAF262162:QAU262162 QKB262162:QKQ262162 QTX262162:QUM262162 RDT262162:REI262162 RNP262162:ROE262162 RXL262162:RYA262162 SHH262162:SHW262162 SRD262162:SRS262162 TAZ262162:TBO262162 TKV262162:TLK262162 TUR262162:TVG262162 UEN262162:UFC262162 UOJ262162:UOY262162 UYF262162:UYU262162 VIB262162:VIQ262162 VRX262162:VSM262162 WBT262162:WCI262162 WLP262162:WME262162 WVL262162:WWA262162 IZ327698:JO327698 SV327698:TK327698 ACR327698:ADG327698 AMN327698:ANC327698 AWJ327698:AWY327698 BGF327698:BGU327698 BQB327698:BQQ327698 BZX327698:CAM327698 CJT327698:CKI327698 CTP327698:CUE327698 DDL327698:DEA327698 DNH327698:DNW327698 DXD327698:DXS327698 EGZ327698:EHO327698 EQV327698:ERK327698 FAR327698:FBG327698 FKN327698:FLC327698 FUJ327698:FUY327698 GEF327698:GEU327698 GOB327698:GOQ327698 GXX327698:GYM327698 HHT327698:HII327698 HRP327698:HSE327698 IBL327698:ICA327698 ILH327698:ILW327698 IVD327698:IVS327698 JEZ327698:JFO327698 JOV327698:JPK327698 JYR327698:JZG327698 KIN327698:KJC327698 KSJ327698:KSY327698 LCF327698:LCU327698 LMB327698:LMQ327698 LVX327698:LWM327698 MFT327698:MGI327698 MPP327698:MQE327698 MZL327698:NAA327698 NJH327698:NJW327698 NTD327698:NTS327698 OCZ327698:ODO327698 OMV327698:ONK327698 OWR327698:OXG327698 PGN327698:PHC327698 PQJ327698:PQY327698 QAF327698:QAU327698 QKB327698:QKQ327698 QTX327698:QUM327698 RDT327698:REI327698 RNP327698:ROE327698 RXL327698:RYA327698 SHH327698:SHW327698 SRD327698:SRS327698 TAZ327698:TBO327698 TKV327698:TLK327698 TUR327698:TVG327698 UEN327698:UFC327698 UOJ327698:UOY327698 UYF327698:UYU327698 VIB327698:VIQ327698 VRX327698:VSM327698 WBT327698:WCI327698 WLP327698:WME327698 WVL327698:WWA327698 IZ393234:JO393234 SV393234:TK393234 ACR393234:ADG393234 AMN393234:ANC393234 AWJ393234:AWY393234 BGF393234:BGU393234 BQB393234:BQQ393234 BZX393234:CAM393234 CJT393234:CKI393234 CTP393234:CUE393234 DDL393234:DEA393234 DNH393234:DNW393234 DXD393234:DXS393234 EGZ393234:EHO393234 EQV393234:ERK393234 FAR393234:FBG393234 FKN393234:FLC393234 FUJ393234:FUY393234 GEF393234:GEU393234 GOB393234:GOQ393234 GXX393234:GYM393234 HHT393234:HII393234 HRP393234:HSE393234 IBL393234:ICA393234 ILH393234:ILW393234 IVD393234:IVS393234 JEZ393234:JFO393234 JOV393234:JPK393234 JYR393234:JZG393234 KIN393234:KJC393234 KSJ393234:KSY393234 LCF393234:LCU393234 LMB393234:LMQ393234 LVX393234:LWM393234 MFT393234:MGI393234 MPP393234:MQE393234 MZL393234:NAA393234 NJH393234:NJW393234 NTD393234:NTS393234 OCZ393234:ODO393234 OMV393234:ONK393234 OWR393234:OXG393234 PGN393234:PHC393234 PQJ393234:PQY393234 QAF393234:QAU393234 QKB393234:QKQ393234 QTX393234:QUM393234 RDT393234:REI393234 RNP393234:ROE393234 RXL393234:RYA393234 SHH393234:SHW393234 SRD393234:SRS393234 TAZ393234:TBO393234 TKV393234:TLK393234 TUR393234:TVG393234 UEN393234:UFC393234 UOJ393234:UOY393234 UYF393234:UYU393234 VIB393234:VIQ393234 VRX393234:VSM393234 WBT393234:WCI393234 WLP393234:WME393234 WVL393234:WWA393234 IZ458770:JO458770 SV458770:TK458770 ACR458770:ADG458770 AMN458770:ANC458770 AWJ458770:AWY458770 BGF458770:BGU458770 BQB458770:BQQ458770 BZX458770:CAM458770 CJT458770:CKI458770 CTP458770:CUE458770 DDL458770:DEA458770 DNH458770:DNW458770 DXD458770:DXS458770 EGZ458770:EHO458770 EQV458770:ERK458770 FAR458770:FBG458770 FKN458770:FLC458770 FUJ458770:FUY458770 GEF458770:GEU458770 GOB458770:GOQ458770 GXX458770:GYM458770 HHT458770:HII458770 HRP458770:HSE458770 IBL458770:ICA458770 ILH458770:ILW458770 IVD458770:IVS458770 JEZ458770:JFO458770 JOV458770:JPK458770 JYR458770:JZG458770 KIN458770:KJC458770 KSJ458770:KSY458770 LCF458770:LCU458770 LMB458770:LMQ458770 LVX458770:LWM458770 MFT458770:MGI458770 MPP458770:MQE458770 MZL458770:NAA458770 NJH458770:NJW458770 NTD458770:NTS458770 OCZ458770:ODO458770 OMV458770:ONK458770 OWR458770:OXG458770 PGN458770:PHC458770 PQJ458770:PQY458770 QAF458770:QAU458770 QKB458770:QKQ458770 QTX458770:QUM458770 RDT458770:REI458770 RNP458770:ROE458770 RXL458770:RYA458770 SHH458770:SHW458770 SRD458770:SRS458770 TAZ458770:TBO458770 TKV458770:TLK458770 TUR458770:TVG458770 UEN458770:UFC458770 UOJ458770:UOY458770 UYF458770:UYU458770 VIB458770:VIQ458770 VRX458770:VSM458770 WBT458770:WCI458770 WLP458770:WME458770 WVL458770:WWA458770 IZ524306:JO524306 SV524306:TK524306 ACR524306:ADG524306 AMN524306:ANC524306 AWJ524306:AWY524306 BGF524306:BGU524306 BQB524306:BQQ524306 BZX524306:CAM524306 CJT524306:CKI524306 CTP524306:CUE524306 DDL524306:DEA524306 DNH524306:DNW524306 DXD524306:DXS524306 EGZ524306:EHO524306 EQV524306:ERK524306 FAR524306:FBG524306 FKN524306:FLC524306 FUJ524306:FUY524306 GEF524306:GEU524306 GOB524306:GOQ524306 GXX524306:GYM524306 HHT524306:HII524306 HRP524306:HSE524306 IBL524306:ICA524306 ILH524306:ILW524306 IVD524306:IVS524306 JEZ524306:JFO524306 JOV524306:JPK524306 JYR524306:JZG524306 KIN524306:KJC524306 KSJ524306:KSY524306 LCF524306:LCU524306 LMB524306:LMQ524306 LVX524306:LWM524306 MFT524306:MGI524306 MPP524306:MQE524306 MZL524306:NAA524306 NJH524306:NJW524306 NTD524306:NTS524306 OCZ524306:ODO524306 OMV524306:ONK524306 OWR524306:OXG524306 PGN524306:PHC524306 PQJ524306:PQY524306 QAF524306:QAU524306 QKB524306:QKQ524306 QTX524306:QUM524306 RDT524306:REI524306 RNP524306:ROE524306 RXL524306:RYA524306 SHH524306:SHW524306 SRD524306:SRS524306 TAZ524306:TBO524306 TKV524306:TLK524306 TUR524306:TVG524306 UEN524306:UFC524306 UOJ524306:UOY524306 UYF524306:UYU524306 VIB524306:VIQ524306 VRX524306:VSM524306 WBT524306:WCI524306 WLP524306:WME524306 WVL524306:WWA524306 IZ589842:JO589842 SV589842:TK589842 ACR589842:ADG589842 AMN589842:ANC589842 AWJ589842:AWY589842 BGF589842:BGU589842 BQB589842:BQQ589842 BZX589842:CAM589842 CJT589842:CKI589842 CTP589842:CUE589842 DDL589842:DEA589842 DNH589842:DNW589842 DXD589842:DXS589842 EGZ589842:EHO589842 EQV589842:ERK589842 FAR589842:FBG589842 FKN589842:FLC589842 FUJ589842:FUY589842 GEF589842:GEU589842 GOB589842:GOQ589842 GXX589842:GYM589842 HHT589842:HII589842 HRP589842:HSE589842 IBL589842:ICA589842 ILH589842:ILW589842 IVD589842:IVS589842 JEZ589842:JFO589842 JOV589842:JPK589842 JYR589842:JZG589842 KIN589842:KJC589842 KSJ589842:KSY589842 LCF589842:LCU589842 LMB589842:LMQ589842 LVX589842:LWM589842 MFT589842:MGI589842 MPP589842:MQE589842 MZL589842:NAA589842 NJH589842:NJW589842 NTD589842:NTS589842 OCZ589842:ODO589842 OMV589842:ONK589842 OWR589842:OXG589842 PGN589842:PHC589842 PQJ589842:PQY589842 QAF589842:QAU589842 QKB589842:QKQ589842 QTX589842:QUM589842 RDT589842:REI589842 RNP589842:ROE589842 RXL589842:RYA589842 SHH589842:SHW589842 SRD589842:SRS589842 TAZ589842:TBO589842 TKV589842:TLK589842 TUR589842:TVG589842 UEN589842:UFC589842 UOJ589842:UOY589842 UYF589842:UYU589842 VIB589842:VIQ589842 VRX589842:VSM589842 WBT589842:WCI589842 WLP589842:WME589842 WVL589842:WWA589842 IZ655378:JO655378 SV655378:TK655378 ACR655378:ADG655378 AMN655378:ANC655378 AWJ655378:AWY655378 BGF655378:BGU655378 BQB655378:BQQ655378 BZX655378:CAM655378 CJT655378:CKI655378 CTP655378:CUE655378 DDL655378:DEA655378 DNH655378:DNW655378 DXD655378:DXS655378 EGZ655378:EHO655378 EQV655378:ERK655378 FAR655378:FBG655378 FKN655378:FLC655378 FUJ655378:FUY655378 GEF655378:GEU655378 GOB655378:GOQ655378 GXX655378:GYM655378 HHT655378:HII655378 HRP655378:HSE655378 IBL655378:ICA655378 ILH655378:ILW655378 IVD655378:IVS655378 JEZ655378:JFO655378 JOV655378:JPK655378 JYR655378:JZG655378 KIN655378:KJC655378 KSJ655378:KSY655378 LCF655378:LCU655378 LMB655378:LMQ655378 LVX655378:LWM655378 MFT655378:MGI655378 MPP655378:MQE655378 MZL655378:NAA655378 NJH655378:NJW655378 NTD655378:NTS655378 OCZ655378:ODO655378 OMV655378:ONK655378 OWR655378:OXG655378 PGN655378:PHC655378 PQJ655378:PQY655378 QAF655378:QAU655378 QKB655378:QKQ655378 QTX655378:QUM655378 RDT655378:REI655378 RNP655378:ROE655378 RXL655378:RYA655378 SHH655378:SHW655378 SRD655378:SRS655378 TAZ655378:TBO655378 TKV655378:TLK655378 TUR655378:TVG655378 UEN655378:UFC655378 UOJ655378:UOY655378 UYF655378:UYU655378 VIB655378:VIQ655378 VRX655378:VSM655378 WBT655378:WCI655378 WLP655378:WME655378 WVL655378:WWA655378 IZ720914:JO720914 SV720914:TK720914 ACR720914:ADG720914 AMN720914:ANC720914 AWJ720914:AWY720914 BGF720914:BGU720914 BQB720914:BQQ720914 BZX720914:CAM720914 CJT720914:CKI720914 CTP720914:CUE720914 DDL720914:DEA720914 DNH720914:DNW720914 DXD720914:DXS720914 EGZ720914:EHO720914 EQV720914:ERK720914 FAR720914:FBG720914 FKN720914:FLC720914 FUJ720914:FUY720914 GEF720914:GEU720914 GOB720914:GOQ720914 GXX720914:GYM720914 HHT720914:HII720914 HRP720914:HSE720914 IBL720914:ICA720914 ILH720914:ILW720914 IVD720914:IVS720914 JEZ720914:JFO720914 JOV720914:JPK720914 JYR720914:JZG720914 KIN720914:KJC720914 KSJ720914:KSY720914 LCF720914:LCU720914 LMB720914:LMQ720914 LVX720914:LWM720914 MFT720914:MGI720914 MPP720914:MQE720914 MZL720914:NAA720914 NJH720914:NJW720914 NTD720914:NTS720914 OCZ720914:ODO720914 OMV720914:ONK720914 OWR720914:OXG720914 PGN720914:PHC720914 PQJ720914:PQY720914 QAF720914:QAU720914 QKB720914:QKQ720914 QTX720914:QUM720914 RDT720914:REI720914 RNP720914:ROE720914 RXL720914:RYA720914 SHH720914:SHW720914 SRD720914:SRS720914 TAZ720914:TBO720914 TKV720914:TLK720914 TUR720914:TVG720914 UEN720914:UFC720914 UOJ720914:UOY720914 UYF720914:UYU720914 VIB720914:VIQ720914 VRX720914:VSM720914 WBT720914:WCI720914 WLP720914:WME720914 WVL720914:WWA720914 IZ786450:JO786450 SV786450:TK786450 ACR786450:ADG786450 AMN786450:ANC786450 AWJ786450:AWY786450 BGF786450:BGU786450 BQB786450:BQQ786450 BZX786450:CAM786450 CJT786450:CKI786450 CTP786450:CUE786450 DDL786450:DEA786450 DNH786450:DNW786450 DXD786450:DXS786450 EGZ786450:EHO786450 EQV786450:ERK786450 FAR786450:FBG786450 FKN786450:FLC786450 FUJ786450:FUY786450 GEF786450:GEU786450 GOB786450:GOQ786450 GXX786450:GYM786450 HHT786450:HII786450 HRP786450:HSE786450 IBL786450:ICA786450 ILH786450:ILW786450 IVD786450:IVS786450 JEZ786450:JFO786450 JOV786450:JPK786450 JYR786450:JZG786450 KIN786450:KJC786450 KSJ786450:KSY786450 LCF786450:LCU786450 LMB786450:LMQ786450 LVX786450:LWM786450 MFT786450:MGI786450 MPP786450:MQE786450 MZL786450:NAA786450 NJH786450:NJW786450 NTD786450:NTS786450 OCZ786450:ODO786450 OMV786450:ONK786450 OWR786450:OXG786450 PGN786450:PHC786450 PQJ786450:PQY786450 QAF786450:QAU786450 QKB786450:QKQ786450 QTX786450:QUM786450 RDT786450:REI786450 RNP786450:ROE786450 RXL786450:RYA786450 SHH786450:SHW786450 SRD786450:SRS786450 TAZ786450:TBO786450 TKV786450:TLK786450 TUR786450:TVG786450 UEN786450:UFC786450 UOJ786450:UOY786450 UYF786450:UYU786450 VIB786450:VIQ786450 VRX786450:VSM786450 WBT786450:WCI786450 WLP786450:WME786450 WVL786450:WWA786450 IZ851986:JO851986 SV851986:TK851986 ACR851986:ADG851986 AMN851986:ANC851986 AWJ851986:AWY851986 BGF851986:BGU851986 BQB851986:BQQ851986 BZX851986:CAM851986 CJT851986:CKI851986 CTP851986:CUE851986 DDL851986:DEA851986 DNH851986:DNW851986 DXD851986:DXS851986 EGZ851986:EHO851986 EQV851986:ERK851986 FAR851986:FBG851986 FKN851986:FLC851986 FUJ851986:FUY851986 GEF851986:GEU851986 GOB851986:GOQ851986 GXX851986:GYM851986 HHT851986:HII851986 HRP851986:HSE851986 IBL851986:ICA851986 ILH851986:ILW851986 IVD851986:IVS851986 JEZ851986:JFO851986 JOV851986:JPK851986 JYR851986:JZG851986 KIN851986:KJC851986 KSJ851986:KSY851986 LCF851986:LCU851986 LMB851986:LMQ851986 LVX851986:LWM851986 MFT851986:MGI851986 MPP851986:MQE851986 MZL851986:NAA851986 NJH851986:NJW851986 NTD851986:NTS851986 OCZ851986:ODO851986 OMV851986:ONK851986 OWR851986:OXG851986 PGN851986:PHC851986 PQJ851986:PQY851986 QAF851986:QAU851986 QKB851986:QKQ851986 QTX851986:QUM851986 RDT851986:REI851986 RNP851986:ROE851986 RXL851986:RYA851986 SHH851986:SHW851986 SRD851986:SRS851986 TAZ851986:TBO851986 TKV851986:TLK851986 TUR851986:TVG851986 UEN851986:UFC851986 UOJ851986:UOY851986 UYF851986:UYU851986 VIB851986:VIQ851986 VRX851986:VSM851986 WBT851986:WCI851986 WLP851986:WME851986 WVL851986:WWA851986 IZ917522:JO917522 SV917522:TK917522 ACR917522:ADG917522 AMN917522:ANC917522 AWJ917522:AWY917522 BGF917522:BGU917522 BQB917522:BQQ917522 BZX917522:CAM917522 CJT917522:CKI917522 CTP917522:CUE917522 DDL917522:DEA917522 DNH917522:DNW917522 DXD917522:DXS917522 EGZ917522:EHO917522 EQV917522:ERK917522 FAR917522:FBG917522 FKN917522:FLC917522 FUJ917522:FUY917522 GEF917522:GEU917522 GOB917522:GOQ917522 GXX917522:GYM917522 HHT917522:HII917522 HRP917522:HSE917522 IBL917522:ICA917522 ILH917522:ILW917522 IVD917522:IVS917522 JEZ917522:JFO917522 JOV917522:JPK917522 JYR917522:JZG917522 KIN917522:KJC917522 KSJ917522:KSY917522 LCF917522:LCU917522 LMB917522:LMQ917522 LVX917522:LWM917522 MFT917522:MGI917522 MPP917522:MQE917522 MZL917522:NAA917522 NJH917522:NJW917522 NTD917522:NTS917522 OCZ917522:ODO917522 OMV917522:ONK917522 OWR917522:OXG917522 PGN917522:PHC917522 PQJ917522:PQY917522 QAF917522:QAU917522 QKB917522:QKQ917522 QTX917522:QUM917522 RDT917522:REI917522 RNP917522:ROE917522 RXL917522:RYA917522 SHH917522:SHW917522 SRD917522:SRS917522 TAZ917522:TBO917522 TKV917522:TLK917522 TUR917522:TVG917522 UEN917522:UFC917522 UOJ917522:UOY917522 UYF917522:UYU917522 VIB917522:VIQ917522 VRX917522:VSM917522 WBT917522:WCI917522 WLP917522:WME917522 WVL917522:WWA917522 IZ983058:JO983058 SV983058:TK983058 ACR983058:ADG983058 AMN983058:ANC983058 AWJ983058:AWY983058 BGF983058:BGU983058 BQB983058:BQQ983058 BZX983058:CAM983058 CJT983058:CKI983058 CTP983058:CUE983058 DDL983058:DEA983058 DNH983058:DNW983058 DXD983058:DXS983058 EGZ983058:EHO983058 EQV983058:ERK983058 FAR983058:FBG983058 FKN983058:FLC983058 FUJ983058:FUY983058 GEF983058:GEU983058 GOB983058:GOQ983058 GXX983058:GYM983058 HHT983058:HII983058 HRP983058:HSE983058 IBL983058:ICA983058 ILH983058:ILW983058 IVD983058:IVS983058 JEZ983058:JFO983058 JOV983058:JPK983058 JYR983058:JZG983058 KIN983058:KJC983058 KSJ983058:KSY983058 LCF983058:LCU983058 LMB983058:LMQ983058 LVX983058:LWM983058 MFT983058:MGI983058 MPP983058:MQE983058 MZL983058:NAA983058 NJH983058:NJW983058 NTD983058:NTS983058 OCZ983058:ODO983058 OMV983058:ONK983058 OWR983058:OXG983058 PGN983058:PHC983058 PQJ983058:PQY983058 QAF983058:QAU983058 QKB983058:QKQ983058 QTX983058:QUM983058 RDT983058:REI983058 RNP983058:ROE983058 RXL983058:RYA983058 SHH983058:SHW983058 SRD983058:SRS983058 TAZ983058:TBO983058 TKV983058:TLK983058 TUR983058:TVG983058 UEN983058:UFC983058 UOJ983058:UOY983058 UYF983058:UYU983058 VIB983058:VIQ983058 VRX983058:VSM983058 WBT983058:WCI983058 WLP983058:WME983058 WVL983058:WWA983058 IZ55:JO55 SV55:TK55 ACR55:ADG55 AMN55:ANC55 AWJ55:AWY55 BGF55:BGU55 BQB55:BQQ55 BZX55:CAM55 CJT55:CKI55 CTP55:CUE55 DDL55:DEA55 DNH55:DNW55 DXD55:DXS55 EGZ55:EHO55 EQV55:ERK55 FAR55:FBG55 FKN55:FLC55 FUJ55:FUY55 GEF55:GEU55 GOB55:GOQ55 GXX55:GYM55 HHT55:HII55 HRP55:HSE55 IBL55:ICA55 ILH55:ILW55 IVD55:IVS55 JEZ55:JFO55 JOV55:JPK55 JYR55:JZG55 KIN55:KJC55 KSJ55:KSY55 LCF55:LCU55 LMB55:LMQ55 LVX55:LWM55 MFT55:MGI55 MPP55:MQE55 MZL55:NAA55 NJH55:NJW55 NTD55:NTS55 OCZ55:ODO55 OMV55:ONK55 OWR55:OXG55 PGN55:PHC55 PQJ55:PQY55 QAF55:QAU55 QKB55:QKQ55 QTX55:QUM55 RDT55:REI55 RNP55:ROE55 RXL55:RYA55 SHH55:SHW55 SRD55:SRS55 TAZ55:TBO55 TKV55:TLK55 TUR55:TVG55 UEN55:UFC55 UOJ55:UOY55 UYF55:UYU55 VIB55:VIQ55 VRX55:VSM55 WBT55:WCI55 WLP55:WME55 WVL55:WWA55 IZ65591:JO65591 SV65591:TK65591 ACR65591:ADG65591 AMN65591:ANC65591 AWJ65591:AWY65591 BGF65591:BGU65591 BQB65591:BQQ65591 BZX65591:CAM65591 CJT65591:CKI65591 CTP65591:CUE65591 DDL65591:DEA65591 DNH65591:DNW65591 DXD65591:DXS65591 EGZ65591:EHO65591 EQV65591:ERK65591 FAR65591:FBG65591 FKN65591:FLC65591 FUJ65591:FUY65591 GEF65591:GEU65591 GOB65591:GOQ65591 GXX65591:GYM65591 HHT65591:HII65591 HRP65591:HSE65591 IBL65591:ICA65591 ILH65591:ILW65591 IVD65591:IVS65591 JEZ65591:JFO65591 JOV65591:JPK65591 JYR65591:JZG65591 KIN65591:KJC65591 KSJ65591:KSY65591 LCF65591:LCU65591 LMB65591:LMQ65591 LVX65591:LWM65591 MFT65591:MGI65591 MPP65591:MQE65591 MZL65591:NAA65591 NJH65591:NJW65591 NTD65591:NTS65591 OCZ65591:ODO65591 OMV65591:ONK65591 OWR65591:OXG65591 PGN65591:PHC65591 PQJ65591:PQY65591 QAF65591:QAU65591 QKB65591:QKQ65591 QTX65591:QUM65591 RDT65591:REI65591 RNP65591:ROE65591 RXL65591:RYA65591 SHH65591:SHW65591 SRD65591:SRS65591 TAZ65591:TBO65591 TKV65591:TLK65591 TUR65591:TVG65591 UEN65591:UFC65591 UOJ65591:UOY65591 UYF65591:UYU65591 VIB65591:VIQ65591 VRX65591:VSM65591 WBT65591:WCI65591 WLP65591:WME65591 WVL65591:WWA65591 IZ131127:JO131127 SV131127:TK131127 ACR131127:ADG131127 AMN131127:ANC131127 AWJ131127:AWY131127 BGF131127:BGU131127 BQB131127:BQQ131127 BZX131127:CAM131127 CJT131127:CKI131127 CTP131127:CUE131127 DDL131127:DEA131127 DNH131127:DNW131127 DXD131127:DXS131127 EGZ131127:EHO131127 EQV131127:ERK131127 FAR131127:FBG131127 FKN131127:FLC131127 FUJ131127:FUY131127 GEF131127:GEU131127 GOB131127:GOQ131127 GXX131127:GYM131127 HHT131127:HII131127 HRP131127:HSE131127 IBL131127:ICA131127 ILH131127:ILW131127 IVD131127:IVS131127 JEZ131127:JFO131127 JOV131127:JPK131127 JYR131127:JZG131127 KIN131127:KJC131127 KSJ131127:KSY131127 LCF131127:LCU131127 LMB131127:LMQ131127 LVX131127:LWM131127 MFT131127:MGI131127 MPP131127:MQE131127 MZL131127:NAA131127 NJH131127:NJW131127 NTD131127:NTS131127 OCZ131127:ODO131127 OMV131127:ONK131127 OWR131127:OXG131127 PGN131127:PHC131127 PQJ131127:PQY131127 QAF131127:QAU131127 QKB131127:QKQ131127 QTX131127:QUM131127 RDT131127:REI131127 RNP131127:ROE131127 RXL131127:RYA131127 SHH131127:SHW131127 SRD131127:SRS131127 TAZ131127:TBO131127 TKV131127:TLK131127 TUR131127:TVG131127 UEN131127:UFC131127 UOJ131127:UOY131127 UYF131127:UYU131127 VIB131127:VIQ131127 VRX131127:VSM131127 WBT131127:WCI131127 WLP131127:WME131127 WVL131127:WWA131127 IZ196663:JO196663 SV196663:TK196663 ACR196663:ADG196663 AMN196663:ANC196663 AWJ196663:AWY196663 BGF196663:BGU196663 BQB196663:BQQ196663 BZX196663:CAM196663 CJT196663:CKI196663 CTP196663:CUE196663 DDL196663:DEA196663 DNH196663:DNW196663 DXD196663:DXS196663 EGZ196663:EHO196663 EQV196663:ERK196663 FAR196663:FBG196663 FKN196663:FLC196663 FUJ196663:FUY196663 GEF196663:GEU196663 GOB196663:GOQ196663 GXX196663:GYM196663 HHT196663:HII196663 HRP196663:HSE196663 IBL196663:ICA196663 ILH196663:ILW196663 IVD196663:IVS196663 JEZ196663:JFO196663 JOV196663:JPK196663 JYR196663:JZG196663 KIN196663:KJC196663 KSJ196663:KSY196663 LCF196663:LCU196663 LMB196663:LMQ196663 LVX196663:LWM196663 MFT196663:MGI196663 MPP196663:MQE196663 MZL196663:NAA196663 NJH196663:NJW196663 NTD196663:NTS196663 OCZ196663:ODO196663 OMV196663:ONK196663 OWR196663:OXG196663 PGN196663:PHC196663 PQJ196663:PQY196663 QAF196663:QAU196663 QKB196663:QKQ196663 QTX196663:QUM196663 RDT196663:REI196663 RNP196663:ROE196663 RXL196663:RYA196663 SHH196663:SHW196663 SRD196663:SRS196663 TAZ196663:TBO196663 TKV196663:TLK196663 TUR196663:TVG196663 UEN196663:UFC196663 UOJ196663:UOY196663 UYF196663:UYU196663 VIB196663:VIQ196663 VRX196663:VSM196663 WBT196663:WCI196663 WLP196663:WME196663 WVL196663:WWA196663 IZ262199:JO262199 SV262199:TK262199 ACR262199:ADG262199 AMN262199:ANC262199 AWJ262199:AWY262199 BGF262199:BGU262199 BQB262199:BQQ262199 BZX262199:CAM262199 CJT262199:CKI262199 CTP262199:CUE262199 DDL262199:DEA262199 DNH262199:DNW262199 DXD262199:DXS262199 EGZ262199:EHO262199 EQV262199:ERK262199 FAR262199:FBG262199 FKN262199:FLC262199 FUJ262199:FUY262199 GEF262199:GEU262199 GOB262199:GOQ262199 GXX262199:GYM262199 HHT262199:HII262199 HRP262199:HSE262199 IBL262199:ICA262199 ILH262199:ILW262199 IVD262199:IVS262199 JEZ262199:JFO262199 JOV262199:JPK262199 JYR262199:JZG262199 KIN262199:KJC262199 KSJ262199:KSY262199 LCF262199:LCU262199 LMB262199:LMQ262199 LVX262199:LWM262199 MFT262199:MGI262199 MPP262199:MQE262199 MZL262199:NAA262199 NJH262199:NJW262199 NTD262199:NTS262199 OCZ262199:ODO262199 OMV262199:ONK262199 OWR262199:OXG262199 PGN262199:PHC262199 PQJ262199:PQY262199 QAF262199:QAU262199 QKB262199:QKQ262199 QTX262199:QUM262199 RDT262199:REI262199 RNP262199:ROE262199 RXL262199:RYA262199 SHH262199:SHW262199 SRD262199:SRS262199 TAZ262199:TBO262199 TKV262199:TLK262199 TUR262199:TVG262199 UEN262199:UFC262199 UOJ262199:UOY262199 UYF262199:UYU262199 VIB262199:VIQ262199 VRX262199:VSM262199 WBT262199:WCI262199 WLP262199:WME262199 WVL262199:WWA262199 IZ327735:JO327735 SV327735:TK327735 ACR327735:ADG327735 AMN327735:ANC327735 AWJ327735:AWY327735 BGF327735:BGU327735 BQB327735:BQQ327735 BZX327735:CAM327735 CJT327735:CKI327735 CTP327735:CUE327735 DDL327735:DEA327735 DNH327735:DNW327735 DXD327735:DXS327735 EGZ327735:EHO327735 EQV327735:ERK327735 FAR327735:FBG327735 FKN327735:FLC327735 FUJ327735:FUY327735 GEF327735:GEU327735 GOB327735:GOQ327735 GXX327735:GYM327735 HHT327735:HII327735 HRP327735:HSE327735 IBL327735:ICA327735 ILH327735:ILW327735 IVD327735:IVS327735 JEZ327735:JFO327735 JOV327735:JPK327735 JYR327735:JZG327735 KIN327735:KJC327735 KSJ327735:KSY327735 LCF327735:LCU327735 LMB327735:LMQ327735 LVX327735:LWM327735 MFT327735:MGI327735 MPP327735:MQE327735 MZL327735:NAA327735 NJH327735:NJW327735 NTD327735:NTS327735 OCZ327735:ODO327735 OMV327735:ONK327735 OWR327735:OXG327735 PGN327735:PHC327735 PQJ327735:PQY327735 QAF327735:QAU327735 QKB327735:QKQ327735 QTX327735:QUM327735 RDT327735:REI327735 RNP327735:ROE327735 RXL327735:RYA327735 SHH327735:SHW327735 SRD327735:SRS327735 TAZ327735:TBO327735 TKV327735:TLK327735 TUR327735:TVG327735 UEN327735:UFC327735 UOJ327735:UOY327735 UYF327735:UYU327735 VIB327735:VIQ327735 VRX327735:VSM327735 WBT327735:WCI327735 WLP327735:WME327735 WVL327735:WWA327735 IZ393271:JO393271 SV393271:TK393271 ACR393271:ADG393271 AMN393271:ANC393271 AWJ393271:AWY393271 BGF393271:BGU393271 BQB393271:BQQ393271 BZX393271:CAM393271 CJT393271:CKI393271 CTP393271:CUE393271 DDL393271:DEA393271 DNH393271:DNW393271 DXD393271:DXS393271 EGZ393271:EHO393271 EQV393271:ERK393271 FAR393271:FBG393271 FKN393271:FLC393271 FUJ393271:FUY393271 GEF393271:GEU393271 GOB393271:GOQ393271 GXX393271:GYM393271 HHT393271:HII393271 HRP393271:HSE393271 IBL393271:ICA393271 ILH393271:ILW393271 IVD393271:IVS393271 JEZ393271:JFO393271 JOV393271:JPK393271 JYR393271:JZG393271 KIN393271:KJC393271 KSJ393271:KSY393271 LCF393271:LCU393271 LMB393271:LMQ393271 LVX393271:LWM393271 MFT393271:MGI393271 MPP393271:MQE393271 MZL393271:NAA393271 NJH393271:NJW393271 NTD393271:NTS393271 OCZ393271:ODO393271 OMV393271:ONK393271 OWR393271:OXG393271 PGN393271:PHC393271 PQJ393271:PQY393271 QAF393271:QAU393271 QKB393271:QKQ393271 QTX393271:QUM393271 RDT393271:REI393271 RNP393271:ROE393271 RXL393271:RYA393271 SHH393271:SHW393271 SRD393271:SRS393271 TAZ393271:TBO393271 TKV393271:TLK393271 TUR393271:TVG393271 UEN393271:UFC393271 UOJ393271:UOY393271 UYF393271:UYU393271 VIB393271:VIQ393271 VRX393271:VSM393271 WBT393271:WCI393271 WLP393271:WME393271 WVL393271:WWA393271 IZ458807:JO458807 SV458807:TK458807 ACR458807:ADG458807 AMN458807:ANC458807 AWJ458807:AWY458807 BGF458807:BGU458807 BQB458807:BQQ458807 BZX458807:CAM458807 CJT458807:CKI458807 CTP458807:CUE458807 DDL458807:DEA458807 DNH458807:DNW458807 DXD458807:DXS458807 EGZ458807:EHO458807 EQV458807:ERK458807 FAR458807:FBG458807 FKN458807:FLC458807 FUJ458807:FUY458807 GEF458807:GEU458807 GOB458807:GOQ458807 GXX458807:GYM458807 HHT458807:HII458807 HRP458807:HSE458807 IBL458807:ICA458807 ILH458807:ILW458807 IVD458807:IVS458807 JEZ458807:JFO458807 JOV458807:JPK458807 JYR458807:JZG458807 KIN458807:KJC458807 KSJ458807:KSY458807 LCF458807:LCU458807 LMB458807:LMQ458807 LVX458807:LWM458807 MFT458807:MGI458807 MPP458807:MQE458807 MZL458807:NAA458807 NJH458807:NJW458807 NTD458807:NTS458807 OCZ458807:ODO458807 OMV458807:ONK458807 OWR458807:OXG458807 PGN458807:PHC458807 PQJ458807:PQY458807 QAF458807:QAU458807 QKB458807:QKQ458807 QTX458807:QUM458807 RDT458807:REI458807 RNP458807:ROE458807 RXL458807:RYA458807 SHH458807:SHW458807 SRD458807:SRS458807 TAZ458807:TBO458807 TKV458807:TLK458807 TUR458807:TVG458807 UEN458807:UFC458807 UOJ458807:UOY458807 UYF458807:UYU458807 VIB458807:VIQ458807 VRX458807:VSM458807 WBT458807:WCI458807 WLP458807:WME458807 WVL458807:WWA458807 IZ524343:JO524343 SV524343:TK524343 ACR524343:ADG524343 AMN524343:ANC524343 AWJ524343:AWY524343 BGF524343:BGU524343 BQB524343:BQQ524343 BZX524343:CAM524343 CJT524343:CKI524343 CTP524343:CUE524343 DDL524343:DEA524343 DNH524343:DNW524343 DXD524343:DXS524343 EGZ524343:EHO524343 EQV524343:ERK524343 FAR524343:FBG524343 FKN524343:FLC524343 FUJ524343:FUY524343 GEF524343:GEU524343 GOB524343:GOQ524343 GXX524343:GYM524343 HHT524343:HII524343 HRP524343:HSE524343 IBL524343:ICA524343 ILH524343:ILW524343 IVD524343:IVS524343 JEZ524343:JFO524343 JOV524343:JPK524343 JYR524343:JZG524343 KIN524343:KJC524343 KSJ524343:KSY524343 LCF524343:LCU524343 LMB524343:LMQ524343 LVX524343:LWM524343 MFT524343:MGI524343 MPP524343:MQE524343 MZL524343:NAA524343 NJH524343:NJW524343 NTD524343:NTS524343 OCZ524343:ODO524343 OMV524343:ONK524343 OWR524343:OXG524343 PGN524343:PHC524343 PQJ524343:PQY524343 QAF524343:QAU524343 QKB524343:QKQ524343 QTX524343:QUM524343 RDT524343:REI524343 RNP524343:ROE524343 RXL524343:RYA524343 SHH524343:SHW524343 SRD524343:SRS524343 TAZ524343:TBO524343 TKV524343:TLK524343 TUR524343:TVG524343 UEN524343:UFC524343 UOJ524343:UOY524343 UYF524343:UYU524343 VIB524343:VIQ524343 VRX524343:VSM524343 WBT524343:WCI524343 WLP524343:WME524343 WVL524343:WWA524343 IZ589879:JO589879 SV589879:TK589879 ACR589879:ADG589879 AMN589879:ANC589879 AWJ589879:AWY589879 BGF589879:BGU589879 BQB589879:BQQ589879 BZX589879:CAM589879 CJT589879:CKI589879 CTP589879:CUE589879 DDL589879:DEA589879 DNH589879:DNW589879 DXD589879:DXS589879 EGZ589879:EHO589879 EQV589879:ERK589879 FAR589879:FBG589879 FKN589879:FLC589879 FUJ589879:FUY589879 GEF589879:GEU589879 GOB589879:GOQ589879 GXX589879:GYM589879 HHT589879:HII589879 HRP589879:HSE589879 IBL589879:ICA589879 ILH589879:ILW589879 IVD589879:IVS589879 JEZ589879:JFO589879 JOV589879:JPK589879 JYR589879:JZG589879 KIN589879:KJC589879 KSJ589879:KSY589879 LCF589879:LCU589879 LMB589879:LMQ589879 LVX589879:LWM589879 MFT589879:MGI589879 MPP589879:MQE589879 MZL589879:NAA589879 NJH589879:NJW589879 NTD589879:NTS589879 OCZ589879:ODO589879 OMV589879:ONK589879 OWR589879:OXG589879 PGN589879:PHC589879 PQJ589879:PQY589879 QAF589879:QAU589879 QKB589879:QKQ589879 QTX589879:QUM589879 RDT589879:REI589879 RNP589879:ROE589879 RXL589879:RYA589879 SHH589879:SHW589879 SRD589879:SRS589879 TAZ589879:TBO589879 TKV589879:TLK589879 TUR589879:TVG589879 UEN589879:UFC589879 UOJ589879:UOY589879 UYF589879:UYU589879 VIB589879:VIQ589879 VRX589879:VSM589879 WBT589879:WCI589879 WLP589879:WME589879 WVL589879:WWA589879 IZ655415:JO655415 SV655415:TK655415 ACR655415:ADG655415 AMN655415:ANC655415 AWJ655415:AWY655415 BGF655415:BGU655415 BQB655415:BQQ655415 BZX655415:CAM655415 CJT655415:CKI655415 CTP655415:CUE655415 DDL655415:DEA655415 DNH655415:DNW655415 DXD655415:DXS655415 EGZ655415:EHO655415 EQV655415:ERK655415 FAR655415:FBG655415 FKN655415:FLC655415 FUJ655415:FUY655415 GEF655415:GEU655415 GOB655415:GOQ655415 GXX655415:GYM655415 HHT655415:HII655415 HRP655415:HSE655415 IBL655415:ICA655415 ILH655415:ILW655415 IVD655415:IVS655415 JEZ655415:JFO655415 JOV655415:JPK655415 JYR655415:JZG655415 KIN655415:KJC655415 KSJ655415:KSY655415 LCF655415:LCU655415 LMB655415:LMQ655415 LVX655415:LWM655415 MFT655415:MGI655415 MPP655415:MQE655415 MZL655415:NAA655415 NJH655415:NJW655415 NTD655415:NTS655415 OCZ655415:ODO655415 OMV655415:ONK655415 OWR655415:OXG655415 PGN655415:PHC655415 PQJ655415:PQY655415 QAF655415:QAU655415 QKB655415:QKQ655415 QTX655415:QUM655415 RDT655415:REI655415 RNP655415:ROE655415 RXL655415:RYA655415 SHH655415:SHW655415 SRD655415:SRS655415 TAZ655415:TBO655415 TKV655415:TLK655415 TUR655415:TVG655415 UEN655415:UFC655415 UOJ655415:UOY655415 UYF655415:UYU655415 VIB655415:VIQ655415 VRX655415:VSM655415 WBT655415:WCI655415 WLP655415:WME655415 WVL655415:WWA655415 IZ720951:JO720951 SV720951:TK720951 ACR720951:ADG720951 AMN720951:ANC720951 AWJ720951:AWY720951 BGF720951:BGU720951 BQB720951:BQQ720951 BZX720951:CAM720951 CJT720951:CKI720951 CTP720951:CUE720951 DDL720951:DEA720951 DNH720951:DNW720951 DXD720951:DXS720951 EGZ720951:EHO720951 EQV720951:ERK720951 FAR720951:FBG720951 FKN720951:FLC720951 FUJ720951:FUY720951 GEF720951:GEU720951 GOB720951:GOQ720951 GXX720951:GYM720951 HHT720951:HII720951 HRP720951:HSE720951 IBL720951:ICA720951 ILH720951:ILW720951 IVD720951:IVS720951 JEZ720951:JFO720951 JOV720951:JPK720951 JYR720951:JZG720951 KIN720951:KJC720951 KSJ720951:KSY720951 LCF720951:LCU720951 LMB720951:LMQ720951 LVX720951:LWM720951 MFT720951:MGI720951 MPP720951:MQE720951 MZL720951:NAA720951 NJH720951:NJW720951 NTD720951:NTS720951 OCZ720951:ODO720951 OMV720951:ONK720951 OWR720951:OXG720951 PGN720951:PHC720951 PQJ720951:PQY720951 QAF720951:QAU720951 QKB720951:QKQ720951 QTX720951:QUM720951 RDT720951:REI720951 RNP720951:ROE720951 RXL720951:RYA720951 SHH720951:SHW720951 SRD720951:SRS720951 TAZ720951:TBO720951 TKV720951:TLK720951 TUR720951:TVG720951 UEN720951:UFC720951 UOJ720951:UOY720951 UYF720951:UYU720951 VIB720951:VIQ720951 VRX720951:VSM720951 WBT720951:WCI720951 WLP720951:WME720951 WVL720951:WWA720951 IZ786487:JO786487 SV786487:TK786487 ACR786487:ADG786487 AMN786487:ANC786487 AWJ786487:AWY786487 BGF786487:BGU786487 BQB786487:BQQ786487 BZX786487:CAM786487 CJT786487:CKI786487 CTP786487:CUE786487 DDL786487:DEA786487 DNH786487:DNW786487 DXD786487:DXS786487 EGZ786487:EHO786487 EQV786487:ERK786487 FAR786487:FBG786487 FKN786487:FLC786487 FUJ786487:FUY786487 GEF786487:GEU786487 GOB786487:GOQ786487 GXX786487:GYM786487 HHT786487:HII786487 HRP786487:HSE786487 IBL786487:ICA786487 ILH786487:ILW786487 IVD786487:IVS786487 JEZ786487:JFO786487 JOV786487:JPK786487 JYR786487:JZG786487 KIN786487:KJC786487 KSJ786487:KSY786487 LCF786487:LCU786487 LMB786487:LMQ786487 LVX786487:LWM786487 MFT786487:MGI786487 MPP786487:MQE786487 MZL786487:NAA786487 NJH786487:NJW786487 NTD786487:NTS786487 OCZ786487:ODO786487 OMV786487:ONK786487 OWR786487:OXG786487 PGN786487:PHC786487 PQJ786487:PQY786487 QAF786487:QAU786487 QKB786487:QKQ786487 QTX786487:QUM786487 RDT786487:REI786487 RNP786487:ROE786487 RXL786487:RYA786487 SHH786487:SHW786487 SRD786487:SRS786487 TAZ786487:TBO786487 TKV786487:TLK786487 TUR786487:TVG786487 UEN786487:UFC786487 UOJ786487:UOY786487 UYF786487:UYU786487 VIB786487:VIQ786487 VRX786487:VSM786487 WBT786487:WCI786487 WLP786487:WME786487 WVL786487:WWA786487 IZ852023:JO852023 SV852023:TK852023 ACR852023:ADG852023 AMN852023:ANC852023 AWJ852023:AWY852023 BGF852023:BGU852023 BQB852023:BQQ852023 BZX852023:CAM852023 CJT852023:CKI852023 CTP852023:CUE852023 DDL852023:DEA852023 DNH852023:DNW852023 DXD852023:DXS852023 EGZ852023:EHO852023 EQV852023:ERK852023 FAR852023:FBG852023 FKN852023:FLC852023 FUJ852023:FUY852023 GEF852023:GEU852023 GOB852023:GOQ852023 GXX852023:GYM852023 HHT852023:HII852023 HRP852023:HSE852023 IBL852023:ICA852023 ILH852023:ILW852023 IVD852023:IVS852023 JEZ852023:JFO852023 JOV852023:JPK852023 JYR852023:JZG852023 KIN852023:KJC852023 KSJ852023:KSY852023 LCF852023:LCU852023 LMB852023:LMQ852023 LVX852023:LWM852023 MFT852023:MGI852023 MPP852023:MQE852023 MZL852023:NAA852023 NJH852023:NJW852023 NTD852023:NTS852023 OCZ852023:ODO852023 OMV852023:ONK852023 OWR852023:OXG852023 PGN852023:PHC852023 PQJ852023:PQY852023 QAF852023:QAU852023 QKB852023:QKQ852023 QTX852023:QUM852023 RDT852023:REI852023 RNP852023:ROE852023 RXL852023:RYA852023 SHH852023:SHW852023 SRD852023:SRS852023 TAZ852023:TBO852023 TKV852023:TLK852023 TUR852023:TVG852023 UEN852023:UFC852023 UOJ852023:UOY852023 UYF852023:UYU852023 VIB852023:VIQ852023 VRX852023:VSM852023 WBT852023:WCI852023 WLP852023:WME852023 WVL852023:WWA852023 IZ917559:JO917559 SV917559:TK917559 ACR917559:ADG917559 AMN917559:ANC917559 AWJ917559:AWY917559 BGF917559:BGU917559 BQB917559:BQQ917559 BZX917559:CAM917559 CJT917559:CKI917559 CTP917559:CUE917559 DDL917559:DEA917559 DNH917559:DNW917559 DXD917559:DXS917559 EGZ917559:EHO917559 EQV917559:ERK917559 FAR917559:FBG917559 FKN917559:FLC917559 FUJ917559:FUY917559 GEF917559:GEU917559 GOB917559:GOQ917559 GXX917559:GYM917559 HHT917559:HII917559 HRP917559:HSE917559 IBL917559:ICA917559 ILH917559:ILW917559 IVD917559:IVS917559 JEZ917559:JFO917559 JOV917559:JPK917559 JYR917559:JZG917559 KIN917559:KJC917559 KSJ917559:KSY917559 LCF917559:LCU917559 LMB917559:LMQ917559 LVX917559:LWM917559 MFT917559:MGI917559 MPP917559:MQE917559 MZL917559:NAA917559 NJH917559:NJW917559 NTD917559:NTS917559 OCZ917559:ODO917559 OMV917559:ONK917559 OWR917559:OXG917559 PGN917559:PHC917559 PQJ917559:PQY917559 QAF917559:QAU917559 QKB917559:QKQ917559 QTX917559:QUM917559 RDT917559:REI917559 RNP917559:ROE917559 RXL917559:RYA917559 SHH917559:SHW917559 SRD917559:SRS917559 TAZ917559:TBO917559 TKV917559:TLK917559 TUR917559:TVG917559 UEN917559:UFC917559 UOJ917559:UOY917559 UYF917559:UYU917559 VIB917559:VIQ917559 VRX917559:VSM917559 WBT917559:WCI917559 WLP917559:WME917559 WVL917559:WWA917559 IZ983095:JO983095 SV983095:TK983095 ACR983095:ADG983095 AMN983095:ANC983095 AWJ983095:AWY983095 BGF983095:BGU983095 BQB983095:BQQ983095 BZX983095:CAM983095 CJT983095:CKI983095 CTP983095:CUE983095 DDL983095:DEA983095 DNH983095:DNW983095 DXD983095:DXS983095 EGZ983095:EHO983095 EQV983095:ERK983095 FAR983095:FBG983095 FKN983095:FLC983095 FUJ983095:FUY983095 GEF983095:GEU983095 GOB983095:GOQ983095 GXX983095:GYM983095 HHT983095:HII983095 HRP983095:HSE983095 IBL983095:ICA983095 ILH983095:ILW983095 IVD983095:IVS983095 JEZ983095:JFO983095 JOV983095:JPK983095 JYR983095:JZG983095 KIN983095:KJC983095 KSJ983095:KSY983095 LCF983095:LCU983095 LMB983095:LMQ983095 LVX983095:LWM983095 MFT983095:MGI983095 MPP983095:MQE983095 MZL983095:NAA983095 NJH983095:NJW983095 NTD983095:NTS983095 OCZ983095:ODO983095 OMV983095:ONK983095 OWR983095:OXG983095 PGN983095:PHC983095 PQJ983095:PQY983095 QAF983095:QAU983095 QKB983095:QKQ983095 QTX983095:QUM983095 RDT983095:REI983095 RNP983095:ROE983095 RXL983095:RYA983095 SHH983095:SHW983095 SRD983095:SRS983095 TAZ983095:TBO983095 TKV983095:TLK983095 TUR983095:TVG983095 UEN983095:UFC983095 UOJ983095:UOY983095 UYF983095:UYU983095 VIB983095:VIQ983095 VRX983095:VSM983095 WBT983095:WCI983095 WLP983095:WME983095 WVL983095:WWA983095 IZ51:JO51 SV51:TK51 ACR51:ADG51 AMN51:ANC51 AWJ51:AWY51 BGF51:BGU51 BQB51:BQQ51 BZX51:CAM51 CJT51:CKI51 CTP51:CUE51 DDL51:DEA51 DNH51:DNW51 DXD51:DXS51 EGZ51:EHO51 EQV51:ERK51 FAR51:FBG51 FKN51:FLC51 FUJ51:FUY51 GEF51:GEU51 GOB51:GOQ51 GXX51:GYM51 HHT51:HII51 HRP51:HSE51 IBL51:ICA51 ILH51:ILW51 IVD51:IVS51 JEZ51:JFO51 JOV51:JPK51 JYR51:JZG51 KIN51:KJC51 KSJ51:KSY51 LCF51:LCU51 LMB51:LMQ51 LVX51:LWM51 MFT51:MGI51 MPP51:MQE51 MZL51:NAA51 NJH51:NJW51 NTD51:NTS51 OCZ51:ODO51 OMV51:ONK51 OWR51:OXG51 PGN51:PHC51 PQJ51:PQY51 QAF51:QAU51 QKB51:QKQ51 QTX51:QUM51 RDT51:REI51 RNP51:ROE51 RXL51:RYA51 SHH51:SHW51 SRD51:SRS51 TAZ51:TBO51 TKV51:TLK51 TUR51:TVG51 UEN51:UFC51 UOJ51:UOY51 UYF51:UYU51 VIB51:VIQ51 VRX51:VSM51 WBT51:WCI51 WLP51:WME51 WVL51:WWA51 IZ65587:JO65587 SV65587:TK65587 ACR65587:ADG65587 AMN65587:ANC65587 AWJ65587:AWY65587 BGF65587:BGU65587 BQB65587:BQQ65587 BZX65587:CAM65587 CJT65587:CKI65587 CTP65587:CUE65587 DDL65587:DEA65587 DNH65587:DNW65587 DXD65587:DXS65587 EGZ65587:EHO65587 EQV65587:ERK65587 FAR65587:FBG65587 FKN65587:FLC65587 FUJ65587:FUY65587 GEF65587:GEU65587 GOB65587:GOQ65587 GXX65587:GYM65587 HHT65587:HII65587 HRP65587:HSE65587 IBL65587:ICA65587 ILH65587:ILW65587 IVD65587:IVS65587 JEZ65587:JFO65587 JOV65587:JPK65587 JYR65587:JZG65587 KIN65587:KJC65587 KSJ65587:KSY65587 LCF65587:LCU65587 LMB65587:LMQ65587 LVX65587:LWM65587 MFT65587:MGI65587 MPP65587:MQE65587 MZL65587:NAA65587 NJH65587:NJW65587 NTD65587:NTS65587 OCZ65587:ODO65587 OMV65587:ONK65587 OWR65587:OXG65587 PGN65587:PHC65587 PQJ65587:PQY65587 QAF65587:QAU65587 QKB65587:QKQ65587 QTX65587:QUM65587 RDT65587:REI65587 RNP65587:ROE65587 RXL65587:RYA65587 SHH65587:SHW65587 SRD65587:SRS65587 TAZ65587:TBO65587 TKV65587:TLK65587 TUR65587:TVG65587 UEN65587:UFC65587 UOJ65587:UOY65587 UYF65587:UYU65587 VIB65587:VIQ65587 VRX65587:VSM65587 WBT65587:WCI65587 WLP65587:WME65587 WVL65587:WWA65587 IZ131123:JO131123 SV131123:TK131123 ACR131123:ADG131123 AMN131123:ANC131123 AWJ131123:AWY131123 BGF131123:BGU131123 BQB131123:BQQ131123 BZX131123:CAM131123 CJT131123:CKI131123 CTP131123:CUE131123 DDL131123:DEA131123 DNH131123:DNW131123 DXD131123:DXS131123 EGZ131123:EHO131123 EQV131123:ERK131123 FAR131123:FBG131123 FKN131123:FLC131123 FUJ131123:FUY131123 GEF131123:GEU131123 GOB131123:GOQ131123 GXX131123:GYM131123 HHT131123:HII131123 HRP131123:HSE131123 IBL131123:ICA131123 ILH131123:ILW131123 IVD131123:IVS131123 JEZ131123:JFO131123 JOV131123:JPK131123 JYR131123:JZG131123 KIN131123:KJC131123 KSJ131123:KSY131123 LCF131123:LCU131123 LMB131123:LMQ131123 LVX131123:LWM131123 MFT131123:MGI131123 MPP131123:MQE131123 MZL131123:NAA131123 NJH131123:NJW131123 NTD131123:NTS131123 OCZ131123:ODO131123 OMV131123:ONK131123 OWR131123:OXG131123 PGN131123:PHC131123 PQJ131123:PQY131123 QAF131123:QAU131123 QKB131123:QKQ131123 QTX131123:QUM131123 RDT131123:REI131123 RNP131123:ROE131123 RXL131123:RYA131123 SHH131123:SHW131123 SRD131123:SRS131123 TAZ131123:TBO131123 TKV131123:TLK131123 TUR131123:TVG131123 UEN131123:UFC131123 UOJ131123:UOY131123 UYF131123:UYU131123 VIB131123:VIQ131123 VRX131123:VSM131123 WBT131123:WCI131123 WLP131123:WME131123 WVL131123:WWA131123 IZ196659:JO196659 SV196659:TK196659 ACR196659:ADG196659 AMN196659:ANC196659 AWJ196659:AWY196659 BGF196659:BGU196659 BQB196659:BQQ196659 BZX196659:CAM196659 CJT196659:CKI196659 CTP196659:CUE196659 DDL196659:DEA196659 DNH196659:DNW196659 DXD196659:DXS196659 EGZ196659:EHO196659 EQV196659:ERK196659 FAR196659:FBG196659 FKN196659:FLC196659 FUJ196659:FUY196659 GEF196659:GEU196659 GOB196659:GOQ196659 GXX196659:GYM196659 HHT196659:HII196659 HRP196659:HSE196659 IBL196659:ICA196659 ILH196659:ILW196659 IVD196659:IVS196659 JEZ196659:JFO196659 JOV196659:JPK196659 JYR196659:JZG196659 KIN196659:KJC196659 KSJ196659:KSY196659 LCF196659:LCU196659 LMB196659:LMQ196659 LVX196659:LWM196659 MFT196659:MGI196659 MPP196659:MQE196659 MZL196659:NAA196659 NJH196659:NJW196659 NTD196659:NTS196659 OCZ196659:ODO196659 OMV196659:ONK196659 OWR196659:OXG196659 PGN196659:PHC196659 PQJ196659:PQY196659 QAF196659:QAU196659 QKB196659:QKQ196659 QTX196659:QUM196659 RDT196659:REI196659 RNP196659:ROE196659 RXL196659:RYA196659 SHH196659:SHW196659 SRD196659:SRS196659 TAZ196659:TBO196659 TKV196659:TLK196659 TUR196659:TVG196659 UEN196659:UFC196659 UOJ196659:UOY196659 UYF196659:UYU196659 VIB196659:VIQ196659 VRX196659:VSM196659 WBT196659:WCI196659 WLP196659:WME196659 WVL196659:WWA196659 IZ262195:JO262195 SV262195:TK262195 ACR262195:ADG262195 AMN262195:ANC262195 AWJ262195:AWY262195 BGF262195:BGU262195 BQB262195:BQQ262195 BZX262195:CAM262195 CJT262195:CKI262195 CTP262195:CUE262195 DDL262195:DEA262195 DNH262195:DNW262195 DXD262195:DXS262195 EGZ262195:EHO262195 EQV262195:ERK262195 FAR262195:FBG262195 FKN262195:FLC262195 FUJ262195:FUY262195 GEF262195:GEU262195 GOB262195:GOQ262195 GXX262195:GYM262195 HHT262195:HII262195 HRP262195:HSE262195 IBL262195:ICA262195 ILH262195:ILW262195 IVD262195:IVS262195 JEZ262195:JFO262195 JOV262195:JPK262195 JYR262195:JZG262195 KIN262195:KJC262195 KSJ262195:KSY262195 LCF262195:LCU262195 LMB262195:LMQ262195 LVX262195:LWM262195 MFT262195:MGI262195 MPP262195:MQE262195 MZL262195:NAA262195 NJH262195:NJW262195 NTD262195:NTS262195 OCZ262195:ODO262195 OMV262195:ONK262195 OWR262195:OXG262195 PGN262195:PHC262195 PQJ262195:PQY262195 QAF262195:QAU262195 QKB262195:QKQ262195 QTX262195:QUM262195 RDT262195:REI262195 RNP262195:ROE262195 RXL262195:RYA262195 SHH262195:SHW262195 SRD262195:SRS262195 TAZ262195:TBO262195 TKV262195:TLK262195 TUR262195:TVG262195 UEN262195:UFC262195 UOJ262195:UOY262195 UYF262195:UYU262195 VIB262195:VIQ262195 VRX262195:VSM262195 WBT262195:WCI262195 WLP262195:WME262195 WVL262195:WWA262195 IZ327731:JO327731 SV327731:TK327731 ACR327731:ADG327731 AMN327731:ANC327731 AWJ327731:AWY327731 BGF327731:BGU327731 BQB327731:BQQ327731 BZX327731:CAM327731 CJT327731:CKI327731 CTP327731:CUE327731 DDL327731:DEA327731 DNH327731:DNW327731 DXD327731:DXS327731 EGZ327731:EHO327731 EQV327731:ERK327731 FAR327731:FBG327731 FKN327731:FLC327731 FUJ327731:FUY327731 GEF327731:GEU327731 GOB327731:GOQ327731 GXX327731:GYM327731 HHT327731:HII327731 HRP327731:HSE327731 IBL327731:ICA327731 ILH327731:ILW327731 IVD327731:IVS327731 JEZ327731:JFO327731 JOV327731:JPK327731 JYR327731:JZG327731 KIN327731:KJC327731 KSJ327731:KSY327731 LCF327731:LCU327731 LMB327731:LMQ327731 LVX327731:LWM327731 MFT327731:MGI327731 MPP327731:MQE327731 MZL327731:NAA327731 NJH327731:NJW327731 NTD327731:NTS327731 OCZ327731:ODO327731 OMV327731:ONK327731 OWR327731:OXG327731 PGN327731:PHC327731 PQJ327731:PQY327731 QAF327731:QAU327731 QKB327731:QKQ327731 QTX327731:QUM327731 RDT327731:REI327731 RNP327731:ROE327731 RXL327731:RYA327731 SHH327731:SHW327731 SRD327731:SRS327731 TAZ327731:TBO327731 TKV327731:TLK327731 TUR327731:TVG327731 UEN327731:UFC327731 UOJ327731:UOY327731 UYF327731:UYU327731 VIB327731:VIQ327731 VRX327731:VSM327731 WBT327731:WCI327731 WLP327731:WME327731 WVL327731:WWA327731 IZ393267:JO393267 SV393267:TK393267 ACR393267:ADG393267 AMN393267:ANC393267 AWJ393267:AWY393267 BGF393267:BGU393267 BQB393267:BQQ393267 BZX393267:CAM393267 CJT393267:CKI393267 CTP393267:CUE393267 DDL393267:DEA393267 DNH393267:DNW393267 DXD393267:DXS393267 EGZ393267:EHO393267 EQV393267:ERK393267 FAR393267:FBG393267 FKN393267:FLC393267 FUJ393267:FUY393267 GEF393267:GEU393267 GOB393267:GOQ393267 GXX393267:GYM393267 HHT393267:HII393267 HRP393267:HSE393267 IBL393267:ICA393267 ILH393267:ILW393267 IVD393267:IVS393267 JEZ393267:JFO393267 JOV393267:JPK393267 JYR393267:JZG393267 KIN393267:KJC393267 KSJ393267:KSY393267 LCF393267:LCU393267 LMB393267:LMQ393267 LVX393267:LWM393267 MFT393267:MGI393267 MPP393267:MQE393267 MZL393267:NAA393267 NJH393267:NJW393267 NTD393267:NTS393267 OCZ393267:ODO393267 OMV393267:ONK393267 OWR393267:OXG393267 PGN393267:PHC393267 PQJ393267:PQY393267 QAF393267:QAU393267 QKB393267:QKQ393267 QTX393267:QUM393267 RDT393267:REI393267 RNP393267:ROE393267 RXL393267:RYA393267 SHH393267:SHW393267 SRD393267:SRS393267 TAZ393267:TBO393267 TKV393267:TLK393267 TUR393267:TVG393267 UEN393267:UFC393267 UOJ393267:UOY393267 UYF393267:UYU393267 VIB393267:VIQ393267 VRX393267:VSM393267 WBT393267:WCI393267 WLP393267:WME393267 WVL393267:WWA393267 IZ458803:JO458803 SV458803:TK458803 ACR458803:ADG458803 AMN458803:ANC458803 AWJ458803:AWY458803 BGF458803:BGU458803 BQB458803:BQQ458803 BZX458803:CAM458803 CJT458803:CKI458803 CTP458803:CUE458803 DDL458803:DEA458803 DNH458803:DNW458803 DXD458803:DXS458803 EGZ458803:EHO458803 EQV458803:ERK458803 FAR458803:FBG458803 FKN458803:FLC458803 FUJ458803:FUY458803 GEF458803:GEU458803 GOB458803:GOQ458803 GXX458803:GYM458803 HHT458803:HII458803 HRP458803:HSE458803 IBL458803:ICA458803 ILH458803:ILW458803 IVD458803:IVS458803 JEZ458803:JFO458803 JOV458803:JPK458803 JYR458803:JZG458803 KIN458803:KJC458803 KSJ458803:KSY458803 LCF458803:LCU458803 LMB458803:LMQ458803 LVX458803:LWM458803 MFT458803:MGI458803 MPP458803:MQE458803 MZL458803:NAA458803 NJH458803:NJW458803 NTD458803:NTS458803 OCZ458803:ODO458803 OMV458803:ONK458803 OWR458803:OXG458803 PGN458803:PHC458803 PQJ458803:PQY458803 QAF458803:QAU458803 QKB458803:QKQ458803 QTX458803:QUM458803 RDT458803:REI458803 RNP458803:ROE458803 RXL458803:RYA458803 SHH458803:SHW458803 SRD458803:SRS458803 TAZ458803:TBO458803 TKV458803:TLK458803 TUR458803:TVG458803 UEN458803:UFC458803 UOJ458803:UOY458803 UYF458803:UYU458803 VIB458803:VIQ458803 VRX458803:VSM458803 WBT458803:WCI458803 WLP458803:WME458803 WVL458803:WWA458803 IZ524339:JO524339 SV524339:TK524339 ACR524339:ADG524339 AMN524339:ANC524339 AWJ524339:AWY524339 BGF524339:BGU524339 BQB524339:BQQ524339 BZX524339:CAM524339 CJT524339:CKI524339 CTP524339:CUE524339 DDL524339:DEA524339 DNH524339:DNW524339 DXD524339:DXS524339 EGZ524339:EHO524339 EQV524339:ERK524339 FAR524339:FBG524339 FKN524339:FLC524339 FUJ524339:FUY524339 GEF524339:GEU524339 GOB524339:GOQ524339 GXX524339:GYM524339 HHT524339:HII524339 HRP524339:HSE524339 IBL524339:ICA524339 ILH524339:ILW524339 IVD524339:IVS524339 JEZ524339:JFO524339 JOV524339:JPK524339 JYR524339:JZG524339 KIN524339:KJC524339 KSJ524339:KSY524339 LCF524339:LCU524339 LMB524339:LMQ524339 LVX524339:LWM524339 MFT524339:MGI524339 MPP524339:MQE524339 MZL524339:NAA524339 NJH524339:NJW524339 NTD524339:NTS524339 OCZ524339:ODO524339 OMV524339:ONK524339 OWR524339:OXG524339 PGN524339:PHC524339 PQJ524339:PQY524339 QAF524339:QAU524339 QKB524339:QKQ524339 QTX524339:QUM524339 RDT524339:REI524339 RNP524339:ROE524339 RXL524339:RYA524339 SHH524339:SHW524339 SRD524339:SRS524339 TAZ524339:TBO524339 TKV524339:TLK524339 TUR524339:TVG524339 UEN524339:UFC524339 UOJ524339:UOY524339 UYF524339:UYU524339 VIB524339:VIQ524339 VRX524339:VSM524339 WBT524339:WCI524339 WLP524339:WME524339 WVL524339:WWA524339 IZ589875:JO589875 SV589875:TK589875 ACR589875:ADG589875 AMN589875:ANC589875 AWJ589875:AWY589875 BGF589875:BGU589875 BQB589875:BQQ589875 BZX589875:CAM589875 CJT589875:CKI589875 CTP589875:CUE589875 DDL589875:DEA589875 DNH589875:DNW589875 DXD589875:DXS589875 EGZ589875:EHO589875 EQV589875:ERK589875 FAR589875:FBG589875 FKN589875:FLC589875 FUJ589875:FUY589875 GEF589875:GEU589875 GOB589875:GOQ589875 GXX589875:GYM589875 HHT589875:HII589875 HRP589875:HSE589875 IBL589875:ICA589875 ILH589875:ILW589875 IVD589875:IVS589875 JEZ589875:JFO589875 JOV589875:JPK589875 JYR589875:JZG589875 KIN589875:KJC589875 KSJ589875:KSY589875 LCF589875:LCU589875 LMB589875:LMQ589875 LVX589875:LWM589875 MFT589875:MGI589875 MPP589875:MQE589875 MZL589875:NAA589875 NJH589875:NJW589875 NTD589875:NTS589875 OCZ589875:ODO589875 OMV589875:ONK589875 OWR589875:OXG589875 PGN589875:PHC589875 PQJ589875:PQY589875 QAF589875:QAU589875 QKB589875:QKQ589875 QTX589875:QUM589875 RDT589875:REI589875 RNP589875:ROE589875 RXL589875:RYA589875 SHH589875:SHW589875 SRD589875:SRS589875 TAZ589875:TBO589875 TKV589875:TLK589875 TUR589875:TVG589875 UEN589875:UFC589875 UOJ589875:UOY589875 UYF589875:UYU589875 VIB589875:VIQ589875 VRX589875:VSM589875 WBT589875:WCI589875 WLP589875:WME589875 WVL589875:WWA589875 IZ655411:JO655411 SV655411:TK655411 ACR655411:ADG655411 AMN655411:ANC655411 AWJ655411:AWY655411 BGF655411:BGU655411 BQB655411:BQQ655411 BZX655411:CAM655411 CJT655411:CKI655411 CTP655411:CUE655411 DDL655411:DEA655411 DNH655411:DNW655411 DXD655411:DXS655411 EGZ655411:EHO655411 EQV655411:ERK655411 FAR655411:FBG655411 FKN655411:FLC655411 FUJ655411:FUY655411 GEF655411:GEU655411 GOB655411:GOQ655411 GXX655411:GYM655411 HHT655411:HII655411 HRP655411:HSE655411 IBL655411:ICA655411 ILH655411:ILW655411 IVD655411:IVS655411 JEZ655411:JFO655411 JOV655411:JPK655411 JYR655411:JZG655411 KIN655411:KJC655411 KSJ655411:KSY655411 LCF655411:LCU655411 LMB655411:LMQ655411 LVX655411:LWM655411 MFT655411:MGI655411 MPP655411:MQE655411 MZL655411:NAA655411 NJH655411:NJW655411 NTD655411:NTS655411 OCZ655411:ODO655411 OMV655411:ONK655411 OWR655411:OXG655411 PGN655411:PHC655411 PQJ655411:PQY655411 QAF655411:QAU655411 QKB655411:QKQ655411 QTX655411:QUM655411 RDT655411:REI655411 RNP655411:ROE655411 RXL655411:RYA655411 SHH655411:SHW655411 SRD655411:SRS655411 TAZ655411:TBO655411 TKV655411:TLK655411 TUR655411:TVG655411 UEN655411:UFC655411 UOJ655411:UOY655411 UYF655411:UYU655411 VIB655411:VIQ655411 VRX655411:VSM655411 WBT655411:WCI655411 WLP655411:WME655411 WVL655411:WWA655411 IZ720947:JO720947 SV720947:TK720947 ACR720947:ADG720947 AMN720947:ANC720947 AWJ720947:AWY720947 BGF720947:BGU720947 BQB720947:BQQ720947 BZX720947:CAM720947 CJT720947:CKI720947 CTP720947:CUE720947 DDL720947:DEA720947 DNH720947:DNW720947 DXD720947:DXS720947 EGZ720947:EHO720947 EQV720947:ERK720947 FAR720947:FBG720947 FKN720947:FLC720947 FUJ720947:FUY720947 GEF720947:GEU720947 GOB720947:GOQ720947 GXX720947:GYM720947 HHT720947:HII720947 HRP720947:HSE720947 IBL720947:ICA720947 ILH720947:ILW720947 IVD720947:IVS720947 JEZ720947:JFO720947 JOV720947:JPK720947 JYR720947:JZG720947 KIN720947:KJC720947 KSJ720947:KSY720947 LCF720947:LCU720947 LMB720947:LMQ720947 LVX720947:LWM720947 MFT720947:MGI720947 MPP720947:MQE720947 MZL720947:NAA720947 NJH720947:NJW720947 NTD720947:NTS720947 OCZ720947:ODO720947 OMV720947:ONK720947 OWR720947:OXG720947 PGN720947:PHC720947 PQJ720947:PQY720947 QAF720947:QAU720947 QKB720947:QKQ720947 QTX720947:QUM720947 RDT720947:REI720947 RNP720947:ROE720947 RXL720947:RYA720947 SHH720947:SHW720947 SRD720947:SRS720947 TAZ720947:TBO720947 TKV720947:TLK720947 TUR720947:TVG720947 UEN720947:UFC720947 UOJ720947:UOY720947 UYF720947:UYU720947 VIB720947:VIQ720947 VRX720947:VSM720947 WBT720947:WCI720947 WLP720947:WME720947 WVL720947:WWA720947 IZ786483:JO786483 SV786483:TK786483 ACR786483:ADG786483 AMN786483:ANC786483 AWJ786483:AWY786483 BGF786483:BGU786483 BQB786483:BQQ786483 BZX786483:CAM786483 CJT786483:CKI786483 CTP786483:CUE786483 DDL786483:DEA786483 DNH786483:DNW786483 DXD786483:DXS786483 EGZ786483:EHO786483 EQV786483:ERK786483 FAR786483:FBG786483 FKN786483:FLC786483 FUJ786483:FUY786483 GEF786483:GEU786483 GOB786483:GOQ786483 GXX786483:GYM786483 HHT786483:HII786483 HRP786483:HSE786483 IBL786483:ICA786483 ILH786483:ILW786483 IVD786483:IVS786483 JEZ786483:JFO786483 JOV786483:JPK786483 JYR786483:JZG786483 KIN786483:KJC786483 KSJ786483:KSY786483 LCF786483:LCU786483 LMB786483:LMQ786483 LVX786483:LWM786483 MFT786483:MGI786483 MPP786483:MQE786483 MZL786483:NAA786483 NJH786483:NJW786483 NTD786483:NTS786483 OCZ786483:ODO786483 OMV786483:ONK786483 OWR786483:OXG786483 PGN786483:PHC786483 PQJ786483:PQY786483 QAF786483:QAU786483 QKB786483:QKQ786483 QTX786483:QUM786483 RDT786483:REI786483 RNP786483:ROE786483 RXL786483:RYA786483 SHH786483:SHW786483 SRD786483:SRS786483 TAZ786483:TBO786483 TKV786483:TLK786483 TUR786483:TVG786483 UEN786483:UFC786483 UOJ786483:UOY786483 UYF786483:UYU786483 VIB786483:VIQ786483 VRX786483:VSM786483 WBT786483:WCI786483 WLP786483:WME786483 WVL786483:WWA786483 IZ852019:JO852019 SV852019:TK852019 ACR852019:ADG852019 AMN852019:ANC852019 AWJ852019:AWY852019 BGF852019:BGU852019 BQB852019:BQQ852019 BZX852019:CAM852019 CJT852019:CKI852019 CTP852019:CUE852019 DDL852019:DEA852019 DNH852019:DNW852019 DXD852019:DXS852019 EGZ852019:EHO852019 EQV852019:ERK852019 FAR852019:FBG852019 FKN852019:FLC852019 FUJ852019:FUY852019 GEF852019:GEU852019 GOB852019:GOQ852019 GXX852019:GYM852019 HHT852019:HII852019 HRP852019:HSE852019 IBL852019:ICA852019 ILH852019:ILW852019 IVD852019:IVS852019 JEZ852019:JFO852019 JOV852019:JPK852019 JYR852019:JZG852019 KIN852019:KJC852019 KSJ852019:KSY852019 LCF852019:LCU852019 LMB852019:LMQ852019 LVX852019:LWM852019 MFT852019:MGI852019 MPP852019:MQE852019 MZL852019:NAA852019 NJH852019:NJW852019 NTD852019:NTS852019 OCZ852019:ODO852019 OMV852019:ONK852019 OWR852019:OXG852019 PGN852019:PHC852019 PQJ852019:PQY852019 QAF852019:QAU852019 QKB852019:QKQ852019 QTX852019:QUM852019 RDT852019:REI852019 RNP852019:ROE852019 RXL852019:RYA852019 SHH852019:SHW852019 SRD852019:SRS852019 TAZ852019:TBO852019 TKV852019:TLK852019 TUR852019:TVG852019 UEN852019:UFC852019 UOJ852019:UOY852019 UYF852019:UYU852019 VIB852019:VIQ852019 VRX852019:VSM852019 WBT852019:WCI852019 WLP852019:WME852019 WVL852019:WWA852019 IZ917555:JO917555 SV917555:TK917555 ACR917555:ADG917555 AMN917555:ANC917555 AWJ917555:AWY917555 BGF917555:BGU917555 BQB917555:BQQ917555 BZX917555:CAM917555 CJT917555:CKI917555 CTP917555:CUE917555 DDL917555:DEA917555 DNH917555:DNW917555 DXD917555:DXS917555 EGZ917555:EHO917555 EQV917555:ERK917555 FAR917555:FBG917555 FKN917555:FLC917555 FUJ917555:FUY917555 GEF917555:GEU917555 GOB917555:GOQ917555 GXX917555:GYM917555 HHT917555:HII917555 HRP917555:HSE917555 IBL917555:ICA917555 ILH917555:ILW917555 IVD917555:IVS917555 JEZ917555:JFO917555 JOV917555:JPK917555 JYR917555:JZG917555 KIN917555:KJC917555 KSJ917555:KSY917555 LCF917555:LCU917555 LMB917555:LMQ917555 LVX917555:LWM917555 MFT917555:MGI917555 MPP917555:MQE917555 MZL917555:NAA917555 NJH917555:NJW917555 NTD917555:NTS917555 OCZ917555:ODO917555 OMV917555:ONK917555 OWR917555:OXG917555 PGN917555:PHC917555 PQJ917555:PQY917555 QAF917555:QAU917555 QKB917555:QKQ917555 QTX917555:QUM917555 RDT917555:REI917555 RNP917555:ROE917555 RXL917555:RYA917555 SHH917555:SHW917555 SRD917555:SRS917555 TAZ917555:TBO917555 TKV917555:TLK917555 TUR917555:TVG917555 UEN917555:UFC917555 UOJ917555:UOY917555 UYF917555:UYU917555 VIB917555:VIQ917555 VRX917555:VSM917555 WBT917555:WCI917555 WLP917555:WME917555 WVL917555:WWA917555 IZ983091:JO983091 SV983091:TK983091 ACR983091:ADG983091 AMN983091:ANC983091 AWJ983091:AWY983091 BGF983091:BGU983091 BQB983091:BQQ983091 BZX983091:CAM983091 CJT983091:CKI983091 CTP983091:CUE983091 DDL983091:DEA983091 DNH983091:DNW983091 DXD983091:DXS983091 EGZ983091:EHO983091 EQV983091:ERK983091 FAR983091:FBG983091 FKN983091:FLC983091 FUJ983091:FUY983091 GEF983091:GEU983091 GOB983091:GOQ983091 GXX983091:GYM983091 HHT983091:HII983091 HRP983091:HSE983091 IBL983091:ICA983091 ILH983091:ILW983091 IVD983091:IVS983091 JEZ983091:JFO983091 JOV983091:JPK983091 JYR983091:JZG983091 KIN983091:KJC983091 KSJ983091:KSY983091 LCF983091:LCU983091 LMB983091:LMQ983091 LVX983091:LWM983091 MFT983091:MGI983091 MPP983091:MQE983091 MZL983091:NAA983091 NJH983091:NJW983091 NTD983091:NTS983091 OCZ983091:ODO983091 OMV983091:ONK983091 OWR983091:OXG983091 PGN983091:PHC983091 PQJ983091:PQY983091 QAF983091:QAU983091 QKB983091:QKQ983091 QTX983091:QUM983091 RDT983091:REI983091 RNP983091:ROE983091 RXL983091:RYA983091 SHH983091:SHW983091 SRD983091:SRS983091 TAZ983091:TBO983091 TKV983091:TLK983091 TUR983091:TVG983091 UEN983091:UFC983091 UOJ983091:UOY983091 UYF983091:UYU983091 VIB983091:VIQ983091 VRX983091:VSM983091 WBT983091:WCI983091 WLP983091:WME983091 WVL983091:WWA983091 IZ46:JO47 SV46:TK47 ACR46:ADG47 AMN46:ANC47 AWJ46:AWY47 BGF46:BGU47 BQB46:BQQ47 BZX46:CAM47 CJT46:CKI47 CTP46:CUE47 DDL46:DEA47 DNH46:DNW47 DXD46:DXS47 EGZ46:EHO47 EQV46:ERK47 FAR46:FBG47 FKN46:FLC47 FUJ46:FUY47 GEF46:GEU47 GOB46:GOQ47 GXX46:GYM47 HHT46:HII47 HRP46:HSE47 IBL46:ICA47 ILH46:ILW47 IVD46:IVS47 JEZ46:JFO47 JOV46:JPK47 JYR46:JZG47 KIN46:KJC47 KSJ46:KSY47 LCF46:LCU47 LMB46:LMQ47 LVX46:LWM47 MFT46:MGI47 MPP46:MQE47 MZL46:NAA47 NJH46:NJW47 NTD46:NTS47 OCZ46:ODO47 OMV46:ONK47 OWR46:OXG47 PGN46:PHC47 PQJ46:PQY47 QAF46:QAU47 QKB46:QKQ47 QTX46:QUM47 RDT46:REI47 RNP46:ROE47 RXL46:RYA47 SHH46:SHW47 SRD46:SRS47 TAZ46:TBO47 TKV46:TLK47 TUR46:TVG47 UEN46:UFC47 UOJ46:UOY47 UYF46:UYU47 VIB46:VIQ47 VRX46:VSM47 WBT46:WCI47 WLP46:WME47 WVL46:WWA47 IZ65582:JO65583 SV65582:TK65583 ACR65582:ADG65583 AMN65582:ANC65583 AWJ65582:AWY65583 BGF65582:BGU65583 BQB65582:BQQ65583 BZX65582:CAM65583 CJT65582:CKI65583 CTP65582:CUE65583 DDL65582:DEA65583 DNH65582:DNW65583 DXD65582:DXS65583 EGZ65582:EHO65583 EQV65582:ERK65583 FAR65582:FBG65583 FKN65582:FLC65583 FUJ65582:FUY65583 GEF65582:GEU65583 GOB65582:GOQ65583 GXX65582:GYM65583 HHT65582:HII65583 HRP65582:HSE65583 IBL65582:ICA65583 ILH65582:ILW65583 IVD65582:IVS65583 JEZ65582:JFO65583 JOV65582:JPK65583 JYR65582:JZG65583 KIN65582:KJC65583 KSJ65582:KSY65583 LCF65582:LCU65583 LMB65582:LMQ65583 LVX65582:LWM65583 MFT65582:MGI65583 MPP65582:MQE65583 MZL65582:NAA65583 NJH65582:NJW65583 NTD65582:NTS65583 OCZ65582:ODO65583 OMV65582:ONK65583 OWR65582:OXG65583 PGN65582:PHC65583 PQJ65582:PQY65583 QAF65582:QAU65583 QKB65582:QKQ65583 QTX65582:QUM65583 RDT65582:REI65583 RNP65582:ROE65583 RXL65582:RYA65583 SHH65582:SHW65583 SRD65582:SRS65583 TAZ65582:TBO65583 TKV65582:TLK65583 TUR65582:TVG65583 UEN65582:UFC65583 UOJ65582:UOY65583 UYF65582:UYU65583 VIB65582:VIQ65583 VRX65582:VSM65583 WBT65582:WCI65583 WLP65582:WME65583 WVL65582:WWA65583 IZ131118:JO131119 SV131118:TK131119 ACR131118:ADG131119 AMN131118:ANC131119 AWJ131118:AWY131119 BGF131118:BGU131119 BQB131118:BQQ131119 BZX131118:CAM131119 CJT131118:CKI131119 CTP131118:CUE131119 DDL131118:DEA131119 DNH131118:DNW131119 DXD131118:DXS131119 EGZ131118:EHO131119 EQV131118:ERK131119 FAR131118:FBG131119 FKN131118:FLC131119 FUJ131118:FUY131119 GEF131118:GEU131119 GOB131118:GOQ131119 GXX131118:GYM131119 HHT131118:HII131119 HRP131118:HSE131119 IBL131118:ICA131119 ILH131118:ILW131119 IVD131118:IVS131119 JEZ131118:JFO131119 JOV131118:JPK131119 JYR131118:JZG131119 KIN131118:KJC131119 KSJ131118:KSY131119 LCF131118:LCU131119 LMB131118:LMQ131119 LVX131118:LWM131119 MFT131118:MGI131119 MPP131118:MQE131119 MZL131118:NAA131119 NJH131118:NJW131119 NTD131118:NTS131119 OCZ131118:ODO131119 OMV131118:ONK131119 OWR131118:OXG131119 PGN131118:PHC131119 PQJ131118:PQY131119 QAF131118:QAU131119 QKB131118:QKQ131119 QTX131118:QUM131119 RDT131118:REI131119 RNP131118:ROE131119 RXL131118:RYA131119 SHH131118:SHW131119 SRD131118:SRS131119 TAZ131118:TBO131119 TKV131118:TLK131119 TUR131118:TVG131119 UEN131118:UFC131119 UOJ131118:UOY131119 UYF131118:UYU131119 VIB131118:VIQ131119 VRX131118:VSM131119 WBT131118:WCI131119 WLP131118:WME131119 WVL131118:WWA131119 IZ196654:JO196655 SV196654:TK196655 ACR196654:ADG196655 AMN196654:ANC196655 AWJ196654:AWY196655 BGF196654:BGU196655 BQB196654:BQQ196655 BZX196654:CAM196655 CJT196654:CKI196655 CTP196654:CUE196655 DDL196654:DEA196655 DNH196654:DNW196655 DXD196654:DXS196655 EGZ196654:EHO196655 EQV196654:ERK196655 FAR196654:FBG196655 FKN196654:FLC196655 FUJ196654:FUY196655 GEF196654:GEU196655 GOB196654:GOQ196655 GXX196654:GYM196655 HHT196654:HII196655 HRP196654:HSE196655 IBL196654:ICA196655 ILH196654:ILW196655 IVD196654:IVS196655 JEZ196654:JFO196655 JOV196654:JPK196655 JYR196654:JZG196655 KIN196654:KJC196655 KSJ196654:KSY196655 LCF196654:LCU196655 LMB196654:LMQ196655 LVX196654:LWM196655 MFT196654:MGI196655 MPP196654:MQE196655 MZL196654:NAA196655 NJH196654:NJW196655 NTD196654:NTS196655 OCZ196654:ODO196655 OMV196654:ONK196655 OWR196654:OXG196655 PGN196654:PHC196655 PQJ196654:PQY196655 QAF196654:QAU196655 QKB196654:QKQ196655 QTX196654:QUM196655 RDT196654:REI196655 RNP196654:ROE196655 RXL196654:RYA196655 SHH196654:SHW196655 SRD196654:SRS196655 TAZ196654:TBO196655 TKV196654:TLK196655 TUR196654:TVG196655 UEN196654:UFC196655 UOJ196654:UOY196655 UYF196654:UYU196655 VIB196654:VIQ196655 VRX196654:VSM196655 WBT196654:WCI196655 WLP196654:WME196655 WVL196654:WWA196655 IZ262190:JO262191 SV262190:TK262191 ACR262190:ADG262191 AMN262190:ANC262191 AWJ262190:AWY262191 BGF262190:BGU262191 BQB262190:BQQ262191 BZX262190:CAM262191 CJT262190:CKI262191 CTP262190:CUE262191 DDL262190:DEA262191 DNH262190:DNW262191 DXD262190:DXS262191 EGZ262190:EHO262191 EQV262190:ERK262191 FAR262190:FBG262191 FKN262190:FLC262191 FUJ262190:FUY262191 GEF262190:GEU262191 GOB262190:GOQ262191 GXX262190:GYM262191 HHT262190:HII262191 HRP262190:HSE262191 IBL262190:ICA262191 ILH262190:ILW262191 IVD262190:IVS262191 JEZ262190:JFO262191 JOV262190:JPK262191 JYR262190:JZG262191 KIN262190:KJC262191 KSJ262190:KSY262191 LCF262190:LCU262191 LMB262190:LMQ262191 LVX262190:LWM262191 MFT262190:MGI262191 MPP262190:MQE262191 MZL262190:NAA262191 NJH262190:NJW262191 NTD262190:NTS262191 OCZ262190:ODO262191 OMV262190:ONK262191 OWR262190:OXG262191 PGN262190:PHC262191 PQJ262190:PQY262191 QAF262190:QAU262191 QKB262190:QKQ262191 QTX262190:QUM262191 RDT262190:REI262191 RNP262190:ROE262191 RXL262190:RYA262191 SHH262190:SHW262191 SRD262190:SRS262191 TAZ262190:TBO262191 TKV262190:TLK262191 TUR262190:TVG262191 UEN262190:UFC262191 UOJ262190:UOY262191 UYF262190:UYU262191 VIB262190:VIQ262191 VRX262190:VSM262191 WBT262190:WCI262191 WLP262190:WME262191 WVL262190:WWA262191 IZ327726:JO327727 SV327726:TK327727 ACR327726:ADG327727 AMN327726:ANC327727 AWJ327726:AWY327727 BGF327726:BGU327727 BQB327726:BQQ327727 BZX327726:CAM327727 CJT327726:CKI327727 CTP327726:CUE327727 DDL327726:DEA327727 DNH327726:DNW327727 DXD327726:DXS327727 EGZ327726:EHO327727 EQV327726:ERK327727 FAR327726:FBG327727 FKN327726:FLC327727 FUJ327726:FUY327727 GEF327726:GEU327727 GOB327726:GOQ327727 GXX327726:GYM327727 HHT327726:HII327727 HRP327726:HSE327727 IBL327726:ICA327727 ILH327726:ILW327727 IVD327726:IVS327727 JEZ327726:JFO327727 JOV327726:JPK327727 JYR327726:JZG327727 KIN327726:KJC327727 KSJ327726:KSY327727 LCF327726:LCU327727 LMB327726:LMQ327727 LVX327726:LWM327727 MFT327726:MGI327727 MPP327726:MQE327727 MZL327726:NAA327727 NJH327726:NJW327727 NTD327726:NTS327727 OCZ327726:ODO327727 OMV327726:ONK327727 OWR327726:OXG327727 PGN327726:PHC327727 PQJ327726:PQY327727 QAF327726:QAU327727 QKB327726:QKQ327727 QTX327726:QUM327727 RDT327726:REI327727 RNP327726:ROE327727 RXL327726:RYA327727 SHH327726:SHW327727 SRD327726:SRS327727 TAZ327726:TBO327727 TKV327726:TLK327727 TUR327726:TVG327727 UEN327726:UFC327727 UOJ327726:UOY327727 UYF327726:UYU327727 VIB327726:VIQ327727 VRX327726:VSM327727 WBT327726:WCI327727 WLP327726:WME327727 WVL327726:WWA327727 IZ393262:JO393263 SV393262:TK393263 ACR393262:ADG393263 AMN393262:ANC393263 AWJ393262:AWY393263 BGF393262:BGU393263 BQB393262:BQQ393263 BZX393262:CAM393263 CJT393262:CKI393263 CTP393262:CUE393263 DDL393262:DEA393263 DNH393262:DNW393263 DXD393262:DXS393263 EGZ393262:EHO393263 EQV393262:ERK393263 FAR393262:FBG393263 FKN393262:FLC393263 FUJ393262:FUY393263 GEF393262:GEU393263 GOB393262:GOQ393263 GXX393262:GYM393263 HHT393262:HII393263 HRP393262:HSE393263 IBL393262:ICA393263 ILH393262:ILW393263 IVD393262:IVS393263 JEZ393262:JFO393263 JOV393262:JPK393263 JYR393262:JZG393263 KIN393262:KJC393263 KSJ393262:KSY393263 LCF393262:LCU393263 LMB393262:LMQ393263 LVX393262:LWM393263 MFT393262:MGI393263 MPP393262:MQE393263 MZL393262:NAA393263 NJH393262:NJW393263 NTD393262:NTS393263 OCZ393262:ODO393263 OMV393262:ONK393263 OWR393262:OXG393263 PGN393262:PHC393263 PQJ393262:PQY393263 QAF393262:QAU393263 QKB393262:QKQ393263 QTX393262:QUM393263 RDT393262:REI393263 RNP393262:ROE393263 RXL393262:RYA393263 SHH393262:SHW393263 SRD393262:SRS393263 TAZ393262:TBO393263 TKV393262:TLK393263 TUR393262:TVG393263 UEN393262:UFC393263 UOJ393262:UOY393263 UYF393262:UYU393263 VIB393262:VIQ393263 VRX393262:VSM393263 WBT393262:WCI393263 WLP393262:WME393263 WVL393262:WWA393263 IZ458798:JO458799 SV458798:TK458799 ACR458798:ADG458799 AMN458798:ANC458799 AWJ458798:AWY458799 BGF458798:BGU458799 BQB458798:BQQ458799 BZX458798:CAM458799 CJT458798:CKI458799 CTP458798:CUE458799 DDL458798:DEA458799 DNH458798:DNW458799 DXD458798:DXS458799 EGZ458798:EHO458799 EQV458798:ERK458799 FAR458798:FBG458799 FKN458798:FLC458799 FUJ458798:FUY458799 GEF458798:GEU458799 GOB458798:GOQ458799 GXX458798:GYM458799 HHT458798:HII458799 HRP458798:HSE458799 IBL458798:ICA458799 ILH458798:ILW458799 IVD458798:IVS458799 JEZ458798:JFO458799 JOV458798:JPK458799 JYR458798:JZG458799 KIN458798:KJC458799 KSJ458798:KSY458799 LCF458798:LCU458799 LMB458798:LMQ458799 LVX458798:LWM458799 MFT458798:MGI458799 MPP458798:MQE458799 MZL458798:NAA458799 NJH458798:NJW458799 NTD458798:NTS458799 OCZ458798:ODO458799 OMV458798:ONK458799 OWR458798:OXG458799 PGN458798:PHC458799 PQJ458798:PQY458799 QAF458798:QAU458799 QKB458798:QKQ458799 QTX458798:QUM458799 RDT458798:REI458799 RNP458798:ROE458799 RXL458798:RYA458799 SHH458798:SHW458799 SRD458798:SRS458799 TAZ458798:TBO458799 TKV458798:TLK458799 TUR458798:TVG458799 UEN458798:UFC458799 UOJ458798:UOY458799 UYF458798:UYU458799 VIB458798:VIQ458799 VRX458798:VSM458799 WBT458798:WCI458799 WLP458798:WME458799 WVL458798:WWA458799 IZ524334:JO524335 SV524334:TK524335 ACR524334:ADG524335 AMN524334:ANC524335 AWJ524334:AWY524335 BGF524334:BGU524335 BQB524334:BQQ524335 BZX524334:CAM524335 CJT524334:CKI524335 CTP524334:CUE524335 DDL524334:DEA524335 DNH524334:DNW524335 DXD524334:DXS524335 EGZ524334:EHO524335 EQV524334:ERK524335 FAR524334:FBG524335 FKN524334:FLC524335 FUJ524334:FUY524335 GEF524334:GEU524335 GOB524334:GOQ524335 GXX524334:GYM524335 HHT524334:HII524335 HRP524334:HSE524335 IBL524334:ICA524335 ILH524334:ILW524335 IVD524334:IVS524335 JEZ524334:JFO524335 JOV524334:JPK524335 JYR524334:JZG524335 KIN524334:KJC524335 KSJ524334:KSY524335 LCF524334:LCU524335 LMB524334:LMQ524335 LVX524334:LWM524335 MFT524334:MGI524335 MPP524334:MQE524335 MZL524334:NAA524335 NJH524334:NJW524335 NTD524334:NTS524335 OCZ524334:ODO524335 OMV524334:ONK524335 OWR524334:OXG524335 PGN524334:PHC524335 PQJ524334:PQY524335 QAF524334:QAU524335 QKB524334:QKQ524335 QTX524334:QUM524335 RDT524334:REI524335 RNP524334:ROE524335 RXL524334:RYA524335 SHH524334:SHW524335 SRD524334:SRS524335 TAZ524334:TBO524335 TKV524334:TLK524335 TUR524334:TVG524335 UEN524334:UFC524335 UOJ524334:UOY524335 UYF524334:UYU524335 VIB524334:VIQ524335 VRX524334:VSM524335 WBT524334:WCI524335 WLP524334:WME524335 WVL524334:WWA524335 IZ589870:JO589871 SV589870:TK589871 ACR589870:ADG589871 AMN589870:ANC589871 AWJ589870:AWY589871 BGF589870:BGU589871 BQB589870:BQQ589871 BZX589870:CAM589871 CJT589870:CKI589871 CTP589870:CUE589871 DDL589870:DEA589871 DNH589870:DNW589871 DXD589870:DXS589871 EGZ589870:EHO589871 EQV589870:ERK589871 FAR589870:FBG589871 FKN589870:FLC589871 FUJ589870:FUY589871 GEF589870:GEU589871 GOB589870:GOQ589871 GXX589870:GYM589871 HHT589870:HII589871 HRP589870:HSE589871 IBL589870:ICA589871 ILH589870:ILW589871 IVD589870:IVS589871 JEZ589870:JFO589871 JOV589870:JPK589871 JYR589870:JZG589871 KIN589870:KJC589871 KSJ589870:KSY589871 LCF589870:LCU589871 LMB589870:LMQ589871 LVX589870:LWM589871 MFT589870:MGI589871 MPP589870:MQE589871 MZL589870:NAA589871 NJH589870:NJW589871 NTD589870:NTS589871 OCZ589870:ODO589871 OMV589870:ONK589871 OWR589870:OXG589871 PGN589870:PHC589871 PQJ589870:PQY589871 QAF589870:QAU589871 QKB589870:QKQ589871 QTX589870:QUM589871 RDT589870:REI589871 RNP589870:ROE589871 RXL589870:RYA589871 SHH589870:SHW589871 SRD589870:SRS589871 TAZ589870:TBO589871 TKV589870:TLK589871 TUR589870:TVG589871 UEN589870:UFC589871 UOJ589870:UOY589871 UYF589870:UYU589871 VIB589870:VIQ589871 VRX589870:VSM589871 WBT589870:WCI589871 WLP589870:WME589871 WVL589870:WWA589871 IZ655406:JO655407 SV655406:TK655407 ACR655406:ADG655407 AMN655406:ANC655407 AWJ655406:AWY655407 BGF655406:BGU655407 BQB655406:BQQ655407 BZX655406:CAM655407 CJT655406:CKI655407 CTP655406:CUE655407 DDL655406:DEA655407 DNH655406:DNW655407 DXD655406:DXS655407 EGZ655406:EHO655407 EQV655406:ERK655407 FAR655406:FBG655407 FKN655406:FLC655407 FUJ655406:FUY655407 GEF655406:GEU655407 GOB655406:GOQ655407 GXX655406:GYM655407 HHT655406:HII655407 HRP655406:HSE655407 IBL655406:ICA655407 ILH655406:ILW655407 IVD655406:IVS655407 JEZ655406:JFO655407 JOV655406:JPK655407 JYR655406:JZG655407 KIN655406:KJC655407 KSJ655406:KSY655407 LCF655406:LCU655407 LMB655406:LMQ655407 LVX655406:LWM655407 MFT655406:MGI655407 MPP655406:MQE655407 MZL655406:NAA655407 NJH655406:NJW655407 NTD655406:NTS655407 OCZ655406:ODO655407 OMV655406:ONK655407 OWR655406:OXG655407 PGN655406:PHC655407 PQJ655406:PQY655407 QAF655406:QAU655407 QKB655406:QKQ655407 QTX655406:QUM655407 RDT655406:REI655407 RNP655406:ROE655407 RXL655406:RYA655407 SHH655406:SHW655407 SRD655406:SRS655407 TAZ655406:TBO655407 TKV655406:TLK655407 TUR655406:TVG655407 UEN655406:UFC655407 UOJ655406:UOY655407 UYF655406:UYU655407 VIB655406:VIQ655407 VRX655406:VSM655407 WBT655406:WCI655407 WLP655406:WME655407 WVL655406:WWA655407 IZ720942:JO720943 SV720942:TK720943 ACR720942:ADG720943 AMN720942:ANC720943 AWJ720942:AWY720943 BGF720942:BGU720943 BQB720942:BQQ720943 BZX720942:CAM720943 CJT720942:CKI720943 CTP720942:CUE720943 DDL720942:DEA720943 DNH720942:DNW720943 DXD720942:DXS720943 EGZ720942:EHO720943 EQV720942:ERK720943 FAR720942:FBG720943 FKN720942:FLC720943 FUJ720942:FUY720943 GEF720942:GEU720943 GOB720942:GOQ720943 GXX720942:GYM720943 HHT720942:HII720943 HRP720942:HSE720943 IBL720942:ICA720943 ILH720942:ILW720943 IVD720942:IVS720943 JEZ720942:JFO720943 JOV720942:JPK720943 JYR720942:JZG720943 KIN720942:KJC720943 KSJ720942:KSY720943 LCF720942:LCU720943 LMB720942:LMQ720943 LVX720942:LWM720943 MFT720942:MGI720943 MPP720942:MQE720943 MZL720942:NAA720943 NJH720942:NJW720943 NTD720942:NTS720943 OCZ720942:ODO720943 OMV720942:ONK720943 OWR720942:OXG720943 PGN720942:PHC720943 PQJ720942:PQY720943 QAF720942:QAU720943 QKB720942:QKQ720943 QTX720942:QUM720943 RDT720942:REI720943 RNP720942:ROE720943 RXL720942:RYA720943 SHH720942:SHW720943 SRD720942:SRS720943 TAZ720942:TBO720943 TKV720942:TLK720943 TUR720942:TVG720943 UEN720942:UFC720943 UOJ720942:UOY720943 UYF720942:UYU720943 VIB720942:VIQ720943 VRX720942:VSM720943 WBT720942:WCI720943 WLP720942:WME720943 WVL720942:WWA720943 IZ786478:JO786479 SV786478:TK786479 ACR786478:ADG786479 AMN786478:ANC786479 AWJ786478:AWY786479 BGF786478:BGU786479 BQB786478:BQQ786479 BZX786478:CAM786479 CJT786478:CKI786479 CTP786478:CUE786479 DDL786478:DEA786479 DNH786478:DNW786479 DXD786478:DXS786479 EGZ786478:EHO786479 EQV786478:ERK786479 FAR786478:FBG786479 FKN786478:FLC786479 FUJ786478:FUY786479 GEF786478:GEU786479 GOB786478:GOQ786479 GXX786478:GYM786479 HHT786478:HII786479 HRP786478:HSE786479 IBL786478:ICA786479 ILH786478:ILW786479 IVD786478:IVS786479 JEZ786478:JFO786479 JOV786478:JPK786479 JYR786478:JZG786479 KIN786478:KJC786479 KSJ786478:KSY786479 LCF786478:LCU786479 LMB786478:LMQ786479 LVX786478:LWM786479 MFT786478:MGI786479 MPP786478:MQE786479 MZL786478:NAA786479 NJH786478:NJW786479 NTD786478:NTS786479 OCZ786478:ODO786479 OMV786478:ONK786479 OWR786478:OXG786479 PGN786478:PHC786479 PQJ786478:PQY786479 QAF786478:QAU786479 QKB786478:QKQ786479 QTX786478:QUM786479 RDT786478:REI786479 RNP786478:ROE786479 RXL786478:RYA786479 SHH786478:SHW786479 SRD786478:SRS786479 TAZ786478:TBO786479 TKV786478:TLK786479 TUR786478:TVG786479 UEN786478:UFC786479 UOJ786478:UOY786479 UYF786478:UYU786479 VIB786478:VIQ786479 VRX786478:VSM786479 WBT786478:WCI786479 WLP786478:WME786479 WVL786478:WWA786479 IZ852014:JO852015 SV852014:TK852015 ACR852014:ADG852015 AMN852014:ANC852015 AWJ852014:AWY852015 BGF852014:BGU852015 BQB852014:BQQ852015 BZX852014:CAM852015 CJT852014:CKI852015 CTP852014:CUE852015 DDL852014:DEA852015 DNH852014:DNW852015 DXD852014:DXS852015 EGZ852014:EHO852015 EQV852014:ERK852015 FAR852014:FBG852015 FKN852014:FLC852015 FUJ852014:FUY852015 GEF852014:GEU852015 GOB852014:GOQ852015 GXX852014:GYM852015 HHT852014:HII852015 HRP852014:HSE852015 IBL852014:ICA852015 ILH852014:ILW852015 IVD852014:IVS852015 JEZ852014:JFO852015 JOV852014:JPK852015 JYR852014:JZG852015 KIN852014:KJC852015 KSJ852014:KSY852015 LCF852014:LCU852015 LMB852014:LMQ852015 LVX852014:LWM852015 MFT852014:MGI852015 MPP852014:MQE852015 MZL852014:NAA852015 NJH852014:NJW852015 NTD852014:NTS852015 OCZ852014:ODO852015 OMV852014:ONK852015 OWR852014:OXG852015 PGN852014:PHC852015 PQJ852014:PQY852015 QAF852014:QAU852015 QKB852014:QKQ852015 QTX852014:QUM852015 RDT852014:REI852015 RNP852014:ROE852015 RXL852014:RYA852015 SHH852014:SHW852015 SRD852014:SRS852015 TAZ852014:TBO852015 TKV852014:TLK852015 TUR852014:TVG852015 UEN852014:UFC852015 UOJ852014:UOY852015 UYF852014:UYU852015 VIB852014:VIQ852015 VRX852014:VSM852015 WBT852014:WCI852015 WLP852014:WME852015 WVL852014:WWA852015 IZ917550:JO917551 SV917550:TK917551 ACR917550:ADG917551 AMN917550:ANC917551 AWJ917550:AWY917551 BGF917550:BGU917551 BQB917550:BQQ917551 BZX917550:CAM917551 CJT917550:CKI917551 CTP917550:CUE917551 DDL917550:DEA917551 DNH917550:DNW917551 DXD917550:DXS917551 EGZ917550:EHO917551 EQV917550:ERK917551 FAR917550:FBG917551 FKN917550:FLC917551 FUJ917550:FUY917551 GEF917550:GEU917551 GOB917550:GOQ917551 GXX917550:GYM917551 HHT917550:HII917551 HRP917550:HSE917551 IBL917550:ICA917551 ILH917550:ILW917551 IVD917550:IVS917551 JEZ917550:JFO917551 JOV917550:JPK917551 JYR917550:JZG917551 KIN917550:KJC917551 KSJ917550:KSY917551 LCF917550:LCU917551 LMB917550:LMQ917551 LVX917550:LWM917551 MFT917550:MGI917551 MPP917550:MQE917551 MZL917550:NAA917551 NJH917550:NJW917551 NTD917550:NTS917551 OCZ917550:ODO917551 OMV917550:ONK917551 OWR917550:OXG917551 PGN917550:PHC917551 PQJ917550:PQY917551 QAF917550:QAU917551 QKB917550:QKQ917551 QTX917550:QUM917551 RDT917550:REI917551 RNP917550:ROE917551 RXL917550:RYA917551 SHH917550:SHW917551 SRD917550:SRS917551 TAZ917550:TBO917551 TKV917550:TLK917551 TUR917550:TVG917551 UEN917550:UFC917551 UOJ917550:UOY917551 UYF917550:UYU917551 VIB917550:VIQ917551 VRX917550:VSM917551 WBT917550:WCI917551 WLP917550:WME917551 WVL917550:WWA917551 IZ983086:JO983087 SV983086:TK983087 ACR983086:ADG983087 AMN983086:ANC983087 AWJ983086:AWY983087 BGF983086:BGU983087 BQB983086:BQQ983087 BZX983086:CAM983087 CJT983086:CKI983087 CTP983086:CUE983087 DDL983086:DEA983087 DNH983086:DNW983087 DXD983086:DXS983087 EGZ983086:EHO983087 EQV983086:ERK983087 FAR983086:FBG983087 FKN983086:FLC983087 FUJ983086:FUY983087 GEF983086:GEU983087 GOB983086:GOQ983087 GXX983086:GYM983087 HHT983086:HII983087 HRP983086:HSE983087 IBL983086:ICA983087 ILH983086:ILW983087 IVD983086:IVS983087 JEZ983086:JFO983087 JOV983086:JPK983087 JYR983086:JZG983087 KIN983086:KJC983087 KSJ983086:KSY983087 LCF983086:LCU983087 LMB983086:LMQ983087 LVX983086:LWM983087 MFT983086:MGI983087 MPP983086:MQE983087 MZL983086:NAA983087 NJH983086:NJW983087 NTD983086:NTS983087 OCZ983086:ODO983087 OMV983086:ONK983087 OWR983086:OXG983087 PGN983086:PHC983087 PQJ983086:PQY983087 QAF983086:QAU983087 QKB983086:QKQ983087 QTX983086:QUM983087 RDT983086:REI983087 RNP983086:ROE983087 RXL983086:RYA983087 SHH983086:SHW983087 SRD983086:SRS983087 TAZ983086:TBO983087 TKV983086:TLK983087 TUR983086:TVG983087 UEN983086:UFC983087 UOJ983086:UOY983087 UYF983086:UYU983087 VIB983086:VIQ983087 VRX983086:VSM983087 WBT983086:WCI983087 WLP983086:WME983087 WVL983086:WWA983087 IZ39:JO39 SV39:TK39 ACR39:ADG39 AMN39:ANC39 AWJ39:AWY39 BGF39:BGU39 BQB39:BQQ39 BZX39:CAM39 CJT39:CKI39 CTP39:CUE39 DDL39:DEA39 DNH39:DNW39 DXD39:DXS39 EGZ39:EHO39 EQV39:ERK39 FAR39:FBG39 FKN39:FLC39 FUJ39:FUY39 GEF39:GEU39 GOB39:GOQ39 GXX39:GYM39 HHT39:HII39 HRP39:HSE39 IBL39:ICA39 ILH39:ILW39 IVD39:IVS39 JEZ39:JFO39 JOV39:JPK39 JYR39:JZG39 KIN39:KJC39 KSJ39:KSY39 LCF39:LCU39 LMB39:LMQ39 LVX39:LWM39 MFT39:MGI39 MPP39:MQE39 MZL39:NAA39 NJH39:NJW39 NTD39:NTS39 OCZ39:ODO39 OMV39:ONK39 OWR39:OXG39 PGN39:PHC39 PQJ39:PQY39 QAF39:QAU39 QKB39:QKQ39 QTX39:QUM39 RDT39:REI39 RNP39:ROE39 RXL39:RYA39 SHH39:SHW39 SRD39:SRS39 TAZ39:TBO39 TKV39:TLK39 TUR39:TVG39 UEN39:UFC39 UOJ39:UOY39 UYF39:UYU39 VIB39:VIQ39 VRX39:VSM39 WBT39:WCI39 WLP39:WME39 WVL39:WWA39 IZ65575:JO65575 SV65575:TK65575 ACR65575:ADG65575 AMN65575:ANC65575 AWJ65575:AWY65575 BGF65575:BGU65575 BQB65575:BQQ65575 BZX65575:CAM65575 CJT65575:CKI65575 CTP65575:CUE65575 DDL65575:DEA65575 DNH65575:DNW65575 DXD65575:DXS65575 EGZ65575:EHO65575 EQV65575:ERK65575 FAR65575:FBG65575 FKN65575:FLC65575 FUJ65575:FUY65575 GEF65575:GEU65575 GOB65575:GOQ65575 GXX65575:GYM65575 HHT65575:HII65575 HRP65575:HSE65575 IBL65575:ICA65575 ILH65575:ILW65575 IVD65575:IVS65575 JEZ65575:JFO65575 JOV65575:JPK65575 JYR65575:JZG65575 KIN65575:KJC65575 KSJ65575:KSY65575 LCF65575:LCU65575 LMB65575:LMQ65575 LVX65575:LWM65575 MFT65575:MGI65575 MPP65575:MQE65575 MZL65575:NAA65575 NJH65575:NJW65575 NTD65575:NTS65575 OCZ65575:ODO65575 OMV65575:ONK65575 OWR65575:OXG65575 PGN65575:PHC65575 PQJ65575:PQY65575 QAF65575:QAU65575 QKB65575:QKQ65575 QTX65575:QUM65575 RDT65575:REI65575 RNP65575:ROE65575 RXL65575:RYA65575 SHH65575:SHW65575 SRD65575:SRS65575 TAZ65575:TBO65575 TKV65575:TLK65575 TUR65575:TVG65575 UEN65575:UFC65575 UOJ65575:UOY65575 UYF65575:UYU65575 VIB65575:VIQ65575 VRX65575:VSM65575 WBT65575:WCI65575 WLP65575:WME65575 WVL65575:WWA65575 IZ131111:JO131111 SV131111:TK131111 ACR131111:ADG131111 AMN131111:ANC131111 AWJ131111:AWY131111 BGF131111:BGU131111 BQB131111:BQQ131111 BZX131111:CAM131111 CJT131111:CKI131111 CTP131111:CUE131111 DDL131111:DEA131111 DNH131111:DNW131111 DXD131111:DXS131111 EGZ131111:EHO131111 EQV131111:ERK131111 FAR131111:FBG131111 FKN131111:FLC131111 FUJ131111:FUY131111 GEF131111:GEU131111 GOB131111:GOQ131111 GXX131111:GYM131111 HHT131111:HII131111 HRP131111:HSE131111 IBL131111:ICA131111 ILH131111:ILW131111 IVD131111:IVS131111 JEZ131111:JFO131111 JOV131111:JPK131111 JYR131111:JZG131111 KIN131111:KJC131111 KSJ131111:KSY131111 LCF131111:LCU131111 LMB131111:LMQ131111 LVX131111:LWM131111 MFT131111:MGI131111 MPP131111:MQE131111 MZL131111:NAA131111 NJH131111:NJW131111 NTD131111:NTS131111 OCZ131111:ODO131111 OMV131111:ONK131111 OWR131111:OXG131111 PGN131111:PHC131111 PQJ131111:PQY131111 QAF131111:QAU131111 QKB131111:QKQ131111 QTX131111:QUM131111 RDT131111:REI131111 RNP131111:ROE131111 RXL131111:RYA131111 SHH131111:SHW131111 SRD131111:SRS131111 TAZ131111:TBO131111 TKV131111:TLK131111 TUR131111:TVG131111 UEN131111:UFC131111 UOJ131111:UOY131111 UYF131111:UYU131111 VIB131111:VIQ131111 VRX131111:VSM131111 WBT131111:WCI131111 WLP131111:WME131111 WVL131111:WWA131111 IZ196647:JO196647 SV196647:TK196647 ACR196647:ADG196647 AMN196647:ANC196647 AWJ196647:AWY196647 BGF196647:BGU196647 BQB196647:BQQ196647 BZX196647:CAM196647 CJT196647:CKI196647 CTP196647:CUE196647 DDL196647:DEA196647 DNH196647:DNW196647 DXD196647:DXS196647 EGZ196647:EHO196647 EQV196647:ERK196647 FAR196647:FBG196647 FKN196647:FLC196647 FUJ196647:FUY196647 GEF196647:GEU196647 GOB196647:GOQ196647 GXX196647:GYM196647 HHT196647:HII196647 HRP196647:HSE196647 IBL196647:ICA196647 ILH196647:ILW196647 IVD196647:IVS196647 JEZ196647:JFO196647 JOV196647:JPK196647 JYR196647:JZG196647 KIN196647:KJC196647 KSJ196647:KSY196647 LCF196647:LCU196647 LMB196647:LMQ196647 LVX196647:LWM196647 MFT196647:MGI196647 MPP196647:MQE196647 MZL196647:NAA196647 NJH196647:NJW196647 NTD196647:NTS196647 OCZ196647:ODO196647 OMV196647:ONK196647 OWR196647:OXG196647 PGN196647:PHC196647 PQJ196647:PQY196647 QAF196647:QAU196647 QKB196647:QKQ196647 QTX196647:QUM196647 RDT196647:REI196647 RNP196647:ROE196647 RXL196647:RYA196647 SHH196647:SHW196647 SRD196647:SRS196647 TAZ196647:TBO196647 TKV196647:TLK196647 TUR196647:TVG196647 UEN196647:UFC196647 UOJ196647:UOY196647 UYF196647:UYU196647 VIB196647:VIQ196647 VRX196647:VSM196647 WBT196647:WCI196647 WLP196647:WME196647 WVL196647:WWA196647 IZ262183:JO262183 SV262183:TK262183 ACR262183:ADG262183 AMN262183:ANC262183 AWJ262183:AWY262183 BGF262183:BGU262183 BQB262183:BQQ262183 BZX262183:CAM262183 CJT262183:CKI262183 CTP262183:CUE262183 DDL262183:DEA262183 DNH262183:DNW262183 DXD262183:DXS262183 EGZ262183:EHO262183 EQV262183:ERK262183 FAR262183:FBG262183 FKN262183:FLC262183 FUJ262183:FUY262183 GEF262183:GEU262183 GOB262183:GOQ262183 GXX262183:GYM262183 HHT262183:HII262183 HRP262183:HSE262183 IBL262183:ICA262183 ILH262183:ILW262183 IVD262183:IVS262183 JEZ262183:JFO262183 JOV262183:JPK262183 JYR262183:JZG262183 KIN262183:KJC262183 KSJ262183:KSY262183 LCF262183:LCU262183 LMB262183:LMQ262183 LVX262183:LWM262183 MFT262183:MGI262183 MPP262183:MQE262183 MZL262183:NAA262183 NJH262183:NJW262183 NTD262183:NTS262183 OCZ262183:ODO262183 OMV262183:ONK262183 OWR262183:OXG262183 PGN262183:PHC262183 PQJ262183:PQY262183 QAF262183:QAU262183 QKB262183:QKQ262183 QTX262183:QUM262183 RDT262183:REI262183 RNP262183:ROE262183 RXL262183:RYA262183 SHH262183:SHW262183 SRD262183:SRS262183 TAZ262183:TBO262183 TKV262183:TLK262183 TUR262183:TVG262183 UEN262183:UFC262183 UOJ262183:UOY262183 UYF262183:UYU262183 VIB262183:VIQ262183 VRX262183:VSM262183 WBT262183:WCI262183 WLP262183:WME262183 WVL262183:WWA262183 IZ327719:JO327719 SV327719:TK327719 ACR327719:ADG327719 AMN327719:ANC327719 AWJ327719:AWY327719 BGF327719:BGU327719 BQB327719:BQQ327719 BZX327719:CAM327719 CJT327719:CKI327719 CTP327719:CUE327719 DDL327719:DEA327719 DNH327719:DNW327719 DXD327719:DXS327719 EGZ327719:EHO327719 EQV327719:ERK327719 FAR327719:FBG327719 FKN327719:FLC327719 FUJ327719:FUY327719 GEF327719:GEU327719 GOB327719:GOQ327719 GXX327719:GYM327719 HHT327719:HII327719 HRP327719:HSE327719 IBL327719:ICA327719 ILH327719:ILW327719 IVD327719:IVS327719 JEZ327719:JFO327719 JOV327719:JPK327719 JYR327719:JZG327719 KIN327719:KJC327719 KSJ327719:KSY327719 LCF327719:LCU327719 LMB327719:LMQ327719 LVX327719:LWM327719 MFT327719:MGI327719 MPP327719:MQE327719 MZL327719:NAA327719 NJH327719:NJW327719 NTD327719:NTS327719 OCZ327719:ODO327719 OMV327719:ONK327719 OWR327719:OXG327719 PGN327719:PHC327719 PQJ327719:PQY327719 QAF327719:QAU327719 QKB327719:QKQ327719 QTX327719:QUM327719 RDT327719:REI327719 RNP327719:ROE327719 RXL327719:RYA327719 SHH327719:SHW327719 SRD327719:SRS327719 TAZ327719:TBO327719 TKV327719:TLK327719 TUR327719:TVG327719 UEN327719:UFC327719 UOJ327719:UOY327719 UYF327719:UYU327719 VIB327719:VIQ327719 VRX327719:VSM327719 WBT327719:WCI327719 WLP327719:WME327719 WVL327719:WWA327719 IZ393255:JO393255 SV393255:TK393255 ACR393255:ADG393255 AMN393255:ANC393255 AWJ393255:AWY393255 BGF393255:BGU393255 BQB393255:BQQ393255 BZX393255:CAM393255 CJT393255:CKI393255 CTP393255:CUE393255 DDL393255:DEA393255 DNH393255:DNW393255 DXD393255:DXS393255 EGZ393255:EHO393255 EQV393255:ERK393255 FAR393255:FBG393255 FKN393255:FLC393255 FUJ393255:FUY393255 GEF393255:GEU393255 GOB393255:GOQ393255 GXX393255:GYM393255 HHT393255:HII393255 HRP393255:HSE393255 IBL393255:ICA393255 ILH393255:ILW393255 IVD393255:IVS393255 JEZ393255:JFO393255 JOV393255:JPK393255 JYR393255:JZG393255 KIN393255:KJC393255 KSJ393255:KSY393255 LCF393255:LCU393255 LMB393255:LMQ393255 LVX393255:LWM393255 MFT393255:MGI393255 MPP393255:MQE393255 MZL393255:NAA393255 NJH393255:NJW393255 NTD393255:NTS393255 OCZ393255:ODO393255 OMV393255:ONK393255 OWR393255:OXG393255 PGN393255:PHC393255 PQJ393255:PQY393255 QAF393255:QAU393255 QKB393255:QKQ393255 QTX393255:QUM393255 RDT393255:REI393255 RNP393255:ROE393255 RXL393255:RYA393255 SHH393255:SHW393255 SRD393255:SRS393255 TAZ393255:TBO393255 TKV393255:TLK393255 TUR393255:TVG393255 UEN393255:UFC393255 UOJ393255:UOY393255 UYF393255:UYU393255 VIB393255:VIQ393255 VRX393255:VSM393255 WBT393255:WCI393255 WLP393255:WME393255 WVL393255:WWA393255 IZ458791:JO458791 SV458791:TK458791 ACR458791:ADG458791 AMN458791:ANC458791 AWJ458791:AWY458791 BGF458791:BGU458791 BQB458791:BQQ458791 BZX458791:CAM458791 CJT458791:CKI458791 CTP458791:CUE458791 DDL458791:DEA458791 DNH458791:DNW458791 DXD458791:DXS458791 EGZ458791:EHO458791 EQV458791:ERK458791 FAR458791:FBG458791 FKN458791:FLC458791 FUJ458791:FUY458791 GEF458791:GEU458791 GOB458791:GOQ458791 GXX458791:GYM458791 HHT458791:HII458791 HRP458791:HSE458791 IBL458791:ICA458791 ILH458791:ILW458791 IVD458791:IVS458791 JEZ458791:JFO458791 JOV458791:JPK458791 JYR458791:JZG458791 KIN458791:KJC458791 KSJ458791:KSY458791 LCF458791:LCU458791 LMB458791:LMQ458791 LVX458791:LWM458791 MFT458791:MGI458791 MPP458791:MQE458791 MZL458791:NAA458791 NJH458791:NJW458791 NTD458791:NTS458791 OCZ458791:ODO458791 OMV458791:ONK458791 OWR458791:OXG458791 PGN458791:PHC458791 PQJ458791:PQY458791 QAF458791:QAU458791 QKB458791:QKQ458791 QTX458791:QUM458791 RDT458791:REI458791 RNP458791:ROE458791 RXL458791:RYA458791 SHH458791:SHW458791 SRD458791:SRS458791 TAZ458791:TBO458791 TKV458791:TLK458791 TUR458791:TVG458791 UEN458791:UFC458791 UOJ458791:UOY458791 UYF458791:UYU458791 VIB458791:VIQ458791 VRX458791:VSM458791 WBT458791:WCI458791 WLP458791:WME458791 WVL458791:WWA458791 IZ524327:JO524327 SV524327:TK524327 ACR524327:ADG524327 AMN524327:ANC524327 AWJ524327:AWY524327 BGF524327:BGU524327 BQB524327:BQQ524327 BZX524327:CAM524327 CJT524327:CKI524327 CTP524327:CUE524327 DDL524327:DEA524327 DNH524327:DNW524327 DXD524327:DXS524327 EGZ524327:EHO524327 EQV524327:ERK524327 FAR524327:FBG524327 FKN524327:FLC524327 FUJ524327:FUY524327 GEF524327:GEU524327 GOB524327:GOQ524327 GXX524327:GYM524327 HHT524327:HII524327 HRP524327:HSE524327 IBL524327:ICA524327 ILH524327:ILW524327 IVD524327:IVS524327 JEZ524327:JFO524327 JOV524327:JPK524327 JYR524327:JZG524327 KIN524327:KJC524327 KSJ524327:KSY524327 LCF524327:LCU524327 LMB524327:LMQ524327 LVX524327:LWM524327 MFT524327:MGI524327 MPP524327:MQE524327 MZL524327:NAA524327 NJH524327:NJW524327 NTD524327:NTS524327 OCZ524327:ODO524327 OMV524327:ONK524327 OWR524327:OXG524327 PGN524327:PHC524327 PQJ524327:PQY524327 QAF524327:QAU524327 QKB524327:QKQ524327 QTX524327:QUM524327 RDT524327:REI524327 RNP524327:ROE524327 RXL524327:RYA524327 SHH524327:SHW524327 SRD524327:SRS524327 TAZ524327:TBO524327 TKV524327:TLK524327 TUR524327:TVG524327 UEN524327:UFC524327 UOJ524327:UOY524327 UYF524327:UYU524327 VIB524327:VIQ524327 VRX524327:VSM524327 WBT524327:WCI524327 WLP524327:WME524327 WVL524327:WWA524327 IZ589863:JO589863 SV589863:TK589863 ACR589863:ADG589863 AMN589863:ANC589863 AWJ589863:AWY589863 BGF589863:BGU589863 BQB589863:BQQ589863 BZX589863:CAM589863 CJT589863:CKI589863 CTP589863:CUE589863 DDL589863:DEA589863 DNH589863:DNW589863 DXD589863:DXS589863 EGZ589863:EHO589863 EQV589863:ERK589863 FAR589863:FBG589863 FKN589863:FLC589863 FUJ589863:FUY589863 GEF589863:GEU589863 GOB589863:GOQ589863 GXX589863:GYM589863 HHT589863:HII589863 HRP589863:HSE589863 IBL589863:ICA589863 ILH589863:ILW589863 IVD589863:IVS589863 JEZ589863:JFO589863 JOV589863:JPK589863 JYR589863:JZG589863 KIN589863:KJC589863 KSJ589863:KSY589863 LCF589863:LCU589863 LMB589863:LMQ589863 LVX589863:LWM589863 MFT589863:MGI589863 MPP589863:MQE589863 MZL589863:NAA589863 NJH589863:NJW589863 NTD589863:NTS589863 OCZ589863:ODO589863 OMV589863:ONK589863 OWR589863:OXG589863 PGN589863:PHC589863 PQJ589863:PQY589863 QAF589863:QAU589863 QKB589863:QKQ589863 QTX589863:QUM589863 RDT589863:REI589863 RNP589863:ROE589863 RXL589863:RYA589863 SHH589863:SHW589863 SRD589863:SRS589863 TAZ589863:TBO589863 TKV589863:TLK589863 TUR589863:TVG589863 UEN589863:UFC589863 UOJ589863:UOY589863 UYF589863:UYU589863 VIB589863:VIQ589863 VRX589863:VSM589863 WBT589863:WCI589863 WLP589863:WME589863 WVL589863:WWA589863 IZ655399:JO655399 SV655399:TK655399 ACR655399:ADG655399 AMN655399:ANC655399 AWJ655399:AWY655399 BGF655399:BGU655399 BQB655399:BQQ655399 BZX655399:CAM655399 CJT655399:CKI655399 CTP655399:CUE655399 DDL655399:DEA655399 DNH655399:DNW655399 DXD655399:DXS655399 EGZ655399:EHO655399 EQV655399:ERK655399 FAR655399:FBG655399 FKN655399:FLC655399 FUJ655399:FUY655399 GEF655399:GEU655399 GOB655399:GOQ655399 GXX655399:GYM655399 HHT655399:HII655399 HRP655399:HSE655399 IBL655399:ICA655399 ILH655399:ILW655399 IVD655399:IVS655399 JEZ655399:JFO655399 JOV655399:JPK655399 JYR655399:JZG655399 KIN655399:KJC655399 KSJ655399:KSY655399 LCF655399:LCU655399 LMB655399:LMQ655399 LVX655399:LWM655399 MFT655399:MGI655399 MPP655399:MQE655399 MZL655399:NAA655399 NJH655399:NJW655399 NTD655399:NTS655399 OCZ655399:ODO655399 OMV655399:ONK655399 OWR655399:OXG655399 PGN655399:PHC655399 PQJ655399:PQY655399 QAF655399:QAU655399 QKB655399:QKQ655399 QTX655399:QUM655399 RDT655399:REI655399 RNP655399:ROE655399 RXL655399:RYA655399 SHH655399:SHW655399 SRD655399:SRS655399 TAZ655399:TBO655399 TKV655399:TLK655399 TUR655399:TVG655399 UEN655399:UFC655399 UOJ655399:UOY655399 UYF655399:UYU655399 VIB655399:VIQ655399 VRX655399:VSM655399 WBT655399:WCI655399 WLP655399:WME655399 WVL655399:WWA655399 IZ720935:JO720935 SV720935:TK720935 ACR720935:ADG720935 AMN720935:ANC720935 AWJ720935:AWY720935 BGF720935:BGU720935 BQB720935:BQQ720935 BZX720935:CAM720935 CJT720935:CKI720935 CTP720935:CUE720935 DDL720935:DEA720935 DNH720935:DNW720935 DXD720935:DXS720935 EGZ720935:EHO720935 EQV720935:ERK720935 FAR720935:FBG720935 FKN720935:FLC720935 FUJ720935:FUY720935 GEF720935:GEU720935 GOB720935:GOQ720935 GXX720935:GYM720935 HHT720935:HII720935 HRP720935:HSE720935 IBL720935:ICA720935 ILH720935:ILW720935 IVD720935:IVS720935 JEZ720935:JFO720935 JOV720935:JPK720935 JYR720935:JZG720935 KIN720935:KJC720935 KSJ720935:KSY720935 LCF720935:LCU720935 LMB720935:LMQ720935 LVX720935:LWM720935 MFT720935:MGI720935 MPP720935:MQE720935 MZL720935:NAA720935 NJH720935:NJW720935 NTD720935:NTS720935 OCZ720935:ODO720935 OMV720935:ONK720935 OWR720935:OXG720935 PGN720935:PHC720935 PQJ720935:PQY720935 QAF720935:QAU720935 QKB720935:QKQ720935 QTX720935:QUM720935 RDT720935:REI720935 RNP720935:ROE720935 RXL720935:RYA720935 SHH720935:SHW720935 SRD720935:SRS720935 TAZ720935:TBO720935 TKV720935:TLK720935 TUR720935:TVG720935 UEN720935:UFC720935 UOJ720935:UOY720935 UYF720935:UYU720935 VIB720935:VIQ720935 VRX720935:VSM720935 WBT720935:WCI720935 WLP720935:WME720935 WVL720935:WWA720935 IZ786471:JO786471 SV786471:TK786471 ACR786471:ADG786471 AMN786471:ANC786471 AWJ786471:AWY786471 BGF786471:BGU786471 BQB786471:BQQ786471 BZX786471:CAM786471 CJT786471:CKI786471 CTP786471:CUE786471 DDL786471:DEA786471 DNH786471:DNW786471 DXD786471:DXS786471 EGZ786471:EHO786471 EQV786471:ERK786471 FAR786471:FBG786471 FKN786471:FLC786471 FUJ786471:FUY786471 GEF786471:GEU786471 GOB786471:GOQ786471 GXX786471:GYM786471 HHT786471:HII786471 HRP786471:HSE786471 IBL786471:ICA786471 ILH786471:ILW786471 IVD786471:IVS786471 JEZ786471:JFO786471 JOV786471:JPK786471 JYR786471:JZG786471 KIN786471:KJC786471 KSJ786471:KSY786471 LCF786471:LCU786471 LMB786471:LMQ786471 LVX786471:LWM786471 MFT786471:MGI786471 MPP786471:MQE786471 MZL786471:NAA786471 NJH786471:NJW786471 NTD786471:NTS786471 OCZ786471:ODO786471 OMV786471:ONK786471 OWR786471:OXG786471 PGN786471:PHC786471 PQJ786471:PQY786471 QAF786471:QAU786471 QKB786471:QKQ786471 QTX786471:QUM786471 RDT786471:REI786471 RNP786471:ROE786471 RXL786471:RYA786471 SHH786471:SHW786471 SRD786471:SRS786471 TAZ786471:TBO786471 TKV786471:TLK786471 TUR786471:TVG786471 UEN786471:UFC786471 UOJ786471:UOY786471 UYF786471:UYU786471 VIB786471:VIQ786471 VRX786471:VSM786471 WBT786471:WCI786471 WLP786471:WME786471 WVL786471:WWA786471 IZ852007:JO852007 SV852007:TK852007 ACR852007:ADG852007 AMN852007:ANC852007 AWJ852007:AWY852007 BGF852007:BGU852007 BQB852007:BQQ852007 BZX852007:CAM852007 CJT852007:CKI852007 CTP852007:CUE852007 DDL852007:DEA852007 DNH852007:DNW852007 DXD852007:DXS852007 EGZ852007:EHO852007 EQV852007:ERK852007 FAR852007:FBG852007 FKN852007:FLC852007 FUJ852007:FUY852007 GEF852007:GEU852007 GOB852007:GOQ852007 GXX852007:GYM852007 HHT852007:HII852007 HRP852007:HSE852007 IBL852007:ICA852007 ILH852007:ILW852007 IVD852007:IVS852007 JEZ852007:JFO852007 JOV852007:JPK852007 JYR852007:JZG852007 KIN852007:KJC852007 KSJ852007:KSY852007 LCF852007:LCU852007 LMB852007:LMQ852007 LVX852007:LWM852007 MFT852007:MGI852007 MPP852007:MQE852007 MZL852007:NAA852007 NJH852007:NJW852007 NTD852007:NTS852007 OCZ852007:ODO852007 OMV852007:ONK852007 OWR852007:OXG852007 PGN852007:PHC852007 PQJ852007:PQY852007 QAF852007:QAU852007 QKB852007:QKQ852007 QTX852007:QUM852007 RDT852007:REI852007 RNP852007:ROE852007 RXL852007:RYA852007 SHH852007:SHW852007 SRD852007:SRS852007 TAZ852007:TBO852007 TKV852007:TLK852007 TUR852007:TVG852007 UEN852007:UFC852007 UOJ852007:UOY852007 UYF852007:UYU852007 VIB852007:VIQ852007 VRX852007:VSM852007 WBT852007:WCI852007 WLP852007:WME852007 WVL852007:WWA852007 IZ917543:JO917543 SV917543:TK917543 ACR917543:ADG917543 AMN917543:ANC917543 AWJ917543:AWY917543 BGF917543:BGU917543 BQB917543:BQQ917543 BZX917543:CAM917543 CJT917543:CKI917543 CTP917543:CUE917543 DDL917543:DEA917543 DNH917543:DNW917543 DXD917543:DXS917543 EGZ917543:EHO917543 EQV917543:ERK917543 FAR917543:FBG917543 FKN917543:FLC917543 FUJ917543:FUY917543 GEF917543:GEU917543 GOB917543:GOQ917543 GXX917543:GYM917543 HHT917543:HII917543 HRP917543:HSE917543 IBL917543:ICA917543 ILH917543:ILW917543 IVD917543:IVS917543 JEZ917543:JFO917543 JOV917543:JPK917543 JYR917543:JZG917543 KIN917543:KJC917543 KSJ917543:KSY917543 LCF917543:LCU917543 LMB917543:LMQ917543 LVX917543:LWM917543 MFT917543:MGI917543 MPP917543:MQE917543 MZL917543:NAA917543 NJH917543:NJW917543 NTD917543:NTS917543 OCZ917543:ODO917543 OMV917543:ONK917543 OWR917543:OXG917543 PGN917543:PHC917543 PQJ917543:PQY917543 QAF917543:QAU917543 QKB917543:QKQ917543 QTX917543:QUM917543 RDT917543:REI917543 RNP917543:ROE917543 RXL917543:RYA917543 SHH917543:SHW917543 SRD917543:SRS917543 TAZ917543:TBO917543 TKV917543:TLK917543 TUR917543:TVG917543 UEN917543:UFC917543 UOJ917543:UOY917543 UYF917543:UYU917543 VIB917543:VIQ917543 VRX917543:VSM917543 WBT917543:WCI917543 WLP917543:WME917543 WVL917543:WWA917543 IZ983079:JO983079 SV983079:TK983079 ACR983079:ADG983079 AMN983079:ANC983079 AWJ983079:AWY983079 BGF983079:BGU983079 BQB983079:BQQ983079 BZX983079:CAM983079 CJT983079:CKI983079 CTP983079:CUE983079 DDL983079:DEA983079 DNH983079:DNW983079 DXD983079:DXS983079 EGZ983079:EHO983079 EQV983079:ERK983079 FAR983079:FBG983079 FKN983079:FLC983079 FUJ983079:FUY983079 GEF983079:GEU983079 GOB983079:GOQ983079 GXX983079:GYM983079 HHT983079:HII983079 HRP983079:HSE983079 IBL983079:ICA983079 ILH983079:ILW983079 IVD983079:IVS983079 JEZ983079:JFO983079 JOV983079:JPK983079 JYR983079:JZG983079 KIN983079:KJC983079 KSJ983079:KSY983079 LCF983079:LCU983079 LMB983079:LMQ983079 LVX983079:LWM983079 MFT983079:MGI983079 MPP983079:MQE983079 MZL983079:NAA983079 NJH983079:NJW983079 NTD983079:NTS983079 OCZ983079:ODO983079 OMV983079:ONK983079 OWR983079:OXG983079 PGN983079:PHC983079 PQJ983079:PQY983079 QAF983079:QAU983079 QKB983079:QKQ983079 QTX983079:QUM983079 RDT983079:REI983079 RNP983079:ROE983079 RXL983079:RYA983079 SHH983079:SHW983079 SRD983079:SRS983079 TAZ983079:TBO983079 TKV983079:TLK983079 TUR983079:TVG983079 UEN983079:UFC983079 UOJ983079:UOY983079 UYF983079:UYU983079 VIB983079:VIQ983079 VRX983079:VSM983079 WBT983079:WCI983079 WLP983079:WME983079 WVL983079:WWA983079 IZ37:JO37 SV37:TK37 ACR37:ADG37 AMN37:ANC37 AWJ37:AWY37 BGF37:BGU37 BQB37:BQQ37 BZX37:CAM37 CJT37:CKI37 CTP37:CUE37 DDL37:DEA37 DNH37:DNW37 DXD37:DXS37 EGZ37:EHO37 EQV37:ERK37 FAR37:FBG37 FKN37:FLC37 FUJ37:FUY37 GEF37:GEU37 GOB37:GOQ37 GXX37:GYM37 HHT37:HII37 HRP37:HSE37 IBL37:ICA37 ILH37:ILW37 IVD37:IVS37 JEZ37:JFO37 JOV37:JPK37 JYR37:JZG37 KIN37:KJC37 KSJ37:KSY37 LCF37:LCU37 LMB37:LMQ37 LVX37:LWM37 MFT37:MGI37 MPP37:MQE37 MZL37:NAA37 NJH37:NJW37 NTD37:NTS37 OCZ37:ODO37 OMV37:ONK37 OWR37:OXG37 PGN37:PHC37 PQJ37:PQY37 QAF37:QAU37 QKB37:QKQ37 QTX37:QUM37 RDT37:REI37 RNP37:ROE37 RXL37:RYA37 SHH37:SHW37 SRD37:SRS37 TAZ37:TBO37 TKV37:TLK37 TUR37:TVG37 UEN37:UFC37 UOJ37:UOY37 UYF37:UYU37 VIB37:VIQ37 VRX37:VSM37 WBT37:WCI37 WLP37:WME37 WVL37:WWA37 IZ65573:JO65573 SV65573:TK65573 ACR65573:ADG65573 AMN65573:ANC65573 AWJ65573:AWY65573 BGF65573:BGU65573 BQB65573:BQQ65573 BZX65573:CAM65573 CJT65573:CKI65573 CTP65573:CUE65573 DDL65573:DEA65573 DNH65573:DNW65573 DXD65573:DXS65573 EGZ65573:EHO65573 EQV65573:ERK65573 FAR65573:FBG65573 FKN65573:FLC65573 FUJ65573:FUY65573 GEF65573:GEU65573 GOB65573:GOQ65573 GXX65573:GYM65573 HHT65573:HII65573 HRP65573:HSE65573 IBL65573:ICA65573 ILH65573:ILW65573 IVD65573:IVS65573 JEZ65573:JFO65573 JOV65573:JPK65573 JYR65573:JZG65573 KIN65573:KJC65573 KSJ65573:KSY65573 LCF65573:LCU65573 LMB65573:LMQ65573 LVX65573:LWM65573 MFT65573:MGI65573 MPP65573:MQE65573 MZL65573:NAA65573 NJH65573:NJW65573 NTD65573:NTS65573 OCZ65573:ODO65573 OMV65573:ONK65573 OWR65573:OXG65573 PGN65573:PHC65573 PQJ65573:PQY65573 QAF65573:QAU65573 QKB65573:QKQ65573 QTX65573:QUM65573 RDT65573:REI65573 RNP65573:ROE65573 RXL65573:RYA65573 SHH65573:SHW65573 SRD65573:SRS65573 TAZ65573:TBO65573 TKV65573:TLK65573 TUR65573:TVG65573 UEN65573:UFC65573 UOJ65573:UOY65573 UYF65573:UYU65573 VIB65573:VIQ65573 VRX65573:VSM65573 WBT65573:WCI65573 WLP65573:WME65573 WVL65573:WWA65573 IZ131109:JO131109 SV131109:TK131109 ACR131109:ADG131109 AMN131109:ANC131109 AWJ131109:AWY131109 BGF131109:BGU131109 BQB131109:BQQ131109 BZX131109:CAM131109 CJT131109:CKI131109 CTP131109:CUE131109 DDL131109:DEA131109 DNH131109:DNW131109 DXD131109:DXS131109 EGZ131109:EHO131109 EQV131109:ERK131109 FAR131109:FBG131109 FKN131109:FLC131109 FUJ131109:FUY131109 GEF131109:GEU131109 GOB131109:GOQ131109 GXX131109:GYM131109 HHT131109:HII131109 HRP131109:HSE131109 IBL131109:ICA131109 ILH131109:ILW131109 IVD131109:IVS131109 JEZ131109:JFO131109 JOV131109:JPK131109 JYR131109:JZG131109 KIN131109:KJC131109 KSJ131109:KSY131109 LCF131109:LCU131109 LMB131109:LMQ131109 LVX131109:LWM131109 MFT131109:MGI131109 MPP131109:MQE131109 MZL131109:NAA131109 NJH131109:NJW131109 NTD131109:NTS131109 OCZ131109:ODO131109 OMV131109:ONK131109 OWR131109:OXG131109 PGN131109:PHC131109 PQJ131109:PQY131109 QAF131109:QAU131109 QKB131109:QKQ131109 QTX131109:QUM131109 RDT131109:REI131109 RNP131109:ROE131109 RXL131109:RYA131109 SHH131109:SHW131109 SRD131109:SRS131109 TAZ131109:TBO131109 TKV131109:TLK131109 TUR131109:TVG131109 UEN131109:UFC131109 UOJ131109:UOY131109 UYF131109:UYU131109 VIB131109:VIQ131109 VRX131109:VSM131109 WBT131109:WCI131109 WLP131109:WME131109 WVL131109:WWA131109 IZ196645:JO196645 SV196645:TK196645 ACR196645:ADG196645 AMN196645:ANC196645 AWJ196645:AWY196645 BGF196645:BGU196645 BQB196645:BQQ196645 BZX196645:CAM196645 CJT196645:CKI196645 CTP196645:CUE196645 DDL196645:DEA196645 DNH196645:DNW196645 DXD196645:DXS196645 EGZ196645:EHO196645 EQV196645:ERK196645 FAR196645:FBG196645 FKN196645:FLC196645 FUJ196645:FUY196645 GEF196645:GEU196645 GOB196645:GOQ196645 GXX196645:GYM196645 HHT196645:HII196645 HRP196645:HSE196645 IBL196645:ICA196645 ILH196645:ILW196645 IVD196645:IVS196645 JEZ196645:JFO196645 JOV196645:JPK196645 JYR196645:JZG196645 KIN196645:KJC196645 KSJ196645:KSY196645 LCF196645:LCU196645 LMB196645:LMQ196645 LVX196645:LWM196645 MFT196645:MGI196645 MPP196645:MQE196645 MZL196645:NAA196645 NJH196645:NJW196645 NTD196645:NTS196645 OCZ196645:ODO196645 OMV196645:ONK196645 OWR196645:OXG196645 PGN196645:PHC196645 PQJ196645:PQY196645 QAF196645:QAU196645 QKB196645:QKQ196645 QTX196645:QUM196645 RDT196645:REI196645 RNP196645:ROE196645 RXL196645:RYA196645 SHH196645:SHW196645 SRD196645:SRS196645 TAZ196645:TBO196645 TKV196645:TLK196645 TUR196645:TVG196645 UEN196645:UFC196645 UOJ196645:UOY196645 UYF196645:UYU196645 VIB196645:VIQ196645 VRX196645:VSM196645 WBT196645:WCI196645 WLP196645:WME196645 WVL196645:WWA196645 IZ262181:JO262181 SV262181:TK262181 ACR262181:ADG262181 AMN262181:ANC262181 AWJ262181:AWY262181 BGF262181:BGU262181 BQB262181:BQQ262181 BZX262181:CAM262181 CJT262181:CKI262181 CTP262181:CUE262181 DDL262181:DEA262181 DNH262181:DNW262181 DXD262181:DXS262181 EGZ262181:EHO262181 EQV262181:ERK262181 FAR262181:FBG262181 FKN262181:FLC262181 FUJ262181:FUY262181 GEF262181:GEU262181 GOB262181:GOQ262181 GXX262181:GYM262181 HHT262181:HII262181 HRP262181:HSE262181 IBL262181:ICA262181 ILH262181:ILW262181 IVD262181:IVS262181 JEZ262181:JFO262181 JOV262181:JPK262181 JYR262181:JZG262181 KIN262181:KJC262181 KSJ262181:KSY262181 LCF262181:LCU262181 LMB262181:LMQ262181 LVX262181:LWM262181 MFT262181:MGI262181 MPP262181:MQE262181 MZL262181:NAA262181 NJH262181:NJW262181 NTD262181:NTS262181 OCZ262181:ODO262181 OMV262181:ONK262181 OWR262181:OXG262181 PGN262181:PHC262181 PQJ262181:PQY262181 QAF262181:QAU262181 QKB262181:QKQ262181 QTX262181:QUM262181 RDT262181:REI262181 RNP262181:ROE262181 RXL262181:RYA262181 SHH262181:SHW262181 SRD262181:SRS262181 TAZ262181:TBO262181 TKV262181:TLK262181 TUR262181:TVG262181 UEN262181:UFC262181 UOJ262181:UOY262181 UYF262181:UYU262181 VIB262181:VIQ262181 VRX262181:VSM262181 WBT262181:WCI262181 WLP262181:WME262181 WVL262181:WWA262181 IZ327717:JO327717 SV327717:TK327717 ACR327717:ADG327717 AMN327717:ANC327717 AWJ327717:AWY327717 BGF327717:BGU327717 BQB327717:BQQ327717 BZX327717:CAM327717 CJT327717:CKI327717 CTP327717:CUE327717 DDL327717:DEA327717 DNH327717:DNW327717 DXD327717:DXS327717 EGZ327717:EHO327717 EQV327717:ERK327717 FAR327717:FBG327717 FKN327717:FLC327717 FUJ327717:FUY327717 GEF327717:GEU327717 GOB327717:GOQ327717 GXX327717:GYM327717 HHT327717:HII327717 HRP327717:HSE327717 IBL327717:ICA327717 ILH327717:ILW327717 IVD327717:IVS327717 JEZ327717:JFO327717 JOV327717:JPK327717 JYR327717:JZG327717 KIN327717:KJC327717 KSJ327717:KSY327717 LCF327717:LCU327717 LMB327717:LMQ327717 LVX327717:LWM327717 MFT327717:MGI327717 MPP327717:MQE327717 MZL327717:NAA327717 NJH327717:NJW327717 NTD327717:NTS327717 OCZ327717:ODO327717 OMV327717:ONK327717 OWR327717:OXG327717 PGN327717:PHC327717 PQJ327717:PQY327717 QAF327717:QAU327717 QKB327717:QKQ327717 QTX327717:QUM327717 RDT327717:REI327717 RNP327717:ROE327717 RXL327717:RYA327717 SHH327717:SHW327717 SRD327717:SRS327717 TAZ327717:TBO327717 TKV327717:TLK327717 TUR327717:TVG327717 UEN327717:UFC327717 UOJ327717:UOY327717 UYF327717:UYU327717 VIB327717:VIQ327717 VRX327717:VSM327717 WBT327717:WCI327717 WLP327717:WME327717 WVL327717:WWA327717 IZ393253:JO393253 SV393253:TK393253 ACR393253:ADG393253 AMN393253:ANC393253 AWJ393253:AWY393253 BGF393253:BGU393253 BQB393253:BQQ393253 BZX393253:CAM393253 CJT393253:CKI393253 CTP393253:CUE393253 DDL393253:DEA393253 DNH393253:DNW393253 DXD393253:DXS393253 EGZ393253:EHO393253 EQV393253:ERK393253 FAR393253:FBG393253 FKN393253:FLC393253 FUJ393253:FUY393253 GEF393253:GEU393253 GOB393253:GOQ393253 GXX393253:GYM393253 HHT393253:HII393253 HRP393253:HSE393253 IBL393253:ICA393253 ILH393253:ILW393253 IVD393253:IVS393253 JEZ393253:JFO393253 JOV393253:JPK393253 JYR393253:JZG393253 KIN393253:KJC393253 KSJ393253:KSY393253 LCF393253:LCU393253 LMB393253:LMQ393253 LVX393253:LWM393253 MFT393253:MGI393253 MPP393253:MQE393253 MZL393253:NAA393253 NJH393253:NJW393253 NTD393253:NTS393253 OCZ393253:ODO393253 OMV393253:ONK393253 OWR393253:OXG393253 PGN393253:PHC393253 PQJ393253:PQY393253 QAF393253:QAU393253 QKB393253:QKQ393253 QTX393253:QUM393253 RDT393253:REI393253 RNP393253:ROE393253 RXL393253:RYA393253 SHH393253:SHW393253 SRD393253:SRS393253 TAZ393253:TBO393253 TKV393253:TLK393253 TUR393253:TVG393253 UEN393253:UFC393253 UOJ393253:UOY393253 UYF393253:UYU393253 VIB393253:VIQ393253 VRX393253:VSM393253 WBT393253:WCI393253 WLP393253:WME393253 WVL393253:WWA393253 IZ458789:JO458789 SV458789:TK458789 ACR458789:ADG458789 AMN458789:ANC458789 AWJ458789:AWY458789 BGF458789:BGU458789 BQB458789:BQQ458789 BZX458789:CAM458789 CJT458789:CKI458789 CTP458789:CUE458789 DDL458789:DEA458789 DNH458789:DNW458789 DXD458789:DXS458789 EGZ458789:EHO458789 EQV458789:ERK458789 FAR458789:FBG458789 FKN458789:FLC458789 FUJ458789:FUY458789 GEF458789:GEU458789 GOB458789:GOQ458789 GXX458789:GYM458789 HHT458789:HII458789 HRP458789:HSE458789 IBL458789:ICA458789 ILH458789:ILW458789 IVD458789:IVS458789 JEZ458789:JFO458789 JOV458789:JPK458789 JYR458789:JZG458789 KIN458789:KJC458789 KSJ458789:KSY458789 LCF458789:LCU458789 LMB458789:LMQ458789 LVX458789:LWM458789 MFT458789:MGI458789 MPP458789:MQE458789 MZL458789:NAA458789 NJH458789:NJW458789 NTD458789:NTS458789 OCZ458789:ODO458789 OMV458789:ONK458789 OWR458789:OXG458789 PGN458789:PHC458789 PQJ458789:PQY458789 QAF458789:QAU458789 QKB458789:QKQ458789 QTX458789:QUM458789 RDT458789:REI458789 RNP458789:ROE458789 RXL458789:RYA458789 SHH458789:SHW458789 SRD458789:SRS458789 TAZ458789:TBO458789 TKV458789:TLK458789 TUR458789:TVG458789 UEN458789:UFC458789 UOJ458789:UOY458789 UYF458789:UYU458789 VIB458789:VIQ458789 VRX458789:VSM458789 WBT458789:WCI458789 WLP458789:WME458789 WVL458789:WWA458789 IZ524325:JO524325 SV524325:TK524325 ACR524325:ADG524325 AMN524325:ANC524325 AWJ524325:AWY524325 BGF524325:BGU524325 BQB524325:BQQ524325 BZX524325:CAM524325 CJT524325:CKI524325 CTP524325:CUE524325 DDL524325:DEA524325 DNH524325:DNW524325 DXD524325:DXS524325 EGZ524325:EHO524325 EQV524325:ERK524325 FAR524325:FBG524325 FKN524325:FLC524325 FUJ524325:FUY524325 GEF524325:GEU524325 GOB524325:GOQ524325 GXX524325:GYM524325 HHT524325:HII524325 HRP524325:HSE524325 IBL524325:ICA524325 ILH524325:ILW524325 IVD524325:IVS524325 JEZ524325:JFO524325 JOV524325:JPK524325 JYR524325:JZG524325 KIN524325:KJC524325 KSJ524325:KSY524325 LCF524325:LCU524325 LMB524325:LMQ524325 LVX524325:LWM524325 MFT524325:MGI524325 MPP524325:MQE524325 MZL524325:NAA524325 NJH524325:NJW524325 NTD524325:NTS524325 OCZ524325:ODO524325 OMV524325:ONK524325 OWR524325:OXG524325 PGN524325:PHC524325 PQJ524325:PQY524325 QAF524325:QAU524325 QKB524325:QKQ524325 QTX524325:QUM524325 RDT524325:REI524325 RNP524325:ROE524325 RXL524325:RYA524325 SHH524325:SHW524325 SRD524325:SRS524325 TAZ524325:TBO524325 TKV524325:TLK524325 TUR524325:TVG524325 UEN524325:UFC524325 UOJ524325:UOY524325 UYF524325:UYU524325 VIB524325:VIQ524325 VRX524325:VSM524325 WBT524325:WCI524325 WLP524325:WME524325 WVL524325:WWA524325 IZ589861:JO589861 SV589861:TK589861 ACR589861:ADG589861 AMN589861:ANC589861 AWJ589861:AWY589861 BGF589861:BGU589861 BQB589861:BQQ589861 BZX589861:CAM589861 CJT589861:CKI589861 CTP589861:CUE589861 DDL589861:DEA589861 DNH589861:DNW589861 DXD589861:DXS589861 EGZ589861:EHO589861 EQV589861:ERK589861 FAR589861:FBG589861 FKN589861:FLC589861 FUJ589861:FUY589861 GEF589861:GEU589861 GOB589861:GOQ589861 GXX589861:GYM589861 HHT589861:HII589861 HRP589861:HSE589861 IBL589861:ICA589861 ILH589861:ILW589861 IVD589861:IVS589861 JEZ589861:JFO589861 JOV589861:JPK589861 JYR589861:JZG589861 KIN589861:KJC589861 KSJ589861:KSY589861 LCF589861:LCU589861 LMB589861:LMQ589861 LVX589861:LWM589861 MFT589861:MGI589861 MPP589861:MQE589861 MZL589861:NAA589861 NJH589861:NJW589861 NTD589861:NTS589861 OCZ589861:ODO589861 OMV589861:ONK589861 OWR589861:OXG589861 PGN589861:PHC589861 PQJ589861:PQY589861 QAF589861:QAU589861 QKB589861:QKQ589861 QTX589861:QUM589861 RDT589861:REI589861 RNP589861:ROE589861 RXL589861:RYA589861 SHH589861:SHW589861 SRD589861:SRS589861 TAZ589861:TBO589861 TKV589861:TLK589861 TUR589861:TVG589861 UEN589861:UFC589861 UOJ589861:UOY589861 UYF589861:UYU589861 VIB589861:VIQ589861 VRX589861:VSM589861 WBT589861:WCI589861 WLP589861:WME589861 WVL589861:WWA589861 IZ655397:JO655397 SV655397:TK655397 ACR655397:ADG655397 AMN655397:ANC655397 AWJ655397:AWY655397 BGF655397:BGU655397 BQB655397:BQQ655397 BZX655397:CAM655397 CJT655397:CKI655397 CTP655397:CUE655397 DDL655397:DEA655397 DNH655397:DNW655397 DXD655397:DXS655397 EGZ655397:EHO655397 EQV655397:ERK655397 FAR655397:FBG655397 FKN655397:FLC655397 FUJ655397:FUY655397 GEF655397:GEU655397 GOB655397:GOQ655397 GXX655397:GYM655397 HHT655397:HII655397 HRP655397:HSE655397 IBL655397:ICA655397 ILH655397:ILW655397 IVD655397:IVS655397 JEZ655397:JFO655397 JOV655397:JPK655397 JYR655397:JZG655397 KIN655397:KJC655397 KSJ655397:KSY655397 LCF655397:LCU655397 LMB655397:LMQ655397 LVX655397:LWM655397 MFT655397:MGI655397 MPP655397:MQE655397 MZL655397:NAA655397 NJH655397:NJW655397 NTD655397:NTS655397 OCZ655397:ODO655397 OMV655397:ONK655397 OWR655397:OXG655397 PGN655397:PHC655397 PQJ655397:PQY655397 QAF655397:QAU655397 QKB655397:QKQ655397 QTX655397:QUM655397 RDT655397:REI655397 RNP655397:ROE655397 RXL655397:RYA655397 SHH655397:SHW655397 SRD655397:SRS655397 TAZ655397:TBO655397 TKV655397:TLK655397 TUR655397:TVG655397 UEN655397:UFC655397 UOJ655397:UOY655397 UYF655397:UYU655397 VIB655397:VIQ655397 VRX655397:VSM655397 WBT655397:WCI655397 WLP655397:WME655397 WVL655397:WWA655397 IZ720933:JO720933 SV720933:TK720933 ACR720933:ADG720933 AMN720933:ANC720933 AWJ720933:AWY720933 BGF720933:BGU720933 BQB720933:BQQ720933 BZX720933:CAM720933 CJT720933:CKI720933 CTP720933:CUE720933 DDL720933:DEA720933 DNH720933:DNW720933 DXD720933:DXS720933 EGZ720933:EHO720933 EQV720933:ERK720933 FAR720933:FBG720933 FKN720933:FLC720933 FUJ720933:FUY720933 GEF720933:GEU720933 GOB720933:GOQ720933 GXX720933:GYM720933 HHT720933:HII720933 HRP720933:HSE720933 IBL720933:ICA720933 ILH720933:ILW720933 IVD720933:IVS720933 JEZ720933:JFO720933 JOV720933:JPK720933 JYR720933:JZG720933 KIN720933:KJC720933 KSJ720933:KSY720933 LCF720933:LCU720933 LMB720933:LMQ720933 LVX720933:LWM720933 MFT720933:MGI720933 MPP720933:MQE720933 MZL720933:NAA720933 NJH720933:NJW720933 NTD720933:NTS720933 OCZ720933:ODO720933 OMV720933:ONK720933 OWR720933:OXG720933 PGN720933:PHC720933 PQJ720933:PQY720933 QAF720933:QAU720933 QKB720933:QKQ720933 QTX720933:QUM720933 RDT720933:REI720933 RNP720933:ROE720933 RXL720933:RYA720933 SHH720933:SHW720933 SRD720933:SRS720933 TAZ720933:TBO720933 TKV720933:TLK720933 TUR720933:TVG720933 UEN720933:UFC720933 UOJ720933:UOY720933 UYF720933:UYU720933 VIB720933:VIQ720933 VRX720933:VSM720933 WBT720933:WCI720933 WLP720933:WME720933 WVL720933:WWA720933 IZ786469:JO786469 SV786469:TK786469 ACR786469:ADG786469 AMN786469:ANC786469 AWJ786469:AWY786469 BGF786469:BGU786469 BQB786469:BQQ786469 BZX786469:CAM786469 CJT786469:CKI786469 CTP786469:CUE786469 DDL786469:DEA786469 DNH786469:DNW786469 DXD786469:DXS786469 EGZ786469:EHO786469 EQV786469:ERK786469 FAR786469:FBG786469 FKN786469:FLC786469 FUJ786469:FUY786469 GEF786469:GEU786469 GOB786469:GOQ786469 GXX786469:GYM786469 HHT786469:HII786469 HRP786469:HSE786469 IBL786469:ICA786469 ILH786469:ILW786469 IVD786469:IVS786469 JEZ786469:JFO786469 JOV786469:JPK786469 JYR786469:JZG786469 KIN786469:KJC786469 KSJ786469:KSY786469 LCF786469:LCU786469 LMB786469:LMQ786469 LVX786469:LWM786469 MFT786469:MGI786469 MPP786469:MQE786469 MZL786469:NAA786469 NJH786469:NJW786469 NTD786469:NTS786469 OCZ786469:ODO786469 OMV786469:ONK786469 OWR786469:OXG786469 PGN786469:PHC786469 PQJ786469:PQY786469 QAF786469:QAU786469 QKB786469:QKQ786469 QTX786469:QUM786469 RDT786469:REI786469 RNP786469:ROE786469 RXL786469:RYA786469 SHH786469:SHW786469 SRD786469:SRS786469 TAZ786469:TBO786469 TKV786469:TLK786469 TUR786469:TVG786469 UEN786469:UFC786469 UOJ786469:UOY786469 UYF786469:UYU786469 VIB786469:VIQ786469 VRX786469:VSM786469 WBT786469:WCI786469 WLP786469:WME786469 WVL786469:WWA786469 IZ852005:JO852005 SV852005:TK852005 ACR852005:ADG852005 AMN852005:ANC852005 AWJ852005:AWY852005 BGF852005:BGU852005 BQB852005:BQQ852005 BZX852005:CAM852005 CJT852005:CKI852005 CTP852005:CUE852005 DDL852005:DEA852005 DNH852005:DNW852005 DXD852005:DXS852005 EGZ852005:EHO852005 EQV852005:ERK852005 FAR852005:FBG852005 FKN852005:FLC852005 FUJ852005:FUY852005 GEF852005:GEU852005 GOB852005:GOQ852005 GXX852005:GYM852005 HHT852005:HII852005 HRP852005:HSE852005 IBL852005:ICA852005 ILH852005:ILW852005 IVD852005:IVS852005 JEZ852005:JFO852005 JOV852005:JPK852005 JYR852005:JZG852005 KIN852005:KJC852005 KSJ852005:KSY852005 LCF852005:LCU852005 LMB852005:LMQ852005 LVX852005:LWM852005 MFT852005:MGI852005 MPP852005:MQE852005 MZL852005:NAA852005 NJH852005:NJW852005 NTD852005:NTS852005 OCZ852005:ODO852005 OMV852005:ONK852005 OWR852005:OXG852005 PGN852005:PHC852005 PQJ852005:PQY852005 QAF852005:QAU852005 QKB852005:QKQ852005 QTX852005:QUM852005 RDT852005:REI852005 RNP852005:ROE852005 RXL852005:RYA852005 SHH852005:SHW852005 SRD852005:SRS852005 TAZ852005:TBO852005 TKV852005:TLK852005 TUR852005:TVG852005 UEN852005:UFC852005 UOJ852005:UOY852005 UYF852005:UYU852005 VIB852005:VIQ852005 VRX852005:VSM852005 WBT852005:WCI852005 WLP852005:WME852005 WVL852005:WWA852005 IZ917541:JO917541 SV917541:TK917541 ACR917541:ADG917541 AMN917541:ANC917541 AWJ917541:AWY917541 BGF917541:BGU917541 BQB917541:BQQ917541 BZX917541:CAM917541 CJT917541:CKI917541 CTP917541:CUE917541 DDL917541:DEA917541 DNH917541:DNW917541 DXD917541:DXS917541 EGZ917541:EHO917541 EQV917541:ERK917541 FAR917541:FBG917541 FKN917541:FLC917541 FUJ917541:FUY917541 GEF917541:GEU917541 GOB917541:GOQ917541 GXX917541:GYM917541 HHT917541:HII917541 HRP917541:HSE917541 IBL917541:ICA917541 ILH917541:ILW917541 IVD917541:IVS917541 JEZ917541:JFO917541 JOV917541:JPK917541 JYR917541:JZG917541 KIN917541:KJC917541 KSJ917541:KSY917541 LCF917541:LCU917541 LMB917541:LMQ917541 LVX917541:LWM917541 MFT917541:MGI917541 MPP917541:MQE917541 MZL917541:NAA917541 NJH917541:NJW917541 NTD917541:NTS917541 OCZ917541:ODO917541 OMV917541:ONK917541 OWR917541:OXG917541 PGN917541:PHC917541 PQJ917541:PQY917541 QAF917541:QAU917541 QKB917541:QKQ917541 QTX917541:QUM917541 RDT917541:REI917541 RNP917541:ROE917541 RXL917541:RYA917541 SHH917541:SHW917541 SRD917541:SRS917541 TAZ917541:TBO917541 TKV917541:TLK917541 TUR917541:TVG917541 UEN917541:UFC917541 UOJ917541:UOY917541 UYF917541:UYU917541 VIB917541:VIQ917541 VRX917541:VSM917541 WBT917541:WCI917541 WLP917541:WME917541 WVL917541:WWA917541 IZ983077:JO983077 SV983077:TK983077 ACR983077:ADG983077 AMN983077:ANC983077 AWJ983077:AWY983077 BGF983077:BGU983077 BQB983077:BQQ983077 BZX983077:CAM983077 CJT983077:CKI983077 CTP983077:CUE983077 DDL983077:DEA983077 DNH983077:DNW983077 DXD983077:DXS983077 EGZ983077:EHO983077 EQV983077:ERK983077 FAR983077:FBG983077 FKN983077:FLC983077 FUJ983077:FUY983077 GEF983077:GEU983077 GOB983077:GOQ983077 GXX983077:GYM983077 HHT983077:HII983077 HRP983077:HSE983077 IBL983077:ICA983077 ILH983077:ILW983077 IVD983077:IVS983077 JEZ983077:JFO983077 JOV983077:JPK983077 JYR983077:JZG983077 KIN983077:KJC983077 KSJ983077:KSY983077 LCF983077:LCU983077 LMB983077:LMQ983077 LVX983077:LWM983077 MFT983077:MGI983077 MPP983077:MQE983077 MZL983077:NAA983077 NJH983077:NJW983077 NTD983077:NTS983077 OCZ983077:ODO983077 OMV983077:ONK983077 OWR983077:OXG983077 PGN983077:PHC983077 PQJ983077:PQY983077 QAF983077:QAU983077 QKB983077:QKQ983077 QTX983077:QUM983077 RDT983077:REI983077 RNP983077:ROE983077 RXL983077:RYA983077 SHH983077:SHW983077 SRD983077:SRS983077 TAZ983077:TBO983077 TKV983077:TLK983077 TUR983077:TVG983077 UEN983077:UFC983077 UOJ983077:UOY983077 UYF983077:UYU983077 VIB983077:VIQ983077 VRX983077:VSM983077 WBT983077:WCI983077 WLP983077:WME983077 WVL983077:WWA983077 IZ34:JO34 SV34:TK34 ACR34:ADG34 AMN34:ANC34 AWJ34:AWY34 BGF34:BGU34 BQB34:BQQ34 BZX34:CAM34 CJT34:CKI34 CTP34:CUE34 DDL34:DEA34 DNH34:DNW34 DXD34:DXS34 EGZ34:EHO34 EQV34:ERK34 FAR34:FBG34 FKN34:FLC34 FUJ34:FUY34 GEF34:GEU34 GOB34:GOQ34 GXX34:GYM34 HHT34:HII34 HRP34:HSE34 IBL34:ICA34 ILH34:ILW34 IVD34:IVS34 JEZ34:JFO34 JOV34:JPK34 JYR34:JZG34 KIN34:KJC34 KSJ34:KSY34 LCF34:LCU34 LMB34:LMQ34 LVX34:LWM34 MFT34:MGI34 MPP34:MQE34 MZL34:NAA34 NJH34:NJW34 NTD34:NTS34 OCZ34:ODO34 OMV34:ONK34 OWR34:OXG34 PGN34:PHC34 PQJ34:PQY34 QAF34:QAU34 QKB34:QKQ34 QTX34:QUM34 RDT34:REI34 RNP34:ROE34 RXL34:RYA34 SHH34:SHW34 SRD34:SRS34 TAZ34:TBO34 TKV34:TLK34 TUR34:TVG34 UEN34:UFC34 UOJ34:UOY34 UYF34:UYU34 VIB34:VIQ34 VRX34:VSM34 WBT34:WCI34 WLP34:WME34 WVL34:WWA34 IZ65570:JO65570 SV65570:TK65570 ACR65570:ADG65570 AMN65570:ANC65570 AWJ65570:AWY65570 BGF65570:BGU65570 BQB65570:BQQ65570 BZX65570:CAM65570 CJT65570:CKI65570 CTP65570:CUE65570 DDL65570:DEA65570 DNH65570:DNW65570 DXD65570:DXS65570 EGZ65570:EHO65570 EQV65570:ERK65570 FAR65570:FBG65570 FKN65570:FLC65570 FUJ65570:FUY65570 GEF65570:GEU65570 GOB65570:GOQ65570 GXX65570:GYM65570 HHT65570:HII65570 HRP65570:HSE65570 IBL65570:ICA65570 ILH65570:ILW65570 IVD65570:IVS65570 JEZ65570:JFO65570 JOV65570:JPK65570 JYR65570:JZG65570 KIN65570:KJC65570 KSJ65570:KSY65570 LCF65570:LCU65570 LMB65570:LMQ65570 LVX65570:LWM65570 MFT65570:MGI65570 MPP65570:MQE65570 MZL65570:NAA65570 NJH65570:NJW65570 NTD65570:NTS65570 OCZ65570:ODO65570 OMV65570:ONK65570 OWR65570:OXG65570 PGN65570:PHC65570 PQJ65570:PQY65570 QAF65570:QAU65570 QKB65570:QKQ65570 QTX65570:QUM65570 RDT65570:REI65570 RNP65570:ROE65570 RXL65570:RYA65570 SHH65570:SHW65570 SRD65570:SRS65570 TAZ65570:TBO65570 TKV65570:TLK65570 TUR65570:TVG65570 UEN65570:UFC65570 UOJ65570:UOY65570 UYF65570:UYU65570 VIB65570:VIQ65570 VRX65570:VSM65570 WBT65570:WCI65570 WLP65570:WME65570 WVL65570:WWA65570 IZ131106:JO131106 SV131106:TK131106 ACR131106:ADG131106 AMN131106:ANC131106 AWJ131106:AWY131106 BGF131106:BGU131106 BQB131106:BQQ131106 BZX131106:CAM131106 CJT131106:CKI131106 CTP131106:CUE131106 DDL131106:DEA131106 DNH131106:DNW131106 DXD131106:DXS131106 EGZ131106:EHO131106 EQV131106:ERK131106 FAR131106:FBG131106 FKN131106:FLC131106 FUJ131106:FUY131106 GEF131106:GEU131106 GOB131106:GOQ131106 GXX131106:GYM131106 HHT131106:HII131106 HRP131106:HSE131106 IBL131106:ICA131106 ILH131106:ILW131106 IVD131106:IVS131106 JEZ131106:JFO131106 JOV131106:JPK131106 JYR131106:JZG131106 KIN131106:KJC131106 KSJ131106:KSY131106 LCF131106:LCU131106 LMB131106:LMQ131106 LVX131106:LWM131106 MFT131106:MGI131106 MPP131106:MQE131106 MZL131106:NAA131106 NJH131106:NJW131106 NTD131106:NTS131106 OCZ131106:ODO131106 OMV131106:ONK131106 OWR131106:OXG131106 PGN131106:PHC131106 PQJ131106:PQY131106 QAF131106:QAU131106 QKB131106:QKQ131106 QTX131106:QUM131106 RDT131106:REI131106 RNP131106:ROE131106 RXL131106:RYA131106 SHH131106:SHW131106 SRD131106:SRS131106 TAZ131106:TBO131106 TKV131106:TLK131106 TUR131106:TVG131106 UEN131106:UFC131106 UOJ131106:UOY131106 UYF131106:UYU131106 VIB131106:VIQ131106 VRX131106:VSM131106 WBT131106:WCI131106 WLP131106:WME131106 WVL131106:WWA131106 IZ196642:JO196642 SV196642:TK196642 ACR196642:ADG196642 AMN196642:ANC196642 AWJ196642:AWY196642 BGF196642:BGU196642 BQB196642:BQQ196642 BZX196642:CAM196642 CJT196642:CKI196642 CTP196642:CUE196642 DDL196642:DEA196642 DNH196642:DNW196642 DXD196642:DXS196642 EGZ196642:EHO196642 EQV196642:ERK196642 FAR196642:FBG196642 FKN196642:FLC196642 FUJ196642:FUY196642 GEF196642:GEU196642 GOB196642:GOQ196642 GXX196642:GYM196642 HHT196642:HII196642 HRP196642:HSE196642 IBL196642:ICA196642 ILH196642:ILW196642 IVD196642:IVS196642 JEZ196642:JFO196642 JOV196642:JPK196642 JYR196642:JZG196642 KIN196642:KJC196642 KSJ196642:KSY196642 LCF196642:LCU196642 LMB196642:LMQ196642 LVX196642:LWM196642 MFT196642:MGI196642 MPP196642:MQE196642 MZL196642:NAA196642 NJH196642:NJW196642 NTD196642:NTS196642 OCZ196642:ODO196642 OMV196642:ONK196642 OWR196642:OXG196642 PGN196642:PHC196642 PQJ196642:PQY196642 QAF196642:QAU196642 QKB196642:QKQ196642 QTX196642:QUM196642 RDT196642:REI196642 RNP196642:ROE196642 RXL196642:RYA196642 SHH196642:SHW196642 SRD196642:SRS196642 TAZ196642:TBO196642 TKV196642:TLK196642 TUR196642:TVG196642 UEN196642:UFC196642 UOJ196642:UOY196642 UYF196642:UYU196642 VIB196642:VIQ196642 VRX196642:VSM196642 WBT196642:WCI196642 WLP196642:WME196642 WVL196642:WWA196642 IZ262178:JO262178 SV262178:TK262178 ACR262178:ADG262178 AMN262178:ANC262178 AWJ262178:AWY262178 BGF262178:BGU262178 BQB262178:BQQ262178 BZX262178:CAM262178 CJT262178:CKI262178 CTP262178:CUE262178 DDL262178:DEA262178 DNH262178:DNW262178 DXD262178:DXS262178 EGZ262178:EHO262178 EQV262178:ERK262178 FAR262178:FBG262178 FKN262178:FLC262178 FUJ262178:FUY262178 GEF262178:GEU262178 GOB262178:GOQ262178 GXX262178:GYM262178 HHT262178:HII262178 HRP262178:HSE262178 IBL262178:ICA262178 ILH262178:ILW262178 IVD262178:IVS262178 JEZ262178:JFO262178 JOV262178:JPK262178 JYR262178:JZG262178 KIN262178:KJC262178 KSJ262178:KSY262178 LCF262178:LCU262178 LMB262178:LMQ262178 LVX262178:LWM262178 MFT262178:MGI262178 MPP262178:MQE262178 MZL262178:NAA262178 NJH262178:NJW262178 NTD262178:NTS262178 OCZ262178:ODO262178 OMV262178:ONK262178 OWR262178:OXG262178 PGN262178:PHC262178 PQJ262178:PQY262178 QAF262178:QAU262178 QKB262178:QKQ262178 QTX262178:QUM262178 RDT262178:REI262178 RNP262178:ROE262178 RXL262178:RYA262178 SHH262178:SHW262178 SRD262178:SRS262178 TAZ262178:TBO262178 TKV262178:TLK262178 TUR262178:TVG262178 UEN262178:UFC262178 UOJ262178:UOY262178 UYF262178:UYU262178 VIB262178:VIQ262178 VRX262178:VSM262178 WBT262178:WCI262178 WLP262178:WME262178 WVL262178:WWA262178 IZ327714:JO327714 SV327714:TK327714 ACR327714:ADG327714 AMN327714:ANC327714 AWJ327714:AWY327714 BGF327714:BGU327714 BQB327714:BQQ327714 BZX327714:CAM327714 CJT327714:CKI327714 CTP327714:CUE327714 DDL327714:DEA327714 DNH327714:DNW327714 DXD327714:DXS327714 EGZ327714:EHO327714 EQV327714:ERK327714 FAR327714:FBG327714 FKN327714:FLC327714 FUJ327714:FUY327714 GEF327714:GEU327714 GOB327714:GOQ327714 GXX327714:GYM327714 HHT327714:HII327714 HRP327714:HSE327714 IBL327714:ICA327714 ILH327714:ILW327714 IVD327714:IVS327714 JEZ327714:JFO327714 JOV327714:JPK327714 JYR327714:JZG327714 KIN327714:KJC327714 KSJ327714:KSY327714 LCF327714:LCU327714 LMB327714:LMQ327714 LVX327714:LWM327714 MFT327714:MGI327714 MPP327714:MQE327714 MZL327714:NAA327714 NJH327714:NJW327714 NTD327714:NTS327714 OCZ327714:ODO327714 OMV327714:ONK327714 OWR327714:OXG327714 PGN327714:PHC327714 PQJ327714:PQY327714 QAF327714:QAU327714 QKB327714:QKQ327714 QTX327714:QUM327714 RDT327714:REI327714 RNP327714:ROE327714 RXL327714:RYA327714 SHH327714:SHW327714 SRD327714:SRS327714 TAZ327714:TBO327714 TKV327714:TLK327714 TUR327714:TVG327714 UEN327714:UFC327714 UOJ327714:UOY327714 UYF327714:UYU327714 VIB327714:VIQ327714 VRX327714:VSM327714 WBT327714:WCI327714 WLP327714:WME327714 WVL327714:WWA327714 IZ393250:JO393250 SV393250:TK393250 ACR393250:ADG393250 AMN393250:ANC393250 AWJ393250:AWY393250 BGF393250:BGU393250 BQB393250:BQQ393250 BZX393250:CAM393250 CJT393250:CKI393250 CTP393250:CUE393250 DDL393250:DEA393250 DNH393250:DNW393250 DXD393250:DXS393250 EGZ393250:EHO393250 EQV393250:ERK393250 FAR393250:FBG393250 FKN393250:FLC393250 FUJ393250:FUY393250 GEF393250:GEU393250 GOB393250:GOQ393250 GXX393250:GYM393250 HHT393250:HII393250 HRP393250:HSE393250 IBL393250:ICA393250 ILH393250:ILW393250 IVD393250:IVS393250 JEZ393250:JFO393250 JOV393250:JPK393250 JYR393250:JZG393250 KIN393250:KJC393250 KSJ393250:KSY393250 LCF393250:LCU393250 LMB393250:LMQ393250 LVX393250:LWM393250 MFT393250:MGI393250 MPP393250:MQE393250 MZL393250:NAA393250 NJH393250:NJW393250 NTD393250:NTS393250 OCZ393250:ODO393250 OMV393250:ONK393250 OWR393250:OXG393250 PGN393250:PHC393250 PQJ393250:PQY393250 QAF393250:QAU393250 QKB393250:QKQ393250 QTX393250:QUM393250 RDT393250:REI393250 RNP393250:ROE393250 RXL393250:RYA393250 SHH393250:SHW393250 SRD393250:SRS393250 TAZ393250:TBO393250 TKV393250:TLK393250 TUR393250:TVG393250 UEN393250:UFC393250 UOJ393250:UOY393250 UYF393250:UYU393250 VIB393250:VIQ393250 VRX393250:VSM393250 WBT393250:WCI393250 WLP393250:WME393250 WVL393250:WWA393250 IZ458786:JO458786 SV458786:TK458786 ACR458786:ADG458786 AMN458786:ANC458786 AWJ458786:AWY458786 BGF458786:BGU458786 BQB458786:BQQ458786 BZX458786:CAM458786 CJT458786:CKI458786 CTP458786:CUE458786 DDL458786:DEA458786 DNH458786:DNW458786 DXD458786:DXS458786 EGZ458786:EHO458786 EQV458786:ERK458786 FAR458786:FBG458786 FKN458786:FLC458786 FUJ458786:FUY458786 GEF458786:GEU458786 GOB458786:GOQ458786 GXX458786:GYM458786 HHT458786:HII458786 HRP458786:HSE458786 IBL458786:ICA458786 ILH458786:ILW458786 IVD458786:IVS458786 JEZ458786:JFO458786 JOV458786:JPK458786 JYR458786:JZG458786 KIN458786:KJC458786 KSJ458786:KSY458786 LCF458786:LCU458786 LMB458786:LMQ458786 LVX458786:LWM458786 MFT458786:MGI458786 MPP458786:MQE458786 MZL458786:NAA458786 NJH458786:NJW458786 NTD458786:NTS458786 OCZ458786:ODO458786 OMV458786:ONK458786 OWR458786:OXG458786 PGN458786:PHC458786 PQJ458786:PQY458786 QAF458786:QAU458786 QKB458786:QKQ458786 QTX458786:QUM458786 RDT458786:REI458786 RNP458786:ROE458786 RXL458786:RYA458786 SHH458786:SHW458786 SRD458786:SRS458786 TAZ458786:TBO458786 TKV458786:TLK458786 TUR458786:TVG458786 UEN458786:UFC458786 UOJ458786:UOY458786 UYF458786:UYU458786 VIB458786:VIQ458786 VRX458786:VSM458786 WBT458786:WCI458786 WLP458786:WME458786 WVL458786:WWA458786 IZ524322:JO524322 SV524322:TK524322 ACR524322:ADG524322 AMN524322:ANC524322 AWJ524322:AWY524322 BGF524322:BGU524322 BQB524322:BQQ524322 BZX524322:CAM524322 CJT524322:CKI524322 CTP524322:CUE524322 DDL524322:DEA524322 DNH524322:DNW524322 DXD524322:DXS524322 EGZ524322:EHO524322 EQV524322:ERK524322 FAR524322:FBG524322 FKN524322:FLC524322 FUJ524322:FUY524322 GEF524322:GEU524322 GOB524322:GOQ524322 GXX524322:GYM524322 HHT524322:HII524322 HRP524322:HSE524322 IBL524322:ICA524322 ILH524322:ILW524322 IVD524322:IVS524322 JEZ524322:JFO524322 JOV524322:JPK524322 JYR524322:JZG524322 KIN524322:KJC524322 KSJ524322:KSY524322 LCF524322:LCU524322 LMB524322:LMQ524322 LVX524322:LWM524322 MFT524322:MGI524322 MPP524322:MQE524322 MZL524322:NAA524322 NJH524322:NJW524322 NTD524322:NTS524322 OCZ524322:ODO524322 OMV524322:ONK524322 OWR524322:OXG524322 PGN524322:PHC524322 PQJ524322:PQY524322 QAF524322:QAU524322 QKB524322:QKQ524322 QTX524322:QUM524322 RDT524322:REI524322 RNP524322:ROE524322 RXL524322:RYA524322 SHH524322:SHW524322 SRD524322:SRS524322 TAZ524322:TBO524322 TKV524322:TLK524322 TUR524322:TVG524322 UEN524322:UFC524322 UOJ524322:UOY524322 UYF524322:UYU524322 VIB524322:VIQ524322 VRX524322:VSM524322 WBT524322:WCI524322 WLP524322:WME524322 WVL524322:WWA524322 IZ589858:JO589858 SV589858:TK589858 ACR589858:ADG589858 AMN589858:ANC589858 AWJ589858:AWY589858 BGF589858:BGU589858 BQB589858:BQQ589858 BZX589858:CAM589858 CJT589858:CKI589858 CTP589858:CUE589858 DDL589858:DEA589858 DNH589858:DNW589858 DXD589858:DXS589858 EGZ589858:EHO589858 EQV589858:ERK589858 FAR589858:FBG589858 FKN589858:FLC589858 FUJ589858:FUY589858 GEF589858:GEU589858 GOB589858:GOQ589858 GXX589858:GYM589858 HHT589858:HII589858 HRP589858:HSE589858 IBL589858:ICA589858 ILH589858:ILW589858 IVD589858:IVS589858 JEZ589858:JFO589858 JOV589858:JPK589858 JYR589858:JZG589858 KIN589858:KJC589858 KSJ589858:KSY589858 LCF589858:LCU589858 LMB589858:LMQ589858 LVX589858:LWM589858 MFT589858:MGI589858 MPP589858:MQE589858 MZL589858:NAA589858 NJH589858:NJW589858 NTD589858:NTS589858 OCZ589858:ODO589858 OMV589858:ONK589858 OWR589858:OXG589858 PGN589858:PHC589858 PQJ589858:PQY589858 QAF589858:QAU589858 QKB589858:QKQ589858 QTX589858:QUM589858 RDT589858:REI589858 RNP589858:ROE589858 RXL589858:RYA589858 SHH589858:SHW589858 SRD589858:SRS589858 TAZ589858:TBO589858 TKV589858:TLK589858 TUR589858:TVG589858 UEN589858:UFC589858 UOJ589858:UOY589858 UYF589858:UYU589858 VIB589858:VIQ589858 VRX589858:VSM589858 WBT589858:WCI589858 WLP589858:WME589858 WVL589858:WWA589858 IZ655394:JO655394 SV655394:TK655394 ACR655394:ADG655394 AMN655394:ANC655394 AWJ655394:AWY655394 BGF655394:BGU655394 BQB655394:BQQ655394 BZX655394:CAM655394 CJT655394:CKI655394 CTP655394:CUE655394 DDL655394:DEA655394 DNH655394:DNW655394 DXD655394:DXS655394 EGZ655394:EHO655394 EQV655394:ERK655394 FAR655394:FBG655394 FKN655394:FLC655394 FUJ655394:FUY655394 GEF655394:GEU655394 GOB655394:GOQ655394 GXX655394:GYM655394 HHT655394:HII655394 HRP655394:HSE655394 IBL655394:ICA655394 ILH655394:ILW655394 IVD655394:IVS655394 JEZ655394:JFO655394 JOV655394:JPK655394 JYR655394:JZG655394 KIN655394:KJC655394 KSJ655394:KSY655394 LCF655394:LCU655394 LMB655394:LMQ655394 LVX655394:LWM655394 MFT655394:MGI655394 MPP655394:MQE655394 MZL655394:NAA655394 NJH655394:NJW655394 NTD655394:NTS655394 OCZ655394:ODO655394 OMV655394:ONK655394 OWR655394:OXG655394 PGN655394:PHC655394 PQJ655394:PQY655394 QAF655394:QAU655394 QKB655394:QKQ655394 QTX655394:QUM655394 RDT655394:REI655394 RNP655394:ROE655394 RXL655394:RYA655394 SHH655394:SHW655394 SRD655394:SRS655394 TAZ655394:TBO655394 TKV655394:TLK655394 TUR655394:TVG655394 UEN655394:UFC655394 UOJ655394:UOY655394 UYF655394:UYU655394 VIB655394:VIQ655394 VRX655394:VSM655394 WBT655394:WCI655394 WLP655394:WME655394 WVL655394:WWA655394 IZ720930:JO720930 SV720930:TK720930 ACR720930:ADG720930 AMN720930:ANC720930 AWJ720930:AWY720930 BGF720930:BGU720930 BQB720930:BQQ720930 BZX720930:CAM720930 CJT720930:CKI720930 CTP720930:CUE720930 DDL720930:DEA720930 DNH720930:DNW720930 DXD720930:DXS720930 EGZ720930:EHO720930 EQV720930:ERK720930 FAR720930:FBG720930 FKN720930:FLC720930 FUJ720930:FUY720930 GEF720930:GEU720930 GOB720930:GOQ720930 GXX720930:GYM720930 HHT720930:HII720930 HRP720930:HSE720930 IBL720930:ICA720930 ILH720930:ILW720930 IVD720930:IVS720930 JEZ720930:JFO720930 JOV720930:JPK720930 JYR720930:JZG720930 KIN720930:KJC720930 KSJ720930:KSY720930 LCF720930:LCU720930 LMB720930:LMQ720930 LVX720930:LWM720930 MFT720930:MGI720930 MPP720930:MQE720930 MZL720930:NAA720930 NJH720930:NJW720930 NTD720930:NTS720930 OCZ720930:ODO720930 OMV720930:ONK720930 OWR720930:OXG720930 PGN720930:PHC720930 PQJ720930:PQY720930 QAF720930:QAU720930 QKB720930:QKQ720930 QTX720930:QUM720930 RDT720930:REI720930 RNP720930:ROE720930 RXL720930:RYA720930 SHH720930:SHW720930 SRD720930:SRS720930 TAZ720930:TBO720930 TKV720930:TLK720930 TUR720930:TVG720930 UEN720930:UFC720930 UOJ720930:UOY720930 UYF720930:UYU720930 VIB720930:VIQ720930 VRX720930:VSM720930 WBT720930:WCI720930 WLP720930:WME720930 WVL720930:WWA720930 IZ786466:JO786466 SV786466:TK786466 ACR786466:ADG786466 AMN786466:ANC786466 AWJ786466:AWY786466 BGF786466:BGU786466 BQB786466:BQQ786466 BZX786466:CAM786466 CJT786466:CKI786466 CTP786466:CUE786466 DDL786466:DEA786466 DNH786466:DNW786466 DXD786466:DXS786466 EGZ786466:EHO786466 EQV786466:ERK786466 FAR786466:FBG786466 FKN786466:FLC786466 FUJ786466:FUY786466 GEF786466:GEU786466 GOB786466:GOQ786466 GXX786466:GYM786466 HHT786466:HII786466 HRP786466:HSE786466 IBL786466:ICA786466 ILH786466:ILW786466 IVD786466:IVS786466 JEZ786466:JFO786466 JOV786466:JPK786466 JYR786466:JZG786466 KIN786466:KJC786466 KSJ786466:KSY786466 LCF786466:LCU786466 LMB786466:LMQ786466 LVX786466:LWM786466 MFT786466:MGI786466 MPP786466:MQE786466 MZL786466:NAA786466 NJH786466:NJW786466 NTD786466:NTS786466 OCZ786466:ODO786466 OMV786466:ONK786466 OWR786466:OXG786466 PGN786466:PHC786466 PQJ786466:PQY786466 QAF786466:QAU786466 QKB786466:QKQ786466 QTX786466:QUM786466 RDT786466:REI786466 RNP786466:ROE786466 RXL786466:RYA786466 SHH786466:SHW786466 SRD786466:SRS786466 TAZ786466:TBO786466 TKV786466:TLK786466 TUR786466:TVG786466 UEN786466:UFC786466 UOJ786466:UOY786466 UYF786466:UYU786466 VIB786466:VIQ786466 VRX786466:VSM786466 WBT786466:WCI786466 WLP786466:WME786466 WVL786466:WWA786466 IZ852002:JO852002 SV852002:TK852002 ACR852002:ADG852002 AMN852002:ANC852002 AWJ852002:AWY852002 BGF852002:BGU852002 BQB852002:BQQ852002 BZX852002:CAM852002 CJT852002:CKI852002 CTP852002:CUE852002 DDL852002:DEA852002 DNH852002:DNW852002 DXD852002:DXS852002 EGZ852002:EHO852002 EQV852002:ERK852002 FAR852002:FBG852002 FKN852002:FLC852002 FUJ852002:FUY852002 GEF852002:GEU852002 GOB852002:GOQ852002 GXX852002:GYM852002 HHT852002:HII852002 HRP852002:HSE852002 IBL852002:ICA852002 ILH852002:ILW852002 IVD852002:IVS852002 JEZ852002:JFO852002 JOV852002:JPK852002 JYR852002:JZG852002 KIN852002:KJC852002 KSJ852002:KSY852002 LCF852002:LCU852002 LMB852002:LMQ852002 LVX852002:LWM852002 MFT852002:MGI852002 MPP852002:MQE852002 MZL852002:NAA852002 NJH852002:NJW852002 NTD852002:NTS852002 OCZ852002:ODO852002 OMV852002:ONK852002 OWR852002:OXG852002 PGN852002:PHC852002 PQJ852002:PQY852002 QAF852002:QAU852002 QKB852002:QKQ852002 QTX852002:QUM852002 RDT852002:REI852002 RNP852002:ROE852002 RXL852002:RYA852002 SHH852002:SHW852002 SRD852002:SRS852002 TAZ852002:TBO852002 TKV852002:TLK852002 TUR852002:TVG852002 UEN852002:UFC852002 UOJ852002:UOY852002 UYF852002:UYU852002 VIB852002:VIQ852002 VRX852002:VSM852002 WBT852002:WCI852002 WLP852002:WME852002 WVL852002:WWA852002 IZ917538:JO917538 SV917538:TK917538 ACR917538:ADG917538 AMN917538:ANC917538 AWJ917538:AWY917538 BGF917538:BGU917538 BQB917538:BQQ917538 BZX917538:CAM917538 CJT917538:CKI917538 CTP917538:CUE917538 DDL917538:DEA917538 DNH917538:DNW917538 DXD917538:DXS917538 EGZ917538:EHO917538 EQV917538:ERK917538 FAR917538:FBG917538 FKN917538:FLC917538 FUJ917538:FUY917538 GEF917538:GEU917538 GOB917538:GOQ917538 GXX917538:GYM917538 HHT917538:HII917538 HRP917538:HSE917538 IBL917538:ICA917538 ILH917538:ILW917538 IVD917538:IVS917538 JEZ917538:JFO917538 JOV917538:JPK917538 JYR917538:JZG917538 KIN917538:KJC917538 KSJ917538:KSY917538 LCF917538:LCU917538 LMB917538:LMQ917538 LVX917538:LWM917538 MFT917538:MGI917538 MPP917538:MQE917538 MZL917538:NAA917538 NJH917538:NJW917538 NTD917538:NTS917538 OCZ917538:ODO917538 OMV917538:ONK917538 OWR917538:OXG917538 PGN917538:PHC917538 PQJ917538:PQY917538 QAF917538:QAU917538 QKB917538:QKQ917538 QTX917538:QUM917538 RDT917538:REI917538 RNP917538:ROE917538 RXL917538:RYA917538 SHH917538:SHW917538 SRD917538:SRS917538 TAZ917538:TBO917538 TKV917538:TLK917538 TUR917538:TVG917538 UEN917538:UFC917538 UOJ917538:UOY917538 UYF917538:UYU917538 VIB917538:VIQ917538 VRX917538:VSM917538 WBT917538:WCI917538 WLP917538:WME917538 WVL917538:WWA917538 IZ983074:JO983074 SV983074:TK983074 ACR983074:ADG983074 AMN983074:ANC983074 AWJ983074:AWY983074 BGF983074:BGU983074 BQB983074:BQQ983074 BZX983074:CAM983074 CJT983074:CKI983074 CTP983074:CUE983074 DDL983074:DEA983074 DNH983074:DNW983074 DXD983074:DXS983074 EGZ983074:EHO983074 EQV983074:ERK983074 FAR983074:FBG983074 FKN983074:FLC983074 FUJ983074:FUY983074 GEF983074:GEU983074 GOB983074:GOQ983074 GXX983074:GYM983074 HHT983074:HII983074 HRP983074:HSE983074 IBL983074:ICA983074 ILH983074:ILW983074 IVD983074:IVS983074 JEZ983074:JFO983074 JOV983074:JPK983074 JYR983074:JZG983074 KIN983074:KJC983074 KSJ983074:KSY983074 LCF983074:LCU983074 LMB983074:LMQ983074 LVX983074:LWM983074 MFT983074:MGI983074 MPP983074:MQE983074 MZL983074:NAA983074 NJH983074:NJW983074 NTD983074:NTS983074 OCZ983074:ODO983074 OMV983074:ONK983074 OWR983074:OXG983074 PGN983074:PHC983074 PQJ983074:PQY983074 QAF983074:QAU983074 QKB983074:QKQ983074 QTX983074:QUM983074 RDT983074:REI983074 RNP983074:ROE983074 RXL983074:RYA983074 SHH983074:SHW983074 SRD983074:SRS983074 TAZ983074:TBO983074 TKV983074:TLK983074 TUR983074:TVG983074 UEN983074:UFC983074 UOJ983074:UOY983074 UYF983074:UYU983074 VIB983074:VIQ983074 VRX983074:VSM983074 WBT983074:WCI983074 WLP983074:WME983074 WVL983074:WWA983074 IZ32:JO32 SV32:TK32 ACR32:ADG32 AMN32:ANC32 AWJ32:AWY32 BGF32:BGU32 BQB32:BQQ32 BZX32:CAM32 CJT32:CKI32 CTP32:CUE32 DDL32:DEA32 DNH32:DNW32 DXD32:DXS32 EGZ32:EHO32 EQV32:ERK32 FAR32:FBG32 FKN32:FLC32 FUJ32:FUY32 GEF32:GEU32 GOB32:GOQ32 GXX32:GYM32 HHT32:HII32 HRP32:HSE32 IBL32:ICA32 ILH32:ILW32 IVD32:IVS32 JEZ32:JFO32 JOV32:JPK32 JYR32:JZG32 KIN32:KJC32 KSJ32:KSY32 LCF32:LCU32 LMB32:LMQ32 LVX32:LWM32 MFT32:MGI32 MPP32:MQE32 MZL32:NAA32 NJH32:NJW32 NTD32:NTS32 OCZ32:ODO32 OMV32:ONK32 OWR32:OXG32 PGN32:PHC32 PQJ32:PQY32 QAF32:QAU32 QKB32:QKQ32 QTX32:QUM32 RDT32:REI32 RNP32:ROE32 RXL32:RYA32 SHH32:SHW32 SRD32:SRS32 TAZ32:TBO32 TKV32:TLK32 TUR32:TVG32 UEN32:UFC32 UOJ32:UOY32 UYF32:UYU32 VIB32:VIQ32 VRX32:VSM32 WBT32:WCI32 WLP32:WME32 WVL32:WWA32 IZ65568:JO65568 SV65568:TK65568 ACR65568:ADG65568 AMN65568:ANC65568 AWJ65568:AWY65568 BGF65568:BGU65568 BQB65568:BQQ65568 BZX65568:CAM65568 CJT65568:CKI65568 CTP65568:CUE65568 DDL65568:DEA65568 DNH65568:DNW65568 DXD65568:DXS65568 EGZ65568:EHO65568 EQV65568:ERK65568 FAR65568:FBG65568 FKN65568:FLC65568 FUJ65568:FUY65568 GEF65568:GEU65568 GOB65568:GOQ65568 GXX65568:GYM65568 HHT65568:HII65568 HRP65568:HSE65568 IBL65568:ICA65568 ILH65568:ILW65568 IVD65568:IVS65568 JEZ65568:JFO65568 JOV65568:JPK65568 JYR65568:JZG65568 KIN65568:KJC65568 KSJ65568:KSY65568 LCF65568:LCU65568 LMB65568:LMQ65568 LVX65568:LWM65568 MFT65568:MGI65568 MPP65568:MQE65568 MZL65568:NAA65568 NJH65568:NJW65568 NTD65568:NTS65568 OCZ65568:ODO65568 OMV65568:ONK65568 OWR65568:OXG65568 PGN65568:PHC65568 PQJ65568:PQY65568 QAF65568:QAU65568 QKB65568:QKQ65568 QTX65568:QUM65568 RDT65568:REI65568 RNP65568:ROE65568 RXL65568:RYA65568 SHH65568:SHW65568 SRD65568:SRS65568 TAZ65568:TBO65568 TKV65568:TLK65568 TUR65568:TVG65568 UEN65568:UFC65568 UOJ65568:UOY65568 UYF65568:UYU65568 VIB65568:VIQ65568 VRX65568:VSM65568 WBT65568:WCI65568 WLP65568:WME65568 WVL65568:WWA65568 IZ131104:JO131104 SV131104:TK131104 ACR131104:ADG131104 AMN131104:ANC131104 AWJ131104:AWY131104 BGF131104:BGU131104 BQB131104:BQQ131104 BZX131104:CAM131104 CJT131104:CKI131104 CTP131104:CUE131104 DDL131104:DEA131104 DNH131104:DNW131104 DXD131104:DXS131104 EGZ131104:EHO131104 EQV131104:ERK131104 FAR131104:FBG131104 FKN131104:FLC131104 FUJ131104:FUY131104 GEF131104:GEU131104 GOB131104:GOQ131104 GXX131104:GYM131104 HHT131104:HII131104 HRP131104:HSE131104 IBL131104:ICA131104 ILH131104:ILW131104 IVD131104:IVS131104 JEZ131104:JFO131104 JOV131104:JPK131104 JYR131104:JZG131104 KIN131104:KJC131104 KSJ131104:KSY131104 LCF131104:LCU131104 LMB131104:LMQ131104 LVX131104:LWM131104 MFT131104:MGI131104 MPP131104:MQE131104 MZL131104:NAA131104 NJH131104:NJW131104 NTD131104:NTS131104 OCZ131104:ODO131104 OMV131104:ONK131104 OWR131104:OXG131104 PGN131104:PHC131104 PQJ131104:PQY131104 QAF131104:QAU131104 QKB131104:QKQ131104 QTX131104:QUM131104 RDT131104:REI131104 RNP131104:ROE131104 RXL131104:RYA131104 SHH131104:SHW131104 SRD131104:SRS131104 TAZ131104:TBO131104 TKV131104:TLK131104 TUR131104:TVG131104 UEN131104:UFC131104 UOJ131104:UOY131104 UYF131104:UYU131104 VIB131104:VIQ131104 VRX131104:VSM131104 WBT131104:WCI131104 WLP131104:WME131104 WVL131104:WWA131104 IZ196640:JO196640 SV196640:TK196640 ACR196640:ADG196640 AMN196640:ANC196640 AWJ196640:AWY196640 BGF196640:BGU196640 BQB196640:BQQ196640 BZX196640:CAM196640 CJT196640:CKI196640 CTP196640:CUE196640 DDL196640:DEA196640 DNH196640:DNW196640 DXD196640:DXS196640 EGZ196640:EHO196640 EQV196640:ERK196640 FAR196640:FBG196640 FKN196640:FLC196640 FUJ196640:FUY196640 GEF196640:GEU196640 GOB196640:GOQ196640 GXX196640:GYM196640 HHT196640:HII196640 HRP196640:HSE196640 IBL196640:ICA196640 ILH196640:ILW196640 IVD196640:IVS196640 JEZ196640:JFO196640 JOV196640:JPK196640 JYR196640:JZG196640 KIN196640:KJC196640 KSJ196640:KSY196640 LCF196640:LCU196640 LMB196640:LMQ196640 LVX196640:LWM196640 MFT196640:MGI196640 MPP196640:MQE196640 MZL196640:NAA196640 NJH196640:NJW196640 NTD196640:NTS196640 OCZ196640:ODO196640 OMV196640:ONK196640 OWR196640:OXG196640 PGN196640:PHC196640 PQJ196640:PQY196640 QAF196640:QAU196640 QKB196640:QKQ196640 QTX196640:QUM196640 RDT196640:REI196640 RNP196640:ROE196640 RXL196640:RYA196640 SHH196640:SHW196640 SRD196640:SRS196640 TAZ196640:TBO196640 TKV196640:TLK196640 TUR196640:TVG196640 UEN196640:UFC196640 UOJ196640:UOY196640 UYF196640:UYU196640 VIB196640:VIQ196640 VRX196640:VSM196640 WBT196640:WCI196640 WLP196640:WME196640 WVL196640:WWA196640 IZ262176:JO262176 SV262176:TK262176 ACR262176:ADG262176 AMN262176:ANC262176 AWJ262176:AWY262176 BGF262176:BGU262176 BQB262176:BQQ262176 BZX262176:CAM262176 CJT262176:CKI262176 CTP262176:CUE262176 DDL262176:DEA262176 DNH262176:DNW262176 DXD262176:DXS262176 EGZ262176:EHO262176 EQV262176:ERK262176 FAR262176:FBG262176 FKN262176:FLC262176 FUJ262176:FUY262176 GEF262176:GEU262176 GOB262176:GOQ262176 GXX262176:GYM262176 HHT262176:HII262176 HRP262176:HSE262176 IBL262176:ICA262176 ILH262176:ILW262176 IVD262176:IVS262176 JEZ262176:JFO262176 JOV262176:JPK262176 JYR262176:JZG262176 KIN262176:KJC262176 KSJ262176:KSY262176 LCF262176:LCU262176 LMB262176:LMQ262176 LVX262176:LWM262176 MFT262176:MGI262176 MPP262176:MQE262176 MZL262176:NAA262176 NJH262176:NJW262176 NTD262176:NTS262176 OCZ262176:ODO262176 OMV262176:ONK262176 OWR262176:OXG262176 PGN262176:PHC262176 PQJ262176:PQY262176 QAF262176:QAU262176 QKB262176:QKQ262176 QTX262176:QUM262176 RDT262176:REI262176 RNP262176:ROE262176 RXL262176:RYA262176 SHH262176:SHW262176 SRD262176:SRS262176 TAZ262176:TBO262176 TKV262176:TLK262176 TUR262176:TVG262176 UEN262176:UFC262176 UOJ262176:UOY262176 UYF262176:UYU262176 VIB262176:VIQ262176 VRX262176:VSM262176 WBT262176:WCI262176 WLP262176:WME262176 WVL262176:WWA262176 IZ327712:JO327712 SV327712:TK327712 ACR327712:ADG327712 AMN327712:ANC327712 AWJ327712:AWY327712 BGF327712:BGU327712 BQB327712:BQQ327712 BZX327712:CAM327712 CJT327712:CKI327712 CTP327712:CUE327712 DDL327712:DEA327712 DNH327712:DNW327712 DXD327712:DXS327712 EGZ327712:EHO327712 EQV327712:ERK327712 FAR327712:FBG327712 FKN327712:FLC327712 FUJ327712:FUY327712 GEF327712:GEU327712 GOB327712:GOQ327712 GXX327712:GYM327712 HHT327712:HII327712 HRP327712:HSE327712 IBL327712:ICA327712 ILH327712:ILW327712 IVD327712:IVS327712 JEZ327712:JFO327712 JOV327712:JPK327712 JYR327712:JZG327712 KIN327712:KJC327712 KSJ327712:KSY327712 LCF327712:LCU327712 LMB327712:LMQ327712 LVX327712:LWM327712 MFT327712:MGI327712 MPP327712:MQE327712 MZL327712:NAA327712 NJH327712:NJW327712 NTD327712:NTS327712 OCZ327712:ODO327712 OMV327712:ONK327712 OWR327712:OXG327712 PGN327712:PHC327712 PQJ327712:PQY327712 QAF327712:QAU327712 QKB327712:QKQ327712 QTX327712:QUM327712 RDT327712:REI327712 RNP327712:ROE327712 RXL327712:RYA327712 SHH327712:SHW327712 SRD327712:SRS327712 TAZ327712:TBO327712 TKV327712:TLK327712 TUR327712:TVG327712 UEN327712:UFC327712 UOJ327712:UOY327712 UYF327712:UYU327712 VIB327712:VIQ327712 VRX327712:VSM327712 WBT327712:WCI327712 WLP327712:WME327712 WVL327712:WWA327712 IZ393248:JO393248 SV393248:TK393248 ACR393248:ADG393248 AMN393248:ANC393248 AWJ393248:AWY393248 BGF393248:BGU393248 BQB393248:BQQ393248 BZX393248:CAM393248 CJT393248:CKI393248 CTP393248:CUE393248 DDL393248:DEA393248 DNH393248:DNW393248 DXD393248:DXS393248 EGZ393248:EHO393248 EQV393248:ERK393248 FAR393248:FBG393248 FKN393248:FLC393248 FUJ393248:FUY393248 GEF393248:GEU393248 GOB393248:GOQ393248 GXX393248:GYM393248 HHT393248:HII393248 HRP393248:HSE393248 IBL393248:ICA393248 ILH393248:ILW393248 IVD393248:IVS393248 JEZ393248:JFO393248 JOV393248:JPK393248 JYR393248:JZG393248 KIN393248:KJC393248 KSJ393248:KSY393248 LCF393248:LCU393248 LMB393248:LMQ393248 LVX393248:LWM393248 MFT393248:MGI393248 MPP393248:MQE393248 MZL393248:NAA393248 NJH393248:NJW393248 NTD393248:NTS393248 OCZ393248:ODO393248 OMV393248:ONK393248 OWR393248:OXG393248 PGN393248:PHC393248 PQJ393248:PQY393248 QAF393248:QAU393248 QKB393248:QKQ393248 QTX393248:QUM393248 RDT393248:REI393248 RNP393248:ROE393248 RXL393248:RYA393248 SHH393248:SHW393248 SRD393248:SRS393248 TAZ393248:TBO393248 TKV393248:TLK393248 TUR393248:TVG393248 UEN393248:UFC393248 UOJ393248:UOY393248 UYF393248:UYU393248 VIB393248:VIQ393248 VRX393248:VSM393248 WBT393248:WCI393248 WLP393248:WME393248 WVL393248:WWA393248 IZ458784:JO458784 SV458784:TK458784 ACR458784:ADG458784 AMN458784:ANC458784 AWJ458784:AWY458784 BGF458784:BGU458784 BQB458784:BQQ458784 BZX458784:CAM458784 CJT458784:CKI458784 CTP458784:CUE458784 DDL458784:DEA458784 DNH458784:DNW458784 DXD458784:DXS458784 EGZ458784:EHO458784 EQV458784:ERK458784 FAR458784:FBG458784 FKN458784:FLC458784 FUJ458784:FUY458784 GEF458784:GEU458784 GOB458784:GOQ458784 GXX458784:GYM458784 HHT458784:HII458784 HRP458784:HSE458784 IBL458784:ICA458784 ILH458784:ILW458784 IVD458784:IVS458784 JEZ458784:JFO458784 JOV458784:JPK458784 JYR458784:JZG458784 KIN458784:KJC458784 KSJ458784:KSY458784 LCF458784:LCU458784 LMB458784:LMQ458784 LVX458784:LWM458784 MFT458784:MGI458784 MPP458784:MQE458784 MZL458784:NAA458784 NJH458784:NJW458784 NTD458784:NTS458784 OCZ458784:ODO458784 OMV458784:ONK458784 OWR458784:OXG458784 PGN458784:PHC458784 PQJ458784:PQY458784 QAF458784:QAU458784 QKB458784:QKQ458784 QTX458784:QUM458784 RDT458784:REI458784 RNP458784:ROE458784 RXL458784:RYA458784 SHH458784:SHW458784 SRD458784:SRS458784 TAZ458784:TBO458784 TKV458784:TLK458784 TUR458784:TVG458784 UEN458784:UFC458784 UOJ458784:UOY458784 UYF458784:UYU458784 VIB458784:VIQ458784 VRX458784:VSM458784 WBT458784:WCI458784 WLP458784:WME458784 WVL458784:WWA458784 IZ524320:JO524320 SV524320:TK524320 ACR524320:ADG524320 AMN524320:ANC524320 AWJ524320:AWY524320 BGF524320:BGU524320 BQB524320:BQQ524320 BZX524320:CAM524320 CJT524320:CKI524320 CTP524320:CUE524320 DDL524320:DEA524320 DNH524320:DNW524320 DXD524320:DXS524320 EGZ524320:EHO524320 EQV524320:ERK524320 FAR524320:FBG524320 FKN524320:FLC524320 FUJ524320:FUY524320 GEF524320:GEU524320 GOB524320:GOQ524320 GXX524320:GYM524320 HHT524320:HII524320 HRP524320:HSE524320 IBL524320:ICA524320 ILH524320:ILW524320 IVD524320:IVS524320 JEZ524320:JFO524320 JOV524320:JPK524320 JYR524320:JZG524320 KIN524320:KJC524320 KSJ524320:KSY524320 LCF524320:LCU524320 LMB524320:LMQ524320 LVX524320:LWM524320 MFT524320:MGI524320 MPP524320:MQE524320 MZL524320:NAA524320 NJH524320:NJW524320 NTD524320:NTS524320 OCZ524320:ODO524320 OMV524320:ONK524320 OWR524320:OXG524320 PGN524320:PHC524320 PQJ524320:PQY524320 QAF524320:QAU524320 QKB524320:QKQ524320 QTX524320:QUM524320 RDT524320:REI524320 RNP524320:ROE524320 RXL524320:RYA524320 SHH524320:SHW524320 SRD524320:SRS524320 TAZ524320:TBO524320 TKV524320:TLK524320 TUR524320:TVG524320 UEN524320:UFC524320 UOJ524320:UOY524320 UYF524320:UYU524320 VIB524320:VIQ524320 VRX524320:VSM524320 WBT524320:WCI524320 WLP524320:WME524320 WVL524320:WWA524320 IZ589856:JO589856 SV589856:TK589856 ACR589856:ADG589856 AMN589856:ANC589856 AWJ589856:AWY589856 BGF589856:BGU589856 BQB589856:BQQ589856 BZX589856:CAM589856 CJT589856:CKI589856 CTP589856:CUE589856 DDL589856:DEA589856 DNH589856:DNW589856 DXD589856:DXS589856 EGZ589856:EHO589856 EQV589856:ERK589856 FAR589856:FBG589856 FKN589856:FLC589856 FUJ589856:FUY589856 GEF589856:GEU589856 GOB589856:GOQ589856 GXX589856:GYM589856 HHT589856:HII589856 HRP589856:HSE589856 IBL589856:ICA589856 ILH589856:ILW589856 IVD589856:IVS589856 JEZ589856:JFO589856 JOV589856:JPK589856 JYR589856:JZG589856 KIN589856:KJC589856 KSJ589856:KSY589856 LCF589856:LCU589856 LMB589856:LMQ589856 LVX589856:LWM589856 MFT589856:MGI589856 MPP589856:MQE589856 MZL589856:NAA589856 NJH589856:NJW589856 NTD589856:NTS589856 OCZ589856:ODO589856 OMV589856:ONK589856 OWR589856:OXG589856 PGN589856:PHC589856 PQJ589856:PQY589856 QAF589856:QAU589856 QKB589856:QKQ589856 QTX589856:QUM589856 RDT589856:REI589856 RNP589856:ROE589856 RXL589856:RYA589856 SHH589856:SHW589856 SRD589856:SRS589856 TAZ589856:TBO589856 TKV589856:TLK589856 TUR589856:TVG589856 UEN589856:UFC589856 UOJ589856:UOY589856 UYF589856:UYU589856 VIB589856:VIQ589856 VRX589856:VSM589856 WBT589856:WCI589856 WLP589856:WME589856 WVL589856:WWA589856 IZ655392:JO655392 SV655392:TK655392 ACR655392:ADG655392 AMN655392:ANC655392 AWJ655392:AWY655392 BGF655392:BGU655392 BQB655392:BQQ655392 BZX655392:CAM655392 CJT655392:CKI655392 CTP655392:CUE655392 DDL655392:DEA655392 DNH655392:DNW655392 DXD655392:DXS655392 EGZ655392:EHO655392 EQV655392:ERK655392 FAR655392:FBG655392 FKN655392:FLC655392 FUJ655392:FUY655392 GEF655392:GEU655392 GOB655392:GOQ655392 GXX655392:GYM655392 HHT655392:HII655392 HRP655392:HSE655392 IBL655392:ICA655392 ILH655392:ILW655392 IVD655392:IVS655392 JEZ655392:JFO655392 JOV655392:JPK655392 JYR655392:JZG655392 KIN655392:KJC655392 KSJ655392:KSY655392 LCF655392:LCU655392 LMB655392:LMQ655392 LVX655392:LWM655392 MFT655392:MGI655392 MPP655392:MQE655392 MZL655392:NAA655392 NJH655392:NJW655392 NTD655392:NTS655392 OCZ655392:ODO655392 OMV655392:ONK655392 OWR655392:OXG655392 PGN655392:PHC655392 PQJ655392:PQY655392 QAF655392:QAU655392 QKB655392:QKQ655392 QTX655392:QUM655392 RDT655392:REI655392 RNP655392:ROE655392 RXL655392:RYA655392 SHH655392:SHW655392 SRD655392:SRS655392 TAZ655392:TBO655392 TKV655392:TLK655392 TUR655392:TVG655392 UEN655392:UFC655392 UOJ655392:UOY655392 UYF655392:UYU655392 VIB655392:VIQ655392 VRX655392:VSM655392 WBT655392:WCI655392 WLP655392:WME655392 WVL655392:WWA655392 IZ720928:JO720928 SV720928:TK720928 ACR720928:ADG720928 AMN720928:ANC720928 AWJ720928:AWY720928 BGF720928:BGU720928 BQB720928:BQQ720928 BZX720928:CAM720928 CJT720928:CKI720928 CTP720928:CUE720928 DDL720928:DEA720928 DNH720928:DNW720928 DXD720928:DXS720928 EGZ720928:EHO720928 EQV720928:ERK720928 FAR720928:FBG720928 FKN720928:FLC720928 FUJ720928:FUY720928 GEF720928:GEU720928 GOB720928:GOQ720928 GXX720928:GYM720928 HHT720928:HII720928 HRP720928:HSE720928 IBL720928:ICA720928 ILH720928:ILW720928 IVD720928:IVS720928 JEZ720928:JFO720928 JOV720928:JPK720928 JYR720928:JZG720928 KIN720928:KJC720928 KSJ720928:KSY720928 LCF720928:LCU720928 LMB720928:LMQ720928 LVX720928:LWM720928 MFT720928:MGI720928 MPP720928:MQE720928 MZL720928:NAA720928 NJH720928:NJW720928 NTD720928:NTS720928 OCZ720928:ODO720928 OMV720928:ONK720928 OWR720928:OXG720928 PGN720928:PHC720928 PQJ720928:PQY720928 QAF720928:QAU720928 QKB720928:QKQ720928 QTX720928:QUM720928 RDT720928:REI720928 RNP720928:ROE720928 RXL720928:RYA720928 SHH720928:SHW720928 SRD720928:SRS720928 TAZ720928:TBO720928 TKV720928:TLK720928 TUR720928:TVG720928 UEN720928:UFC720928 UOJ720928:UOY720928 UYF720928:UYU720928 VIB720928:VIQ720928 VRX720928:VSM720928 WBT720928:WCI720928 WLP720928:WME720928 WVL720928:WWA720928 IZ786464:JO786464 SV786464:TK786464 ACR786464:ADG786464 AMN786464:ANC786464 AWJ786464:AWY786464 BGF786464:BGU786464 BQB786464:BQQ786464 BZX786464:CAM786464 CJT786464:CKI786464 CTP786464:CUE786464 DDL786464:DEA786464 DNH786464:DNW786464 DXD786464:DXS786464 EGZ786464:EHO786464 EQV786464:ERK786464 FAR786464:FBG786464 FKN786464:FLC786464 FUJ786464:FUY786464 GEF786464:GEU786464 GOB786464:GOQ786464 GXX786464:GYM786464 HHT786464:HII786464 HRP786464:HSE786464 IBL786464:ICA786464 ILH786464:ILW786464 IVD786464:IVS786464 JEZ786464:JFO786464 JOV786464:JPK786464 JYR786464:JZG786464 KIN786464:KJC786464 KSJ786464:KSY786464 LCF786464:LCU786464 LMB786464:LMQ786464 LVX786464:LWM786464 MFT786464:MGI786464 MPP786464:MQE786464 MZL786464:NAA786464 NJH786464:NJW786464 NTD786464:NTS786464 OCZ786464:ODO786464 OMV786464:ONK786464 OWR786464:OXG786464 PGN786464:PHC786464 PQJ786464:PQY786464 QAF786464:QAU786464 QKB786464:QKQ786464 QTX786464:QUM786464 RDT786464:REI786464 RNP786464:ROE786464 RXL786464:RYA786464 SHH786464:SHW786464 SRD786464:SRS786464 TAZ786464:TBO786464 TKV786464:TLK786464 TUR786464:TVG786464 UEN786464:UFC786464 UOJ786464:UOY786464 UYF786464:UYU786464 VIB786464:VIQ786464 VRX786464:VSM786464 WBT786464:WCI786464 WLP786464:WME786464 WVL786464:WWA786464 IZ852000:JO852000 SV852000:TK852000 ACR852000:ADG852000 AMN852000:ANC852000 AWJ852000:AWY852000 BGF852000:BGU852000 BQB852000:BQQ852000 BZX852000:CAM852000 CJT852000:CKI852000 CTP852000:CUE852000 DDL852000:DEA852000 DNH852000:DNW852000 DXD852000:DXS852000 EGZ852000:EHO852000 EQV852000:ERK852000 FAR852000:FBG852000 FKN852000:FLC852000 FUJ852000:FUY852000 GEF852000:GEU852000 GOB852000:GOQ852000 GXX852000:GYM852000 HHT852000:HII852000 HRP852000:HSE852000 IBL852000:ICA852000 ILH852000:ILW852000 IVD852000:IVS852000 JEZ852000:JFO852000 JOV852000:JPK852000 JYR852000:JZG852000 KIN852000:KJC852000 KSJ852000:KSY852000 LCF852000:LCU852000 LMB852000:LMQ852000 LVX852000:LWM852000 MFT852000:MGI852000 MPP852000:MQE852000 MZL852000:NAA852000 NJH852000:NJW852000 NTD852000:NTS852000 OCZ852000:ODO852000 OMV852000:ONK852000 OWR852000:OXG852000 PGN852000:PHC852000 PQJ852000:PQY852000 QAF852000:QAU852000 QKB852000:QKQ852000 QTX852000:QUM852000 RDT852000:REI852000 RNP852000:ROE852000 RXL852000:RYA852000 SHH852000:SHW852000 SRD852000:SRS852000 TAZ852000:TBO852000 TKV852000:TLK852000 TUR852000:TVG852000 UEN852000:UFC852000 UOJ852000:UOY852000 UYF852000:UYU852000 VIB852000:VIQ852000 VRX852000:VSM852000 WBT852000:WCI852000 WLP852000:WME852000 WVL852000:WWA852000 IZ917536:JO917536 SV917536:TK917536 ACR917536:ADG917536 AMN917536:ANC917536 AWJ917536:AWY917536 BGF917536:BGU917536 BQB917536:BQQ917536 BZX917536:CAM917536 CJT917536:CKI917536 CTP917536:CUE917536 DDL917536:DEA917536 DNH917536:DNW917536 DXD917536:DXS917536 EGZ917536:EHO917536 EQV917536:ERK917536 FAR917536:FBG917536 FKN917536:FLC917536 FUJ917536:FUY917536 GEF917536:GEU917536 GOB917536:GOQ917536 GXX917536:GYM917536 HHT917536:HII917536 HRP917536:HSE917536 IBL917536:ICA917536 ILH917536:ILW917536 IVD917536:IVS917536 JEZ917536:JFO917536 JOV917536:JPK917536 JYR917536:JZG917536 KIN917536:KJC917536 KSJ917536:KSY917536 LCF917536:LCU917536 LMB917536:LMQ917536 LVX917536:LWM917536 MFT917536:MGI917536 MPP917536:MQE917536 MZL917536:NAA917536 NJH917536:NJW917536 NTD917536:NTS917536 OCZ917536:ODO917536 OMV917536:ONK917536 OWR917536:OXG917536 PGN917536:PHC917536 PQJ917536:PQY917536 QAF917536:QAU917536 QKB917536:QKQ917536 QTX917536:QUM917536 RDT917536:REI917536 RNP917536:ROE917536 RXL917536:RYA917536 SHH917536:SHW917536 SRD917536:SRS917536 TAZ917536:TBO917536 TKV917536:TLK917536 TUR917536:TVG917536 UEN917536:UFC917536 UOJ917536:UOY917536 UYF917536:UYU917536 VIB917536:VIQ917536 VRX917536:VSM917536 WBT917536:WCI917536 WLP917536:WME917536 WVL917536:WWA917536 IZ983072:JO983072 SV983072:TK983072 ACR983072:ADG983072 AMN983072:ANC983072 AWJ983072:AWY983072 BGF983072:BGU983072 BQB983072:BQQ983072 BZX983072:CAM983072 CJT983072:CKI983072 CTP983072:CUE983072 DDL983072:DEA983072 DNH983072:DNW983072 DXD983072:DXS983072 EGZ983072:EHO983072 EQV983072:ERK983072 FAR983072:FBG983072 FKN983072:FLC983072 FUJ983072:FUY983072 GEF983072:GEU983072 GOB983072:GOQ983072 GXX983072:GYM983072 HHT983072:HII983072 HRP983072:HSE983072 IBL983072:ICA983072 ILH983072:ILW983072 IVD983072:IVS983072 JEZ983072:JFO983072 JOV983072:JPK983072 JYR983072:JZG983072 KIN983072:KJC983072 KSJ983072:KSY983072 LCF983072:LCU983072 LMB983072:LMQ983072 LVX983072:LWM983072 MFT983072:MGI983072 MPP983072:MQE983072 MZL983072:NAA983072 NJH983072:NJW983072 NTD983072:NTS983072 OCZ983072:ODO983072 OMV983072:ONK983072 OWR983072:OXG983072 PGN983072:PHC983072 PQJ983072:PQY983072 QAF983072:QAU983072 QKB983072:QKQ983072 QTX983072:QUM983072 RDT983072:REI983072 RNP983072:ROE983072 RXL983072:RYA983072 SHH983072:SHW983072 SRD983072:SRS983072 TAZ983072:TBO983072 TKV983072:TLK983072 TUR983072:TVG983072 UEN983072:UFC983072 UOJ983072:UOY983072 UYF983072:UYU983072 VIB983072:VIQ983072 VRX983072:VSM983072 WBT983072:WCI983072 WLP983072:WME983072 WVL983072:WWA983072 IZ22:JO22 SV22:TK22 ACR22:ADG22 AMN22:ANC22 AWJ22:AWY22 BGF22:BGU22 BQB22:BQQ22 BZX22:CAM22 CJT22:CKI22 CTP22:CUE22 DDL22:DEA22 DNH22:DNW22 DXD22:DXS22 EGZ22:EHO22 EQV22:ERK22 FAR22:FBG22 FKN22:FLC22 FUJ22:FUY22 GEF22:GEU22 GOB22:GOQ22 GXX22:GYM22 HHT22:HII22 HRP22:HSE22 IBL22:ICA22 ILH22:ILW22 IVD22:IVS22 JEZ22:JFO22 JOV22:JPK22 JYR22:JZG22 KIN22:KJC22 KSJ22:KSY22 LCF22:LCU22 LMB22:LMQ22 LVX22:LWM22 MFT22:MGI22 MPP22:MQE22 MZL22:NAA22 NJH22:NJW22 NTD22:NTS22 OCZ22:ODO22 OMV22:ONK22 OWR22:OXG22 PGN22:PHC22 PQJ22:PQY22 QAF22:QAU22 QKB22:QKQ22 QTX22:QUM22 RDT22:REI22 RNP22:ROE22 RXL22:RYA22 SHH22:SHW22 SRD22:SRS22 TAZ22:TBO22 TKV22:TLK22 TUR22:TVG22 UEN22:UFC22 UOJ22:UOY22 UYF22:UYU22 VIB22:VIQ22 VRX22:VSM22 WBT22:WCI22 WLP22:WME22 WVL22:WWA22 IZ65558:JO65558 SV65558:TK65558 ACR65558:ADG65558 AMN65558:ANC65558 AWJ65558:AWY65558 BGF65558:BGU65558 BQB65558:BQQ65558 BZX65558:CAM65558 CJT65558:CKI65558 CTP65558:CUE65558 DDL65558:DEA65558 DNH65558:DNW65558 DXD65558:DXS65558 EGZ65558:EHO65558 EQV65558:ERK65558 FAR65558:FBG65558 FKN65558:FLC65558 FUJ65558:FUY65558 GEF65558:GEU65558 GOB65558:GOQ65558 GXX65558:GYM65558 HHT65558:HII65558 HRP65558:HSE65558 IBL65558:ICA65558 ILH65558:ILW65558 IVD65558:IVS65558 JEZ65558:JFO65558 JOV65558:JPK65558 JYR65558:JZG65558 KIN65558:KJC65558 KSJ65558:KSY65558 LCF65558:LCU65558 LMB65558:LMQ65558 LVX65558:LWM65558 MFT65558:MGI65558 MPP65558:MQE65558 MZL65558:NAA65558 NJH65558:NJW65558 NTD65558:NTS65558 OCZ65558:ODO65558 OMV65558:ONK65558 OWR65558:OXG65558 PGN65558:PHC65558 PQJ65558:PQY65558 QAF65558:QAU65558 QKB65558:QKQ65558 QTX65558:QUM65558 RDT65558:REI65558 RNP65558:ROE65558 RXL65558:RYA65558 SHH65558:SHW65558 SRD65558:SRS65558 TAZ65558:TBO65558 TKV65558:TLK65558 TUR65558:TVG65558 UEN65558:UFC65558 UOJ65558:UOY65558 UYF65558:UYU65558 VIB65558:VIQ65558 VRX65558:VSM65558 WBT65558:WCI65558 WLP65558:WME65558 WVL65558:WWA65558 IZ131094:JO131094 SV131094:TK131094 ACR131094:ADG131094 AMN131094:ANC131094 AWJ131094:AWY131094 BGF131094:BGU131094 BQB131094:BQQ131094 BZX131094:CAM131094 CJT131094:CKI131094 CTP131094:CUE131094 DDL131094:DEA131094 DNH131094:DNW131094 DXD131094:DXS131094 EGZ131094:EHO131094 EQV131094:ERK131094 FAR131094:FBG131094 FKN131094:FLC131094 FUJ131094:FUY131094 GEF131094:GEU131094 GOB131094:GOQ131094 GXX131094:GYM131094 HHT131094:HII131094 HRP131094:HSE131094 IBL131094:ICA131094 ILH131094:ILW131094 IVD131094:IVS131094 JEZ131094:JFO131094 JOV131094:JPK131094 JYR131094:JZG131094 KIN131094:KJC131094 KSJ131094:KSY131094 LCF131094:LCU131094 LMB131094:LMQ131094 LVX131094:LWM131094 MFT131094:MGI131094 MPP131094:MQE131094 MZL131094:NAA131094 NJH131094:NJW131094 NTD131094:NTS131094 OCZ131094:ODO131094 OMV131094:ONK131094 OWR131094:OXG131094 PGN131094:PHC131094 PQJ131094:PQY131094 QAF131094:QAU131094 QKB131094:QKQ131094 QTX131094:QUM131094 RDT131094:REI131094 RNP131094:ROE131094 RXL131094:RYA131094 SHH131094:SHW131094 SRD131094:SRS131094 TAZ131094:TBO131094 TKV131094:TLK131094 TUR131094:TVG131094 UEN131094:UFC131094 UOJ131094:UOY131094 UYF131094:UYU131094 VIB131094:VIQ131094 VRX131094:VSM131094 WBT131094:WCI131094 WLP131094:WME131094 WVL131094:WWA131094 IZ196630:JO196630 SV196630:TK196630 ACR196630:ADG196630 AMN196630:ANC196630 AWJ196630:AWY196630 BGF196630:BGU196630 BQB196630:BQQ196630 BZX196630:CAM196630 CJT196630:CKI196630 CTP196630:CUE196630 DDL196630:DEA196630 DNH196630:DNW196630 DXD196630:DXS196630 EGZ196630:EHO196630 EQV196630:ERK196630 FAR196630:FBG196630 FKN196630:FLC196630 FUJ196630:FUY196630 GEF196630:GEU196630 GOB196630:GOQ196630 GXX196630:GYM196630 HHT196630:HII196630 HRP196630:HSE196630 IBL196630:ICA196630 ILH196630:ILW196630 IVD196630:IVS196630 JEZ196630:JFO196630 JOV196630:JPK196630 JYR196630:JZG196630 KIN196630:KJC196630 KSJ196630:KSY196630 LCF196630:LCU196630 LMB196630:LMQ196630 LVX196630:LWM196630 MFT196630:MGI196630 MPP196630:MQE196630 MZL196630:NAA196630 NJH196630:NJW196630 NTD196630:NTS196630 OCZ196630:ODO196630 OMV196630:ONK196630 OWR196630:OXG196630 PGN196630:PHC196630 PQJ196630:PQY196630 QAF196630:QAU196630 QKB196630:QKQ196630 QTX196630:QUM196630 RDT196630:REI196630 RNP196630:ROE196630 RXL196630:RYA196630 SHH196630:SHW196630 SRD196630:SRS196630 TAZ196630:TBO196630 TKV196630:TLK196630 TUR196630:TVG196630 UEN196630:UFC196630 UOJ196630:UOY196630 UYF196630:UYU196630 VIB196630:VIQ196630 VRX196630:VSM196630 WBT196630:WCI196630 WLP196630:WME196630 WVL196630:WWA196630 IZ262166:JO262166 SV262166:TK262166 ACR262166:ADG262166 AMN262166:ANC262166 AWJ262166:AWY262166 BGF262166:BGU262166 BQB262166:BQQ262166 BZX262166:CAM262166 CJT262166:CKI262166 CTP262166:CUE262166 DDL262166:DEA262166 DNH262166:DNW262166 DXD262166:DXS262166 EGZ262166:EHO262166 EQV262166:ERK262166 FAR262166:FBG262166 FKN262166:FLC262166 FUJ262166:FUY262166 GEF262166:GEU262166 GOB262166:GOQ262166 GXX262166:GYM262166 HHT262166:HII262166 HRP262166:HSE262166 IBL262166:ICA262166 ILH262166:ILW262166 IVD262166:IVS262166 JEZ262166:JFO262166 JOV262166:JPK262166 JYR262166:JZG262166 KIN262166:KJC262166 KSJ262166:KSY262166 LCF262166:LCU262166 LMB262166:LMQ262166 LVX262166:LWM262166 MFT262166:MGI262166 MPP262166:MQE262166 MZL262166:NAA262166 NJH262166:NJW262166 NTD262166:NTS262166 OCZ262166:ODO262166 OMV262166:ONK262166 OWR262166:OXG262166 PGN262166:PHC262166 PQJ262166:PQY262166 QAF262166:QAU262166 QKB262166:QKQ262166 QTX262166:QUM262166 RDT262166:REI262166 RNP262166:ROE262166 RXL262166:RYA262166 SHH262166:SHW262166 SRD262166:SRS262166 TAZ262166:TBO262166 TKV262166:TLK262166 TUR262166:TVG262166 UEN262166:UFC262166 UOJ262166:UOY262166 UYF262166:UYU262166 VIB262166:VIQ262166 VRX262166:VSM262166 WBT262166:WCI262166 WLP262166:WME262166 WVL262166:WWA262166 IZ327702:JO327702 SV327702:TK327702 ACR327702:ADG327702 AMN327702:ANC327702 AWJ327702:AWY327702 BGF327702:BGU327702 BQB327702:BQQ327702 BZX327702:CAM327702 CJT327702:CKI327702 CTP327702:CUE327702 DDL327702:DEA327702 DNH327702:DNW327702 DXD327702:DXS327702 EGZ327702:EHO327702 EQV327702:ERK327702 FAR327702:FBG327702 FKN327702:FLC327702 FUJ327702:FUY327702 GEF327702:GEU327702 GOB327702:GOQ327702 GXX327702:GYM327702 HHT327702:HII327702 HRP327702:HSE327702 IBL327702:ICA327702 ILH327702:ILW327702 IVD327702:IVS327702 JEZ327702:JFO327702 JOV327702:JPK327702 JYR327702:JZG327702 KIN327702:KJC327702 KSJ327702:KSY327702 LCF327702:LCU327702 LMB327702:LMQ327702 LVX327702:LWM327702 MFT327702:MGI327702 MPP327702:MQE327702 MZL327702:NAA327702 NJH327702:NJW327702 NTD327702:NTS327702 OCZ327702:ODO327702 OMV327702:ONK327702 OWR327702:OXG327702 PGN327702:PHC327702 PQJ327702:PQY327702 QAF327702:QAU327702 QKB327702:QKQ327702 QTX327702:QUM327702 RDT327702:REI327702 RNP327702:ROE327702 RXL327702:RYA327702 SHH327702:SHW327702 SRD327702:SRS327702 TAZ327702:TBO327702 TKV327702:TLK327702 TUR327702:TVG327702 UEN327702:UFC327702 UOJ327702:UOY327702 UYF327702:UYU327702 VIB327702:VIQ327702 VRX327702:VSM327702 WBT327702:WCI327702 WLP327702:WME327702 WVL327702:WWA327702 IZ393238:JO393238 SV393238:TK393238 ACR393238:ADG393238 AMN393238:ANC393238 AWJ393238:AWY393238 BGF393238:BGU393238 BQB393238:BQQ393238 BZX393238:CAM393238 CJT393238:CKI393238 CTP393238:CUE393238 DDL393238:DEA393238 DNH393238:DNW393238 DXD393238:DXS393238 EGZ393238:EHO393238 EQV393238:ERK393238 FAR393238:FBG393238 FKN393238:FLC393238 FUJ393238:FUY393238 GEF393238:GEU393238 GOB393238:GOQ393238 GXX393238:GYM393238 HHT393238:HII393238 HRP393238:HSE393238 IBL393238:ICA393238 ILH393238:ILW393238 IVD393238:IVS393238 JEZ393238:JFO393238 JOV393238:JPK393238 JYR393238:JZG393238 KIN393238:KJC393238 KSJ393238:KSY393238 LCF393238:LCU393238 LMB393238:LMQ393238 LVX393238:LWM393238 MFT393238:MGI393238 MPP393238:MQE393238 MZL393238:NAA393238 NJH393238:NJW393238 NTD393238:NTS393238 OCZ393238:ODO393238 OMV393238:ONK393238 OWR393238:OXG393238 PGN393238:PHC393238 PQJ393238:PQY393238 QAF393238:QAU393238 QKB393238:QKQ393238 QTX393238:QUM393238 RDT393238:REI393238 RNP393238:ROE393238 RXL393238:RYA393238 SHH393238:SHW393238 SRD393238:SRS393238 TAZ393238:TBO393238 TKV393238:TLK393238 TUR393238:TVG393238 UEN393238:UFC393238 UOJ393238:UOY393238 UYF393238:UYU393238 VIB393238:VIQ393238 VRX393238:VSM393238 WBT393238:WCI393238 WLP393238:WME393238 WVL393238:WWA393238 IZ458774:JO458774 SV458774:TK458774 ACR458774:ADG458774 AMN458774:ANC458774 AWJ458774:AWY458774 BGF458774:BGU458774 BQB458774:BQQ458774 BZX458774:CAM458774 CJT458774:CKI458774 CTP458774:CUE458774 DDL458774:DEA458774 DNH458774:DNW458774 DXD458774:DXS458774 EGZ458774:EHO458774 EQV458774:ERK458774 FAR458774:FBG458774 FKN458774:FLC458774 FUJ458774:FUY458774 GEF458774:GEU458774 GOB458774:GOQ458774 GXX458774:GYM458774 HHT458774:HII458774 HRP458774:HSE458774 IBL458774:ICA458774 ILH458774:ILW458774 IVD458774:IVS458774 JEZ458774:JFO458774 JOV458774:JPK458774 JYR458774:JZG458774 KIN458774:KJC458774 KSJ458774:KSY458774 LCF458774:LCU458774 LMB458774:LMQ458774 LVX458774:LWM458774 MFT458774:MGI458774 MPP458774:MQE458774 MZL458774:NAA458774 NJH458774:NJW458774 NTD458774:NTS458774 OCZ458774:ODO458774 OMV458774:ONK458774 OWR458774:OXG458774 PGN458774:PHC458774 PQJ458774:PQY458774 QAF458774:QAU458774 QKB458774:QKQ458774 QTX458774:QUM458774 RDT458774:REI458774 RNP458774:ROE458774 RXL458774:RYA458774 SHH458774:SHW458774 SRD458774:SRS458774 TAZ458774:TBO458774 TKV458774:TLK458774 TUR458774:TVG458774 UEN458774:UFC458774 UOJ458774:UOY458774 UYF458774:UYU458774 VIB458774:VIQ458774 VRX458774:VSM458774 WBT458774:WCI458774 WLP458774:WME458774 WVL458774:WWA458774 IZ524310:JO524310 SV524310:TK524310 ACR524310:ADG524310 AMN524310:ANC524310 AWJ524310:AWY524310 BGF524310:BGU524310 BQB524310:BQQ524310 BZX524310:CAM524310 CJT524310:CKI524310 CTP524310:CUE524310 DDL524310:DEA524310 DNH524310:DNW524310 DXD524310:DXS524310 EGZ524310:EHO524310 EQV524310:ERK524310 FAR524310:FBG524310 FKN524310:FLC524310 FUJ524310:FUY524310 GEF524310:GEU524310 GOB524310:GOQ524310 GXX524310:GYM524310 HHT524310:HII524310 HRP524310:HSE524310 IBL524310:ICA524310 ILH524310:ILW524310 IVD524310:IVS524310 JEZ524310:JFO524310 JOV524310:JPK524310 JYR524310:JZG524310 KIN524310:KJC524310 KSJ524310:KSY524310 LCF524310:LCU524310 LMB524310:LMQ524310 LVX524310:LWM524310 MFT524310:MGI524310 MPP524310:MQE524310 MZL524310:NAA524310 NJH524310:NJW524310 NTD524310:NTS524310 OCZ524310:ODO524310 OMV524310:ONK524310 OWR524310:OXG524310 PGN524310:PHC524310 PQJ524310:PQY524310 QAF524310:QAU524310 QKB524310:QKQ524310 QTX524310:QUM524310 RDT524310:REI524310 RNP524310:ROE524310 RXL524310:RYA524310 SHH524310:SHW524310 SRD524310:SRS524310 TAZ524310:TBO524310 TKV524310:TLK524310 TUR524310:TVG524310 UEN524310:UFC524310 UOJ524310:UOY524310 UYF524310:UYU524310 VIB524310:VIQ524310 VRX524310:VSM524310 WBT524310:WCI524310 WLP524310:WME524310 WVL524310:WWA524310 IZ589846:JO589846 SV589846:TK589846 ACR589846:ADG589846 AMN589846:ANC589846 AWJ589846:AWY589846 BGF589846:BGU589846 BQB589846:BQQ589846 BZX589846:CAM589846 CJT589846:CKI589846 CTP589846:CUE589846 DDL589846:DEA589846 DNH589846:DNW589846 DXD589846:DXS589846 EGZ589846:EHO589846 EQV589846:ERK589846 FAR589846:FBG589846 FKN589846:FLC589846 FUJ589846:FUY589846 GEF589846:GEU589846 GOB589846:GOQ589846 GXX589846:GYM589846 HHT589846:HII589846 HRP589846:HSE589846 IBL589846:ICA589846 ILH589846:ILW589846 IVD589846:IVS589846 JEZ589846:JFO589846 JOV589846:JPK589846 JYR589846:JZG589846 KIN589846:KJC589846 KSJ589846:KSY589846 LCF589846:LCU589846 LMB589846:LMQ589846 LVX589846:LWM589846 MFT589846:MGI589846 MPP589846:MQE589846 MZL589846:NAA589846 NJH589846:NJW589846 NTD589846:NTS589846 OCZ589846:ODO589846 OMV589846:ONK589846 OWR589846:OXG589846 PGN589846:PHC589846 PQJ589846:PQY589846 QAF589846:QAU589846 QKB589846:QKQ589846 QTX589846:QUM589846 RDT589846:REI589846 RNP589846:ROE589846 RXL589846:RYA589846 SHH589846:SHW589846 SRD589846:SRS589846 TAZ589846:TBO589846 TKV589846:TLK589846 TUR589846:TVG589846 UEN589846:UFC589846 UOJ589846:UOY589846 UYF589846:UYU589846 VIB589846:VIQ589846 VRX589846:VSM589846 WBT589846:WCI589846 WLP589846:WME589846 WVL589846:WWA589846 IZ655382:JO655382 SV655382:TK655382 ACR655382:ADG655382 AMN655382:ANC655382 AWJ655382:AWY655382 BGF655382:BGU655382 BQB655382:BQQ655382 BZX655382:CAM655382 CJT655382:CKI655382 CTP655382:CUE655382 DDL655382:DEA655382 DNH655382:DNW655382 DXD655382:DXS655382 EGZ655382:EHO655382 EQV655382:ERK655382 FAR655382:FBG655382 FKN655382:FLC655382 FUJ655382:FUY655382 GEF655382:GEU655382 GOB655382:GOQ655382 GXX655382:GYM655382 HHT655382:HII655382 HRP655382:HSE655382 IBL655382:ICA655382 ILH655382:ILW655382 IVD655382:IVS655382 JEZ655382:JFO655382 JOV655382:JPK655382 JYR655382:JZG655382 KIN655382:KJC655382 KSJ655382:KSY655382 LCF655382:LCU655382 LMB655382:LMQ655382 LVX655382:LWM655382 MFT655382:MGI655382 MPP655382:MQE655382 MZL655382:NAA655382 NJH655382:NJW655382 NTD655382:NTS655382 OCZ655382:ODO655382 OMV655382:ONK655382 OWR655382:OXG655382 PGN655382:PHC655382 PQJ655382:PQY655382 QAF655382:QAU655382 QKB655382:QKQ655382 QTX655382:QUM655382 RDT655382:REI655382 RNP655382:ROE655382 RXL655382:RYA655382 SHH655382:SHW655382 SRD655382:SRS655382 TAZ655382:TBO655382 TKV655382:TLK655382 TUR655382:TVG655382 UEN655382:UFC655382 UOJ655382:UOY655382 UYF655382:UYU655382 VIB655382:VIQ655382 VRX655382:VSM655382 WBT655382:WCI655382 WLP655382:WME655382 WVL655382:WWA655382 IZ720918:JO720918 SV720918:TK720918 ACR720918:ADG720918 AMN720918:ANC720918 AWJ720918:AWY720918 BGF720918:BGU720918 BQB720918:BQQ720918 BZX720918:CAM720918 CJT720918:CKI720918 CTP720918:CUE720918 DDL720918:DEA720918 DNH720918:DNW720918 DXD720918:DXS720918 EGZ720918:EHO720918 EQV720918:ERK720918 FAR720918:FBG720918 FKN720918:FLC720918 FUJ720918:FUY720918 GEF720918:GEU720918 GOB720918:GOQ720918 GXX720918:GYM720918 HHT720918:HII720918 HRP720918:HSE720918 IBL720918:ICA720918 ILH720918:ILW720918 IVD720918:IVS720918 JEZ720918:JFO720918 JOV720918:JPK720918 JYR720918:JZG720918 KIN720918:KJC720918 KSJ720918:KSY720918 LCF720918:LCU720918 LMB720918:LMQ720918 LVX720918:LWM720918 MFT720918:MGI720918 MPP720918:MQE720918 MZL720918:NAA720918 NJH720918:NJW720918 NTD720918:NTS720918 OCZ720918:ODO720918 OMV720918:ONK720918 OWR720918:OXG720918 PGN720918:PHC720918 PQJ720918:PQY720918 QAF720918:QAU720918 QKB720918:QKQ720918 QTX720918:QUM720918 RDT720918:REI720918 RNP720918:ROE720918 RXL720918:RYA720918 SHH720918:SHW720918 SRD720918:SRS720918 TAZ720918:TBO720918 TKV720918:TLK720918 TUR720918:TVG720918 UEN720918:UFC720918 UOJ720918:UOY720918 UYF720918:UYU720918 VIB720918:VIQ720918 VRX720918:VSM720918 WBT720918:WCI720918 WLP720918:WME720918 WVL720918:WWA720918 IZ786454:JO786454 SV786454:TK786454 ACR786454:ADG786454 AMN786454:ANC786454 AWJ786454:AWY786454 BGF786454:BGU786454 BQB786454:BQQ786454 BZX786454:CAM786454 CJT786454:CKI786454 CTP786454:CUE786454 DDL786454:DEA786454 DNH786454:DNW786454 DXD786454:DXS786454 EGZ786454:EHO786454 EQV786454:ERK786454 FAR786454:FBG786454 FKN786454:FLC786454 FUJ786454:FUY786454 GEF786454:GEU786454 GOB786454:GOQ786454 GXX786454:GYM786454 HHT786454:HII786454 HRP786454:HSE786454 IBL786454:ICA786454 ILH786454:ILW786454 IVD786454:IVS786454 JEZ786454:JFO786454 JOV786454:JPK786454 JYR786454:JZG786454 KIN786454:KJC786454 KSJ786454:KSY786454 LCF786454:LCU786454 LMB786454:LMQ786454 LVX786454:LWM786454 MFT786454:MGI786454 MPP786454:MQE786454 MZL786454:NAA786454 NJH786454:NJW786454 NTD786454:NTS786454 OCZ786454:ODO786454 OMV786454:ONK786454 OWR786454:OXG786454 PGN786454:PHC786454 PQJ786454:PQY786454 QAF786454:QAU786454 QKB786454:QKQ786454 QTX786454:QUM786454 RDT786454:REI786454 RNP786454:ROE786454 RXL786454:RYA786454 SHH786454:SHW786454 SRD786454:SRS786454 TAZ786454:TBO786454 TKV786454:TLK786454 TUR786454:TVG786454 UEN786454:UFC786454 UOJ786454:UOY786454 UYF786454:UYU786454 VIB786454:VIQ786454 VRX786454:VSM786454 WBT786454:WCI786454 WLP786454:WME786454 WVL786454:WWA786454 IZ851990:JO851990 SV851990:TK851990 ACR851990:ADG851990 AMN851990:ANC851990 AWJ851990:AWY851990 BGF851990:BGU851990 BQB851990:BQQ851990 BZX851990:CAM851990 CJT851990:CKI851990 CTP851990:CUE851990 DDL851990:DEA851990 DNH851990:DNW851990 DXD851990:DXS851990 EGZ851990:EHO851990 EQV851990:ERK851990 FAR851990:FBG851990 FKN851990:FLC851990 FUJ851990:FUY851990 GEF851990:GEU851990 GOB851990:GOQ851990 GXX851990:GYM851990 HHT851990:HII851990 HRP851990:HSE851990 IBL851990:ICA851990 ILH851990:ILW851990 IVD851990:IVS851990 JEZ851990:JFO851990 JOV851990:JPK851990 JYR851990:JZG851990 KIN851990:KJC851990 KSJ851990:KSY851990 LCF851990:LCU851990 LMB851990:LMQ851990 LVX851990:LWM851990 MFT851990:MGI851990 MPP851990:MQE851990 MZL851990:NAA851990 NJH851990:NJW851990 NTD851990:NTS851990 OCZ851990:ODO851990 OMV851990:ONK851990 OWR851990:OXG851990 PGN851990:PHC851990 PQJ851990:PQY851990 QAF851990:QAU851990 QKB851990:QKQ851990 QTX851990:QUM851990 RDT851990:REI851990 RNP851990:ROE851990 RXL851990:RYA851990 SHH851990:SHW851990 SRD851990:SRS851990 TAZ851990:TBO851990 TKV851990:TLK851990 TUR851990:TVG851990 UEN851990:UFC851990 UOJ851990:UOY851990 UYF851990:UYU851990 VIB851990:VIQ851990 VRX851990:VSM851990 WBT851990:WCI851990 WLP851990:WME851990 WVL851990:WWA851990 IZ917526:JO917526 SV917526:TK917526 ACR917526:ADG917526 AMN917526:ANC917526 AWJ917526:AWY917526 BGF917526:BGU917526 BQB917526:BQQ917526 BZX917526:CAM917526 CJT917526:CKI917526 CTP917526:CUE917526 DDL917526:DEA917526 DNH917526:DNW917526 DXD917526:DXS917526 EGZ917526:EHO917526 EQV917526:ERK917526 FAR917526:FBG917526 FKN917526:FLC917526 FUJ917526:FUY917526 GEF917526:GEU917526 GOB917526:GOQ917526 GXX917526:GYM917526 HHT917526:HII917526 HRP917526:HSE917526 IBL917526:ICA917526 ILH917526:ILW917526 IVD917526:IVS917526 JEZ917526:JFO917526 JOV917526:JPK917526 JYR917526:JZG917526 KIN917526:KJC917526 KSJ917526:KSY917526 LCF917526:LCU917526 LMB917526:LMQ917526 LVX917526:LWM917526 MFT917526:MGI917526 MPP917526:MQE917526 MZL917526:NAA917526 NJH917526:NJW917526 NTD917526:NTS917526 OCZ917526:ODO917526 OMV917526:ONK917526 OWR917526:OXG917526 PGN917526:PHC917526 PQJ917526:PQY917526 QAF917526:QAU917526 QKB917526:QKQ917526 QTX917526:QUM917526 RDT917526:REI917526 RNP917526:ROE917526 RXL917526:RYA917526 SHH917526:SHW917526 SRD917526:SRS917526 TAZ917526:TBO917526 TKV917526:TLK917526 TUR917526:TVG917526 UEN917526:UFC917526 UOJ917526:UOY917526 UYF917526:UYU917526 VIB917526:VIQ917526 VRX917526:VSM917526 WBT917526:WCI917526 WLP917526:WME917526 WVL917526:WWA917526 IZ983062:JO983062 SV983062:TK983062 ACR983062:ADG983062 AMN983062:ANC983062 AWJ983062:AWY983062 BGF983062:BGU983062 BQB983062:BQQ983062 BZX983062:CAM983062 CJT983062:CKI983062 CTP983062:CUE983062 DDL983062:DEA983062 DNH983062:DNW983062 DXD983062:DXS983062 EGZ983062:EHO983062 EQV983062:ERK983062 FAR983062:FBG983062 FKN983062:FLC983062 FUJ983062:FUY983062 GEF983062:GEU983062 GOB983062:GOQ983062 GXX983062:GYM983062 HHT983062:HII983062 HRP983062:HSE983062 IBL983062:ICA983062 ILH983062:ILW983062 IVD983062:IVS983062 JEZ983062:JFO983062 JOV983062:JPK983062 JYR983062:JZG983062 KIN983062:KJC983062 KSJ983062:KSY983062 LCF983062:LCU983062 LMB983062:LMQ983062 LVX983062:LWM983062 MFT983062:MGI983062 MPP983062:MQE983062 MZL983062:NAA983062 NJH983062:NJW983062 NTD983062:NTS983062 OCZ983062:ODO983062 OMV983062:ONK983062 OWR983062:OXG983062 PGN983062:PHC983062 PQJ983062:PQY983062 QAF983062:QAU983062 QKB983062:QKQ983062 QTX983062:QUM983062 RDT983062:REI983062 RNP983062:ROE983062 RXL983062:RYA983062 SHH983062:SHW983062 SRD983062:SRS983062 TAZ983062:TBO983062 TKV983062:TLK983062 TUR983062:TVG983062 UEN983062:UFC983062 UOJ983062:UOY983062 UYF983062:UYU983062 VIB983062:VIQ983062 VRX983062:VSM983062 WBT983062:WCI983062 WLP983062:WME983062 WVL983062:WWA983062 IZ5:JO6 SV5:TK6 ACR5:ADG6 AMN5:ANC6 AWJ5:AWY6 BGF5:BGU6 BQB5:BQQ6 BZX5:CAM6 CJT5:CKI6 CTP5:CUE6 DDL5:DEA6 DNH5:DNW6 DXD5:DXS6 EGZ5:EHO6 EQV5:ERK6 FAR5:FBG6 FKN5:FLC6 FUJ5:FUY6 GEF5:GEU6 GOB5:GOQ6 GXX5:GYM6 HHT5:HII6 HRP5:HSE6 IBL5:ICA6 ILH5:ILW6 IVD5:IVS6 JEZ5:JFO6 JOV5:JPK6 JYR5:JZG6 KIN5:KJC6 KSJ5:KSY6 LCF5:LCU6 LMB5:LMQ6 LVX5:LWM6 MFT5:MGI6 MPP5:MQE6 MZL5:NAA6 NJH5:NJW6 NTD5:NTS6 OCZ5:ODO6 OMV5:ONK6 OWR5:OXG6 PGN5:PHC6 PQJ5:PQY6 QAF5:QAU6 QKB5:QKQ6 QTX5:QUM6 RDT5:REI6 RNP5:ROE6 RXL5:RYA6 SHH5:SHW6 SRD5:SRS6 TAZ5:TBO6 TKV5:TLK6 TUR5:TVG6 UEN5:UFC6 UOJ5:UOY6 UYF5:UYU6 VIB5:VIQ6 VRX5:VSM6 WBT5:WCI6 WLP5:WME6 WVL5:WWA6 IZ65541:JO65542 SV65541:TK65542 ACR65541:ADG65542 AMN65541:ANC65542 AWJ65541:AWY65542 BGF65541:BGU65542 BQB65541:BQQ65542 BZX65541:CAM65542 CJT65541:CKI65542 CTP65541:CUE65542 DDL65541:DEA65542 DNH65541:DNW65542 DXD65541:DXS65542 EGZ65541:EHO65542 EQV65541:ERK65542 FAR65541:FBG65542 FKN65541:FLC65542 FUJ65541:FUY65542 GEF65541:GEU65542 GOB65541:GOQ65542 GXX65541:GYM65542 HHT65541:HII65542 HRP65541:HSE65542 IBL65541:ICA65542 ILH65541:ILW65542 IVD65541:IVS65542 JEZ65541:JFO65542 JOV65541:JPK65542 JYR65541:JZG65542 KIN65541:KJC65542 KSJ65541:KSY65542 LCF65541:LCU65542 LMB65541:LMQ65542 LVX65541:LWM65542 MFT65541:MGI65542 MPP65541:MQE65542 MZL65541:NAA65542 NJH65541:NJW65542 NTD65541:NTS65542 OCZ65541:ODO65542 OMV65541:ONK65542 OWR65541:OXG65542 PGN65541:PHC65542 PQJ65541:PQY65542 QAF65541:QAU65542 QKB65541:QKQ65542 QTX65541:QUM65542 RDT65541:REI65542 RNP65541:ROE65542 RXL65541:RYA65542 SHH65541:SHW65542 SRD65541:SRS65542 TAZ65541:TBO65542 TKV65541:TLK65542 TUR65541:TVG65542 UEN65541:UFC65542 UOJ65541:UOY65542 UYF65541:UYU65542 VIB65541:VIQ65542 VRX65541:VSM65542 WBT65541:WCI65542 WLP65541:WME65542 WVL65541:WWA65542 IZ131077:JO131078 SV131077:TK131078 ACR131077:ADG131078 AMN131077:ANC131078 AWJ131077:AWY131078 BGF131077:BGU131078 BQB131077:BQQ131078 BZX131077:CAM131078 CJT131077:CKI131078 CTP131077:CUE131078 DDL131077:DEA131078 DNH131077:DNW131078 DXD131077:DXS131078 EGZ131077:EHO131078 EQV131077:ERK131078 FAR131077:FBG131078 FKN131077:FLC131078 FUJ131077:FUY131078 GEF131077:GEU131078 GOB131077:GOQ131078 GXX131077:GYM131078 HHT131077:HII131078 HRP131077:HSE131078 IBL131077:ICA131078 ILH131077:ILW131078 IVD131077:IVS131078 JEZ131077:JFO131078 JOV131077:JPK131078 JYR131077:JZG131078 KIN131077:KJC131078 KSJ131077:KSY131078 LCF131077:LCU131078 LMB131077:LMQ131078 LVX131077:LWM131078 MFT131077:MGI131078 MPP131077:MQE131078 MZL131077:NAA131078 NJH131077:NJW131078 NTD131077:NTS131078 OCZ131077:ODO131078 OMV131077:ONK131078 OWR131077:OXG131078 PGN131077:PHC131078 PQJ131077:PQY131078 QAF131077:QAU131078 QKB131077:QKQ131078 QTX131077:QUM131078 RDT131077:REI131078 RNP131077:ROE131078 RXL131077:RYA131078 SHH131077:SHW131078 SRD131077:SRS131078 TAZ131077:TBO131078 TKV131077:TLK131078 TUR131077:TVG131078 UEN131077:UFC131078 UOJ131077:UOY131078 UYF131077:UYU131078 VIB131077:VIQ131078 VRX131077:VSM131078 WBT131077:WCI131078 WLP131077:WME131078 WVL131077:WWA131078 IZ196613:JO196614 SV196613:TK196614 ACR196613:ADG196614 AMN196613:ANC196614 AWJ196613:AWY196614 BGF196613:BGU196614 BQB196613:BQQ196614 BZX196613:CAM196614 CJT196613:CKI196614 CTP196613:CUE196614 DDL196613:DEA196614 DNH196613:DNW196614 DXD196613:DXS196614 EGZ196613:EHO196614 EQV196613:ERK196614 FAR196613:FBG196614 FKN196613:FLC196614 FUJ196613:FUY196614 GEF196613:GEU196614 GOB196613:GOQ196614 GXX196613:GYM196614 HHT196613:HII196614 HRP196613:HSE196614 IBL196613:ICA196614 ILH196613:ILW196614 IVD196613:IVS196614 JEZ196613:JFO196614 JOV196613:JPK196614 JYR196613:JZG196614 KIN196613:KJC196614 KSJ196613:KSY196614 LCF196613:LCU196614 LMB196613:LMQ196614 LVX196613:LWM196614 MFT196613:MGI196614 MPP196613:MQE196614 MZL196613:NAA196614 NJH196613:NJW196614 NTD196613:NTS196614 OCZ196613:ODO196614 OMV196613:ONK196614 OWR196613:OXG196614 PGN196613:PHC196614 PQJ196613:PQY196614 QAF196613:QAU196614 QKB196613:QKQ196614 QTX196613:QUM196614 RDT196613:REI196614 RNP196613:ROE196614 RXL196613:RYA196614 SHH196613:SHW196614 SRD196613:SRS196614 TAZ196613:TBO196614 TKV196613:TLK196614 TUR196613:TVG196614 UEN196613:UFC196614 UOJ196613:UOY196614 UYF196613:UYU196614 VIB196613:VIQ196614 VRX196613:VSM196614 WBT196613:WCI196614 WLP196613:WME196614 WVL196613:WWA196614 IZ262149:JO262150 SV262149:TK262150 ACR262149:ADG262150 AMN262149:ANC262150 AWJ262149:AWY262150 BGF262149:BGU262150 BQB262149:BQQ262150 BZX262149:CAM262150 CJT262149:CKI262150 CTP262149:CUE262150 DDL262149:DEA262150 DNH262149:DNW262150 DXD262149:DXS262150 EGZ262149:EHO262150 EQV262149:ERK262150 FAR262149:FBG262150 FKN262149:FLC262150 FUJ262149:FUY262150 GEF262149:GEU262150 GOB262149:GOQ262150 GXX262149:GYM262150 HHT262149:HII262150 HRP262149:HSE262150 IBL262149:ICA262150 ILH262149:ILW262150 IVD262149:IVS262150 JEZ262149:JFO262150 JOV262149:JPK262150 JYR262149:JZG262150 KIN262149:KJC262150 KSJ262149:KSY262150 LCF262149:LCU262150 LMB262149:LMQ262150 LVX262149:LWM262150 MFT262149:MGI262150 MPP262149:MQE262150 MZL262149:NAA262150 NJH262149:NJW262150 NTD262149:NTS262150 OCZ262149:ODO262150 OMV262149:ONK262150 OWR262149:OXG262150 PGN262149:PHC262150 PQJ262149:PQY262150 QAF262149:QAU262150 QKB262149:QKQ262150 QTX262149:QUM262150 RDT262149:REI262150 RNP262149:ROE262150 RXL262149:RYA262150 SHH262149:SHW262150 SRD262149:SRS262150 TAZ262149:TBO262150 TKV262149:TLK262150 TUR262149:TVG262150 UEN262149:UFC262150 UOJ262149:UOY262150 UYF262149:UYU262150 VIB262149:VIQ262150 VRX262149:VSM262150 WBT262149:WCI262150 WLP262149:WME262150 WVL262149:WWA262150 IZ327685:JO327686 SV327685:TK327686 ACR327685:ADG327686 AMN327685:ANC327686 AWJ327685:AWY327686 BGF327685:BGU327686 BQB327685:BQQ327686 BZX327685:CAM327686 CJT327685:CKI327686 CTP327685:CUE327686 DDL327685:DEA327686 DNH327685:DNW327686 DXD327685:DXS327686 EGZ327685:EHO327686 EQV327685:ERK327686 FAR327685:FBG327686 FKN327685:FLC327686 FUJ327685:FUY327686 GEF327685:GEU327686 GOB327685:GOQ327686 GXX327685:GYM327686 HHT327685:HII327686 HRP327685:HSE327686 IBL327685:ICA327686 ILH327685:ILW327686 IVD327685:IVS327686 JEZ327685:JFO327686 JOV327685:JPK327686 JYR327685:JZG327686 KIN327685:KJC327686 KSJ327685:KSY327686 LCF327685:LCU327686 LMB327685:LMQ327686 LVX327685:LWM327686 MFT327685:MGI327686 MPP327685:MQE327686 MZL327685:NAA327686 NJH327685:NJW327686 NTD327685:NTS327686 OCZ327685:ODO327686 OMV327685:ONK327686 OWR327685:OXG327686 PGN327685:PHC327686 PQJ327685:PQY327686 QAF327685:QAU327686 QKB327685:QKQ327686 QTX327685:QUM327686 RDT327685:REI327686 RNP327685:ROE327686 RXL327685:RYA327686 SHH327685:SHW327686 SRD327685:SRS327686 TAZ327685:TBO327686 TKV327685:TLK327686 TUR327685:TVG327686 UEN327685:UFC327686 UOJ327685:UOY327686 UYF327685:UYU327686 VIB327685:VIQ327686 VRX327685:VSM327686 WBT327685:WCI327686 WLP327685:WME327686 WVL327685:WWA327686 IZ393221:JO393222 SV393221:TK393222 ACR393221:ADG393222 AMN393221:ANC393222 AWJ393221:AWY393222 BGF393221:BGU393222 BQB393221:BQQ393222 BZX393221:CAM393222 CJT393221:CKI393222 CTP393221:CUE393222 DDL393221:DEA393222 DNH393221:DNW393222 DXD393221:DXS393222 EGZ393221:EHO393222 EQV393221:ERK393222 FAR393221:FBG393222 FKN393221:FLC393222 FUJ393221:FUY393222 GEF393221:GEU393222 GOB393221:GOQ393222 GXX393221:GYM393222 HHT393221:HII393222 HRP393221:HSE393222 IBL393221:ICA393222 ILH393221:ILW393222 IVD393221:IVS393222 JEZ393221:JFO393222 JOV393221:JPK393222 JYR393221:JZG393222 KIN393221:KJC393222 KSJ393221:KSY393222 LCF393221:LCU393222 LMB393221:LMQ393222 LVX393221:LWM393222 MFT393221:MGI393222 MPP393221:MQE393222 MZL393221:NAA393222 NJH393221:NJW393222 NTD393221:NTS393222 OCZ393221:ODO393222 OMV393221:ONK393222 OWR393221:OXG393222 PGN393221:PHC393222 PQJ393221:PQY393222 QAF393221:QAU393222 QKB393221:QKQ393222 QTX393221:QUM393222 RDT393221:REI393222 RNP393221:ROE393222 RXL393221:RYA393222 SHH393221:SHW393222 SRD393221:SRS393222 TAZ393221:TBO393222 TKV393221:TLK393222 TUR393221:TVG393222 UEN393221:UFC393222 UOJ393221:UOY393222 UYF393221:UYU393222 VIB393221:VIQ393222 VRX393221:VSM393222 WBT393221:WCI393222 WLP393221:WME393222 WVL393221:WWA393222 IZ458757:JO458758 SV458757:TK458758 ACR458757:ADG458758 AMN458757:ANC458758 AWJ458757:AWY458758 BGF458757:BGU458758 BQB458757:BQQ458758 BZX458757:CAM458758 CJT458757:CKI458758 CTP458757:CUE458758 DDL458757:DEA458758 DNH458757:DNW458758 DXD458757:DXS458758 EGZ458757:EHO458758 EQV458757:ERK458758 FAR458757:FBG458758 FKN458757:FLC458758 FUJ458757:FUY458758 GEF458757:GEU458758 GOB458757:GOQ458758 GXX458757:GYM458758 HHT458757:HII458758 HRP458757:HSE458758 IBL458757:ICA458758 ILH458757:ILW458758 IVD458757:IVS458758 JEZ458757:JFO458758 JOV458757:JPK458758 JYR458757:JZG458758 KIN458757:KJC458758 KSJ458757:KSY458758 LCF458757:LCU458758 LMB458757:LMQ458758 LVX458757:LWM458758 MFT458757:MGI458758 MPP458757:MQE458758 MZL458757:NAA458758 NJH458757:NJW458758 NTD458757:NTS458758 OCZ458757:ODO458758 OMV458757:ONK458758 OWR458757:OXG458758 PGN458757:PHC458758 PQJ458757:PQY458758 QAF458757:QAU458758 QKB458757:QKQ458758 QTX458757:QUM458758 RDT458757:REI458758 RNP458757:ROE458758 RXL458757:RYA458758 SHH458757:SHW458758 SRD458757:SRS458758 TAZ458757:TBO458758 TKV458757:TLK458758 TUR458757:TVG458758 UEN458757:UFC458758 UOJ458757:UOY458758 UYF458757:UYU458758 VIB458757:VIQ458758 VRX458757:VSM458758 WBT458757:WCI458758 WLP458757:WME458758 WVL458757:WWA458758 IZ524293:JO524294 SV524293:TK524294 ACR524293:ADG524294 AMN524293:ANC524294 AWJ524293:AWY524294 BGF524293:BGU524294 BQB524293:BQQ524294 BZX524293:CAM524294 CJT524293:CKI524294 CTP524293:CUE524294 DDL524293:DEA524294 DNH524293:DNW524294 DXD524293:DXS524294 EGZ524293:EHO524294 EQV524293:ERK524294 FAR524293:FBG524294 FKN524293:FLC524294 FUJ524293:FUY524294 GEF524293:GEU524294 GOB524293:GOQ524294 GXX524293:GYM524294 HHT524293:HII524294 HRP524293:HSE524294 IBL524293:ICA524294 ILH524293:ILW524294 IVD524293:IVS524294 JEZ524293:JFO524294 JOV524293:JPK524294 JYR524293:JZG524294 KIN524293:KJC524294 KSJ524293:KSY524294 LCF524293:LCU524294 LMB524293:LMQ524294 LVX524293:LWM524294 MFT524293:MGI524294 MPP524293:MQE524294 MZL524293:NAA524294 NJH524293:NJW524294 NTD524293:NTS524294 OCZ524293:ODO524294 OMV524293:ONK524294 OWR524293:OXG524294 PGN524293:PHC524294 PQJ524293:PQY524294 QAF524293:QAU524294 QKB524293:QKQ524294 QTX524293:QUM524294 RDT524293:REI524294 RNP524293:ROE524294 RXL524293:RYA524294 SHH524293:SHW524294 SRD524293:SRS524294 TAZ524293:TBO524294 TKV524293:TLK524294 TUR524293:TVG524294 UEN524293:UFC524294 UOJ524293:UOY524294 UYF524293:UYU524294 VIB524293:VIQ524294 VRX524293:VSM524294 WBT524293:WCI524294 WLP524293:WME524294 WVL524293:WWA524294 IZ589829:JO589830 SV589829:TK589830 ACR589829:ADG589830 AMN589829:ANC589830 AWJ589829:AWY589830 BGF589829:BGU589830 BQB589829:BQQ589830 BZX589829:CAM589830 CJT589829:CKI589830 CTP589829:CUE589830 DDL589829:DEA589830 DNH589829:DNW589830 DXD589829:DXS589830 EGZ589829:EHO589830 EQV589829:ERK589830 FAR589829:FBG589830 FKN589829:FLC589830 FUJ589829:FUY589830 GEF589829:GEU589830 GOB589829:GOQ589830 GXX589829:GYM589830 HHT589829:HII589830 HRP589829:HSE589830 IBL589829:ICA589830 ILH589829:ILW589830 IVD589829:IVS589830 JEZ589829:JFO589830 JOV589829:JPK589830 JYR589829:JZG589830 KIN589829:KJC589830 KSJ589829:KSY589830 LCF589829:LCU589830 LMB589829:LMQ589830 LVX589829:LWM589830 MFT589829:MGI589830 MPP589829:MQE589830 MZL589829:NAA589830 NJH589829:NJW589830 NTD589829:NTS589830 OCZ589829:ODO589830 OMV589829:ONK589830 OWR589829:OXG589830 PGN589829:PHC589830 PQJ589829:PQY589830 QAF589829:QAU589830 QKB589829:QKQ589830 QTX589829:QUM589830 RDT589829:REI589830 RNP589829:ROE589830 RXL589829:RYA589830 SHH589829:SHW589830 SRD589829:SRS589830 TAZ589829:TBO589830 TKV589829:TLK589830 TUR589829:TVG589830 UEN589829:UFC589830 UOJ589829:UOY589830 UYF589829:UYU589830 VIB589829:VIQ589830 VRX589829:VSM589830 WBT589829:WCI589830 WLP589829:WME589830 WVL589829:WWA589830 IZ655365:JO655366 SV655365:TK655366 ACR655365:ADG655366 AMN655365:ANC655366 AWJ655365:AWY655366 BGF655365:BGU655366 BQB655365:BQQ655366 BZX655365:CAM655366 CJT655365:CKI655366 CTP655365:CUE655366 DDL655365:DEA655366 DNH655365:DNW655366 DXD655365:DXS655366 EGZ655365:EHO655366 EQV655365:ERK655366 FAR655365:FBG655366 FKN655365:FLC655366 FUJ655365:FUY655366 GEF655365:GEU655366 GOB655365:GOQ655366 GXX655365:GYM655366 HHT655365:HII655366 HRP655365:HSE655366 IBL655365:ICA655366 ILH655365:ILW655366 IVD655365:IVS655366 JEZ655365:JFO655366 JOV655365:JPK655366 JYR655365:JZG655366 KIN655365:KJC655366 KSJ655365:KSY655366 LCF655365:LCU655366 LMB655365:LMQ655366 LVX655365:LWM655366 MFT655365:MGI655366 MPP655365:MQE655366 MZL655365:NAA655366 NJH655365:NJW655366 NTD655365:NTS655366 OCZ655365:ODO655366 OMV655365:ONK655366 OWR655365:OXG655366 PGN655365:PHC655366 PQJ655365:PQY655366 QAF655365:QAU655366 QKB655365:QKQ655366 QTX655365:QUM655366 RDT655365:REI655366 RNP655365:ROE655366 RXL655365:RYA655366 SHH655365:SHW655366 SRD655365:SRS655366 TAZ655365:TBO655366 TKV655365:TLK655366 TUR655365:TVG655366 UEN655365:UFC655366 UOJ655365:UOY655366 UYF655365:UYU655366 VIB655365:VIQ655366 VRX655365:VSM655366 WBT655365:WCI655366 WLP655365:WME655366 WVL655365:WWA655366 IZ720901:JO720902 SV720901:TK720902 ACR720901:ADG720902 AMN720901:ANC720902 AWJ720901:AWY720902 BGF720901:BGU720902 BQB720901:BQQ720902 BZX720901:CAM720902 CJT720901:CKI720902 CTP720901:CUE720902 DDL720901:DEA720902 DNH720901:DNW720902 DXD720901:DXS720902 EGZ720901:EHO720902 EQV720901:ERK720902 FAR720901:FBG720902 FKN720901:FLC720902 FUJ720901:FUY720902 GEF720901:GEU720902 GOB720901:GOQ720902 GXX720901:GYM720902 HHT720901:HII720902 HRP720901:HSE720902 IBL720901:ICA720902 ILH720901:ILW720902 IVD720901:IVS720902 JEZ720901:JFO720902 JOV720901:JPK720902 JYR720901:JZG720902 KIN720901:KJC720902 KSJ720901:KSY720902 LCF720901:LCU720902 LMB720901:LMQ720902 LVX720901:LWM720902 MFT720901:MGI720902 MPP720901:MQE720902 MZL720901:NAA720902 NJH720901:NJW720902 NTD720901:NTS720902 OCZ720901:ODO720902 OMV720901:ONK720902 OWR720901:OXG720902 PGN720901:PHC720902 PQJ720901:PQY720902 QAF720901:QAU720902 QKB720901:QKQ720902 QTX720901:QUM720902 RDT720901:REI720902 RNP720901:ROE720902 RXL720901:RYA720902 SHH720901:SHW720902 SRD720901:SRS720902 TAZ720901:TBO720902 TKV720901:TLK720902 TUR720901:TVG720902 UEN720901:UFC720902 UOJ720901:UOY720902 UYF720901:UYU720902 VIB720901:VIQ720902 VRX720901:VSM720902 WBT720901:WCI720902 WLP720901:WME720902 WVL720901:WWA720902 IZ786437:JO786438 SV786437:TK786438 ACR786437:ADG786438 AMN786437:ANC786438 AWJ786437:AWY786438 BGF786437:BGU786438 BQB786437:BQQ786438 BZX786437:CAM786438 CJT786437:CKI786438 CTP786437:CUE786438 DDL786437:DEA786438 DNH786437:DNW786438 DXD786437:DXS786438 EGZ786437:EHO786438 EQV786437:ERK786438 FAR786437:FBG786438 FKN786437:FLC786438 FUJ786437:FUY786438 GEF786437:GEU786438 GOB786437:GOQ786438 GXX786437:GYM786438 HHT786437:HII786438 HRP786437:HSE786438 IBL786437:ICA786438 ILH786437:ILW786438 IVD786437:IVS786438 JEZ786437:JFO786438 JOV786437:JPK786438 JYR786437:JZG786438 KIN786437:KJC786438 KSJ786437:KSY786438 LCF786437:LCU786438 LMB786437:LMQ786438 LVX786437:LWM786438 MFT786437:MGI786438 MPP786437:MQE786438 MZL786437:NAA786438 NJH786437:NJW786438 NTD786437:NTS786438 OCZ786437:ODO786438 OMV786437:ONK786438 OWR786437:OXG786438 PGN786437:PHC786438 PQJ786437:PQY786438 QAF786437:QAU786438 QKB786437:QKQ786438 QTX786437:QUM786438 RDT786437:REI786438 RNP786437:ROE786438 RXL786437:RYA786438 SHH786437:SHW786438 SRD786437:SRS786438 TAZ786437:TBO786438 TKV786437:TLK786438 TUR786437:TVG786438 UEN786437:UFC786438 UOJ786437:UOY786438 UYF786437:UYU786438 VIB786437:VIQ786438 VRX786437:VSM786438 WBT786437:WCI786438 WLP786437:WME786438 WVL786437:WWA786438 IZ851973:JO851974 SV851973:TK851974 ACR851973:ADG851974 AMN851973:ANC851974 AWJ851973:AWY851974 BGF851973:BGU851974 BQB851973:BQQ851974 BZX851973:CAM851974 CJT851973:CKI851974 CTP851973:CUE851974 DDL851973:DEA851974 DNH851973:DNW851974 DXD851973:DXS851974 EGZ851973:EHO851974 EQV851973:ERK851974 FAR851973:FBG851974 FKN851973:FLC851974 FUJ851973:FUY851974 GEF851973:GEU851974 GOB851973:GOQ851974 GXX851973:GYM851974 HHT851973:HII851974 HRP851973:HSE851974 IBL851973:ICA851974 ILH851973:ILW851974 IVD851973:IVS851974 JEZ851973:JFO851974 JOV851973:JPK851974 JYR851973:JZG851974 KIN851973:KJC851974 KSJ851973:KSY851974 LCF851973:LCU851974 LMB851973:LMQ851974 LVX851973:LWM851974 MFT851973:MGI851974 MPP851973:MQE851974 MZL851973:NAA851974 NJH851973:NJW851974 NTD851973:NTS851974 OCZ851973:ODO851974 OMV851973:ONK851974 OWR851973:OXG851974 PGN851973:PHC851974 PQJ851973:PQY851974 QAF851973:QAU851974 QKB851973:QKQ851974 QTX851973:QUM851974 RDT851973:REI851974 RNP851973:ROE851974 RXL851973:RYA851974 SHH851973:SHW851974 SRD851973:SRS851974 TAZ851973:TBO851974 TKV851973:TLK851974 TUR851973:TVG851974 UEN851973:UFC851974 UOJ851973:UOY851974 UYF851973:UYU851974 VIB851973:VIQ851974 VRX851973:VSM851974 WBT851973:WCI851974 WLP851973:WME851974 WVL851973:WWA851974 IZ917509:JO917510 SV917509:TK917510 ACR917509:ADG917510 AMN917509:ANC917510 AWJ917509:AWY917510 BGF917509:BGU917510 BQB917509:BQQ917510 BZX917509:CAM917510 CJT917509:CKI917510 CTP917509:CUE917510 DDL917509:DEA917510 DNH917509:DNW917510 DXD917509:DXS917510 EGZ917509:EHO917510 EQV917509:ERK917510 FAR917509:FBG917510 FKN917509:FLC917510 FUJ917509:FUY917510 GEF917509:GEU917510 GOB917509:GOQ917510 GXX917509:GYM917510 HHT917509:HII917510 HRP917509:HSE917510 IBL917509:ICA917510 ILH917509:ILW917510 IVD917509:IVS917510 JEZ917509:JFO917510 JOV917509:JPK917510 JYR917509:JZG917510 KIN917509:KJC917510 KSJ917509:KSY917510 LCF917509:LCU917510 LMB917509:LMQ917510 LVX917509:LWM917510 MFT917509:MGI917510 MPP917509:MQE917510 MZL917509:NAA917510 NJH917509:NJW917510 NTD917509:NTS917510 OCZ917509:ODO917510 OMV917509:ONK917510 OWR917509:OXG917510 PGN917509:PHC917510 PQJ917509:PQY917510 QAF917509:QAU917510 QKB917509:QKQ917510 QTX917509:QUM917510 RDT917509:REI917510 RNP917509:ROE917510 RXL917509:RYA917510 SHH917509:SHW917510 SRD917509:SRS917510 TAZ917509:TBO917510 TKV917509:TLK917510 TUR917509:TVG917510 UEN917509:UFC917510 UOJ917509:UOY917510 UYF917509:UYU917510 VIB917509:VIQ917510 VRX917509:VSM917510 WBT917509:WCI917510 WLP917509:WME917510 WVL917509:WWA917510 IZ983045:JO983046 SV983045:TK983046 ACR983045:ADG983046 AMN983045:ANC983046 AWJ983045:AWY983046 BGF983045:BGU983046 BQB983045:BQQ983046 BZX983045:CAM983046 CJT983045:CKI983046 CTP983045:CUE983046 DDL983045:DEA983046 DNH983045:DNW983046 DXD983045:DXS983046 EGZ983045:EHO983046 EQV983045:ERK983046 FAR983045:FBG983046 FKN983045:FLC983046 FUJ983045:FUY983046 GEF983045:GEU983046 GOB983045:GOQ983046 GXX983045:GYM983046 HHT983045:HII983046 HRP983045:HSE983046 IBL983045:ICA983046 ILH983045:ILW983046 IVD983045:IVS983046 JEZ983045:JFO983046 JOV983045:JPK983046 JYR983045:JZG983046 KIN983045:KJC983046 KSJ983045:KSY983046 LCF983045:LCU983046 LMB983045:LMQ983046 LVX983045:LWM983046 MFT983045:MGI983046 MPP983045:MQE983046 MZL983045:NAA983046 NJH983045:NJW983046 NTD983045:NTS983046 OCZ983045:ODO983046 OMV983045:ONK983046 OWR983045:OXG983046 PGN983045:PHC983046 PQJ983045:PQY983046 QAF983045:QAU983046 QKB983045:QKQ983046 QTX983045:QUM983046 RDT983045:REI983046 RNP983045:ROE983046 RXL983045:RYA983046 SHH983045:SHW983046 SRD983045:SRS983046 TAZ983045:TBO983046 TKV983045:TLK983046 TUR983045:TVG983046 UEN983045:UFC983046 UOJ983045:UOY983046 UYF983045:UYU983046 VIB983045:VIQ983046 VRX983045:VSM983046 WBT983045:WCI983046 WLP983045:WME983046 WVL983045:WWA983046 G983098:S983111 IX5:IX71 ST5:ST71 ACP5:ACP71 AML5:AML71 AWH5:AWH71 BGD5:BGD71 BPZ5:BPZ71 BZV5:BZV71 CJR5:CJR71 CTN5:CTN71 DDJ5:DDJ71 DNF5:DNF71 DXB5:DXB71 EGX5:EGX71 EQT5:EQT71 FAP5:FAP71 FKL5:FKL71 FUH5:FUH71 GED5:GED71 GNZ5:GNZ71 GXV5:GXV71 HHR5:HHR71 HRN5:HRN71 IBJ5:IBJ71 ILF5:ILF71 IVB5:IVB71 JEX5:JEX71 JOT5:JOT71 JYP5:JYP71 KIL5:KIL71 KSH5:KSH71 LCD5:LCD71 LLZ5:LLZ71 LVV5:LVV71 MFR5:MFR71 MPN5:MPN71 MZJ5:MZJ71 NJF5:NJF71 NTB5:NTB71 OCX5:OCX71 OMT5:OMT71 OWP5:OWP71 PGL5:PGL71 PQH5:PQH71 QAD5:QAD71 QJZ5:QJZ71 QTV5:QTV71 RDR5:RDR71 RNN5:RNN71 RXJ5:RXJ71 SHF5:SHF71 SRB5:SRB71 TAX5:TAX71 TKT5:TKT71 TUP5:TUP71 UEL5:UEL71 UOH5:UOH71 UYD5:UYD71 VHZ5:VHZ71 VRV5:VRV71 WBR5:WBR71 WLN5:WLN71 WVJ5:WVJ71 E65541:E65607 IX65541:IX65607 ST65541:ST65607 ACP65541:ACP65607 AML65541:AML65607 AWH65541:AWH65607 BGD65541:BGD65607 BPZ65541:BPZ65607 BZV65541:BZV65607 CJR65541:CJR65607 CTN65541:CTN65607 DDJ65541:DDJ65607 DNF65541:DNF65607 DXB65541:DXB65607 EGX65541:EGX65607 EQT65541:EQT65607 FAP65541:FAP65607 FKL65541:FKL65607 FUH65541:FUH65607 GED65541:GED65607 GNZ65541:GNZ65607 GXV65541:GXV65607 HHR65541:HHR65607 HRN65541:HRN65607 IBJ65541:IBJ65607 ILF65541:ILF65607 IVB65541:IVB65607 JEX65541:JEX65607 JOT65541:JOT65607 JYP65541:JYP65607 KIL65541:KIL65607 KSH65541:KSH65607 LCD65541:LCD65607 LLZ65541:LLZ65607 LVV65541:LVV65607 MFR65541:MFR65607 MPN65541:MPN65607 MZJ65541:MZJ65607 NJF65541:NJF65607 NTB65541:NTB65607 OCX65541:OCX65607 OMT65541:OMT65607 OWP65541:OWP65607 PGL65541:PGL65607 PQH65541:PQH65607 QAD65541:QAD65607 QJZ65541:QJZ65607 QTV65541:QTV65607 RDR65541:RDR65607 RNN65541:RNN65607 RXJ65541:RXJ65607 SHF65541:SHF65607 SRB65541:SRB65607 TAX65541:TAX65607 TKT65541:TKT65607 TUP65541:TUP65607 UEL65541:UEL65607 UOH65541:UOH65607 UYD65541:UYD65607 VHZ65541:VHZ65607 VRV65541:VRV65607 WBR65541:WBR65607 WLN65541:WLN65607 WVJ65541:WVJ65607 E131077:E131143 IX131077:IX131143 ST131077:ST131143 ACP131077:ACP131143 AML131077:AML131143 AWH131077:AWH131143 BGD131077:BGD131143 BPZ131077:BPZ131143 BZV131077:BZV131143 CJR131077:CJR131143 CTN131077:CTN131143 DDJ131077:DDJ131143 DNF131077:DNF131143 DXB131077:DXB131143 EGX131077:EGX131143 EQT131077:EQT131143 FAP131077:FAP131143 FKL131077:FKL131143 FUH131077:FUH131143 GED131077:GED131143 GNZ131077:GNZ131143 GXV131077:GXV131143 HHR131077:HHR131143 HRN131077:HRN131143 IBJ131077:IBJ131143 ILF131077:ILF131143 IVB131077:IVB131143 JEX131077:JEX131143 JOT131077:JOT131143 JYP131077:JYP131143 KIL131077:KIL131143 KSH131077:KSH131143 LCD131077:LCD131143 LLZ131077:LLZ131143 LVV131077:LVV131143 MFR131077:MFR131143 MPN131077:MPN131143 MZJ131077:MZJ131143 NJF131077:NJF131143 NTB131077:NTB131143 OCX131077:OCX131143 OMT131077:OMT131143 OWP131077:OWP131143 PGL131077:PGL131143 PQH131077:PQH131143 QAD131077:QAD131143 QJZ131077:QJZ131143 QTV131077:QTV131143 RDR131077:RDR131143 RNN131077:RNN131143 RXJ131077:RXJ131143 SHF131077:SHF131143 SRB131077:SRB131143 TAX131077:TAX131143 TKT131077:TKT131143 TUP131077:TUP131143 UEL131077:UEL131143 UOH131077:UOH131143 UYD131077:UYD131143 VHZ131077:VHZ131143 VRV131077:VRV131143 WBR131077:WBR131143 WLN131077:WLN131143 WVJ131077:WVJ131143 E196613:E196679 IX196613:IX196679 ST196613:ST196679 ACP196613:ACP196679 AML196613:AML196679 AWH196613:AWH196679 BGD196613:BGD196679 BPZ196613:BPZ196679 BZV196613:BZV196679 CJR196613:CJR196679 CTN196613:CTN196679 DDJ196613:DDJ196679 DNF196613:DNF196679 DXB196613:DXB196679 EGX196613:EGX196679 EQT196613:EQT196679 FAP196613:FAP196679 FKL196613:FKL196679 FUH196613:FUH196679 GED196613:GED196679 GNZ196613:GNZ196679 GXV196613:GXV196679 HHR196613:HHR196679 HRN196613:HRN196679 IBJ196613:IBJ196679 ILF196613:ILF196679 IVB196613:IVB196679 JEX196613:JEX196679 JOT196613:JOT196679 JYP196613:JYP196679 KIL196613:KIL196679 KSH196613:KSH196679 LCD196613:LCD196679 LLZ196613:LLZ196679 LVV196613:LVV196679 MFR196613:MFR196679 MPN196613:MPN196679 MZJ196613:MZJ196679 NJF196613:NJF196679 NTB196613:NTB196679 OCX196613:OCX196679 OMT196613:OMT196679 OWP196613:OWP196679 PGL196613:PGL196679 PQH196613:PQH196679 QAD196613:QAD196679 QJZ196613:QJZ196679 QTV196613:QTV196679 RDR196613:RDR196679 RNN196613:RNN196679 RXJ196613:RXJ196679 SHF196613:SHF196679 SRB196613:SRB196679 TAX196613:TAX196679 TKT196613:TKT196679 TUP196613:TUP196679 UEL196613:UEL196679 UOH196613:UOH196679 UYD196613:UYD196679 VHZ196613:VHZ196679 VRV196613:VRV196679 WBR196613:WBR196679 WLN196613:WLN196679 WVJ196613:WVJ196679 E262149:E262215 IX262149:IX262215 ST262149:ST262215 ACP262149:ACP262215 AML262149:AML262215 AWH262149:AWH262215 BGD262149:BGD262215 BPZ262149:BPZ262215 BZV262149:BZV262215 CJR262149:CJR262215 CTN262149:CTN262215 DDJ262149:DDJ262215 DNF262149:DNF262215 DXB262149:DXB262215 EGX262149:EGX262215 EQT262149:EQT262215 FAP262149:FAP262215 FKL262149:FKL262215 FUH262149:FUH262215 GED262149:GED262215 GNZ262149:GNZ262215 GXV262149:GXV262215 HHR262149:HHR262215 HRN262149:HRN262215 IBJ262149:IBJ262215 ILF262149:ILF262215 IVB262149:IVB262215 JEX262149:JEX262215 JOT262149:JOT262215 JYP262149:JYP262215 KIL262149:KIL262215 KSH262149:KSH262215 LCD262149:LCD262215 LLZ262149:LLZ262215 LVV262149:LVV262215 MFR262149:MFR262215 MPN262149:MPN262215 MZJ262149:MZJ262215 NJF262149:NJF262215 NTB262149:NTB262215 OCX262149:OCX262215 OMT262149:OMT262215 OWP262149:OWP262215 PGL262149:PGL262215 PQH262149:PQH262215 QAD262149:QAD262215 QJZ262149:QJZ262215 QTV262149:QTV262215 RDR262149:RDR262215 RNN262149:RNN262215 RXJ262149:RXJ262215 SHF262149:SHF262215 SRB262149:SRB262215 TAX262149:TAX262215 TKT262149:TKT262215 TUP262149:TUP262215 UEL262149:UEL262215 UOH262149:UOH262215 UYD262149:UYD262215 VHZ262149:VHZ262215 VRV262149:VRV262215 WBR262149:WBR262215 WLN262149:WLN262215 WVJ262149:WVJ262215 E327685:E327751 IX327685:IX327751 ST327685:ST327751 ACP327685:ACP327751 AML327685:AML327751 AWH327685:AWH327751 BGD327685:BGD327751 BPZ327685:BPZ327751 BZV327685:BZV327751 CJR327685:CJR327751 CTN327685:CTN327751 DDJ327685:DDJ327751 DNF327685:DNF327751 DXB327685:DXB327751 EGX327685:EGX327751 EQT327685:EQT327751 FAP327685:FAP327751 FKL327685:FKL327751 FUH327685:FUH327751 GED327685:GED327751 GNZ327685:GNZ327751 GXV327685:GXV327751 HHR327685:HHR327751 HRN327685:HRN327751 IBJ327685:IBJ327751 ILF327685:ILF327751 IVB327685:IVB327751 JEX327685:JEX327751 JOT327685:JOT327751 JYP327685:JYP327751 KIL327685:KIL327751 KSH327685:KSH327751 LCD327685:LCD327751 LLZ327685:LLZ327751 LVV327685:LVV327751 MFR327685:MFR327751 MPN327685:MPN327751 MZJ327685:MZJ327751 NJF327685:NJF327751 NTB327685:NTB327751 OCX327685:OCX327751 OMT327685:OMT327751 OWP327685:OWP327751 PGL327685:PGL327751 PQH327685:PQH327751 QAD327685:QAD327751 QJZ327685:QJZ327751 QTV327685:QTV327751 RDR327685:RDR327751 RNN327685:RNN327751 RXJ327685:RXJ327751 SHF327685:SHF327751 SRB327685:SRB327751 TAX327685:TAX327751 TKT327685:TKT327751 TUP327685:TUP327751 UEL327685:UEL327751 UOH327685:UOH327751 UYD327685:UYD327751 VHZ327685:VHZ327751 VRV327685:VRV327751 WBR327685:WBR327751 WLN327685:WLN327751 WVJ327685:WVJ327751 E393221:E393287 IX393221:IX393287 ST393221:ST393287 ACP393221:ACP393287 AML393221:AML393287 AWH393221:AWH393287 BGD393221:BGD393287 BPZ393221:BPZ393287 BZV393221:BZV393287 CJR393221:CJR393287 CTN393221:CTN393287 DDJ393221:DDJ393287 DNF393221:DNF393287 DXB393221:DXB393287 EGX393221:EGX393287 EQT393221:EQT393287 FAP393221:FAP393287 FKL393221:FKL393287 FUH393221:FUH393287 GED393221:GED393287 GNZ393221:GNZ393287 GXV393221:GXV393287 HHR393221:HHR393287 HRN393221:HRN393287 IBJ393221:IBJ393287 ILF393221:ILF393287 IVB393221:IVB393287 JEX393221:JEX393287 JOT393221:JOT393287 JYP393221:JYP393287 KIL393221:KIL393287 KSH393221:KSH393287 LCD393221:LCD393287 LLZ393221:LLZ393287 LVV393221:LVV393287 MFR393221:MFR393287 MPN393221:MPN393287 MZJ393221:MZJ393287 NJF393221:NJF393287 NTB393221:NTB393287 OCX393221:OCX393287 OMT393221:OMT393287 OWP393221:OWP393287 PGL393221:PGL393287 PQH393221:PQH393287 QAD393221:QAD393287 QJZ393221:QJZ393287 QTV393221:QTV393287 RDR393221:RDR393287 RNN393221:RNN393287 RXJ393221:RXJ393287 SHF393221:SHF393287 SRB393221:SRB393287 TAX393221:TAX393287 TKT393221:TKT393287 TUP393221:TUP393287 UEL393221:UEL393287 UOH393221:UOH393287 UYD393221:UYD393287 VHZ393221:VHZ393287 VRV393221:VRV393287 WBR393221:WBR393287 WLN393221:WLN393287 WVJ393221:WVJ393287 E458757:E458823 IX458757:IX458823 ST458757:ST458823 ACP458757:ACP458823 AML458757:AML458823 AWH458757:AWH458823 BGD458757:BGD458823 BPZ458757:BPZ458823 BZV458757:BZV458823 CJR458757:CJR458823 CTN458757:CTN458823 DDJ458757:DDJ458823 DNF458757:DNF458823 DXB458757:DXB458823 EGX458757:EGX458823 EQT458757:EQT458823 FAP458757:FAP458823 FKL458757:FKL458823 FUH458757:FUH458823 GED458757:GED458823 GNZ458757:GNZ458823 GXV458757:GXV458823 HHR458757:HHR458823 HRN458757:HRN458823 IBJ458757:IBJ458823 ILF458757:ILF458823 IVB458757:IVB458823 JEX458757:JEX458823 JOT458757:JOT458823 JYP458757:JYP458823 KIL458757:KIL458823 KSH458757:KSH458823 LCD458757:LCD458823 LLZ458757:LLZ458823 LVV458757:LVV458823 MFR458757:MFR458823 MPN458757:MPN458823 MZJ458757:MZJ458823 NJF458757:NJF458823 NTB458757:NTB458823 OCX458757:OCX458823 OMT458757:OMT458823 OWP458757:OWP458823 PGL458757:PGL458823 PQH458757:PQH458823 QAD458757:QAD458823 QJZ458757:QJZ458823 QTV458757:QTV458823 RDR458757:RDR458823 RNN458757:RNN458823 RXJ458757:RXJ458823 SHF458757:SHF458823 SRB458757:SRB458823 TAX458757:TAX458823 TKT458757:TKT458823 TUP458757:TUP458823 UEL458757:UEL458823 UOH458757:UOH458823 UYD458757:UYD458823 VHZ458757:VHZ458823 VRV458757:VRV458823 WBR458757:WBR458823 WLN458757:WLN458823 WVJ458757:WVJ458823 E524293:E524359 IX524293:IX524359 ST524293:ST524359 ACP524293:ACP524359 AML524293:AML524359 AWH524293:AWH524359 BGD524293:BGD524359 BPZ524293:BPZ524359 BZV524293:BZV524359 CJR524293:CJR524359 CTN524293:CTN524359 DDJ524293:DDJ524359 DNF524293:DNF524359 DXB524293:DXB524359 EGX524293:EGX524359 EQT524293:EQT524359 FAP524293:FAP524359 FKL524293:FKL524359 FUH524293:FUH524359 GED524293:GED524359 GNZ524293:GNZ524359 GXV524293:GXV524359 HHR524293:HHR524359 HRN524293:HRN524359 IBJ524293:IBJ524359 ILF524293:ILF524359 IVB524293:IVB524359 JEX524293:JEX524359 JOT524293:JOT524359 JYP524293:JYP524359 KIL524293:KIL524359 KSH524293:KSH524359 LCD524293:LCD524359 LLZ524293:LLZ524359 LVV524293:LVV524359 MFR524293:MFR524359 MPN524293:MPN524359 MZJ524293:MZJ524359 NJF524293:NJF524359 NTB524293:NTB524359 OCX524293:OCX524359 OMT524293:OMT524359 OWP524293:OWP524359 PGL524293:PGL524359 PQH524293:PQH524359 QAD524293:QAD524359 QJZ524293:QJZ524359 QTV524293:QTV524359 RDR524293:RDR524359 RNN524293:RNN524359 RXJ524293:RXJ524359 SHF524293:SHF524359 SRB524293:SRB524359 TAX524293:TAX524359 TKT524293:TKT524359 TUP524293:TUP524359 UEL524293:UEL524359 UOH524293:UOH524359 UYD524293:UYD524359 VHZ524293:VHZ524359 VRV524293:VRV524359 WBR524293:WBR524359 WLN524293:WLN524359 WVJ524293:WVJ524359 E589829:E589895 IX589829:IX589895 ST589829:ST589895 ACP589829:ACP589895 AML589829:AML589895 AWH589829:AWH589895 BGD589829:BGD589895 BPZ589829:BPZ589895 BZV589829:BZV589895 CJR589829:CJR589895 CTN589829:CTN589895 DDJ589829:DDJ589895 DNF589829:DNF589895 DXB589829:DXB589895 EGX589829:EGX589895 EQT589829:EQT589895 FAP589829:FAP589895 FKL589829:FKL589895 FUH589829:FUH589895 GED589829:GED589895 GNZ589829:GNZ589895 GXV589829:GXV589895 HHR589829:HHR589895 HRN589829:HRN589895 IBJ589829:IBJ589895 ILF589829:ILF589895 IVB589829:IVB589895 JEX589829:JEX589895 JOT589829:JOT589895 JYP589829:JYP589895 KIL589829:KIL589895 KSH589829:KSH589895 LCD589829:LCD589895 LLZ589829:LLZ589895 LVV589829:LVV589895 MFR589829:MFR589895 MPN589829:MPN589895 MZJ589829:MZJ589895 NJF589829:NJF589895 NTB589829:NTB589895 OCX589829:OCX589895 OMT589829:OMT589895 OWP589829:OWP589895 PGL589829:PGL589895 PQH589829:PQH589895 QAD589829:QAD589895 QJZ589829:QJZ589895 QTV589829:QTV589895 RDR589829:RDR589895 RNN589829:RNN589895 RXJ589829:RXJ589895 SHF589829:SHF589895 SRB589829:SRB589895 TAX589829:TAX589895 TKT589829:TKT589895 TUP589829:TUP589895 UEL589829:UEL589895 UOH589829:UOH589895 UYD589829:UYD589895 VHZ589829:VHZ589895 VRV589829:VRV589895 WBR589829:WBR589895 WLN589829:WLN589895 WVJ589829:WVJ589895 E655365:E655431 IX655365:IX655431 ST655365:ST655431 ACP655365:ACP655431 AML655365:AML655431 AWH655365:AWH655431 BGD655365:BGD655431 BPZ655365:BPZ655431 BZV655365:BZV655431 CJR655365:CJR655431 CTN655365:CTN655431 DDJ655365:DDJ655431 DNF655365:DNF655431 DXB655365:DXB655431 EGX655365:EGX655431 EQT655365:EQT655431 FAP655365:FAP655431 FKL655365:FKL655431 FUH655365:FUH655431 GED655365:GED655431 GNZ655365:GNZ655431 GXV655365:GXV655431 HHR655365:HHR655431 HRN655365:HRN655431 IBJ655365:IBJ655431 ILF655365:ILF655431 IVB655365:IVB655431 JEX655365:JEX655431 JOT655365:JOT655431 JYP655365:JYP655431 KIL655365:KIL655431 KSH655365:KSH655431 LCD655365:LCD655431 LLZ655365:LLZ655431 LVV655365:LVV655431 MFR655365:MFR655431 MPN655365:MPN655431 MZJ655365:MZJ655431 NJF655365:NJF655431 NTB655365:NTB655431 OCX655365:OCX655431 OMT655365:OMT655431 OWP655365:OWP655431 PGL655365:PGL655431 PQH655365:PQH655431 QAD655365:QAD655431 QJZ655365:QJZ655431 QTV655365:QTV655431 RDR655365:RDR655431 RNN655365:RNN655431 RXJ655365:RXJ655431 SHF655365:SHF655431 SRB655365:SRB655431 TAX655365:TAX655431 TKT655365:TKT655431 TUP655365:TUP655431 UEL655365:UEL655431 UOH655365:UOH655431 UYD655365:UYD655431 VHZ655365:VHZ655431 VRV655365:VRV655431 WBR655365:WBR655431 WLN655365:WLN655431 WVJ655365:WVJ655431 E720901:E720967 IX720901:IX720967 ST720901:ST720967 ACP720901:ACP720967 AML720901:AML720967 AWH720901:AWH720967 BGD720901:BGD720967 BPZ720901:BPZ720967 BZV720901:BZV720967 CJR720901:CJR720967 CTN720901:CTN720967 DDJ720901:DDJ720967 DNF720901:DNF720967 DXB720901:DXB720967 EGX720901:EGX720967 EQT720901:EQT720967 FAP720901:FAP720967 FKL720901:FKL720967 FUH720901:FUH720967 GED720901:GED720967 GNZ720901:GNZ720967 GXV720901:GXV720967 HHR720901:HHR720967 HRN720901:HRN720967 IBJ720901:IBJ720967 ILF720901:ILF720967 IVB720901:IVB720967 JEX720901:JEX720967 JOT720901:JOT720967 JYP720901:JYP720967 KIL720901:KIL720967 KSH720901:KSH720967 LCD720901:LCD720967 LLZ720901:LLZ720967 LVV720901:LVV720967 MFR720901:MFR720967 MPN720901:MPN720967 MZJ720901:MZJ720967 NJF720901:NJF720967 NTB720901:NTB720967 OCX720901:OCX720967 OMT720901:OMT720967 OWP720901:OWP720967 PGL720901:PGL720967 PQH720901:PQH720967 QAD720901:QAD720967 QJZ720901:QJZ720967 QTV720901:QTV720967 RDR720901:RDR720967 RNN720901:RNN720967 RXJ720901:RXJ720967 SHF720901:SHF720967 SRB720901:SRB720967 TAX720901:TAX720967 TKT720901:TKT720967 TUP720901:TUP720967 UEL720901:UEL720967 UOH720901:UOH720967 UYD720901:UYD720967 VHZ720901:VHZ720967 VRV720901:VRV720967 WBR720901:WBR720967 WLN720901:WLN720967 WVJ720901:WVJ720967 E786437:E786503 IX786437:IX786503 ST786437:ST786503 ACP786437:ACP786503 AML786437:AML786503 AWH786437:AWH786503 BGD786437:BGD786503 BPZ786437:BPZ786503 BZV786437:BZV786503 CJR786437:CJR786503 CTN786437:CTN786503 DDJ786437:DDJ786503 DNF786437:DNF786503 DXB786437:DXB786503 EGX786437:EGX786503 EQT786437:EQT786503 FAP786437:FAP786503 FKL786437:FKL786503 FUH786437:FUH786503 GED786437:GED786503 GNZ786437:GNZ786503 GXV786437:GXV786503 HHR786437:HHR786503 HRN786437:HRN786503 IBJ786437:IBJ786503 ILF786437:ILF786503 IVB786437:IVB786503 JEX786437:JEX786503 JOT786437:JOT786503 JYP786437:JYP786503 KIL786437:KIL786503 KSH786437:KSH786503 LCD786437:LCD786503 LLZ786437:LLZ786503 LVV786437:LVV786503 MFR786437:MFR786503 MPN786437:MPN786503 MZJ786437:MZJ786503 NJF786437:NJF786503 NTB786437:NTB786503 OCX786437:OCX786503 OMT786437:OMT786503 OWP786437:OWP786503 PGL786437:PGL786503 PQH786437:PQH786503 QAD786437:QAD786503 QJZ786437:QJZ786503 QTV786437:QTV786503 RDR786437:RDR786503 RNN786437:RNN786503 RXJ786437:RXJ786503 SHF786437:SHF786503 SRB786437:SRB786503 TAX786437:TAX786503 TKT786437:TKT786503 TUP786437:TUP786503 UEL786437:UEL786503 UOH786437:UOH786503 UYD786437:UYD786503 VHZ786437:VHZ786503 VRV786437:VRV786503 WBR786437:WBR786503 WLN786437:WLN786503 WVJ786437:WVJ786503 E851973:E852039 IX851973:IX852039 ST851973:ST852039 ACP851973:ACP852039 AML851973:AML852039 AWH851973:AWH852039 BGD851973:BGD852039 BPZ851973:BPZ852039 BZV851973:BZV852039 CJR851973:CJR852039 CTN851973:CTN852039 DDJ851973:DDJ852039 DNF851973:DNF852039 DXB851973:DXB852039 EGX851973:EGX852039 EQT851973:EQT852039 FAP851973:FAP852039 FKL851973:FKL852039 FUH851973:FUH852039 GED851973:GED852039 GNZ851973:GNZ852039 GXV851973:GXV852039 HHR851973:HHR852039 HRN851973:HRN852039 IBJ851973:IBJ852039 ILF851973:ILF852039 IVB851973:IVB852039 JEX851973:JEX852039 JOT851973:JOT852039 JYP851973:JYP852039 KIL851973:KIL852039 KSH851973:KSH852039 LCD851973:LCD852039 LLZ851973:LLZ852039 LVV851973:LVV852039 MFR851973:MFR852039 MPN851973:MPN852039 MZJ851973:MZJ852039 NJF851973:NJF852039 NTB851973:NTB852039 OCX851973:OCX852039 OMT851973:OMT852039 OWP851973:OWP852039 PGL851973:PGL852039 PQH851973:PQH852039 QAD851973:QAD852039 QJZ851973:QJZ852039 QTV851973:QTV852039 RDR851973:RDR852039 RNN851973:RNN852039 RXJ851973:RXJ852039 SHF851973:SHF852039 SRB851973:SRB852039 TAX851973:TAX852039 TKT851973:TKT852039 TUP851973:TUP852039 UEL851973:UEL852039 UOH851973:UOH852039 UYD851973:UYD852039 VHZ851973:VHZ852039 VRV851973:VRV852039 WBR851973:WBR852039 WLN851973:WLN852039 WVJ851973:WVJ852039 E917509:E917575 IX917509:IX917575 ST917509:ST917575 ACP917509:ACP917575 AML917509:AML917575 AWH917509:AWH917575 BGD917509:BGD917575 BPZ917509:BPZ917575 BZV917509:BZV917575 CJR917509:CJR917575 CTN917509:CTN917575 DDJ917509:DDJ917575 DNF917509:DNF917575 DXB917509:DXB917575 EGX917509:EGX917575 EQT917509:EQT917575 FAP917509:FAP917575 FKL917509:FKL917575 FUH917509:FUH917575 GED917509:GED917575 GNZ917509:GNZ917575 GXV917509:GXV917575 HHR917509:HHR917575 HRN917509:HRN917575 IBJ917509:IBJ917575 ILF917509:ILF917575 IVB917509:IVB917575 JEX917509:JEX917575 JOT917509:JOT917575 JYP917509:JYP917575 KIL917509:KIL917575 KSH917509:KSH917575 LCD917509:LCD917575 LLZ917509:LLZ917575 LVV917509:LVV917575 MFR917509:MFR917575 MPN917509:MPN917575 MZJ917509:MZJ917575 NJF917509:NJF917575 NTB917509:NTB917575 OCX917509:OCX917575 OMT917509:OMT917575 OWP917509:OWP917575 PGL917509:PGL917575 PQH917509:PQH917575 QAD917509:QAD917575 QJZ917509:QJZ917575 QTV917509:QTV917575 RDR917509:RDR917575 RNN917509:RNN917575 RXJ917509:RXJ917575 SHF917509:SHF917575 SRB917509:SRB917575 TAX917509:TAX917575 TKT917509:TKT917575 TUP917509:TUP917575 UEL917509:UEL917575 UOH917509:UOH917575 UYD917509:UYD917575 VHZ917509:VHZ917575 VRV917509:VRV917575 WBR917509:WBR917575 WLN917509:WLN917575 WVJ917509:WVJ917575 E983045:E983111 IX983045:IX983111 ST983045:ST983111 ACP983045:ACP983111 AML983045:AML983111 AWH983045:AWH983111 BGD983045:BGD983111 BPZ983045:BPZ983111 BZV983045:BZV983111 CJR983045:CJR983111 CTN983045:CTN983111 DDJ983045:DDJ983111 DNF983045:DNF983111 DXB983045:DXB983111 EGX983045:EGX983111 EQT983045:EQT983111 FAP983045:FAP983111 FKL983045:FKL983111 FUH983045:FUH983111 GED983045:GED983111 GNZ983045:GNZ983111 GXV983045:GXV983111 HHR983045:HHR983111 HRN983045:HRN983111 IBJ983045:IBJ983111 ILF983045:ILF983111 IVB983045:IVB983111 JEX983045:JEX983111 JOT983045:JOT983111 JYP983045:JYP983111 KIL983045:KIL983111 KSH983045:KSH983111 LCD983045:LCD983111 LLZ983045:LLZ983111 LVV983045:LVV983111 MFR983045:MFR983111 MPN983045:MPN983111 MZJ983045:MZJ983111 NJF983045:NJF983111 NTB983045:NTB983111 OCX983045:OCX983111 OMT983045:OMT983111 OWP983045:OWP983111 PGL983045:PGL983111 PQH983045:PQH983111 QAD983045:QAD983111 QJZ983045:QJZ983111 QTV983045:QTV983111 RDR983045:RDR983111 RNN983045:RNN983111 RXJ983045:RXJ983111 SHF983045:SHF983111 SRB983045:SRB983111 TAX983045:TAX983111 TKT983045:TKT983111 TUP983045:TUP983111 UEL983045:UEL983111 UOH983045:UOH983111 UYD983045:UYD983111 VHZ983045:VHZ983111 VRV983045:VRV983111 WBR983045:WBR983111 WLN983045:WLN983111 WVJ983045:WVJ983111 IZ26:JO26 SV26:TK26 ACR26:ADG26 AMN26:ANC26 AWJ26:AWY26 BGF26:BGU26 BQB26:BQQ26 BZX26:CAM26 CJT26:CKI26 CTP26:CUE26 DDL26:DEA26 DNH26:DNW26 DXD26:DXS26 EGZ26:EHO26 EQV26:ERK26 FAR26:FBG26 FKN26:FLC26 FUJ26:FUY26 GEF26:GEU26 GOB26:GOQ26 GXX26:GYM26 HHT26:HII26 HRP26:HSE26 IBL26:ICA26 ILH26:ILW26 IVD26:IVS26 JEZ26:JFO26 JOV26:JPK26 JYR26:JZG26 KIN26:KJC26 KSJ26:KSY26 LCF26:LCU26 LMB26:LMQ26 LVX26:LWM26 MFT26:MGI26 MPP26:MQE26 MZL26:NAA26 NJH26:NJW26 NTD26:NTS26 OCZ26:ODO26 OMV26:ONK26 OWR26:OXG26 PGN26:PHC26 PQJ26:PQY26 QAF26:QAU26 QKB26:QKQ26 QTX26:QUM26 RDT26:REI26 RNP26:ROE26 RXL26:RYA26 SHH26:SHW26 SRD26:SRS26 TAZ26:TBO26 TKV26:TLK26 TUR26:TVG26 UEN26:UFC26 UOJ26:UOY26 UYF26:UYU26 VIB26:VIQ26 VRX26:VSM26 WBT26:WCI26 WLP26:WME26 WVL26:WWA26 IZ65562:JO65562 SV65562:TK65562 ACR65562:ADG65562 AMN65562:ANC65562 AWJ65562:AWY65562 BGF65562:BGU65562 BQB65562:BQQ65562 BZX65562:CAM65562 CJT65562:CKI65562 CTP65562:CUE65562 DDL65562:DEA65562 DNH65562:DNW65562 DXD65562:DXS65562 EGZ65562:EHO65562 EQV65562:ERK65562 FAR65562:FBG65562 FKN65562:FLC65562 FUJ65562:FUY65562 GEF65562:GEU65562 GOB65562:GOQ65562 GXX65562:GYM65562 HHT65562:HII65562 HRP65562:HSE65562 IBL65562:ICA65562 ILH65562:ILW65562 IVD65562:IVS65562 JEZ65562:JFO65562 JOV65562:JPK65562 JYR65562:JZG65562 KIN65562:KJC65562 KSJ65562:KSY65562 LCF65562:LCU65562 LMB65562:LMQ65562 LVX65562:LWM65562 MFT65562:MGI65562 MPP65562:MQE65562 MZL65562:NAA65562 NJH65562:NJW65562 NTD65562:NTS65562 OCZ65562:ODO65562 OMV65562:ONK65562 OWR65562:OXG65562 PGN65562:PHC65562 PQJ65562:PQY65562 QAF65562:QAU65562 QKB65562:QKQ65562 QTX65562:QUM65562 RDT65562:REI65562 RNP65562:ROE65562 RXL65562:RYA65562 SHH65562:SHW65562 SRD65562:SRS65562 TAZ65562:TBO65562 TKV65562:TLK65562 TUR65562:TVG65562 UEN65562:UFC65562 UOJ65562:UOY65562 UYF65562:UYU65562 VIB65562:VIQ65562 VRX65562:VSM65562 WBT65562:WCI65562 WLP65562:WME65562 WVL65562:WWA65562 IZ131098:JO131098 SV131098:TK131098 ACR131098:ADG131098 AMN131098:ANC131098 AWJ131098:AWY131098 BGF131098:BGU131098 BQB131098:BQQ131098 BZX131098:CAM131098 CJT131098:CKI131098 CTP131098:CUE131098 DDL131098:DEA131098 DNH131098:DNW131098 DXD131098:DXS131098 EGZ131098:EHO131098 EQV131098:ERK131098 FAR131098:FBG131098 FKN131098:FLC131098 FUJ131098:FUY131098 GEF131098:GEU131098 GOB131098:GOQ131098 GXX131098:GYM131098 HHT131098:HII131098 HRP131098:HSE131098 IBL131098:ICA131098 ILH131098:ILW131098 IVD131098:IVS131098 JEZ131098:JFO131098 JOV131098:JPK131098 JYR131098:JZG131098 KIN131098:KJC131098 KSJ131098:KSY131098 LCF131098:LCU131098 LMB131098:LMQ131098 LVX131098:LWM131098 MFT131098:MGI131098 MPP131098:MQE131098 MZL131098:NAA131098 NJH131098:NJW131098 NTD131098:NTS131098 OCZ131098:ODO131098 OMV131098:ONK131098 OWR131098:OXG131098 PGN131098:PHC131098 PQJ131098:PQY131098 QAF131098:QAU131098 QKB131098:QKQ131098 QTX131098:QUM131098 RDT131098:REI131098 RNP131098:ROE131098 RXL131098:RYA131098 SHH131098:SHW131098 SRD131098:SRS131098 TAZ131098:TBO131098 TKV131098:TLK131098 TUR131098:TVG131098 UEN131098:UFC131098 UOJ131098:UOY131098 UYF131098:UYU131098 VIB131098:VIQ131098 VRX131098:VSM131098 WBT131098:WCI131098 WLP131098:WME131098 WVL131098:WWA131098 IZ196634:JO196634 SV196634:TK196634 ACR196634:ADG196634 AMN196634:ANC196634 AWJ196634:AWY196634 BGF196634:BGU196634 BQB196634:BQQ196634 BZX196634:CAM196634 CJT196634:CKI196634 CTP196634:CUE196634 DDL196634:DEA196634 DNH196634:DNW196634 DXD196634:DXS196634 EGZ196634:EHO196634 EQV196634:ERK196634 FAR196634:FBG196634 FKN196634:FLC196634 FUJ196634:FUY196634 GEF196634:GEU196634 GOB196634:GOQ196634 GXX196634:GYM196634 HHT196634:HII196634 HRP196634:HSE196634 IBL196634:ICA196634 ILH196634:ILW196634 IVD196634:IVS196634 JEZ196634:JFO196634 JOV196634:JPK196634 JYR196634:JZG196634 KIN196634:KJC196634 KSJ196634:KSY196634 LCF196634:LCU196634 LMB196634:LMQ196634 LVX196634:LWM196634 MFT196634:MGI196634 MPP196634:MQE196634 MZL196634:NAA196634 NJH196634:NJW196634 NTD196634:NTS196634 OCZ196634:ODO196634 OMV196634:ONK196634 OWR196634:OXG196634 PGN196634:PHC196634 PQJ196634:PQY196634 QAF196634:QAU196634 QKB196634:QKQ196634 QTX196634:QUM196634 RDT196634:REI196634 RNP196634:ROE196634 RXL196634:RYA196634 SHH196634:SHW196634 SRD196634:SRS196634 TAZ196634:TBO196634 TKV196634:TLK196634 TUR196634:TVG196634 UEN196634:UFC196634 UOJ196634:UOY196634 UYF196634:UYU196634 VIB196634:VIQ196634 VRX196634:VSM196634 WBT196634:WCI196634 WLP196634:WME196634 WVL196634:WWA196634 IZ262170:JO262170 SV262170:TK262170 ACR262170:ADG262170 AMN262170:ANC262170 AWJ262170:AWY262170 BGF262170:BGU262170 BQB262170:BQQ262170 BZX262170:CAM262170 CJT262170:CKI262170 CTP262170:CUE262170 DDL262170:DEA262170 DNH262170:DNW262170 DXD262170:DXS262170 EGZ262170:EHO262170 EQV262170:ERK262170 FAR262170:FBG262170 FKN262170:FLC262170 FUJ262170:FUY262170 GEF262170:GEU262170 GOB262170:GOQ262170 GXX262170:GYM262170 HHT262170:HII262170 HRP262170:HSE262170 IBL262170:ICA262170 ILH262170:ILW262170 IVD262170:IVS262170 JEZ262170:JFO262170 JOV262170:JPK262170 JYR262170:JZG262170 KIN262170:KJC262170 KSJ262170:KSY262170 LCF262170:LCU262170 LMB262170:LMQ262170 LVX262170:LWM262170 MFT262170:MGI262170 MPP262170:MQE262170 MZL262170:NAA262170 NJH262170:NJW262170 NTD262170:NTS262170 OCZ262170:ODO262170 OMV262170:ONK262170 OWR262170:OXG262170 PGN262170:PHC262170 PQJ262170:PQY262170 QAF262170:QAU262170 QKB262170:QKQ262170 QTX262170:QUM262170 RDT262170:REI262170 RNP262170:ROE262170 RXL262170:RYA262170 SHH262170:SHW262170 SRD262170:SRS262170 TAZ262170:TBO262170 TKV262170:TLK262170 TUR262170:TVG262170 UEN262170:UFC262170 UOJ262170:UOY262170 UYF262170:UYU262170 VIB262170:VIQ262170 VRX262170:VSM262170 WBT262170:WCI262170 WLP262170:WME262170 WVL262170:WWA262170 IZ327706:JO327706 SV327706:TK327706 ACR327706:ADG327706 AMN327706:ANC327706 AWJ327706:AWY327706 BGF327706:BGU327706 BQB327706:BQQ327706 BZX327706:CAM327706 CJT327706:CKI327706 CTP327706:CUE327706 DDL327706:DEA327706 DNH327706:DNW327706 DXD327706:DXS327706 EGZ327706:EHO327706 EQV327706:ERK327706 FAR327706:FBG327706 FKN327706:FLC327706 FUJ327706:FUY327706 GEF327706:GEU327706 GOB327706:GOQ327706 GXX327706:GYM327706 HHT327706:HII327706 HRP327706:HSE327706 IBL327706:ICA327706 ILH327706:ILW327706 IVD327706:IVS327706 JEZ327706:JFO327706 JOV327706:JPK327706 JYR327706:JZG327706 KIN327706:KJC327706 KSJ327706:KSY327706 LCF327706:LCU327706 LMB327706:LMQ327706 LVX327706:LWM327706 MFT327706:MGI327706 MPP327706:MQE327706 MZL327706:NAA327706 NJH327706:NJW327706 NTD327706:NTS327706 OCZ327706:ODO327706 OMV327706:ONK327706 OWR327706:OXG327706 PGN327706:PHC327706 PQJ327706:PQY327706 QAF327706:QAU327706 QKB327706:QKQ327706 QTX327706:QUM327706 RDT327706:REI327706 RNP327706:ROE327706 RXL327706:RYA327706 SHH327706:SHW327706 SRD327706:SRS327706 TAZ327706:TBO327706 TKV327706:TLK327706 TUR327706:TVG327706 UEN327706:UFC327706 UOJ327706:UOY327706 UYF327706:UYU327706 VIB327706:VIQ327706 VRX327706:VSM327706 WBT327706:WCI327706 WLP327706:WME327706 WVL327706:WWA327706 IZ393242:JO393242 SV393242:TK393242 ACR393242:ADG393242 AMN393242:ANC393242 AWJ393242:AWY393242 BGF393242:BGU393242 BQB393242:BQQ393242 BZX393242:CAM393242 CJT393242:CKI393242 CTP393242:CUE393242 DDL393242:DEA393242 DNH393242:DNW393242 DXD393242:DXS393242 EGZ393242:EHO393242 EQV393242:ERK393242 FAR393242:FBG393242 FKN393242:FLC393242 FUJ393242:FUY393242 GEF393242:GEU393242 GOB393242:GOQ393242 GXX393242:GYM393242 HHT393242:HII393242 HRP393242:HSE393242 IBL393242:ICA393242 ILH393242:ILW393242 IVD393242:IVS393242 JEZ393242:JFO393242 JOV393242:JPK393242 JYR393242:JZG393242 KIN393242:KJC393242 KSJ393242:KSY393242 LCF393242:LCU393242 LMB393242:LMQ393242 LVX393242:LWM393242 MFT393242:MGI393242 MPP393242:MQE393242 MZL393242:NAA393242 NJH393242:NJW393242 NTD393242:NTS393242 OCZ393242:ODO393242 OMV393242:ONK393242 OWR393242:OXG393242 PGN393242:PHC393242 PQJ393242:PQY393242 QAF393242:QAU393242 QKB393242:QKQ393242 QTX393242:QUM393242 RDT393242:REI393242 RNP393242:ROE393242 RXL393242:RYA393242 SHH393242:SHW393242 SRD393242:SRS393242 TAZ393242:TBO393242 TKV393242:TLK393242 TUR393242:TVG393242 UEN393242:UFC393242 UOJ393242:UOY393242 UYF393242:UYU393242 VIB393242:VIQ393242 VRX393242:VSM393242 WBT393242:WCI393242 WLP393242:WME393242 WVL393242:WWA393242 IZ458778:JO458778 SV458778:TK458778 ACR458778:ADG458778 AMN458778:ANC458778 AWJ458778:AWY458778 BGF458778:BGU458778 BQB458778:BQQ458778 BZX458778:CAM458778 CJT458778:CKI458778 CTP458778:CUE458778 DDL458778:DEA458778 DNH458778:DNW458778 DXD458778:DXS458778 EGZ458778:EHO458778 EQV458778:ERK458778 FAR458778:FBG458778 FKN458778:FLC458778 FUJ458778:FUY458778 GEF458778:GEU458778 GOB458778:GOQ458778 GXX458778:GYM458778 HHT458778:HII458778 HRP458778:HSE458778 IBL458778:ICA458778 ILH458778:ILW458778 IVD458778:IVS458778 JEZ458778:JFO458778 JOV458778:JPK458778 JYR458778:JZG458778 KIN458778:KJC458778 KSJ458778:KSY458778 LCF458778:LCU458778 LMB458778:LMQ458778 LVX458778:LWM458778 MFT458778:MGI458778 MPP458778:MQE458778 MZL458778:NAA458778 NJH458778:NJW458778 NTD458778:NTS458778 OCZ458778:ODO458778 OMV458778:ONK458778 OWR458778:OXG458778 PGN458778:PHC458778 PQJ458778:PQY458778 QAF458778:QAU458778 QKB458778:QKQ458778 QTX458778:QUM458778 RDT458778:REI458778 RNP458778:ROE458778 RXL458778:RYA458778 SHH458778:SHW458778 SRD458778:SRS458778 TAZ458778:TBO458778 TKV458778:TLK458778 TUR458778:TVG458778 UEN458778:UFC458778 UOJ458778:UOY458778 UYF458778:UYU458778 VIB458778:VIQ458778 VRX458778:VSM458778 WBT458778:WCI458778 WLP458778:WME458778 WVL458778:WWA458778 IZ524314:JO524314 SV524314:TK524314 ACR524314:ADG524314 AMN524314:ANC524314 AWJ524314:AWY524314 BGF524314:BGU524314 BQB524314:BQQ524314 BZX524314:CAM524314 CJT524314:CKI524314 CTP524314:CUE524314 DDL524314:DEA524314 DNH524314:DNW524314 DXD524314:DXS524314 EGZ524314:EHO524314 EQV524314:ERK524314 FAR524314:FBG524314 FKN524314:FLC524314 FUJ524314:FUY524314 GEF524314:GEU524314 GOB524314:GOQ524314 GXX524314:GYM524314 HHT524314:HII524314 HRP524314:HSE524314 IBL524314:ICA524314 ILH524314:ILW524314 IVD524314:IVS524314 JEZ524314:JFO524314 JOV524314:JPK524314 JYR524314:JZG524314 KIN524314:KJC524314 KSJ524314:KSY524314 LCF524314:LCU524314 LMB524314:LMQ524314 LVX524314:LWM524314 MFT524314:MGI524314 MPP524314:MQE524314 MZL524314:NAA524314 NJH524314:NJW524314 NTD524314:NTS524314 OCZ524314:ODO524314 OMV524314:ONK524314 OWR524314:OXG524314 PGN524314:PHC524314 PQJ524314:PQY524314 QAF524314:QAU524314 QKB524314:QKQ524314 QTX524314:QUM524314 RDT524314:REI524314 RNP524314:ROE524314 RXL524314:RYA524314 SHH524314:SHW524314 SRD524314:SRS524314 TAZ524314:TBO524314 TKV524314:TLK524314 TUR524314:TVG524314 UEN524314:UFC524314 UOJ524314:UOY524314 UYF524314:UYU524314 VIB524314:VIQ524314 VRX524314:VSM524314 WBT524314:WCI524314 WLP524314:WME524314 WVL524314:WWA524314 IZ589850:JO589850 SV589850:TK589850 ACR589850:ADG589850 AMN589850:ANC589850 AWJ589850:AWY589850 BGF589850:BGU589850 BQB589850:BQQ589850 BZX589850:CAM589850 CJT589850:CKI589850 CTP589850:CUE589850 DDL589850:DEA589850 DNH589850:DNW589850 DXD589850:DXS589850 EGZ589850:EHO589850 EQV589850:ERK589850 FAR589850:FBG589850 FKN589850:FLC589850 FUJ589850:FUY589850 GEF589850:GEU589850 GOB589850:GOQ589850 GXX589850:GYM589850 HHT589850:HII589850 HRP589850:HSE589850 IBL589850:ICA589850 ILH589850:ILW589850 IVD589850:IVS589850 JEZ589850:JFO589850 JOV589850:JPK589850 JYR589850:JZG589850 KIN589850:KJC589850 KSJ589850:KSY589850 LCF589850:LCU589850 LMB589850:LMQ589850 LVX589850:LWM589850 MFT589850:MGI589850 MPP589850:MQE589850 MZL589850:NAA589850 NJH589850:NJW589850 NTD589850:NTS589850 OCZ589850:ODO589850 OMV589850:ONK589850 OWR589850:OXG589850 PGN589850:PHC589850 PQJ589850:PQY589850 QAF589850:QAU589850 QKB589850:QKQ589850 QTX589850:QUM589850 RDT589850:REI589850 RNP589850:ROE589850 RXL589850:RYA589850 SHH589850:SHW589850 SRD589850:SRS589850 TAZ589850:TBO589850 TKV589850:TLK589850 TUR589850:TVG589850 UEN589850:UFC589850 UOJ589850:UOY589850 UYF589850:UYU589850 VIB589850:VIQ589850 VRX589850:VSM589850 WBT589850:WCI589850 WLP589850:WME589850 WVL589850:WWA589850 IZ655386:JO655386 SV655386:TK655386 ACR655386:ADG655386 AMN655386:ANC655386 AWJ655386:AWY655386 BGF655386:BGU655386 BQB655386:BQQ655386 BZX655386:CAM655386 CJT655386:CKI655386 CTP655386:CUE655386 DDL655386:DEA655386 DNH655386:DNW655386 DXD655386:DXS655386 EGZ655386:EHO655386 EQV655386:ERK655386 FAR655386:FBG655386 FKN655386:FLC655386 FUJ655386:FUY655386 GEF655386:GEU655386 GOB655386:GOQ655386 GXX655386:GYM655386 HHT655386:HII655386 HRP655386:HSE655386 IBL655386:ICA655386 ILH655386:ILW655386 IVD655386:IVS655386 JEZ655386:JFO655386 JOV655386:JPK655386 JYR655386:JZG655386 KIN655386:KJC655386 KSJ655386:KSY655386 LCF655386:LCU655386 LMB655386:LMQ655386 LVX655386:LWM655386 MFT655386:MGI655386 MPP655386:MQE655386 MZL655386:NAA655386 NJH655386:NJW655386 NTD655386:NTS655386 OCZ655386:ODO655386 OMV655386:ONK655386 OWR655386:OXG655386 PGN655386:PHC655386 PQJ655386:PQY655386 QAF655386:QAU655386 QKB655386:QKQ655386 QTX655386:QUM655386 RDT655386:REI655386 RNP655386:ROE655386 RXL655386:RYA655386 SHH655386:SHW655386 SRD655386:SRS655386 TAZ655386:TBO655386 TKV655386:TLK655386 TUR655386:TVG655386 UEN655386:UFC655386 UOJ655386:UOY655386 UYF655386:UYU655386 VIB655386:VIQ655386 VRX655386:VSM655386 WBT655386:WCI655386 WLP655386:WME655386 WVL655386:WWA655386 IZ720922:JO720922 SV720922:TK720922 ACR720922:ADG720922 AMN720922:ANC720922 AWJ720922:AWY720922 BGF720922:BGU720922 BQB720922:BQQ720922 BZX720922:CAM720922 CJT720922:CKI720922 CTP720922:CUE720922 DDL720922:DEA720922 DNH720922:DNW720922 DXD720922:DXS720922 EGZ720922:EHO720922 EQV720922:ERK720922 FAR720922:FBG720922 FKN720922:FLC720922 FUJ720922:FUY720922 GEF720922:GEU720922 GOB720922:GOQ720922 GXX720922:GYM720922 HHT720922:HII720922 HRP720922:HSE720922 IBL720922:ICA720922 ILH720922:ILW720922 IVD720922:IVS720922 JEZ720922:JFO720922 JOV720922:JPK720922 JYR720922:JZG720922 KIN720922:KJC720922 KSJ720922:KSY720922 LCF720922:LCU720922 LMB720922:LMQ720922 LVX720922:LWM720922 MFT720922:MGI720922 MPP720922:MQE720922 MZL720922:NAA720922 NJH720922:NJW720922 NTD720922:NTS720922 OCZ720922:ODO720922 OMV720922:ONK720922 OWR720922:OXG720922 PGN720922:PHC720922 PQJ720922:PQY720922 QAF720922:QAU720922 QKB720922:QKQ720922 QTX720922:QUM720922 RDT720922:REI720922 RNP720922:ROE720922 RXL720922:RYA720922 SHH720922:SHW720922 SRD720922:SRS720922 TAZ720922:TBO720922 TKV720922:TLK720922 TUR720922:TVG720922 UEN720922:UFC720922 UOJ720922:UOY720922 UYF720922:UYU720922 VIB720922:VIQ720922 VRX720922:VSM720922 WBT720922:WCI720922 WLP720922:WME720922 WVL720922:WWA720922 IZ786458:JO786458 SV786458:TK786458 ACR786458:ADG786458 AMN786458:ANC786458 AWJ786458:AWY786458 BGF786458:BGU786458 BQB786458:BQQ786458 BZX786458:CAM786458 CJT786458:CKI786458 CTP786458:CUE786458 DDL786458:DEA786458 DNH786458:DNW786458 DXD786458:DXS786458 EGZ786458:EHO786458 EQV786458:ERK786458 FAR786458:FBG786458 FKN786458:FLC786458 FUJ786458:FUY786458 GEF786458:GEU786458 GOB786458:GOQ786458 GXX786458:GYM786458 HHT786458:HII786458 HRP786458:HSE786458 IBL786458:ICA786458 ILH786458:ILW786458 IVD786458:IVS786458 JEZ786458:JFO786458 JOV786458:JPK786458 JYR786458:JZG786458 KIN786458:KJC786458 KSJ786458:KSY786458 LCF786458:LCU786458 LMB786458:LMQ786458 LVX786458:LWM786458 MFT786458:MGI786458 MPP786458:MQE786458 MZL786458:NAA786458 NJH786458:NJW786458 NTD786458:NTS786458 OCZ786458:ODO786458 OMV786458:ONK786458 OWR786458:OXG786458 PGN786458:PHC786458 PQJ786458:PQY786458 QAF786458:QAU786458 QKB786458:QKQ786458 QTX786458:QUM786458 RDT786458:REI786458 RNP786458:ROE786458 RXL786458:RYA786458 SHH786458:SHW786458 SRD786458:SRS786458 TAZ786458:TBO786458 TKV786458:TLK786458 TUR786458:TVG786458 UEN786458:UFC786458 UOJ786458:UOY786458 UYF786458:UYU786458 VIB786458:VIQ786458 VRX786458:VSM786458 WBT786458:WCI786458 WLP786458:WME786458 WVL786458:WWA786458 IZ851994:JO851994 SV851994:TK851994 ACR851994:ADG851994 AMN851994:ANC851994 AWJ851994:AWY851994 BGF851994:BGU851994 BQB851994:BQQ851994 BZX851994:CAM851994 CJT851994:CKI851994 CTP851994:CUE851994 DDL851994:DEA851994 DNH851994:DNW851994 DXD851994:DXS851994 EGZ851994:EHO851994 EQV851994:ERK851994 FAR851994:FBG851994 FKN851994:FLC851994 FUJ851994:FUY851994 GEF851994:GEU851994 GOB851994:GOQ851994 GXX851994:GYM851994 HHT851994:HII851994 HRP851994:HSE851994 IBL851994:ICA851994 ILH851994:ILW851994 IVD851994:IVS851994 JEZ851994:JFO851994 JOV851994:JPK851994 JYR851994:JZG851994 KIN851994:KJC851994 KSJ851994:KSY851994 LCF851994:LCU851994 LMB851994:LMQ851994 LVX851994:LWM851994 MFT851994:MGI851994 MPP851994:MQE851994 MZL851994:NAA851994 NJH851994:NJW851994 NTD851994:NTS851994 OCZ851994:ODO851994 OMV851994:ONK851994 OWR851994:OXG851994 PGN851994:PHC851994 PQJ851994:PQY851994 QAF851994:QAU851994 QKB851994:QKQ851994 QTX851994:QUM851994 RDT851994:REI851994 RNP851994:ROE851994 RXL851994:RYA851994 SHH851994:SHW851994 SRD851994:SRS851994 TAZ851994:TBO851994 TKV851994:TLK851994 TUR851994:TVG851994 UEN851994:UFC851994 UOJ851994:UOY851994 UYF851994:UYU851994 VIB851994:VIQ851994 VRX851994:VSM851994 WBT851994:WCI851994 WLP851994:WME851994 WVL851994:WWA851994 IZ917530:JO917530 SV917530:TK917530 ACR917530:ADG917530 AMN917530:ANC917530 AWJ917530:AWY917530 BGF917530:BGU917530 BQB917530:BQQ917530 BZX917530:CAM917530 CJT917530:CKI917530 CTP917530:CUE917530 DDL917530:DEA917530 DNH917530:DNW917530 DXD917530:DXS917530 EGZ917530:EHO917530 EQV917530:ERK917530 FAR917530:FBG917530 FKN917530:FLC917530 FUJ917530:FUY917530 GEF917530:GEU917530 GOB917530:GOQ917530 GXX917530:GYM917530 HHT917530:HII917530 HRP917530:HSE917530 IBL917530:ICA917530 ILH917530:ILW917530 IVD917530:IVS917530 JEZ917530:JFO917530 JOV917530:JPK917530 JYR917530:JZG917530 KIN917530:KJC917530 KSJ917530:KSY917530 LCF917530:LCU917530 LMB917530:LMQ917530 LVX917530:LWM917530 MFT917530:MGI917530 MPP917530:MQE917530 MZL917530:NAA917530 NJH917530:NJW917530 NTD917530:NTS917530 OCZ917530:ODO917530 OMV917530:ONK917530 OWR917530:OXG917530 PGN917530:PHC917530 PQJ917530:PQY917530 QAF917530:QAU917530 QKB917530:QKQ917530 QTX917530:QUM917530 RDT917530:REI917530 RNP917530:ROE917530 RXL917530:RYA917530 SHH917530:SHW917530 SRD917530:SRS917530 TAZ917530:TBO917530 TKV917530:TLK917530 TUR917530:TVG917530 UEN917530:UFC917530 UOJ917530:UOY917530 UYF917530:UYU917530 VIB917530:VIQ917530 VRX917530:VSM917530 WBT917530:WCI917530 WLP917530:WME917530 WVL917530:WWA917530 IZ983066:JO983066 SV983066:TK983066 ACR983066:ADG983066 AMN983066:ANC983066 AWJ983066:AWY983066 BGF983066:BGU983066 BQB983066:BQQ983066 BZX983066:CAM983066 CJT983066:CKI983066 CTP983066:CUE983066 DDL983066:DEA983066 DNH983066:DNW983066 DXD983066:DXS983066 EGZ983066:EHO983066 EQV983066:ERK983066 FAR983066:FBG983066 FKN983066:FLC983066 FUJ983066:FUY983066 GEF983066:GEU983066 GOB983066:GOQ983066 GXX983066:GYM983066 HHT983066:HII983066 HRP983066:HSE983066 IBL983066:ICA983066 ILH983066:ILW983066 IVD983066:IVS983066 JEZ983066:JFO983066 JOV983066:JPK983066 JYR983066:JZG983066 KIN983066:KJC983066 KSJ983066:KSY983066 LCF983066:LCU983066 LMB983066:LMQ983066 LVX983066:LWM983066 MFT983066:MGI983066 MPP983066:MQE983066 MZL983066:NAA983066 NJH983066:NJW983066 NTD983066:NTS983066 OCZ983066:ODO983066 OMV983066:ONK983066 OWR983066:OXG983066 PGN983066:PHC983066 PQJ983066:PQY983066 QAF983066:QAU983066 QKB983066:QKQ983066 QTX983066:QUM983066 RDT983066:REI983066 RNP983066:ROE983066 RXL983066:RYA983066 SHH983066:SHW983066 SRD983066:SRS983066 TAZ983066:TBO983066 TKV983066:TLK983066 TUR983066:TVG983066 UEN983066:UFC983066 UOJ983066:UOY983066 UYF983066:UYU983066 VIB983066:VIQ983066 VRX983066:VSM983066 WBT983066:WCI983066 WLP983066:WME983066 WVL983066:WWA983066 IZ41:JO42 SV41:TK42 ACR41:ADG42 AMN41:ANC42 AWJ41:AWY42 BGF41:BGU42 BQB41:BQQ42 BZX41:CAM42 CJT41:CKI42 CTP41:CUE42 DDL41:DEA42 DNH41:DNW42 DXD41:DXS42 EGZ41:EHO42 EQV41:ERK42 FAR41:FBG42 FKN41:FLC42 FUJ41:FUY42 GEF41:GEU42 GOB41:GOQ42 GXX41:GYM42 HHT41:HII42 HRP41:HSE42 IBL41:ICA42 ILH41:ILW42 IVD41:IVS42 JEZ41:JFO42 JOV41:JPK42 JYR41:JZG42 KIN41:KJC42 KSJ41:KSY42 LCF41:LCU42 LMB41:LMQ42 LVX41:LWM42 MFT41:MGI42 MPP41:MQE42 MZL41:NAA42 NJH41:NJW42 NTD41:NTS42 OCZ41:ODO42 OMV41:ONK42 OWR41:OXG42 PGN41:PHC42 PQJ41:PQY42 QAF41:QAU42 QKB41:QKQ42 QTX41:QUM42 RDT41:REI42 RNP41:ROE42 RXL41:RYA42 SHH41:SHW42 SRD41:SRS42 TAZ41:TBO42 TKV41:TLK42 TUR41:TVG42 UEN41:UFC42 UOJ41:UOY42 UYF41:UYU42 VIB41:VIQ42 VRX41:VSM42 WBT41:WCI42 WLP41:WME42 WVL41:WWA42 IZ65577:JO65578 SV65577:TK65578 ACR65577:ADG65578 AMN65577:ANC65578 AWJ65577:AWY65578 BGF65577:BGU65578 BQB65577:BQQ65578 BZX65577:CAM65578 CJT65577:CKI65578 CTP65577:CUE65578 DDL65577:DEA65578 DNH65577:DNW65578 DXD65577:DXS65578 EGZ65577:EHO65578 EQV65577:ERK65578 FAR65577:FBG65578 FKN65577:FLC65578 FUJ65577:FUY65578 GEF65577:GEU65578 GOB65577:GOQ65578 GXX65577:GYM65578 HHT65577:HII65578 HRP65577:HSE65578 IBL65577:ICA65578 ILH65577:ILW65578 IVD65577:IVS65578 JEZ65577:JFO65578 JOV65577:JPK65578 JYR65577:JZG65578 KIN65577:KJC65578 KSJ65577:KSY65578 LCF65577:LCU65578 LMB65577:LMQ65578 LVX65577:LWM65578 MFT65577:MGI65578 MPP65577:MQE65578 MZL65577:NAA65578 NJH65577:NJW65578 NTD65577:NTS65578 OCZ65577:ODO65578 OMV65577:ONK65578 OWR65577:OXG65578 PGN65577:PHC65578 PQJ65577:PQY65578 QAF65577:QAU65578 QKB65577:QKQ65578 QTX65577:QUM65578 RDT65577:REI65578 RNP65577:ROE65578 RXL65577:RYA65578 SHH65577:SHW65578 SRD65577:SRS65578 TAZ65577:TBO65578 TKV65577:TLK65578 TUR65577:TVG65578 UEN65577:UFC65578 UOJ65577:UOY65578 UYF65577:UYU65578 VIB65577:VIQ65578 VRX65577:VSM65578 WBT65577:WCI65578 WLP65577:WME65578 WVL65577:WWA65578 IZ131113:JO131114 SV131113:TK131114 ACR131113:ADG131114 AMN131113:ANC131114 AWJ131113:AWY131114 BGF131113:BGU131114 BQB131113:BQQ131114 BZX131113:CAM131114 CJT131113:CKI131114 CTP131113:CUE131114 DDL131113:DEA131114 DNH131113:DNW131114 DXD131113:DXS131114 EGZ131113:EHO131114 EQV131113:ERK131114 FAR131113:FBG131114 FKN131113:FLC131114 FUJ131113:FUY131114 GEF131113:GEU131114 GOB131113:GOQ131114 GXX131113:GYM131114 HHT131113:HII131114 HRP131113:HSE131114 IBL131113:ICA131114 ILH131113:ILW131114 IVD131113:IVS131114 JEZ131113:JFO131114 JOV131113:JPK131114 JYR131113:JZG131114 KIN131113:KJC131114 KSJ131113:KSY131114 LCF131113:LCU131114 LMB131113:LMQ131114 LVX131113:LWM131114 MFT131113:MGI131114 MPP131113:MQE131114 MZL131113:NAA131114 NJH131113:NJW131114 NTD131113:NTS131114 OCZ131113:ODO131114 OMV131113:ONK131114 OWR131113:OXG131114 PGN131113:PHC131114 PQJ131113:PQY131114 QAF131113:QAU131114 QKB131113:QKQ131114 QTX131113:QUM131114 RDT131113:REI131114 RNP131113:ROE131114 RXL131113:RYA131114 SHH131113:SHW131114 SRD131113:SRS131114 TAZ131113:TBO131114 TKV131113:TLK131114 TUR131113:TVG131114 UEN131113:UFC131114 UOJ131113:UOY131114 UYF131113:UYU131114 VIB131113:VIQ131114 VRX131113:VSM131114 WBT131113:WCI131114 WLP131113:WME131114 WVL131113:WWA131114 IZ196649:JO196650 SV196649:TK196650 ACR196649:ADG196650 AMN196649:ANC196650 AWJ196649:AWY196650 BGF196649:BGU196650 BQB196649:BQQ196650 BZX196649:CAM196650 CJT196649:CKI196650 CTP196649:CUE196650 DDL196649:DEA196650 DNH196649:DNW196650 DXD196649:DXS196650 EGZ196649:EHO196650 EQV196649:ERK196650 FAR196649:FBG196650 FKN196649:FLC196650 FUJ196649:FUY196650 GEF196649:GEU196650 GOB196649:GOQ196650 GXX196649:GYM196650 HHT196649:HII196650 HRP196649:HSE196650 IBL196649:ICA196650 ILH196649:ILW196650 IVD196649:IVS196650 JEZ196649:JFO196650 JOV196649:JPK196650 JYR196649:JZG196650 KIN196649:KJC196650 KSJ196649:KSY196650 LCF196649:LCU196650 LMB196649:LMQ196650 LVX196649:LWM196650 MFT196649:MGI196650 MPP196649:MQE196650 MZL196649:NAA196650 NJH196649:NJW196650 NTD196649:NTS196650 OCZ196649:ODO196650 OMV196649:ONK196650 OWR196649:OXG196650 PGN196649:PHC196650 PQJ196649:PQY196650 QAF196649:QAU196650 QKB196649:QKQ196650 QTX196649:QUM196650 RDT196649:REI196650 RNP196649:ROE196650 RXL196649:RYA196650 SHH196649:SHW196650 SRD196649:SRS196650 TAZ196649:TBO196650 TKV196649:TLK196650 TUR196649:TVG196650 UEN196649:UFC196650 UOJ196649:UOY196650 UYF196649:UYU196650 VIB196649:VIQ196650 VRX196649:VSM196650 WBT196649:WCI196650 WLP196649:WME196650 WVL196649:WWA196650 IZ262185:JO262186 SV262185:TK262186 ACR262185:ADG262186 AMN262185:ANC262186 AWJ262185:AWY262186 BGF262185:BGU262186 BQB262185:BQQ262186 BZX262185:CAM262186 CJT262185:CKI262186 CTP262185:CUE262186 DDL262185:DEA262186 DNH262185:DNW262186 DXD262185:DXS262186 EGZ262185:EHO262186 EQV262185:ERK262186 FAR262185:FBG262186 FKN262185:FLC262186 FUJ262185:FUY262186 GEF262185:GEU262186 GOB262185:GOQ262186 GXX262185:GYM262186 HHT262185:HII262186 HRP262185:HSE262186 IBL262185:ICA262186 ILH262185:ILW262186 IVD262185:IVS262186 JEZ262185:JFO262186 JOV262185:JPK262186 JYR262185:JZG262186 KIN262185:KJC262186 KSJ262185:KSY262186 LCF262185:LCU262186 LMB262185:LMQ262186 LVX262185:LWM262186 MFT262185:MGI262186 MPP262185:MQE262186 MZL262185:NAA262186 NJH262185:NJW262186 NTD262185:NTS262186 OCZ262185:ODO262186 OMV262185:ONK262186 OWR262185:OXG262186 PGN262185:PHC262186 PQJ262185:PQY262186 QAF262185:QAU262186 QKB262185:QKQ262186 QTX262185:QUM262186 RDT262185:REI262186 RNP262185:ROE262186 RXL262185:RYA262186 SHH262185:SHW262186 SRD262185:SRS262186 TAZ262185:TBO262186 TKV262185:TLK262186 TUR262185:TVG262186 UEN262185:UFC262186 UOJ262185:UOY262186 UYF262185:UYU262186 VIB262185:VIQ262186 VRX262185:VSM262186 WBT262185:WCI262186 WLP262185:WME262186 WVL262185:WWA262186 IZ327721:JO327722 SV327721:TK327722 ACR327721:ADG327722 AMN327721:ANC327722 AWJ327721:AWY327722 BGF327721:BGU327722 BQB327721:BQQ327722 BZX327721:CAM327722 CJT327721:CKI327722 CTP327721:CUE327722 DDL327721:DEA327722 DNH327721:DNW327722 DXD327721:DXS327722 EGZ327721:EHO327722 EQV327721:ERK327722 FAR327721:FBG327722 FKN327721:FLC327722 FUJ327721:FUY327722 GEF327721:GEU327722 GOB327721:GOQ327722 GXX327721:GYM327722 HHT327721:HII327722 HRP327721:HSE327722 IBL327721:ICA327722 ILH327721:ILW327722 IVD327721:IVS327722 JEZ327721:JFO327722 JOV327721:JPK327722 JYR327721:JZG327722 KIN327721:KJC327722 KSJ327721:KSY327722 LCF327721:LCU327722 LMB327721:LMQ327722 LVX327721:LWM327722 MFT327721:MGI327722 MPP327721:MQE327722 MZL327721:NAA327722 NJH327721:NJW327722 NTD327721:NTS327722 OCZ327721:ODO327722 OMV327721:ONK327722 OWR327721:OXG327722 PGN327721:PHC327722 PQJ327721:PQY327722 QAF327721:QAU327722 QKB327721:QKQ327722 QTX327721:QUM327722 RDT327721:REI327722 RNP327721:ROE327722 RXL327721:RYA327722 SHH327721:SHW327722 SRD327721:SRS327722 TAZ327721:TBO327722 TKV327721:TLK327722 TUR327721:TVG327722 UEN327721:UFC327722 UOJ327721:UOY327722 UYF327721:UYU327722 VIB327721:VIQ327722 VRX327721:VSM327722 WBT327721:WCI327722 WLP327721:WME327722 WVL327721:WWA327722 IZ393257:JO393258 SV393257:TK393258 ACR393257:ADG393258 AMN393257:ANC393258 AWJ393257:AWY393258 BGF393257:BGU393258 BQB393257:BQQ393258 BZX393257:CAM393258 CJT393257:CKI393258 CTP393257:CUE393258 DDL393257:DEA393258 DNH393257:DNW393258 DXD393257:DXS393258 EGZ393257:EHO393258 EQV393257:ERK393258 FAR393257:FBG393258 FKN393257:FLC393258 FUJ393257:FUY393258 GEF393257:GEU393258 GOB393257:GOQ393258 GXX393257:GYM393258 HHT393257:HII393258 HRP393257:HSE393258 IBL393257:ICA393258 ILH393257:ILW393258 IVD393257:IVS393258 JEZ393257:JFO393258 JOV393257:JPK393258 JYR393257:JZG393258 KIN393257:KJC393258 KSJ393257:KSY393258 LCF393257:LCU393258 LMB393257:LMQ393258 LVX393257:LWM393258 MFT393257:MGI393258 MPP393257:MQE393258 MZL393257:NAA393258 NJH393257:NJW393258 NTD393257:NTS393258 OCZ393257:ODO393258 OMV393257:ONK393258 OWR393257:OXG393258 PGN393257:PHC393258 PQJ393257:PQY393258 QAF393257:QAU393258 QKB393257:QKQ393258 QTX393257:QUM393258 RDT393257:REI393258 RNP393257:ROE393258 RXL393257:RYA393258 SHH393257:SHW393258 SRD393257:SRS393258 TAZ393257:TBO393258 TKV393257:TLK393258 TUR393257:TVG393258 UEN393257:UFC393258 UOJ393257:UOY393258 UYF393257:UYU393258 VIB393257:VIQ393258 VRX393257:VSM393258 WBT393257:WCI393258 WLP393257:WME393258 WVL393257:WWA393258 IZ458793:JO458794 SV458793:TK458794 ACR458793:ADG458794 AMN458793:ANC458794 AWJ458793:AWY458794 BGF458793:BGU458794 BQB458793:BQQ458794 BZX458793:CAM458794 CJT458793:CKI458794 CTP458793:CUE458794 DDL458793:DEA458794 DNH458793:DNW458794 DXD458793:DXS458794 EGZ458793:EHO458794 EQV458793:ERK458794 FAR458793:FBG458794 FKN458793:FLC458794 FUJ458793:FUY458794 GEF458793:GEU458794 GOB458793:GOQ458794 GXX458793:GYM458794 HHT458793:HII458794 HRP458793:HSE458794 IBL458793:ICA458794 ILH458793:ILW458794 IVD458793:IVS458794 JEZ458793:JFO458794 JOV458793:JPK458794 JYR458793:JZG458794 KIN458793:KJC458794 KSJ458793:KSY458794 LCF458793:LCU458794 LMB458793:LMQ458794 LVX458793:LWM458794 MFT458793:MGI458794 MPP458793:MQE458794 MZL458793:NAA458794 NJH458793:NJW458794 NTD458793:NTS458794 OCZ458793:ODO458794 OMV458793:ONK458794 OWR458793:OXG458794 PGN458793:PHC458794 PQJ458793:PQY458794 QAF458793:QAU458794 QKB458793:QKQ458794 QTX458793:QUM458794 RDT458793:REI458794 RNP458793:ROE458794 RXL458793:RYA458794 SHH458793:SHW458794 SRD458793:SRS458794 TAZ458793:TBO458794 TKV458793:TLK458794 TUR458793:TVG458794 UEN458793:UFC458794 UOJ458793:UOY458794 UYF458793:UYU458794 VIB458793:VIQ458794 VRX458793:VSM458794 WBT458793:WCI458794 WLP458793:WME458794 WVL458793:WWA458794 IZ524329:JO524330 SV524329:TK524330 ACR524329:ADG524330 AMN524329:ANC524330 AWJ524329:AWY524330 BGF524329:BGU524330 BQB524329:BQQ524330 BZX524329:CAM524330 CJT524329:CKI524330 CTP524329:CUE524330 DDL524329:DEA524330 DNH524329:DNW524330 DXD524329:DXS524330 EGZ524329:EHO524330 EQV524329:ERK524330 FAR524329:FBG524330 FKN524329:FLC524330 FUJ524329:FUY524330 GEF524329:GEU524330 GOB524329:GOQ524330 GXX524329:GYM524330 HHT524329:HII524330 HRP524329:HSE524330 IBL524329:ICA524330 ILH524329:ILW524330 IVD524329:IVS524330 JEZ524329:JFO524330 JOV524329:JPK524330 JYR524329:JZG524330 KIN524329:KJC524330 KSJ524329:KSY524330 LCF524329:LCU524330 LMB524329:LMQ524330 LVX524329:LWM524330 MFT524329:MGI524330 MPP524329:MQE524330 MZL524329:NAA524330 NJH524329:NJW524330 NTD524329:NTS524330 OCZ524329:ODO524330 OMV524329:ONK524330 OWR524329:OXG524330 PGN524329:PHC524330 PQJ524329:PQY524330 QAF524329:QAU524330 QKB524329:QKQ524330 QTX524329:QUM524330 RDT524329:REI524330 RNP524329:ROE524330 RXL524329:RYA524330 SHH524329:SHW524330 SRD524329:SRS524330 TAZ524329:TBO524330 TKV524329:TLK524330 TUR524329:TVG524330 UEN524329:UFC524330 UOJ524329:UOY524330 UYF524329:UYU524330 VIB524329:VIQ524330 VRX524329:VSM524330 WBT524329:WCI524330 WLP524329:WME524330 WVL524329:WWA524330 IZ589865:JO589866 SV589865:TK589866 ACR589865:ADG589866 AMN589865:ANC589866 AWJ589865:AWY589866 BGF589865:BGU589866 BQB589865:BQQ589866 BZX589865:CAM589866 CJT589865:CKI589866 CTP589865:CUE589866 DDL589865:DEA589866 DNH589865:DNW589866 DXD589865:DXS589866 EGZ589865:EHO589866 EQV589865:ERK589866 FAR589865:FBG589866 FKN589865:FLC589866 FUJ589865:FUY589866 GEF589865:GEU589866 GOB589865:GOQ589866 GXX589865:GYM589866 HHT589865:HII589866 HRP589865:HSE589866 IBL589865:ICA589866 ILH589865:ILW589866 IVD589865:IVS589866 JEZ589865:JFO589866 JOV589865:JPK589866 JYR589865:JZG589866 KIN589865:KJC589866 KSJ589865:KSY589866 LCF589865:LCU589866 LMB589865:LMQ589866 LVX589865:LWM589866 MFT589865:MGI589866 MPP589865:MQE589866 MZL589865:NAA589866 NJH589865:NJW589866 NTD589865:NTS589866 OCZ589865:ODO589866 OMV589865:ONK589866 OWR589865:OXG589866 PGN589865:PHC589866 PQJ589865:PQY589866 QAF589865:QAU589866 QKB589865:QKQ589866 QTX589865:QUM589866 RDT589865:REI589866 RNP589865:ROE589866 RXL589865:RYA589866 SHH589865:SHW589866 SRD589865:SRS589866 TAZ589865:TBO589866 TKV589865:TLK589866 TUR589865:TVG589866 UEN589865:UFC589866 UOJ589865:UOY589866 UYF589865:UYU589866 VIB589865:VIQ589866 VRX589865:VSM589866 WBT589865:WCI589866 WLP589865:WME589866 WVL589865:WWA589866 IZ655401:JO655402 SV655401:TK655402 ACR655401:ADG655402 AMN655401:ANC655402 AWJ655401:AWY655402 BGF655401:BGU655402 BQB655401:BQQ655402 BZX655401:CAM655402 CJT655401:CKI655402 CTP655401:CUE655402 DDL655401:DEA655402 DNH655401:DNW655402 DXD655401:DXS655402 EGZ655401:EHO655402 EQV655401:ERK655402 FAR655401:FBG655402 FKN655401:FLC655402 FUJ655401:FUY655402 GEF655401:GEU655402 GOB655401:GOQ655402 GXX655401:GYM655402 HHT655401:HII655402 HRP655401:HSE655402 IBL655401:ICA655402 ILH655401:ILW655402 IVD655401:IVS655402 JEZ655401:JFO655402 JOV655401:JPK655402 JYR655401:JZG655402 KIN655401:KJC655402 KSJ655401:KSY655402 LCF655401:LCU655402 LMB655401:LMQ655402 LVX655401:LWM655402 MFT655401:MGI655402 MPP655401:MQE655402 MZL655401:NAA655402 NJH655401:NJW655402 NTD655401:NTS655402 OCZ655401:ODO655402 OMV655401:ONK655402 OWR655401:OXG655402 PGN655401:PHC655402 PQJ655401:PQY655402 QAF655401:QAU655402 QKB655401:QKQ655402 QTX655401:QUM655402 RDT655401:REI655402 RNP655401:ROE655402 RXL655401:RYA655402 SHH655401:SHW655402 SRD655401:SRS655402 TAZ655401:TBO655402 TKV655401:TLK655402 TUR655401:TVG655402 UEN655401:UFC655402 UOJ655401:UOY655402 UYF655401:UYU655402 VIB655401:VIQ655402 VRX655401:VSM655402 WBT655401:WCI655402 WLP655401:WME655402 WVL655401:WWA655402 IZ720937:JO720938 SV720937:TK720938 ACR720937:ADG720938 AMN720937:ANC720938 AWJ720937:AWY720938 BGF720937:BGU720938 BQB720937:BQQ720938 BZX720937:CAM720938 CJT720937:CKI720938 CTP720937:CUE720938 DDL720937:DEA720938 DNH720937:DNW720938 DXD720937:DXS720938 EGZ720937:EHO720938 EQV720937:ERK720938 FAR720937:FBG720938 FKN720937:FLC720938 FUJ720937:FUY720938 GEF720937:GEU720938 GOB720937:GOQ720938 GXX720937:GYM720938 HHT720937:HII720938 HRP720937:HSE720938 IBL720937:ICA720938 ILH720937:ILW720938 IVD720937:IVS720938 JEZ720937:JFO720938 JOV720937:JPK720938 JYR720937:JZG720938 KIN720937:KJC720938 KSJ720937:KSY720938 LCF720937:LCU720938 LMB720937:LMQ720938 LVX720937:LWM720938 MFT720937:MGI720938 MPP720937:MQE720938 MZL720937:NAA720938 NJH720937:NJW720938 NTD720937:NTS720938 OCZ720937:ODO720938 OMV720937:ONK720938 OWR720937:OXG720938 PGN720937:PHC720938 PQJ720937:PQY720938 QAF720937:QAU720938 QKB720937:QKQ720938 QTX720937:QUM720938 RDT720937:REI720938 RNP720937:ROE720938 RXL720937:RYA720938 SHH720937:SHW720938 SRD720937:SRS720938 TAZ720937:TBO720938 TKV720937:TLK720938 TUR720937:TVG720938 UEN720937:UFC720938 UOJ720937:UOY720938 UYF720937:UYU720938 VIB720937:VIQ720938 VRX720937:VSM720938 WBT720937:WCI720938 WLP720937:WME720938 WVL720937:WWA720938 IZ786473:JO786474 SV786473:TK786474 ACR786473:ADG786474 AMN786473:ANC786474 AWJ786473:AWY786474 BGF786473:BGU786474 BQB786473:BQQ786474 BZX786473:CAM786474 CJT786473:CKI786474 CTP786473:CUE786474 DDL786473:DEA786474 DNH786473:DNW786474 DXD786473:DXS786474 EGZ786473:EHO786474 EQV786473:ERK786474 FAR786473:FBG786474 FKN786473:FLC786474 FUJ786473:FUY786474 GEF786473:GEU786474 GOB786473:GOQ786474 GXX786473:GYM786474 HHT786473:HII786474 HRP786473:HSE786474 IBL786473:ICA786474 ILH786473:ILW786474 IVD786473:IVS786474 JEZ786473:JFO786474 JOV786473:JPK786474 JYR786473:JZG786474 KIN786473:KJC786474 KSJ786473:KSY786474 LCF786473:LCU786474 LMB786473:LMQ786474 LVX786473:LWM786474 MFT786473:MGI786474 MPP786473:MQE786474 MZL786473:NAA786474 NJH786473:NJW786474 NTD786473:NTS786474 OCZ786473:ODO786474 OMV786473:ONK786474 OWR786473:OXG786474 PGN786473:PHC786474 PQJ786473:PQY786474 QAF786473:QAU786474 QKB786473:QKQ786474 QTX786473:QUM786474 RDT786473:REI786474 RNP786473:ROE786474 RXL786473:RYA786474 SHH786473:SHW786474 SRD786473:SRS786474 TAZ786473:TBO786474 TKV786473:TLK786474 TUR786473:TVG786474 UEN786473:UFC786474 UOJ786473:UOY786474 UYF786473:UYU786474 VIB786473:VIQ786474 VRX786473:VSM786474 WBT786473:WCI786474 WLP786473:WME786474 WVL786473:WWA786474 IZ852009:JO852010 SV852009:TK852010 ACR852009:ADG852010 AMN852009:ANC852010 AWJ852009:AWY852010 BGF852009:BGU852010 BQB852009:BQQ852010 BZX852009:CAM852010 CJT852009:CKI852010 CTP852009:CUE852010 DDL852009:DEA852010 DNH852009:DNW852010 DXD852009:DXS852010 EGZ852009:EHO852010 EQV852009:ERK852010 FAR852009:FBG852010 FKN852009:FLC852010 FUJ852009:FUY852010 GEF852009:GEU852010 GOB852009:GOQ852010 GXX852009:GYM852010 HHT852009:HII852010 HRP852009:HSE852010 IBL852009:ICA852010 ILH852009:ILW852010 IVD852009:IVS852010 JEZ852009:JFO852010 JOV852009:JPK852010 JYR852009:JZG852010 KIN852009:KJC852010 KSJ852009:KSY852010 LCF852009:LCU852010 LMB852009:LMQ852010 LVX852009:LWM852010 MFT852009:MGI852010 MPP852009:MQE852010 MZL852009:NAA852010 NJH852009:NJW852010 NTD852009:NTS852010 OCZ852009:ODO852010 OMV852009:ONK852010 OWR852009:OXG852010 PGN852009:PHC852010 PQJ852009:PQY852010 QAF852009:QAU852010 QKB852009:QKQ852010 QTX852009:QUM852010 RDT852009:REI852010 RNP852009:ROE852010 RXL852009:RYA852010 SHH852009:SHW852010 SRD852009:SRS852010 TAZ852009:TBO852010 TKV852009:TLK852010 TUR852009:TVG852010 UEN852009:UFC852010 UOJ852009:UOY852010 UYF852009:UYU852010 VIB852009:VIQ852010 VRX852009:VSM852010 WBT852009:WCI852010 WLP852009:WME852010 WVL852009:WWA852010 IZ917545:JO917546 SV917545:TK917546 ACR917545:ADG917546 AMN917545:ANC917546 AWJ917545:AWY917546 BGF917545:BGU917546 BQB917545:BQQ917546 BZX917545:CAM917546 CJT917545:CKI917546 CTP917545:CUE917546 DDL917545:DEA917546 DNH917545:DNW917546 DXD917545:DXS917546 EGZ917545:EHO917546 EQV917545:ERK917546 FAR917545:FBG917546 FKN917545:FLC917546 FUJ917545:FUY917546 GEF917545:GEU917546 GOB917545:GOQ917546 GXX917545:GYM917546 HHT917545:HII917546 HRP917545:HSE917546 IBL917545:ICA917546 ILH917545:ILW917546 IVD917545:IVS917546 JEZ917545:JFO917546 JOV917545:JPK917546 JYR917545:JZG917546 KIN917545:KJC917546 KSJ917545:KSY917546 LCF917545:LCU917546 LMB917545:LMQ917546 LVX917545:LWM917546 MFT917545:MGI917546 MPP917545:MQE917546 MZL917545:NAA917546 NJH917545:NJW917546 NTD917545:NTS917546 OCZ917545:ODO917546 OMV917545:ONK917546 OWR917545:OXG917546 PGN917545:PHC917546 PQJ917545:PQY917546 QAF917545:QAU917546 QKB917545:QKQ917546 QTX917545:QUM917546 RDT917545:REI917546 RNP917545:ROE917546 RXL917545:RYA917546 SHH917545:SHW917546 SRD917545:SRS917546 TAZ917545:TBO917546 TKV917545:TLK917546 TUR917545:TVG917546 UEN917545:UFC917546 UOJ917545:UOY917546 UYF917545:UYU917546 VIB917545:VIQ917546 VRX917545:VSM917546 WBT917545:WCI917546 WLP917545:WME917546 WVL917545:WWA917546 IZ983081:JO983082 SV983081:TK983082 ACR983081:ADG983082 AMN983081:ANC983082 AWJ983081:AWY983082 BGF983081:BGU983082 BQB983081:BQQ983082 BZX983081:CAM983082 CJT983081:CKI983082 CTP983081:CUE983082 DDL983081:DEA983082 DNH983081:DNW983082 DXD983081:DXS983082 EGZ983081:EHO983082 EQV983081:ERK983082 FAR983081:FBG983082 FKN983081:FLC983082 FUJ983081:FUY983082 GEF983081:GEU983082 GOB983081:GOQ983082 GXX983081:GYM983082 HHT983081:HII983082 HRP983081:HSE983082 IBL983081:ICA983082 ILH983081:ILW983082 IVD983081:IVS983082 JEZ983081:JFO983082 JOV983081:JPK983082 JYR983081:JZG983082 KIN983081:KJC983082 KSJ983081:KSY983082 LCF983081:LCU983082 LMB983081:LMQ983082 LVX983081:LWM983082 MFT983081:MGI983082 MPP983081:MQE983082 MZL983081:NAA983082 NJH983081:NJW983082 NTD983081:NTS983082 OCZ983081:ODO983082 OMV983081:ONK983082 OWR983081:OXG983082 PGN983081:PHC983082 PQJ983081:PQY983082 QAF983081:QAU983082 QKB983081:QKQ983082 QTX983081:QUM983082 RDT983081:REI983082 RNP983081:ROE983082 RXL983081:RYA983082 SHH983081:SHW983082 SRD983081:SRS983082 TAZ983081:TBO983082 TKV983081:TLK983082 TUR983081:TVG983082 UEN983081:UFC983082 UOJ983081:UOY983082 UYF983081:UYU983082 VIB983081:VIQ983082 VRX983081:VSM983082 WBT983081:WCI983082 WLP983081:WME983082 WVL983081:WWA983082 IZ58:JO71 SV58:TK71 ACR58:ADG71 AMN58:ANC71 AWJ58:AWY71 BGF58:BGU71 BQB58:BQQ71 BZX58:CAM71 CJT58:CKI71 CTP58:CUE71 DDL58:DEA71 DNH58:DNW71 DXD58:DXS71 EGZ58:EHO71 EQV58:ERK71 FAR58:FBG71 FKN58:FLC71 FUJ58:FUY71 GEF58:GEU71 GOB58:GOQ71 GXX58:GYM71 HHT58:HII71 HRP58:HSE71 IBL58:ICA71 ILH58:ILW71 IVD58:IVS71 JEZ58:JFO71 JOV58:JPK71 JYR58:JZG71 KIN58:KJC71 KSJ58:KSY71 LCF58:LCU71 LMB58:LMQ71 LVX58:LWM71 MFT58:MGI71 MPP58:MQE71 MZL58:NAA71 NJH58:NJW71 NTD58:NTS71 OCZ58:ODO71 OMV58:ONK71 OWR58:OXG71 PGN58:PHC71 PQJ58:PQY71 QAF58:QAU71 QKB58:QKQ71 QTX58:QUM71 RDT58:REI71 RNP58:ROE71 RXL58:RYA71 SHH58:SHW71 SRD58:SRS71 TAZ58:TBO71 TKV58:TLK71 TUR58:TVG71 UEN58:UFC71 UOJ58:UOY71 UYF58:UYU71 VIB58:VIQ71 VRX58:VSM71 WBT58:WCI71 WLP58:WME71 WVL58:WWA71 IZ65594:JO65607 SV65594:TK65607 ACR65594:ADG65607 AMN65594:ANC65607 AWJ65594:AWY65607 BGF65594:BGU65607 BQB65594:BQQ65607 BZX65594:CAM65607 CJT65594:CKI65607 CTP65594:CUE65607 DDL65594:DEA65607 DNH65594:DNW65607 DXD65594:DXS65607 EGZ65594:EHO65607 EQV65594:ERK65607 FAR65594:FBG65607 FKN65594:FLC65607 FUJ65594:FUY65607 GEF65594:GEU65607 GOB65594:GOQ65607 GXX65594:GYM65607 HHT65594:HII65607 HRP65594:HSE65607 IBL65594:ICA65607 ILH65594:ILW65607 IVD65594:IVS65607 JEZ65594:JFO65607 JOV65594:JPK65607 JYR65594:JZG65607 KIN65594:KJC65607 KSJ65594:KSY65607 LCF65594:LCU65607 LMB65594:LMQ65607 LVX65594:LWM65607 MFT65594:MGI65607 MPP65594:MQE65607 MZL65594:NAA65607 NJH65594:NJW65607 NTD65594:NTS65607 OCZ65594:ODO65607 OMV65594:ONK65607 OWR65594:OXG65607 PGN65594:PHC65607 PQJ65594:PQY65607 QAF65594:QAU65607 QKB65594:QKQ65607 QTX65594:QUM65607 RDT65594:REI65607 RNP65594:ROE65607 RXL65594:RYA65607 SHH65594:SHW65607 SRD65594:SRS65607 TAZ65594:TBO65607 TKV65594:TLK65607 TUR65594:TVG65607 UEN65594:UFC65607 UOJ65594:UOY65607 UYF65594:UYU65607 VIB65594:VIQ65607 VRX65594:VSM65607 WBT65594:WCI65607 WLP65594:WME65607 WVL65594:WWA65607 IZ131130:JO131143 SV131130:TK131143 ACR131130:ADG131143 AMN131130:ANC131143 AWJ131130:AWY131143 BGF131130:BGU131143 BQB131130:BQQ131143 BZX131130:CAM131143 CJT131130:CKI131143 CTP131130:CUE131143 DDL131130:DEA131143 DNH131130:DNW131143 DXD131130:DXS131143 EGZ131130:EHO131143 EQV131130:ERK131143 FAR131130:FBG131143 FKN131130:FLC131143 FUJ131130:FUY131143 GEF131130:GEU131143 GOB131130:GOQ131143 GXX131130:GYM131143 HHT131130:HII131143 HRP131130:HSE131143 IBL131130:ICA131143 ILH131130:ILW131143 IVD131130:IVS131143 JEZ131130:JFO131143 JOV131130:JPK131143 JYR131130:JZG131143 KIN131130:KJC131143 KSJ131130:KSY131143 LCF131130:LCU131143 LMB131130:LMQ131143 LVX131130:LWM131143 MFT131130:MGI131143 MPP131130:MQE131143 MZL131130:NAA131143 NJH131130:NJW131143 NTD131130:NTS131143 OCZ131130:ODO131143 OMV131130:ONK131143 OWR131130:OXG131143 PGN131130:PHC131143 PQJ131130:PQY131143 QAF131130:QAU131143 QKB131130:QKQ131143 QTX131130:QUM131143 RDT131130:REI131143 RNP131130:ROE131143 RXL131130:RYA131143 SHH131130:SHW131143 SRD131130:SRS131143 TAZ131130:TBO131143 TKV131130:TLK131143 TUR131130:TVG131143 UEN131130:UFC131143 UOJ131130:UOY131143 UYF131130:UYU131143 VIB131130:VIQ131143 VRX131130:VSM131143 WBT131130:WCI131143 WLP131130:WME131143 WVL131130:WWA131143 IZ196666:JO196679 SV196666:TK196679 ACR196666:ADG196679 AMN196666:ANC196679 AWJ196666:AWY196679 BGF196666:BGU196679 BQB196666:BQQ196679 BZX196666:CAM196679 CJT196666:CKI196679 CTP196666:CUE196679 DDL196666:DEA196679 DNH196666:DNW196679 DXD196666:DXS196679 EGZ196666:EHO196679 EQV196666:ERK196679 FAR196666:FBG196679 FKN196666:FLC196679 FUJ196666:FUY196679 GEF196666:GEU196679 GOB196666:GOQ196679 GXX196666:GYM196679 HHT196666:HII196679 HRP196666:HSE196679 IBL196666:ICA196679 ILH196666:ILW196679 IVD196666:IVS196679 JEZ196666:JFO196679 JOV196666:JPK196679 JYR196666:JZG196679 KIN196666:KJC196679 KSJ196666:KSY196679 LCF196666:LCU196679 LMB196666:LMQ196679 LVX196666:LWM196679 MFT196666:MGI196679 MPP196666:MQE196679 MZL196666:NAA196679 NJH196666:NJW196679 NTD196666:NTS196679 OCZ196666:ODO196679 OMV196666:ONK196679 OWR196666:OXG196679 PGN196666:PHC196679 PQJ196666:PQY196679 QAF196666:QAU196679 QKB196666:QKQ196679 QTX196666:QUM196679 RDT196666:REI196679 RNP196666:ROE196679 RXL196666:RYA196679 SHH196666:SHW196679 SRD196666:SRS196679 TAZ196666:TBO196679 TKV196666:TLK196679 TUR196666:TVG196679 UEN196666:UFC196679 UOJ196666:UOY196679 UYF196666:UYU196679 VIB196666:VIQ196679 VRX196666:VSM196679 WBT196666:WCI196679 WLP196666:WME196679 WVL196666:WWA196679 IZ262202:JO262215 SV262202:TK262215 ACR262202:ADG262215 AMN262202:ANC262215 AWJ262202:AWY262215 BGF262202:BGU262215 BQB262202:BQQ262215 BZX262202:CAM262215 CJT262202:CKI262215 CTP262202:CUE262215 DDL262202:DEA262215 DNH262202:DNW262215 DXD262202:DXS262215 EGZ262202:EHO262215 EQV262202:ERK262215 FAR262202:FBG262215 FKN262202:FLC262215 FUJ262202:FUY262215 GEF262202:GEU262215 GOB262202:GOQ262215 GXX262202:GYM262215 HHT262202:HII262215 HRP262202:HSE262215 IBL262202:ICA262215 ILH262202:ILW262215 IVD262202:IVS262215 JEZ262202:JFO262215 JOV262202:JPK262215 JYR262202:JZG262215 KIN262202:KJC262215 KSJ262202:KSY262215 LCF262202:LCU262215 LMB262202:LMQ262215 LVX262202:LWM262215 MFT262202:MGI262215 MPP262202:MQE262215 MZL262202:NAA262215 NJH262202:NJW262215 NTD262202:NTS262215 OCZ262202:ODO262215 OMV262202:ONK262215 OWR262202:OXG262215 PGN262202:PHC262215 PQJ262202:PQY262215 QAF262202:QAU262215 QKB262202:QKQ262215 QTX262202:QUM262215 RDT262202:REI262215 RNP262202:ROE262215 RXL262202:RYA262215 SHH262202:SHW262215 SRD262202:SRS262215 TAZ262202:TBO262215 TKV262202:TLK262215 TUR262202:TVG262215 UEN262202:UFC262215 UOJ262202:UOY262215 UYF262202:UYU262215 VIB262202:VIQ262215 VRX262202:VSM262215 WBT262202:WCI262215 WLP262202:WME262215 WVL262202:WWA262215 IZ327738:JO327751 SV327738:TK327751 ACR327738:ADG327751 AMN327738:ANC327751 AWJ327738:AWY327751 BGF327738:BGU327751 BQB327738:BQQ327751 BZX327738:CAM327751 CJT327738:CKI327751 CTP327738:CUE327751 DDL327738:DEA327751 DNH327738:DNW327751 DXD327738:DXS327751 EGZ327738:EHO327751 EQV327738:ERK327751 FAR327738:FBG327751 FKN327738:FLC327751 FUJ327738:FUY327751 GEF327738:GEU327751 GOB327738:GOQ327751 GXX327738:GYM327751 HHT327738:HII327751 HRP327738:HSE327751 IBL327738:ICA327751 ILH327738:ILW327751 IVD327738:IVS327751 JEZ327738:JFO327751 JOV327738:JPK327751 JYR327738:JZG327751 KIN327738:KJC327751 KSJ327738:KSY327751 LCF327738:LCU327751 LMB327738:LMQ327751 LVX327738:LWM327751 MFT327738:MGI327751 MPP327738:MQE327751 MZL327738:NAA327751 NJH327738:NJW327751 NTD327738:NTS327751 OCZ327738:ODO327751 OMV327738:ONK327751 OWR327738:OXG327751 PGN327738:PHC327751 PQJ327738:PQY327751 QAF327738:QAU327751 QKB327738:QKQ327751 QTX327738:QUM327751 RDT327738:REI327751 RNP327738:ROE327751 RXL327738:RYA327751 SHH327738:SHW327751 SRD327738:SRS327751 TAZ327738:TBO327751 TKV327738:TLK327751 TUR327738:TVG327751 UEN327738:UFC327751 UOJ327738:UOY327751 UYF327738:UYU327751 VIB327738:VIQ327751 VRX327738:VSM327751 WBT327738:WCI327751 WLP327738:WME327751 WVL327738:WWA327751 IZ393274:JO393287 SV393274:TK393287 ACR393274:ADG393287 AMN393274:ANC393287 AWJ393274:AWY393287 BGF393274:BGU393287 BQB393274:BQQ393287 BZX393274:CAM393287 CJT393274:CKI393287 CTP393274:CUE393287 DDL393274:DEA393287 DNH393274:DNW393287 DXD393274:DXS393287 EGZ393274:EHO393287 EQV393274:ERK393287 FAR393274:FBG393287 FKN393274:FLC393287 FUJ393274:FUY393287 GEF393274:GEU393287 GOB393274:GOQ393287 GXX393274:GYM393287 HHT393274:HII393287 HRP393274:HSE393287 IBL393274:ICA393287 ILH393274:ILW393287 IVD393274:IVS393287 JEZ393274:JFO393287 JOV393274:JPK393287 JYR393274:JZG393287 KIN393274:KJC393287 KSJ393274:KSY393287 LCF393274:LCU393287 LMB393274:LMQ393287 LVX393274:LWM393287 MFT393274:MGI393287 MPP393274:MQE393287 MZL393274:NAA393287 NJH393274:NJW393287 NTD393274:NTS393287 OCZ393274:ODO393287 OMV393274:ONK393287 OWR393274:OXG393287 PGN393274:PHC393287 PQJ393274:PQY393287 QAF393274:QAU393287 QKB393274:QKQ393287 QTX393274:QUM393287 RDT393274:REI393287 RNP393274:ROE393287 RXL393274:RYA393287 SHH393274:SHW393287 SRD393274:SRS393287 TAZ393274:TBO393287 TKV393274:TLK393287 TUR393274:TVG393287 UEN393274:UFC393287 UOJ393274:UOY393287 UYF393274:UYU393287 VIB393274:VIQ393287 VRX393274:VSM393287 WBT393274:WCI393287 WLP393274:WME393287 WVL393274:WWA393287 IZ458810:JO458823 SV458810:TK458823 ACR458810:ADG458823 AMN458810:ANC458823 AWJ458810:AWY458823 BGF458810:BGU458823 BQB458810:BQQ458823 BZX458810:CAM458823 CJT458810:CKI458823 CTP458810:CUE458823 DDL458810:DEA458823 DNH458810:DNW458823 DXD458810:DXS458823 EGZ458810:EHO458823 EQV458810:ERK458823 FAR458810:FBG458823 FKN458810:FLC458823 FUJ458810:FUY458823 GEF458810:GEU458823 GOB458810:GOQ458823 GXX458810:GYM458823 HHT458810:HII458823 HRP458810:HSE458823 IBL458810:ICA458823 ILH458810:ILW458823 IVD458810:IVS458823 JEZ458810:JFO458823 JOV458810:JPK458823 JYR458810:JZG458823 KIN458810:KJC458823 KSJ458810:KSY458823 LCF458810:LCU458823 LMB458810:LMQ458823 LVX458810:LWM458823 MFT458810:MGI458823 MPP458810:MQE458823 MZL458810:NAA458823 NJH458810:NJW458823 NTD458810:NTS458823 OCZ458810:ODO458823 OMV458810:ONK458823 OWR458810:OXG458823 PGN458810:PHC458823 PQJ458810:PQY458823 QAF458810:QAU458823 QKB458810:QKQ458823 QTX458810:QUM458823 RDT458810:REI458823 RNP458810:ROE458823 RXL458810:RYA458823 SHH458810:SHW458823 SRD458810:SRS458823 TAZ458810:TBO458823 TKV458810:TLK458823 TUR458810:TVG458823 UEN458810:UFC458823 UOJ458810:UOY458823 UYF458810:UYU458823 VIB458810:VIQ458823 VRX458810:VSM458823 WBT458810:WCI458823 WLP458810:WME458823 WVL458810:WWA458823 IZ524346:JO524359 SV524346:TK524359 ACR524346:ADG524359 AMN524346:ANC524359 AWJ524346:AWY524359 BGF524346:BGU524359 BQB524346:BQQ524359 BZX524346:CAM524359 CJT524346:CKI524359 CTP524346:CUE524359 DDL524346:DEA524359 DNH524346:DNW524359 DXD524346:DXS524359 EGZ524346:EHO524359 EQV524346:ERK524359 FAR524346:FBG524359 FKN524346:FLC524359 FUJ524346:FUY524359 GEF524346:GEU524359 GOB524346:GOQ524359 GXX524346:GYM524359 HHT524346:HII524359 HRP524346:HSE524359 IBL524346:ICA524359 ILH524346:ILW524359 IVD524346:IVS524359 JEZ524346:JFO524359 JOV524346:JPK524359 JYR524346:JZG524359 KIN524346:KJC524359 KSJ524346:KSY524359 LCF524346:LCU524359 LMB524346:LMQ524359 LVX524346:LWM524359 MFT524346:MGI524359 MPP524346:MQE524359 MZL524346:NAA524359 NJH524346:NJW524359 NTD524346:NTS524359 OCZ524346:ODO524359 OMV524346:ONK524359 OWR524346:OXG524359 PGN524346:PHC524359 PQJ524346:PQY524359 QAF524346:QAU524359 QKB524346:QKQ524359 QTX524346:QUM524359 RDT524346:REI524359 RNP524346:ROE524359 RXL524346:RYA524359 SHH524346:SHW524359 SRD524346:SRS524359 TAZ524346:TBO524359 TKV524346:TLK524359 TUR524346:TVG524359 UEN524346:UFC524359 UOJ524346:UOY524359 UYF524346:UYU524359 VIB524346:VIQ524359 VRX524346:VSM524359 WBT524346:WCI524359 WLP524346:WME524359 WVL524346:WWA524359 IZ589882:JO589895 SV589882:TK589895 ACR589882:ADG589895 AMN589882:ANC589895 AWJ589882:AWY589895 BGF589882:BGU589895 BQB589882:BQQ589895 BZX589882:CAM589895 CJT589882:CKI589895 CTP589882:CUE589895 DDL589882:DEA589895 DNH589882:DNW589895 DXD589882:DXS589895 EGZ589882:EHO589895 EQV589882:ERK589895 FAR589882:FBG589895 FKN589882:FLC589895 FUJ589882:FUY589895 GEF589882:GEU589895 GOB589882:GOQ589895 GXX589882:GYM589895 HHT589882:HII589895 HRP589882:HSE589895 IBL589882:ICA589895 ILH589882:ILW589895 IVD589882:IVS589895 JEZ589882:JFO589895 JOV589882:JPK589895 JYR589882:JZG589895 KIN589882:KJC589895 KSJ589882:KSY589895 LCF589882:LCU589895 LMB589882:LMQ589895 LVX589882:LWM589895 MFT589882:MGI589895 MPP589882:MQE589895 MZL589882:NAA589895 NJH589882:NJW589895 NTD589882:NTS589895 OCZ589882:ODO589895 OMV589882:ONK589895 OWR589882:OXG589895 PGN589882:PHC589895 PQJ589882:PQY589895 QAF589882:QAU589895 QKB589882:QKQ589895 QTX589882:QUM589895 RDT589882:REI589895 RNP589882:ROE589895 RXL589882:RYA589895 SHH589882:SHW589895 SRD589882:SRS589895 TAZ589882:TBO589895 TKV589882:TLK589895 TUR589882:TVG589895 UEN589882:UFC589895 UOJ589882:UOY589895 UYF589882:UYU589895 VIB589882:VIQ589895 VRX589882:VSM589895 WBT589882:WCI589895 WLP589882:WME589895 WVL589882:WWA589895 IZ655418:JO655431 SV655418:TK655431 ACR655418:ADG655431 AMN655418:ANC655431 AWJ655418:AWY655431 BGF655418:BGU655431 BQB655418:BQQ655431 BZX655418:CAM655431 CJT655418:CKI655431 CTP655418:CUE655431 DDL655418:DEA655431 DNH655418:DNW655431 DXD655418:DXS655431 EGZ655418:EHO655431 EQV655418:ERK655431 FAR655418:FBG655431 FKN655418:FLC655431 FUJ655418:FUY655431 GEF655418:GEU655431 GOB655418:GOQ655431 GXX655418:GYM655431 HHT655418:HII655431 HRP655418:HSE655431 IBL655418:ICA655431 ILH655418:ILW655431 IVD655418:IVS655431 JEZ655418:JFO655431 JOV655418:JPK655431 JYR655418:JZG655431 KIN655418:KJC655431 KSJ655418:KSY655431 LCF655418:LCU655431 LMB655418:LMQ655431 LVX655418:LWM655431 MFT655418:MGI655431 MPP655418:MQE655431 MZL655418:NAA655431 NJH655418:NJW655431 NTD655418:NTS655431 OCZ655418:ODO655431 OMV655418:ONK655431 OWR655418:OXG655431 PGN655418:PHC655431 PQJ655418:PQY655431 QAF655418:QAU655431 QKB655418:QKQ655431 QTX655418:QUM655431 RDT655418:REI655431 RNP655418:ROE655431 RXL655418:RYA655431 SHH655418:SHW655431 SRD655418:SRS655431 TAZ655418:TBO655431 TKV655418:TLK655431 TUR655418:TVG655431 UEN655418:UFC655431 UOJ655418:UOY655431 UYF655418:UYU655431 VIB655418:VIQ655431 VRX655418:VSM655431 WBT655418:WCI655431 WLP655418:WME655431 WVL655418:WWA655431 IZ720954:JO720967 SV720954:TK720967 ACR720954:ADG720967 AMN720954:ANC720967 AWJ720954:AWY720967 BGF720954:BGU720967 BQB720954:BQQ720967 BZX720954:CAM720967 CJT720954:CKI720967 CTP720954:CUE720967 DDL720954:DEA720967 DNH720954:DNW720967 DXD720954:DXS720967 EGZ720954:EHO720967 EQV720954:ERK720967 FAR720954:FBG720967 FKN720954:FLC720967 FUJ720954:FUY720967 GEF720954:GEU720967 GOB720954:GOQ720967 GXX720954:GYM720967 HHT720954:HII720967 HRP720954:HSE720967 IBL720954:ICA720967 ILH720954:ILW720967 IVD720954:IVS720967 JEZ720954:JFO720967 JOV720954:JPK720967 JYR720954:JZG720967 KIN720954:KJC720967 KSJ720954:KSY720967 LCF720954:LCU720967 LMB720954:LMQ720967 LVX720954:LWM720967 MFT720954:MGI720967 MPP720954:MQE720967 MZL720954:NAA720967 NJH720954:NJW720967 NTD720954:NTS720967 OCZ720954:ODO720967 OMV720954:ONK720967 OWR720954:OXG720967 PGN720954:PHC720967 PQJ720954:PQY720967 QAF720954:QAU720967 QKB720954:QKQ720967 QTX720954:QUM720967 RDT720954:REI720967 RNP720954:ROE720967 RXL720954:RYA720967 SHH720954:SHW720967 SRD720954:SRS720967 TAZ720954:TBO720967 TKV720954:TLK720967 TUR720954:TVG720967 UEN720954:UFC720967 UOJ720954:UOY720967 UYF720954:UYU720967 VIB720954:VIQ720967 VRX720954:VSM720967 WBT720954:WCI720967 WLP720954:WME720967 WVL720954:WWA720967 IZ786490:JO786503 SV786490:TK786503 ACR786490:ADG786503 AMN786490:ANC786503 AWJ786490:AWY786503 BGF786490:BGU786503 BQB786490:BQQ786503 BZX786490:CAM786503 CJT786490:CKI786503 CTP786490:CUE786503 DDL786490:DEA786503 DNH786490:DNW786503 DXD786490:DXS786503 EGZ786490:EHO786503 EQV786490:ERK786503 FAR786490:FBG786503 FKN786490:FLC786503 FUJ786490:FUY786503 GEF786490:GEU786503 GOB786490:GOQ786503 GXX786490:GYM786503 HHT786490:HII786503 HRP786490:HSE786503 IBL786490:ICA786503 ILH786490:ILW786503 IVD786490:IVS786503 JEZ786490:JFO786503 JOV786490:JPK786503 JYR786490:JZG786503 KIN786490:KJC786503 KSJ786490:KSY786503 LCF786490:LCU786503 LMB786490:LMQ786503 LVX786490:LWM786503 MFT786490:MGI786503 MPP786490:MQE786503 MZL786490:NAA786503 NJH786490:NJW786503 NTD786490:NTS786503 OCZ786490:ODO786503 OMV786490:ONK786503 OWR786490:OXG786503 PGN786490:PHC786503 PQJ786490:PQY786503 QAF786490:QAU786503 QKB786490:QKQ786503 QTX786490:QUM786503 RDT786490:REI786503 RNP786490:ROE786503 RXL786490:RYA786503 SHH786490:SHW786503 SRD786490:SRS786503 TAZ786490:TBO786503 TKV786490:TLK786503 TUR786490:TVG786503 UEN786490:UFC786503 UOJ786490:UOY786503 UYF786490:UYU786503 VIB786490:VIQ786503 VRX786490:VSM786503 WBT786490:WCI786503 WLP786490:WME786503 WVL786490:WWA786503 IZ852026:JO852039 SV852026:TK852039 ACR852026:ADG852039 AMN852026:ANC852039 AWJ852026:AWY852039 BGF852026:BGU852039 BQB852026:BQQ852039 BZX852026:CAM852039 CJT852026:CKI852039 CTP852026:CUE852039 DDL852026:DEA852039 DNH852026:DNW852039 DXD852026:DXS852039 EGZ852026:EHO852039 EQV852026:ERK852039 FAR852026:FBG852039 FKN852026:FLC852039 FUJ852026:FUY852039 GEF852026:GEU852039 GOB852026:GOQ852039 GXX852026:GYM852039 HHT852026:HII852039 HRP852026:HSE852039 IBL852026:ICA852039 ILH852026:ILW852039 IVD852026:IVS852039 JEZ852026:JFO852039 JOV852026:JPK852039 JYR852026:JZG852039 KIN852026:KJC852039 KSJ852026:KSY852039 LCF852026:LCU852039 LMB852026:LMQ852039 LVX852026:LWM852039 MFT852026:MGI852039 MPP852026:MQE852039 MZL852026:NAA852039 NJH852026:NJW852039 NTD852026:NTS852039 OCZ852026:ODO852039 OMV852026:ONK852039 OWR852026:OXG852039 PGN852026:PHC852039 PQJ852026:PQY852039 QAF852026:QAU852039 QKB852026:QKQ852039 QTX852026:QUM852039 RDT852026:REI852039 RNP852026:ROE852039 RXL852026:RYA852039 SHH852026:SHW852039 SRD852026:SRS852039 TAZ852026:TBO852039 TKV852026:TLK852039 TUR852026:TVG852039 UEN852026:UFC852039 UOJ852026:UOY852039 UYF852026:UYU852039 VIB852026:VIQ852039 VRX852026:VSM852039 WBT852026:WCI852039 WLP852026:WME852039 WVL852026:WWA852039 IZ917562:JO917575 SV917562:TK917575 ACR917562:ADG917575 AMN917562:ANC917575 AWJ917562:AWY917575 BGF917562:BGU917575 BQB917562:BQQ917575 BZX917562:CAM917575 CJT917562:CKI917575 CTP917562:CUE917575 DDL917562:DEA917575 DNH917562:DNW917575 DXD917562:DXS917575 EGZ917562:EHO917575 EQV917562:ERK917575 FAR917562:FBG917575 FKN917562:FLC917575 FUJ917562:FUY917575 GEF917562:GEU917575 GOB917562:GOQ917575 GXX917562:GYM917575 HHT917562:HII917575 HRP917562:HSE917575 IBL917562:ICA917575 ILH917562:ILW917575 IVD917562:IVS917575 JEZ917562:JFO917575 JOV917562:JPK917575 JYR917562:JZG917575 KIN917562:KJC917575 KSJ917562:KSY917575 LCF917562:LCU917575 LMB917562:LMQ917575 LVX917562:LWM917575 MFT917562:MGI917575 MPP917562:MQE917575 MZL917562:NAA917575 NJH917562:NJW917575 NTD917562:NTS917575 OCZ917562:ODO917575 OMV917562:ONK917575 OWR917562:OXG917575 PGN917562:PHC917575 PQJ917562:PQY917575 QAF917562:QAU917575 QKB917562:QKQ917575 QTX917562:QUM917575 RDT917562:REI917575 RNP917562:ROE917575 RXL917562:RYA917575 SHH917562:SHW917575 SRD917562:SRS917575 TAZ917562:TBO917575 TKV917562:TLK917575 TUR917562:TVG917575 UEN917562:UFC917575 UOJ917562:UOY917575 UYF917562:UYU917575 VIB917562:VIQ917575 VRX917562:VSM917575 WBT917562:WCI917575 WLP917562:WME917575 WVL917562:WWA917575 IZ983098:JO983111 SV983098:TK983111 ACR983098:ADG983111 AMN983098:ANC983111 AWJ983098:AWY983111 BGF983098:BGU983111 BQB983098:BQQ983111 BZX983098:CAM983111 CJT983098:CKI983111 CTP983098:CUE983111 DDL983098:DEA983111 DNH983098:DNW983111 DXD983098:DXS983111 EGZ983098:EHO983111 EQV983098:ERK983111 FAR983098:FBG983111 FKN983098:FLC983111 FUJ983098:FUY983111 GEF983098:GEU983111 GOB983098:GOQ983111 GXX983098:GYM983111 HHT983098:HII983111 HRP983098:HSE983111 IBL983098:ICA983111 ILH983098:ILW983111 IVD983098:IVS983111 JEZ983098:JFO983111 JOV983098:JPK983111 JYR983098:JZG983111 KIN983098:KJC983111 KSJ983098:KSY983111 LCF983098:LCU983111 LMB983098:LMQ983111 LVX983098:LWM983111 MFT983098:MGI983111 MPP983098:MQE983111 MZL983098:NAA983111 NJH983098:NJW983111 NTD983098:NTS983111 OCZ983098:ODO983111 OMV983098:ONK983111 OWR983098:OXG983111 PGN983098:PHC983111 PQJ983098:PQY983111 QAF983098:QAU983111 QKB983098:QKQ983111 QTX983098:QUM983111 RDT983098:REI983111 RNP983098:ROE983111 RXL983098:RYA983111 SHH983098:SHW983111 SRD983098:SRS983111 TAZ983098:TBO983111 TKV983098:TLK983111 TUR983098:TVG983111 UEN983098:UFC983111 UOJ983098:UOY983111 UYF983098:UYU983111 VIB983098:VIQ983111 VRX983098:VSM983111 WBT983098:WCI983111 WLP983098:WME983111 WVL983098:WWA983111 G14:S14 G65550:S65550 G131086:S131086 G196622:S196622 G262158:S262158 G327694:S327694 G393230:S393230 G458766:S458766 G524302:S524302 G589838:S589838 G655374:S655374 G720910:S720910 G786446:S786446 G851982:S851982 G917518:S917518 G983054:S983054 G8:S8 G65544:S65544 G131080:S131080 G196616:S196616 G262152:S262152 G327688:S327688 G393224:S393224 G458760:S458760 G524296:S524296 G589832:S589832 G655368:S655368 G720904:S720904 G786440:S786440 G851976:S851976 G917512:S917512 G983048:S983048 G18:S18 G65554:S65554 G131090:S131090 G196626:S196626 G262162:S262162 G327698:S327698 G393234:S393234 G458770:S458770 G524306:S524306 G589842:S589842 G655378:S655378 G720914:S720914 G786450:S786450 G851986:S851986 G917522:S917522 G983058:S983058 G55:S55 G65591:S65591 G131127:S131127 G196663:S196663 G262199:S262199 G327735:S327735 G393271:S393271 G458807:S458807 G524343:S524343 G589879:S589879 G655415:S655415 G720951:S720951 G786487:S786487 G852023:S852023 G917559:S917559 G983095:S983095 G51:S51 G65587:S65587 G131123:S131123 G196659:S196659 G262195:S262195 G327731:S327731 G393267:S393267 G458803:S458803 G524339:S524339 G589875:S589875 G655411:S655411 G720947:S720947 G786483:S786483 G852019:S852019 G917555:S917555 G983091:S983091 G46:S47 G65582:S65583 G131118:S131119 G196654:S196655 G262190:S262191 G327726:S327727 G393262:S393263 G458798:S458799 G524334:S524335 G589870:S589871 G655406:S655407 G720942:S720943 G786478:S786479 G852014:S852015 G917550:S917551 G983086:S983087 G39:S39 G65575:S65575 G131111:S131111 G196647:S196647 G262183:S262183 G327719:S327719 G393255:S393255 G458791:S458791 G524327:S524327 G589863:S589863 G655399:S655399 G720935:S720935 G786471:S786471 G852007:S852007 G917543:S917543 G983079:S983079 G37:S37 G65573:S65573 G131109:S131109 G196645:S196645 G262181:S262181 G327717:S327717 G393253:S393253 G458789:S458789 G524325:S524325 G589861:S589861 G655397:S655397 G720933:S720933 G786469:S786469 G852005:S852005 G917541:S917541 G983077:S983077 G34:S34 G65570:S65570 G131106:S131106 G196642:S196642 G262178:S262178 G327714:S327714 G393250:S393250 G458786:S458786 G524322:S524322 G589858:S589858 G655394:S655394 G720930:S720930 G786466:S786466 G852002:S852002 G917538:S917538 G983074:S983074 G32:S32 G65568:S65568 G131104:S131104 G196640:S196640 G262176:S262176 G327712:S327712 G393248:S393248 G458784:S458784 G524320:S524320 G589856:S589856 G655392:S655392 G720928:S720928 G786464:S786464 G852000:S852000 G917536:S917536 G983072:S983072 G22:S22 G65558:S65558 G131094:S131094 G196630:S196630 G262166:S262166 G327702:S327702 G393238:S393238 G458774:S458774 G524310:S524310 G589846:S589846 G655382:S655382 G720918:S720918 G786454:S786454 G851990:S851990 G917526:S917526 G983062:S983062 G5:S6 G65541:S65542 G131077:S131078 G196613:S196614 G262149:S262150 G327685:S327686 G393221:S393222 G458757:S458758 G524293:S524294 G589829:S589830 G655365:S655366 G720901:S720902 G786437:S786438 G851973:S851974 G917509:S917510 G983045:S983046 G26:S26 G65562:S65562 G131098:S131098 G196634:S196634 G262170:S262170 G327706:S327706 G393242:S393242 G458778:S458778 G524314:S524314 G589850:S589850 G655386:S655386 G720922:S720922 G786458:S786458 G851994:S851994 G917530:S917530 G983066:S983066 G41:S42 G65577:S65578 G131113:S131114 G196649:S196650 G262185:S262186 G327721:S327722 G393257:S393258 G458793:S458794 G524329:S524330 G589865:S589866 G655401:S655402 G720937:S720938 G786473:S786474 G852009:S852010 G917545:S917546 G983081:S983082 G58:S71 G65594:S65607 G131130:S131143 G196666:S196679 G262202:S262215 G327738:S327751 G393274:S393287 G458810:S458823 G524346:S524359 G589882:S589895 G655418:S655431 G720954:S720967 G786490:S786503 G852026:S852039 G917562:S917575 E5:E71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43"/>
  <sheetViews>
    <sheetView topLeftCell="A2" zoomScale="85" zoomScaleNormal="85" workbookViewId="0">
      <selection activeCell="C2" sqref="C2"/>
    </sheetView>
  </sheetViews>
  <sheetFormatPr defaultRowHeight="18" x14ac:dyDescent="0.5"/>
  <cols>
    <col min="1" max="1" width="16.33203125" style="48" bestFit="1" customWidth="1"/>
    <col min="2" max="2" width="9.33203125" style="48"/>
    <col min="3" max="3" width="23.33203125" style="48" bestFit="1" customWidth="1"/>
    <col min="4" max="4" width="17" style="48" bestFit="1" customWidth="1"/>
    <col min="5" max="5" width="12.88671875" style="48" bestFit="1" customWidth="1"/>
    <col min="6" max="6" width="13.5546875" style="48" bestFit="1" customWidth="1"/>
    <col min="7" max="7" width="9.6640625" style="48" customWidth="1"/>
    <col min="8" max="8" width="0" style="48" hidden="1" customWidth="1"/>
    <col min="9" max="9" width="12.33203125" style="48" customWidth="1"/>
    <col min="10" max="10" width="11.44140625" style="48" customWidth="1"/>
    <col min="11" max="11" width="10.44140625" style="48" customWidth="1"/>
    <col min="12" max="12" width="10.6640625" style="48" bestFit="1" customWidth="1"/>
    <col min="13" max="13" width="9.88671875" style="48" bestFit="1" customWidth="1"/>
    <col min="14" max="14" width="11.5546875" style="48" customWidth="1"/>
    <col min="15" max="16" width="9.33203125" style="48" customWidth="1"/>
    <col min="17" max="17" width="9.88671875" style="48" bestFit="1" customWidth="1"/>
    <col min="18" max="18" width="10.33203125" style="48" customWidth="1"/>
    <col min="19" max="19" width="12.109375" style="48" bestFit="1" customWidth="1"/>
    <col min="20" max="20" width="16" style="48" bestFit="1" customWidth="1"/>
    <col min="21" max="21" width="8.109375" style="48" bestFit="1" customWidth="1"/>
    <col min="22" max="22" width="10.6640625" style="48" bestFit="1" customWidth="1"/>
    <col min="23" max="23" width="9.33203125" style="48"/>
    <col min="24" max="24" width="10.33203125" style="48" bestFit="1" customWidth="1"/>
    <col min="25" max="25" width="11" style="48" customWidth="1"/>
    <col min="26" max="26" width="11.6640625" style="48" bestFit="1" customWidth="1"/>
    <col min="27" max="257" width="9.33203125" style="48"/>
    <col min="258" max="258" width="16.33203125" style="48" bestFit="1" customWidth="1"/>
    <col min="259" max="259" width="9.33203125" style="48"/>
    <col min="260" max="260" width="23.33203125" style="48" bestFit="1" customWidth="1"/>
    <col min="261" max="263" width="9.33203125" style="48"/>
    <col min="264" max="264" width="0" style="48" hidden="1" customWidth="1"/>
    <col min="265" max="268" width="9.33203125" style="48"/>
    <col min="269" max="269" width="10.33203125" style="48" bestFit="1" customWidth="1"/>
    <col min="270" max="273" width="9.33203125" style="48"/>
    <col min="274" max="274" width="10.33203125" style="48" bestFit="1" customWidth="1"/>
    <col min="275" max="513" width="9.33203125" style="48"/>
    <col min="514" max="514" width="16.33203125" style="48" bestFit="1" customWidth="1"/>
    <col min="515" max="515" width="9.33203125" style="48"/>
    <col min="516" max="516" width="23.33203125" style="48" bestFit="1" customWidth="1"/>
    <col min="517" max="519" width="9.33203125" style="48"/>
    <col min="520" max="520" width="0" style="48" hidden="1" customWidth="1"/>
    <col min="521" max="524" width="9.33203125" style="48"/>
    <col min="525" max="525" width="10.33203125" style="48" bestFit="1" customWidth="1"/>
    <col min="526" max="529" width="9.33203125" style="48"/>
    <col min="530" max="530" width="10.33203125" style="48" bestFit="1" customWidth="1"/>
    <col min="531" max="769" width="9.33203125" style="48"/>
    <col min="770" max="770" width="16.33203125" style="48" bestFit="1" customWidth="1"/>
    <col min="771" max="771" width="9.33203125" style="48"/>
    <col min="772" max="772" width="23.33203125" style="48" bestFit="1" customWidth="1"/>
    <col min="773" max="775" width="9.33203125" style="48"/>
    <col min="776" max="776" width="0" style="48" hidden="1" customWidth="1"/>
    <col min="777" max="780" width="9.33203125" style="48"/>
    <col min="781" max="781" width="10.33203125" style="48" bestFit="1" customWidth="1"/>
    <col min="782" max="785" width="9.33203125" style="48"/>
    <col min="786" max="786" width="10.33203125" style="48" bestFit="1" customWidth="1"/>
    <col min="787" max="1025" width="9.33203125" style="48"/>
    <col min="1026" max="1026" width="16.33203125" style="48" bestFit="1" customWidth="1"/>
    <col min="1027" max="1027" width="9.33203125" style="48"/>
    <col min="1028" max="1028" width="23.33203125" style="48" bestFit="1" customWidth="1"/>
    <col min="1029" max="1031" width="9.33203125" style="48"/>
    <col min="1032" max="1032" width="0" style="48" hidden="1" customWidth="1"/>
    <col min="1033" max="1036" width="9.33203125" style="48"/>
    <col min="1037" max="1037" width="10.33203125" style="48" bestFit="1" customWidth="1"/>
    <col min="1038" max="1041" width="9.33203125" style="48"/>
    <col min="1042" max="1042" width="10.33203125" style="48" bestFit="1" customWidth="1"/>
    <col min="1043" max="1281" width="9.33203125" style="48"/>
    <col min="1282" max="1282" width="16.33203125" style="48" bestFit="1" customWidth="1"/>
    <col min="1283" max="1283" width="9.33203125" style="48"/>
    <col min="1284" max="1284" width="23.33203125" style="48" bestFit="1" customWidth="1"/>
    <col min="1285" max="1287" width="9.33203125" style="48"/>
    <col min="1288" max="1288" width="0" style="48" hidden="1" customWidth="1"/>
    <col min="1289" max="1292" width="9.33203125" style="48"/>
    <col min="1293" max="1293" width="10.33203125" style="48" bestFit="1" customWidth="1"/>
    <col min="1294" max="1297" width="9.33203125" style="48"/>
    <col min="1298" max="1298" width="10.33203125" style="48" bestFit="1" customWidth="1"/>
    <col min="1299" max="1537" width="9.33203125" style="48"/>
    <col min="1538" max="1538" width="16.33203125" style="48" bestFit="1" customWidth="1"/>
    <col min="1539" max="1539" width="9.33203125" style="48"/>
    <col min="1540" max="1540" width="23.33203125" style="48" bestFit="1" customWidth="1"/>
    <col min="1541" max="1543" width="9.33203125" style="48"/>
    <col min="1544" max="1544" width="0" style="48" hidden="1" customWidth="1"/>
    <col min="1545" max="1548" width="9.33203125" style="48"/>
    <col min="1549" max="1549" width="10.33203125" style="48" bestFit="1" customWidth="1"/>
    <col min="1550" max="1553" width="9.33203125" style="48"/>
    <col min="1554" max="1554" width="10.33203125" style="48" bestFit="1" customWidth="1"/>
    <col min="1555" max="1793" width="9.33203125" style="48"/>
    <col min="1794" max="1794" width="16.33203125" style="48" bestFit="1" customWidth="1"/>
    <col min="1795" max="1795" width="9.33203125" style="48"/>
    <col min="1796" max="1796" width="23.33203125" style="48" bestFit="1" customWidth="1"/>
    <col min="1797" max="1799" width="9.33203125" style="48"/>
    <col min="1800" max="1800" width="0" style="48" hidden="1" customWidth="1"/>
    <col min="1801" max="1804" width="9.33203125" style="48"/>
    <col min="1805" max="1805" width="10.33203125" style="48" bestFit="1" customWidth="1"/>
    <col min="1806" max="1809" width="9.33203125" style="48"/>
    <col min="1810" max="1810" width="10.33203125" style="48" bestFit="1" customWidth="1"/>
    <col min="1811" max="2049" width="9.33203125" style="48"/>
    <col min="2050" max="2050" width="16.33203125" style="48" bestFit="1" customWidth="1"/>
    <col min="2051" max="2051" width="9.33203125" style="48"/>
    <col min="2052" max="2052" width="23.33203125" style="48" bestFit="1" customWidth="1"/>
    <col min="2053" max="2055" width="9.33203125" style="48"/>
    <col min="2056" max="2056" width="0" style="48" hidden="1" customWidth="1"/>
    <col min="2057" max="2060" width="9.33203125" style="48"/>
    <col min="2061" max="2061" width="10.33203125" style="48" bestFit="1" customWidth="1"/>
    <col min="2062" max="2065" width="9.33203125" style="48"/>
    <col min="2066" max="2066" width="10.33203125" style="48" bestFit="1" customWidth="1"/>
    <col min="2067" max="2305" width="9.33203125" style="48"/>
    <col min="2306" max="2306" width="16.33203125" style="48" bestFit="1" customWidth="1"/>
    <col min="2307" max="2307" width="9.33203125" style="48"/>
    <col min="2308" max="2308" width="23.33203125" style="48" bestFit="1" customWidth="1"/>
    <col min="2309" max="2311" width="9.33203125" style="48"/>
    <col min="2312" max="2312" width="0" style="48" hidden="1" customWidth="1"/>
    <col min="2313" max="2316" width="9.33203125" style="48"/>
    <col min="2317" max="2317" width="10.33203125" style="48" bestFit="1" customWidth="1"/>
    <col min="2318" max="2321" width="9.33203125" style="48"/>
    <col min="2322" max="2322" width="10.33203125" style="48" bestFit="1" customWidth="1"/>
    <col min="2323" max="2561" width="9.33203125" style="48"/>
    <col min="2562" max="2562" width="16.33203125" style="48" bestFit="1" customWidth="1"/>
    <col min="2563" max="2563" width="9.33203125" style="48"/>
    <col min="2564" max="2564" width="23.33203125" style="48" bestFit="1" customWidth="1"/>
    <col min="2565" max="2567" width="9.33203125" style="48"/>
    <col min="2568" max="2568" width="0" style="48" hidden="1" customWidth="1"/>
    <col min="2569" max="2572" width="9.33203125" style="48"/>
    <col min="2573" max="2573" width="10.33203125" style="48" bestFit="1" customWidth="1"/>
    <col min="2574" max="2577" width="9.33203125" style="48"/>
    <col min="2578" max="2578" width="10.33203125" style="48" bestFit="1" customWidth="1"/>
    <col min="2579" max="2817" width="9.33203125" style="48"/>
    <col min="2818" max="2818" width="16.33203125" style="48" bestFit="1" customWidth="1"/>
    <col min="2819" max="2819" width="9.33203125" style="48"/>
    <col min="2820" max="2820" width="23.33203125" style="48" bestFit="1" customWidth="1"/>
    <col min="2821" max="2823" width="9.33203125" style="48"/>
    <col min="2824" max="2824" width="0" style="48" hidden="1" customWidth="1"/>
    <col min="2825" max="2828" width="9.33203125" style="48"/>
    <col min="2829" max="2829" width="10.33203125" style="48" bestFit="1" customWidth="1"/>
    <col min="2830" max="2833" width="9.33203125" style="48"/>
    <col min="2834" max="2834" width="10.33203125" style="48" bestFit="1" customWidth="1"/>
    <col min="2835" max="3073" width="9.33203125" style="48"/>
    <col min="3074" max="3074" width="16.33203125" style="48" bestFit="1" customWidth="1"/>
    <col min="3075" max="3075" width="9.33203125" style="48"/>
    <col min="3076" max="3076" width="23.33203125" style="48" bestFit="1" customWidth="1"/>
    <col min="3077" max="3079" width="9.33203125" style="48"/>
    <col min="3080" max="3080" width="0" style="48" hidden="1" customWidth="1"/>
    <col min="3081" max="3084" width="9.33203125" style="48"/>
    <col min="3085" max="3085" width="10.33203125" style="48" bestFit="1" customWidth="1"/>
    <col min="3086" max="3089" width="9.33203125" style="48"/>
    <col min="3090" max="3090" width="10.33203125" style="48" bestFit="1" customWidth="1"/>
    <col min="3091" max="3329" width="9.33203125" style="48"/>
    <col min="3330" max="3330" width="16.33203125" style="48" bestFit="1" customWidth="1"/>
    <col min="3331" max="3331" width="9.33203125" style="48"/>
    <col min="3332" max="3332" width="23.33203125" style="48" bestFit="1" customWidth="1"/>
    <col min="3333" max="3335" width="9.33203125" style="48"/>
    <col min="3336" max="3336" width="0" style="48" hidden="1" customWidth="1"/>
    <col min="3337" max="3340" width="9.33203125" style="48"/>
    <col min="3341" max="3341" width="10.33203125" style="48" bestFit="1" customWidth="1"/>
    <col min="3342" max="3345" width="9.33203125" style="48"/>
    <col min="3346" max="3346" width="10.33203125" style="48" bestFit="1" customWidth="1"/>
    <col min="3347" max="3585" width="9.33203125" style="48"/>
    <col min="3586" max="3586" width="16.33203125" style="48" bestFit="1" customWidth="1"/>
    <col min="3587" max="3587" width="9.33203125" style="48"/>
    <col min="3588" max="3588" width="23.33203125" style="48" bestFit="1" customWidth="1"/>
    <col min="3589" max="3591" width="9.33203125" style="48"/>
    <col min="3592" max="3592" width="0" style="48" hidden="1" customWidth="1"/>
    <col min="3593" max="3596" width="9.33203125" style="48"/>
    <col min="3597" max="3597" width="10.33203125" style="48" bestFit="1" customWidth="1"/>
    <col min="3598" max="3601" width="9.33203125" style="48"/>
    <col min="3602" max="3602" width="10.33203125" style="48" bestFit="1" customWidth="1"/>
    <col min="3603" max="3841" width="9.33203125" style="48"/>
    <col min="3842" max="3842" width="16.33203125" style="48" bestFit="1" customWidth="1"/>
    <col min="3843" max="3843" width="9.33203125" style="48"/>
    <col min="3844" max="3844" width="23.33203125" style="48" bestFit="1" customWidth="1"/>
    <col min="3845" max="3847" width="9.33203125" style="48"/>
    <col min="3848" max="3848" width="0" style="48" hidden="1" customWidth="1"/>
    <col min="3849" max="3852" width="9.33203125" style="48"/>
    <col min="3853" max="3853" width="10.33203125" style="48" bestFit="1" customWidth="1"/>
    <col min="3854" max="3857" width="9.33203125" style="48"/>
    <col min="3858" max="3858" width="10.33203125" style="48" bestFit="1" customWidth="1"/>
    <col min="3859" max="4097" width="9.33203125" style="48"/>
    <col min="4098" max="4098" width="16.33203125" style="48" bestFit="1" customWidth="1"/>
    <col min="4099" max="4099" width="9.33203125" style="48"/>
    <col min="4100" max="4100" width="23.33203125" style="48" bestFit="1" customWidth="1"/>
    <col min="4101" max="4103" width="9.33203125" style="48"/>
    <col min="4104" max="4104" width="0" style="48" hidden="1" customWidth="1"/>
    <col min="4105" max="4108" width="9.33203125" style="48"/>
    <col min="4109" max="4109" width="10.33203125" style="48" bestFit="1" customWidth="1"/>
    <col min="4110" max="4113" width="9.33203125" style="48"/>
    <col min="4114" max="4114" width="10.33203125" style="48" bestFit="1" customWidth="1"/>
    <col min="4115" max="4353" width="9.33203125" style="48"/>
    <col min="4354" max="4354" width="16.33203125" style="48" bestFit="1" customWidth="1"/>
    <col min="4355" max="4355" width="9.33203125" style="48"/>
    <col min="4356" max="4356" width="23.33203125" style="48" bestFit="1" customWidth="1"/>
    <col min="4357" max="4359" width="9.33203125" style="48"/>
    <col min="4360" max="4360" width="0" style="48" hidden="1" customWidth="1"/>
    <col min="4361" max="4364" width="9.33203125" style="48"/>
    <col min="4365" max="4365" width="10.33203125" style="48" bestFit="1" customWidth="1"/>
    <col min="4366" max="4369" width="9.33203125" style="48"/>
    <col min="4370" max="4370" width="10.33203125" style="48" bestFit="1" customWidth="1"/>
    <col min="4371" max="4609" width="9.33203125" style="48"/>
    <col min="4610" max="4610" width="16.33203125" style="48" bestFit="1" customWidth="1"/>
    <col min="4611" max="4611" width="9.33203125" style="48"/>
    <col min="4612" max="4612" width="23.33203125" style="48" bestFit="1" customWidth="1"/>
    <col min="4613" max="4615" width="9.33203125" style="48"/>
    <col min="4616" max="4616" width="0" style="48" hidden="1" customWidth="1"/>
    <col min="4617" max="4620" width="9.33203125" style="48"/>
    <col min="4621" max="4621" width="10.33203125" style="48" bestFit="1" customWidth="1"/>
    <col min="4622" max="4625" width="9.33203125" style="48"/>
    <col min="4626" max="4626" width="10.33203125" style="48" bestFit="1" customWidth="1"/>
    <col min="4627" max="4865" width="9.33203125" style="48"/>
    <col min="4866" max="4866" width="16.33203125" style="48" bestFit="1" customWidth="1"/>
    <col min="4867" max="4867" width="9.33203125" style="48"/>
    <col min="4868" max="4868" width="23.33203125" style="48" bestFit="1" customWidth="1"/>
    <col min="4869" max="4871" width="9.33203125" style="48"/>
    <col min="4872" max="4872" width="0" style="48" hidden="1" customWidth="1"/>
    <col min="4873" max="4876" width="9.33203125" style="48"/>
    <col min="4877" max="4877" width="10.33203125" style="48" bestFit="1" customWidth="1"/>
    <col min="4878" max="4881" width="9.33203125" style="48"/>
    <col min="4882" max="4882" width="10.33203125" style="48" bestFit="1" customWidth="1"/>
    <col min="4883" max="5121" width="9.33203125" style="48"/>
    <col min="5122" max="5122" width="16.33203125" style="48" bestFit="1" customWidth="1"/>
    <col min="5123" max="5123" width="9.33203125" style="48"/>
    <col min="5124" max="5124" width="23.33203125" style="48" bestFit="1" customWidth="1"/>
    <col min="5125" max="5127" width="9.33203125" style="48"/>
    <col min="5128" max="5128" width="0" style="48" hidden="1" customWidth="1"/>
    <col min="5129" max="5132" width="9.33203125" style="48"/>
    <col min="5133" max="5133" width="10.33203125" style="48" bestFit="1" customWidth="1"/>
    <col min="5134" max="5137" width="9.33203125" style="48"/>
    <col min="5138" max="5138" width="10.33203125" style="48" bestFit="1" customWidth="1"/>
    <col min="5139" max="5377" width="9.33203125" style="48"/>
    <col min="5378" max="5378" width="16.33203125" style="48" bestFit="1" customWidth="1"/>
    <col min="5379" max="5379" width="9.33203125" style="48"/>
    <col min="5380" max="5380" width="23.33203125" style="48" bestFit="1" customWidth="1"/>
    <col min="5381" max="5383" width="9.33203125" style="48"/>
    <col min="5384" max="5384" width="0" style="48" hidden="1" customWidth="1"/>
    <col min="5385" max="5388" width="9.33203125" style="48"/>
    <col min="5389" max="5389" width="10.33203125" style="48" bestFit="1" customWidth="1"/>
    <col min="5390" max="5393" width="9.33203125" style="48"/>
    <col min="5394" max="5394" width="10.33203125" style="48" bestFit="1" customWidth="1"/>
    <col min="5395" max="5633" width="9.33203125" style="48"/>
    <col min="5634" max="5634" width="16.33203125" style="48" bestFit="1" customWidth="1"/>
    <col min="5635" max="5635" width="9.33203125" style="48"/>
    <col min="5636" max="5636" width="23.33203125" style="48" bestFit="1" customWidth="1"/>
    <col min="5637" max="5639" width="9.33203125" style="48"/>
    <col min="5640" max="5640" width="0" style="48" hidden="1" customWidth="1"/>
    <col min="5641" max="5644" width="9.33203125" style="48"/>
    <col min="5645" max="5645" width="10.33203125" style="48" bestFit="1" customWidth="1"/>
    <col min="5646" max="5649" width="9.33203125" style="48"/>
    <col min="5650" max="5650" width="10.33203125" style="48" bestFit="1" customWidth="1"/>
    <col min="5651" max="5889" width="9.33203125" style="48"/>
    <col min="5890" max="5890" width="16.33203125" style="48" bestFit="1" customWidth="1"/>
    <col min="5891" max="5891" width="9.33203125" style="48"/>
    <col min="5892" max="5892" width="23.33203125" style="48" bestFit="1" customWidth="1"/>
    <col min="5893" max="5895" width="9.33203125" style="48"/>
    <col min="5896" max="5896" width="0" style="48" hidden="1" customWidth="1"/>
    <col min="5897" max="5900" width="9.33203125" style="48"/>
    <col min="5901" max="5901" width="10.33203125" style="48" bestFit="1" customWidth="1"/>
    <col min="5902" max="5905" width="9.33203125" style="48"/>
    <col min="5906" max="5906" width="10.33203125" style="48" bestFit="1" customWidth="1"/>
    <col min="5907" max="6145" width="9.33203125" style="48"/>
    <col min="6146" max="6146" width="16.33203125" style="48" bestFit="1" customWidth="1"/>
    <col min="6147" max="6147" width="9.33203125" style="48"/>
    <col min="6148" max="6148" width="23.33203125" style="48" bestFit="1" customWidth="1"/>
    <col min="6149" max="6151" width="9.33203125" style="48"/>
    <col min="6152" max="6152" width="0" style="48" hidden="1" customWidth="1"/>
    <col min="6153" max="6156" width="9.33203125" style="48"/>
    <col min="6157" max="6157" width="10.33203125" style="48" bestFit="1" customWidth="1"/>
    <col min="6158" max="6161" width="9.33203125" style="48"/>
    <col min="6162" max="6162" width="10.33203125" style="48" bestFit="1" customWidth="1"/>
    <col min="6163" max="6401" width="9.33203125" style="48"/>
    <col min="6402" max="6402" width="16.33203125" style="48" bestFit="1" customWidth="1"/>
    <col min="6403" max="6403" width="9.33203125" style="48"/>
    <col min="6404" max="6404" width="23.33203125" style="48" bestFit="1" customWidth="1"/>
    <col min="6405" max="6407" width="9.33203125" style="48"/>
    <col min="6408" max="6408" width="0" style="48" hidden="1" customWidth="1"/>
    <col min="6409" max="6412" width="9.33203125" style="48"/>
    <col min="6413" max="6413" width="10.33203125" style="48" bestFit="1" customWidth="1"/>
    <col min="6414" max="6417" width="9.33203125" style="48"/>
    <col min="6418" max="6418" width="10.33203125" style="48" bestFit="1" customWidth="1"/>
    <col min="6419" max="6657" width="9.33203125" style="48"/>
    <col min="6658" max="6658" width="16.33203125" style="48" bestFit="1" customWidth="1"/>
    <col min="6659" max="6659" width="9.33203125" style="48"/>
    <col min="6660" max="6660" width="23.33203125" style="48" bestFit="1" customWidth="1"/>
    <col min="6661" max="6663" width="9.33203125" style="48"/>
    <col min="6664" max="6664" width="0" style="48" hidden="1" customWidth="1"/>
    <col min="6665" max="6668" width="9.33203125" style="48"/>
    <col min="6669" max="6669" width="10.33203125" style="48" bestFit="1" customWidth="1"/>
    <col min="6670" max="6673" width="9.33203125" style="48"/>
    <col min="6674" max="6674" width="10.33203125" style="48" bestFit="1" customWidth="1"/>
    <col min="6675" max="6913" width="9.33203125" style="48"/>
    <col min="6914" max="6914" width="16.33203125" style="48" bestFit="1" customWidth="1"/>
    <col min="6915" max="6915" width="9.33203125" style="48"/>
    <col min="6916" max="6916" width="23.33203125" style="48" bestFit="1" customWidth="1"/>
    <col min="6917" max="6919" width="9.33203125" style="48"/>
    <col min="6920" max="6920" width="0" style="48" hidden="1" customWidth="1"/>
    <col min="6921" max="6924" width="9.33203125" style="48"/>
    <col min="6925" max="6925" width="10.33203125" style="48" bestFit="1" customWidth="1"/>
    <col min="6926" max="6929" width="9.33203125" style="48"/>
    <col min="6930" max="6930" width="10.33203125" style="48" bestFit="1" customWidth="1"/>
    <col min="6931" max="7169" width="9.33203125" style="48"/>
    <col min="7170" max="7170" width="16.33203125" style="48" bestFit="1" customWidth="1"/>
    <col min="7171" max="7171" width="9.33203125" style="48"/>
    <col min="7172" max="7172" width="23.33203125" style="48" bestFit="1" customWidth="1"/>
    <col min="7173" max="7175" width="9.33203125" style="48"/>
    <col min="7176" max="7176" width="0" style="48" hidden="1" customWidth="1"/>
    <col min="7177" max="7180" width="9.33203125" style="48"/>
    <col min="7181" max="7181" width="10.33203125" style="48" bestFit="1" customWidth="1"/>
    <col min="7182" max="7185" width="9.33203125" style="48"/>
    <col min="7186" max="7186" width="10.33203125" style="48" bestFit="1" customWidth="1"/>
    <col min="7187" max="7425" width="9.33203125" style="48"/>
    <col min="7426" max="7426" width="16.33203125" style="48" bestFit="1" customWidth="1"/>
    <col min="7427" max="7427" width="9.33203125" style="48"/>
    <col min="7428" max="7428" width="23.33203125" style="48" bestFit="1" customWidth="1"/>
    <col min="7429" max="7431" width="9.33203125" style="48"/>
    <col min="7432" max="7432" width="0" style="48" hidden="1" customWidth="1"/>
    <col min="7433" max="7436" width="9.33203125" style="48"/>
    <col min="7437" max="7437" width="10.33203125" style="48" bestFit="1" customWidth="1"/>
    <col min="7438" max="7441" width="9.33203125" style="48"/>
    <col min="7442" max="7442" width="10.33203125" style="48" bestFit="1" customWidth="1"/>
    <col min="7443" max="7681" width="9.33203125" style="48"/>
    <col min="7682" max="7682" width="16.33203125" style="48" bestFit="1" customWidth="1"/>
    <col min="7683" max="7683" width="9.33203125" style="48"/>
    <col min="7684" max="7684" width="23.33203125" style="48" bestFit="1" customWidth="1"/>
    <col min="7685" max="7687" width="9.33203125" style="48"/>
    <col min="7688" max="7688" width="0" style="48" hidden="1" customWidth="1"/>
    <col min="7689" max="7692" width="9.33203125" style="48"/>
    <col min="7693" max="7693" width="10.33203125" style="48" bestFit="1" customWidth="1"/>
    <col min="7694" max="7697" width="9.33203125" style="48"/>
    <col min="7698" max="7698" width="10.33203125" style="48" bestFit="1" customWidth="1"/>
    <col min="7699" max="7937" width="9.33203125" style="48"/>
    <col min="7938" max="7938" width="16.33203125" style="48" bestFit="1" customWidth="1"/>
    <col min="7939" max="7939" width="9.33203125" style="48"/>
    <col min="7940" max="7940" width="23.33203125" style="48" bestFit="1" customWidth="1"/>
    <col min="7941" max="7943" width="9.33203125" style="48"/>
    <col min="7944" max="7944" width="0" style="48" hidden="1" customWidth="1"/>
    <col min="7945" max="7948" width="9.33203125" style="48"/>
    <col min="7949" max="7949" width="10.33203125" style="48" bestFit="1" customWidth="1"/>
    <col min="7950" max="7953" width="9.33203125" style="48"/>
    <col min="7954" max="7954" width="10.33203125" style="48" bestFit="1" customWidth="1"/>
    <col min="7955" max="8193" width="9.33203125" style="48"/>
    <col min="8194" max="8194" width="16.33203125" style="48" bestFit="1" customWidth="1"/>
    <col min="8195" max="8195" width="9.33203125" style="48"/>
    <col min="8196" max="8196" width="23.33203125" style="48" bestFit="1" customWidth="1"/>
    <col min="8197" max="8199" width="9.33203125" style="48"/>
    <col min="8200" max="8200" width="0" style="48" hidden="1" customWidth="1"/>
    <col min="8201" max="8204" width="9.33203125" style="48"/>
    <col min="8205" max="8205" width="10.33203125" style="48" bestFit="1" customWidth="1"/>
    <col min="8206" max="8209" width="9.33203125" style="48"/>
    <col min="8210" max="8210" width="10.33203125" style="48" bestFit="1" customWidth="1"/>
    <col min="8211" max="8449" width="9.33203125" style="48"/>
    <col min="8450" max="8450" width="16.33203125" style="48" bestFit="1" customWidth="1"/>
    <col min="8451" max="8451" width="9.33203125" style="48"/>
    <col min="8452" max="8452" width="23.33203125" style="48" bestFit="1" customWidth="1"/>
    <col min="8453" max="8455" width="9.33203125" style="48"/>
    <col min="8456" max="8456" width="0" style="48" hidden="1" customWidth="1"/>
    <col min="8457" max="8460" width="9.33203125" style="48"/>
    <col min="8461" max="8461" width="10.33203125" style="48" bestFit="1" customWidth="1"/>
    <col min="8462" max="8465" width="9.33203125" style="48"/>
    <col min="8466" max="8466" width="10.33203125" style="48" bestFit="1" customWidth="1"/>
    <col min="8467" max="8705" width="9.33203125" style="48"/>
    <col min="8706" max="8706" width="16.33203125" style="48" bestFit="1" customWidth="1"/>
    <col min="8707" max="8707" width="9.33203125" style="48"/>
    <col min="8708" max="8708" width="23.33203125" style="48" bestFit="1" customWidth="1"/>
    <col min="8709" max="8711" width="9.33203125" style="48"/>
    <col min="8712" max="8712" width="0" style="48" hidden="1" customWidth="1"/>
    <col min="8713" max="8716" width="9.33203125" style="48"/>
    <col min="8717" max="8717" width="10.33203125" style="48" bestFit="1" customWidth="1"/>
    <col min="8718" max="8721" width="9.33203125" style="48"/>
    <col min="8722" max="8722" width="10.33203125" style="48" bestFit="1" customWidth="1"/>
    <col min="8723" max="8961" width="9.33203125" style="48"/>
    <col min="8962" max="8962" width="16.33203125" style="48" bestFit="1" customWidth="1"/>
    <col min="8963" max="8963" width="9.33203125" style="48"/>
    <col min="8964" max="8964" width="23.33203125" style="48" bestFit="1" customWidth="1"/>
    <col min="8965" max="8967" width="9.33203125" style="48"/>
    <col min="8968" max="8968" width="0" style="48" hidden="1" customWidth="1"/>
    <col min="8969" max="8972" width="9.33203125" style="48"/>
    <col min="8973" max="8973" width="10.33203125" style="48" bestFit="1" customWidth="1"/>
    <col min="8974" max="8977" width="9.33203125" style="48"/>
    <col min="8978" max="8978" width="10.33203125" style="48" bestFit="1" customWidth="1"/>
    <col min="8979" max="9217" width="9.33203125" style="48"/>
    <col min="9218" max="9218" width="16.33203125" style="48" bestFit="1" customWidth="1"/>
    <col min="9219" max="9219" width="9.33203125" style="48"/>
    <col min="9220" max="9220" width="23.33203125" style="48" bestFit="1" customWidth="1"/>
    <col min="9221" max="9223" width="9.33203125" style="48"/>
    <col min="9224" max="9224" width="0" style="48" hidden="1" customWidth="1"/>
    <col min="9225" max="9228" width="9.33203125" style="48"/>
    <col min="9229" max="9229" width="10.33203125" style="48" bestFit="1" customWidth="1"/>
    <col min="9230" max="9233" width="9.33203125" style="48"/>
    <col min="9234" max="9234" width="10.33203125" style="48" bestFit="1" customWidth="1"/>
    <col min="9235" max="9473" width="9.33203125" style="48"/>
    <col min="9474" max="9474" width="16.33203125" style="48" bestFit="1" customWidth="1"/>
    <col min="9475" max="9475" width="9.33203125" style="48"/>
    <col min="9476" max="9476" width="23.33203125" style="48" bestFit="1" customWidth="1"/>
    <col min="9477" max="9479" width="9.33203125" style="48"/>
    <col min="9480" max="9480" width="0" style="48" hidden="1" customWidth="1"/>
    <col min="9481" max="9484" width="9.33203125" style="48"/>
    <col min="9485" max="9485" width="10.33203125" style="48" bestFit="1" customWidth="1"/>
    <col min="9486" max="9489" width="9.33203125" style="48"/>
    <col min="9490" max="9490" width="10.33203125" style="48" bestFit="1" customWidth="1"/>
    <col min="9491" max="9729" width="9.33203125" style="48"/>
    <col min="9730" max="9730" width="16.33203125" style="48" bestFit="1" customWidth="1"/>
    <col min="9731" max="9731" width="9.33203125" style="48"/>
    <col min="9732" max="9732" width="23.33203125" style="48" bestFit="1" customWidth="1"/>
    <col min="9733" max="9735" width="9.33203125" style="48"/>
    <col min="9736" max="9736" width="0" style="48" hidden="1" customWidth="1"/>
    <col min="9737" max="9740" width="9.33203125" style="48"/>
    <col min="9741" max="9741" width="10.33203125" style="48" bestFit="1" customWidth="1"/>
    <col min="9742" max="9745" width="9.33203125" style="48"/>
    <col min="9746" max="9746" width="10.33203125" style="48" bestFit="1" customWidth="1"/>
    <col min="9747" max="9985" width="9.33203125" style="48"/>
    <col min="9986" max="9986" width="16.33203125" style="48" bestFit="1" customWidth="1"/>
    <col min="9987" max="9987" width="9.33203125" style="48"/>
    <col min="9988" max="9988" width="23.33203125" style="48" bestFit="1" customWidth="1"/>
    <col min="9989" max="9991" width="9.33203125" style="48"/>
    <col min="9992" max="9992" width="0" style="48" hidden="1" customWidth="1"/>
    <col min="9993" max="9996" width="9.33203125" style="48"/>
    <col min="9997" max="9997" width="10.33203125" style="48" bestFit="1" customWidth="1"/>
    <col min="9998" max="10001" width="9.33203125" style="48"/>
    <col min="10002" max="10002" width="10.33203125" style="48" bestFit="1" customWidth="1"/>
    <col min="10003" max="10241" width="9.33203125" style="48"/>
    <col min="10242" max="10242" width="16.33203125" style="48" bestFit="1" customWidth="1"/>
    <col min="10243" max="10243" width="9.33203125" style="48"/>
    <col min="10244" max="10244" width="23.33203125" style="48" bestFit="1" customWidth="1"/>
    <col min="10245" max="10247" width="9.33203125" style="48"/>
    <col min="10248" max="10248" width="0" style="48" hidden="1" customWidth="1"/>
    <col min="10249" max="10252" width="9.33203125" style="48"/>
    <col min="10253" max="10253" width="10.33203125" style="48" bestFit="1" customWidth="1"/>
    <col min="10254" max="10257" width="9.33203125" style="48"/>
    <col min="10258" max="10258" width="10.33203125" style="48" bestFit="1" customWidth="1"/>
    <col min="10259" max="10497" width="9.33203125" style="48"/>
    <col min="10498" max="10498" width="16.33203125" style="48" bestFit="1" customWidth="1"/>
    <col min="10499" max="10499" width="9.33203125" style="48"/>
    <col min="10500" max="10500" width="23.33203125" style="48" bestFit="1" customWidth="1"/>
    <col min="10501" max="10503" width="9.33203125" style="48"/>
    <col min="10504" max="10504" width="0" style="48" hidden="1" customWidth="1"/>
    <col min="10505" max="10508" width="9.33203125" style="48"/>
    <col min="10509" max="10509" width="10.33203125" style="48" bestFit="1" customWidth="1"/>
    <col min="10510" max="10513" width="9.33203125" style="48"/>
    <col min="10514" max="10514" width="10.33203125" style="48" bestFit="1" customWidth="1"/>
    <col min="10515" max="10753" width="9.33203125" style="48"/>
    <col min="10754" max="10754" width="16.33203125" style="48" bestFit="1" customWidth="1"/>
    <col min="10755" max="10755" width="9.33203125" style="48"/>
    <col min="10756" max="10756" width="23.33203125" style="48" bestFit="1" customWidth="1"/>
    <col min="10757" max="10759" width="9.33203125" style="48"/>
    <col min="10760" max="10760" width="0" style="48" hidden="1" customWidth="1"/>
    <col min="10761" max="10764" width="9.33203125" style="48"/>
    <col min="10765" max="10765" width="10.33203125" style="48" bestFit="1" customWidth="1"/>
    <col min="10766" max="10769" width="9.33203125" style="48"/>
    <col min="10770" max="10770" width="10.33203125" style="48" bestFit="1" customWidth="1"/>
    <col min="10771" max="11009" width="9.33203125" style="48"/>
    <col min="11010" max="11010" width="16.33203125" style="48" bestFit="1" customWidth="1"/>
    <col min="11011" max="11011" width="9.33203125" style="48"/>
    <col min="11012" max="11012" width="23.33203125" style="48" bestFit="1" customWidth="1"/>
    <col min="11013" max="11015" width="9.33203125" style="48"/>
    <col min="11016" max="11016" width="0" style="48" hidden="1" customWidth="1"/>
    <col min="11017" max="11020" width="9.33203125" style="48"/>
    <col min="11021" max="11021" width="10.33203125" style="48" bestFit="1" customWidth="1"/>
    <col min="11022" max="11025" width="9.33203125" style="48"/>
    <col min="11026" max="11026" width="10.33203125" style="48" bestFit="1" customWidth="1"/>
    <col min="11027" max="11265" width="9.33203125" style="48"/>
    <col min="11266" max="11266" width="16.33203125" style="48" bestFit="1" customWidth="1"/>
    <col min="11267" max="11267" width="9.33203125" style="48"/>
    <col min="11268" max="11268" width="23.33203125" style="48" bestFit="1" customWidth="1"/>
    <col min="11269" max="11271" width="9.33203125" style="48"/>
    <col min="11272" max="11272" width="0" style="48" hidden="1" customWidth="1"/>
    <col min="11273" max="11276" width="9.33203125" style="48"/>
    <col min="11277" max="11277" width="10.33203125" style="48" bestFit="1" customWidth="1"/>
    <col min="11278" max="11281" width="9.33203125" style="48"/>
    <col min="11282" max="11282" width="10.33203125" style="48" bestFit="1" customWidth="1"/>
    <col min="11283" max="11521" width="9.33203125" style="48"/>
    <col min="11522" max="11522" width="16.33203125" style="48" bestFit="1" customWidth="1"/>
    <col min="11523" max="11523" width="9.33203125" style="48"/>
    <col min="11524" max="11524" width="23.33203125" style="48" bestFit="1" customWidth="1"/>
    <col min="11525" max="11527" width="9.33203125" style="48"/>
    <col min="11528" max="11528" width="0" style="48" hidden="1" customWidth="1"/>
    <col min="11529" max="11532" width="9.33203125" style="48"/>
    <col min="11533" max="11533" width="10.33203125" style="48" bestFit="1" customWidth="1"/>
    <col min="11534" max="11537" width="9.33203125" style="48"/>
    <col min="11538" max="11538" width="10.33203125" style="48" bestFit="1" customWidth="1"/>
    <col min="11539" max="11777" width="9.33203125" style="48"/>
    <col min="11778" max="11778" width="16.33203125" style="48" bestFit="1" customWidth="1"/>
    <col min="11779" max="11779" width="9.33203125" style="48"/>
    <col min="11780" max="11780" width="23.33203125" style="48" bestFit="1" customWidth="1"/>
    <col min="11781" max="11783" width="9.33203125" style="48"/>
    <col min="11784" max="11784" width="0" style="48" hidden="1" customWidth="1"/>
    <col min="11785" max="11788" width="9.33203125" style="48"/>
    <col min="11789" max="11789" width="10.33203125" style="48" bestFit="1" customWidth="1"/>
    <col min="11790" max="11793" width="9.33203125" style="48"/>
    <col min="11794" max="11794" width="10.33203125" style="48" bestFit="1" customWidth="1"/>
    <col min="11795" max="12033" width="9.33203125" style="48"/>
    <col min="12034" max="12034" width="16.33203125" style="48" bestFit="1" customWidth="1"/>
    <col min="12035" max="12035" width="9.33203125" style="48"/>
    <col min="12036" max="12036" width="23.33203125" style="48" bestFit="1" customWidth="1"/>
    <col min="12037" max="12039" width="9.33203125" style="48"/>
    <col min="12040" max="12040" width="0" style="48" hidden="1" customWidth="1"/>
    <col min="12041" max="12044" width="9.33203125" style="48"/>
    <col min="12045" max="12045" width="10.33203125" style="48" bestFit="1" customWidth="1"/>
    <col min="12046" max="12049" width="9.33203125" style="48"/>
    <col min="12050" max="12050" width="10.33203125" style="48" bestFit="1" customWidth="1"/>
    <col min="12051" max="12289" width="9.33203125" style="48"/>
    <col min="12290" max="12290" width="16.33203125" style="48" bestFit="1" customWidth="1"/>
    <col min="12291" max="12291" width="9.33203125" style="48"/>
    <col min="12292" max="12292" width="23.33203125" style="48" bestFit="1" customWidth="1"/>
    <col min="12293" max="12295" width="9.33203125" style="48"/>
    <col min="12296" max="12296" width="0" style="48" hidden="1" customWidth="1"/>
    <col min="12297" max="12300" width="9.33203125" style="48"/>
    <col min="12301" max="12301" width="10.33203125" style="48" bestFit="1" customWidth="1"/>
    <col min="12302" max="12305" width="9.33203125" style="48"/>
    <col min="12306" max="12306" width="10.33203125" style="48" bestFit="1" customWidth="1"/>
    <col min="12307" max="12545" width="9.33203125" style="48"/>
    <col min="12546" max="12546" width="16.33203125" style="48" bestFit="1" customWidth="1"/>
    <col min="12547" max="12547" width="9.33203125" style="48"/>
    <col min="12548" max="12548" width="23.33203125" style="48" bestFit="1" customWidth="1"/>
    <col min="12549" max="12551" width="9.33203125" style="48"/>
    <col min="12552" max="12552" width="0" style="48" hidden="1" customWidth="1"/>
    <col min="12553" max="12556" width="9.33203125" style="48"/>
    <col min="12557" max="12557" width="10.33203125" style="48" bestFit="1" customWidth="1"/>
    <col min="12558" max="12561" width="9.33203125" style="48"/>
    <col min="12562" max="12562" width="10.33203125" style="48" bestFit="1" customWidth="1"/>
    <col min="12563" max="12801" width="9.33203125" style="48"/>
    <col min="12802" max="12802" width="16.33203125" style="48" bestFit="1" customWidth="1"/>
    <col min="12803" max="12803" width="9.33203125" style="48"/>
    <col min="12804" max="12804" width="23.33203125" style="48" bestFit="1" customWidth="1"/>
    <col min="12805" max="12807" width="9.33203125" style="48"/>
    <col min="12808" max="12808" width="0" style="48" hidden="1" customWidth="1"/>
    <col min="12809" max="12812" width="9.33203125" style="48"/>
    <col min="12813" max="12813" width="10.33203125" style="48" bestFit="1" customWidth="1"/>
    <col min="12814" max="12817" width="9.33203125" style="48"/>
    <col min="12818" max="12818" width="10.33203125" style="48" bestFit="1" customWidth="1"/>
    <col min="12819" max="13057" width="9.33203125" style="48"/>
    <col min="13058" max="13058" width="16.33203125" style="48" bestFit="1" customWidth="1"/>
    <col min="13059" max="13059" width="9.33203125" style="48"/>
    <col min="13060" max="13060" width="23.33203125" style="48" bestFit="1" customWidth="1"/>
    <col min="13061" max="13063" width="9.33203125" style="48"/>
    <col min="13064" max="13064" width="0" style="48" hidden="1" customWidth="1"/>
    <col min="13065" max="13068" width="9.33203125" style="48"/>
    <col min="13069" max="13069" width="10.33203125" style="48" bestFit="1" customWidth="1"/>
    <col min="13070" max="13073" width="9.33203125" style="48"/>
    <col min="13074" max="13074" width="10.33203125" style="48" bestFit="1" customWidth="1"/>
    <col min="13075" max="13313" width="9.33203125" style="48"/>
    <col min="13314" max="13314" width="16.33203125" style="48" bestFit="1" customWidth="1"/>
    <col min="13315" max="13315" width="9.33203125" style="48"/>
    <col min="13316" max="13316" width="23.33203125" style="48" bestFit="1" customWidth="1"/>
    <col min="13317" max="13319" width="9.33203125" style="48"/>
    <col min="13320" max="13320" width="0" style="48" hidden="1" customWidth="1"/>
    <col min="13321" max="13324" width="9.33203125" style="48"/>
    <col min="13325" max="13325" width="10.33203125" style="48" bestFit="1" customWidth="1"/>
    <col min="13326" max="13329" width="9.33203125" style="48"/>
    <col min="13330" max="13330" width="10.33203125" style="48" bestFit="1" customWidth="1"/>
    <col min="13331" max="13569" width="9.33203125" style="48"/>
    <col min="13570" max="13570" width="16.33203125" style="48" bestFit="1" customWidth="1"/>
    <col min="13571" max="13571" width="9.33203125" style="48"/>
    <col min="13572" max="13572" width="23.33203125" style="48" bestFit="1" customWidth="1"/>
    <col min="13573" max="13575" width="9.33203125" style="48"/>
    <col min="13576" max="13576" width="0" style="48" hidden="1" customWidth="1"/>
    <col min="13577" max="13580" width="9.33203125" style="48"/>
    <col min="13581" max="13581" width="10.33203125" style="48" bestFit="1" customWidth="1"/>
    <col min="13582" max="13585" width="9.33203125" style="48"/>
    <col min="13586" max="13586" width="10.33203125" style="48" bestFit="1" customWidth="1"/>
    <col min="13587" max="13825" width="9.33203125" style="48"/>
    <col min="13826" max="13826" width="16.33203125" style="48" bestFit="1" customWidth="1"/>
    <col min="13827" max="13827" width="9.33203125" style="48"/>
    <col min="13828" max="13828" width="23.33203125" style="48" bestFit="1" customWidth="1"/>
    <col min="13829" max="13831" width="9.33203125" style="48"/>
    <col min="13832" max="13832" width="0" style="48" hidden="1" customWidth="1"/>
    <col min="13833" max="13836" width="9.33203125" style="48"/>
    <col min="13837" max="13837" width="10.33203125" style="48" bestFit="1" customWidth="1"/>
    <col min="13838" max="13841" width="9.33203125" style="48"/>
    <col min="13842" max="13842" width="10.33203125" style="48" bestFit="1" customWidth="1"/>
    <col min="13843" max="14081" width="9.33203125" style="48"/>
    <col min="14082" max="14082" width="16.33203125" style="48" bestFit="1" customWidth="1"/>
    <col min="14083" max="14083" width="9.33203125" style="48"/>
    <col min="14084" max="14084" width="23.33203125" style="48" bestFit="1" customWidth="1"/>
    <col min="14085" max="14087" width="9.33203125" style="48"/>
    <col min="14088" max="14088" width="0" style="48" hidden="1" customWidth="1"/>
    <col min="14089" max="14092" width="9.33203125" style="48"/>
    <col min="14093" max="14093" width="10.33203125" style="48" bestFit="1" customWidth="1"/>
    <col min="14094" max="14097" width="9.33203125" style="48"/>
    <col min="14098" max="14098" width="10.33203125" style="48" bestFit="1" customWidth="1"/>
    <col min="14099" max="14337" width="9.33203125" style="48"/>
    <col min="14338" max="14338" width="16.33203125" style="48" bestFit="1" customWidth="1"/>
    <col min="14339" max="14339" width="9.33203125" style="48"/>
    <col min="14340" max="14340" width="23.33203125" style="48" bestFit="1" customWidth="1"/>
    <col min="14341" max="14343" width="9.33203125" style="48"/>
    <col min="14344" max="14344" width="0" style="48" hidden="1" customWidth="1"/>
    <col min="14345" max="14348" width="9.33203125" style="48"/>
    <col min="14349" max="14349" width="10.33203125" style="48" bestFit="1" customWidth="1"/>
    <col min="14350" max="14353" width="9.33203125" style="48"/>
    <col min="14354" max="14354" width="10.33203125" style="48" bestFit="1" customWidth="1"/>
    <col min="14355" max="14593" width="9.33203125" style="48"/>
    <col min="14594" max="14594" width="16.33203125" style="48" bestFit="1" customWidth="1"/>
    <col min="14595" max="14595" width="9.33203125" style="48"/>
    <col min="14596" max="14596" width="23.33203125" style="48" bestFit="1" customWidth="1"/>
    <col min="14597" max="14599" width="9.33203125" style="48"/>
    <col min="14600" max="14600" width="0" style="48" hidden="1" customWidth="1"/>
    <col min="14601" max="14604" width="9.33203125" style="48"/>
    <col min="14605" max="14605" width="10.33203125" style="48" bestFit="1" customWidth="1"/>
    <col min="14606" max="14609" width="9.33203125" style="48"/>
    <col min="14610" max="14610" width="10.33203125" style="48" bestFit="1" customWidth="1"/>
    <col min="14611" max="14849" width="9.33203125" style="48"/>
    <col min="14850" max="14850" width="16.33203125" style="48" bestFit="1" customWidth="1"/>
    <col min="14851" max="14851" width="9.33203125" style="48"/>
    <col min="14852" max="14852" width="23.33203125" style="48" bestFit="1" customWidth="1"/>
    <col min="14853" max="14855" width="9.33203125" style="48"/>
    <col min="14856" max="14856" width="0" style="48" hidden="1" customWidth="1"/>
    <col min="14857" max="14860" width="9.33203125" style="48"/>
    <col min="14861" max="14861" width="10.33203125" style="48" bestFit="1" customWidth="1"/>
    <col min="14862" max="14865" width="9.33203125" style="48"/>
    <col min="14866" max="14866" width="10.33203125" style="48" bestFit="1" customWidth="1"/>
    <col min="14867" max="15105" width="9.33203125" style="48"/>
    <col min="15106" max="15106" width="16.33203125" style="48" bestFit="1" customWidth="1"/>
    <col min="15107" max="15107" width="9.33203125" style="48"/>
    <col min="15108" max="15108" width="23.33203125" style="48" bestFit="1" customWidth="1"/>
    <col min="15109" max="15111" width="9.33203125" style="48"/>
    <col min="15112" max="15112" width="0" style="48" hidden="1" customWidth="1"/>
    <col min="15113" max="15116" width="9.33203125" style="48"/>
    <col min="15117" max="15117" width="10.33203125" style="48" bestFit="1" customWidth="1"/>
    <col min="15118" max="15121" width="9.33203125" style="48"/>
    <col min="15122" max="15122" width="10.33203125" style="48" bestFit="1" customWidth="1"/>
    <col min="15123" max="15361" width="9.33203125" style="48"/>
    <col min="15362" max="15362" width="16.33203125" style="48" bestFit="1" customWidth="1"/>
    <col min="15363" max="15363" width="9.33203125" style="48"/>
    <col min="15364" max="15364" width="23.33203125" style="48" bestFit="1" customWidth="1"/>
    <col min="15365" max="15367" width="9.33203125" style="48"/>
    <col min="15368" max="15368" width="0" style="48" hidden="1" customWidth="1"/>
    <col min="15369" max="15372" width="9.33203125" style="48"/>
    <col min="15373" max="15373" width="10.33203125" style="48" bestFit="1" customWidth="1"/>
    <col min="15374" max="15377" width="9.33203125" style="48"/>
    <col min="15378" max="15378" width="10.33203125" style="48" bestFit="1" customWidth="1"/>
    <col min="15379" max="15617" width="9.33203125" style="48"/>
    <col min="15618" max="15618" width="16.33203125" style="48" bestFit="1" customWidth="1"/>
    <col min="15619" max="15619" width="9.33203125" style="48"/>
    <col min="15620" max="15620" width="23.33203125" style="48" bestFit="1" customWidth="1"/>
    <col min="15621" max="15623" width="9.33203125" style="48"/>
    <col min="15624" max="15624" width="0" style="48" hidden="1" customWidth="1"/>
    <col min="15625" max="15628" width="9.33203125" style="48"/>
    <col min="15629" max="15629" width="10.33203125" style="48" bestFit="1" customWidth="1"/>
    <col min="15630" max="15633" width="9.33203125" style="48"/>
    <col min="15634" max="15634" width="10.33203125" style="48" bestFit="1" customWidth="1"/>
    <col min="15635" max="15873" width="9.33203125" style="48"/>
    <col min="15874" max="15874" width="16.33203125" style="48" bestFit="1" customWidth="1"/>
    <col min="15875" max="15875" width="9.33203125" style="48"/>
    <col min="15876" max="15876" width="23.33203125" style="48" bestFit="1" customWidth="1"/>
    <col min="15877" max="15879" width="9.33203125" style="48"/>
    <col min="15880" max="15880" width="0" style="48" hidden="1" customWidth="1"/>
    <col min="15881" max="15884" width="9.33203125" style="48"/>
    <col min="15885" max="15885" width="10.33203125" style="48" bestFit="1" customWidth="1"/>
    <col min="15886" max="15889" width="9.33203125" style="48"/>
    <col min="15890" max="15890" width="10.33203125" style="48" bestFit="1" customWidth="1"/>
    <col min="15891" max="16129" width="9.33203125" style="48"/>
    <col min="16130" max="16130" width="16.33203125" style="48" bestFit="1" customWidth="1"/>
    <col min="16131" max="16131" width="9.33203125" style="48"/>
    <col min="16132" max="16132" width="23.33203125" style="48" bestFit="1" customWidth="1"/>
    <col min="16133" max="16135" width="9.33203125" style="48"/>
    <col min="16136" max="16136" width="0" style="48" hidden="1" customWidth="1"/>
    <col min="16137" max="16140" width="9.33203125" style="48"/>
    <col min="16141" max="16141" width="10.33203125" style="48" bestFit="1" customWidth="1"/>
    <col min="16142" max="16145" width="9.33203125" style="48"/>
    <col min="16146" max="16146" width="10.33203125" style="48" bestFit="1" customWidth="1"/>
    <col min="16147" max="16384" width="9.33203125" style="48"/>
  </cols>
  <sheetData>
    <row r="1" spans="1:26" ht="36" x14ac:dyDescent="0.5">
      <c r="A1" s="330"/>
      <c r="B1" s="330"/>
      <c r="C1" s="331" t="s">
        <v>545</v>
      </c>
      <c r="D1" s="331" t="s">
        <v>546</v>
      </c>
      <c r="E1" s="331" t="s">
        <v>547</v>
      </c>
    </row>
    <row r="2" spans="1:26" x14ac:dyDescent="0.5">
      <c r="A2" s="638" t="s">
        <v>548</v>
      </c>
      <c r="B2" s="638"/>
      <c r="C2" s="59">
        <f>'Project Info'!B22</f>
        <v>118650</v>
      </c>
      <c r="D2" s="59">
        <f>D6*E12</f>
        <v>0</v>
      </c>
      <c r="E2" s="59">
        <f>D2-C2</f>
        <v>-118650</v>
      </c>
    </row>
    <row r="3" spans="1:26" x14ac:dyDescent="0.5">
      <c r="A3" s="638" t="s">
        <v>309</v>
      </c>
      <c r="B3" s="638"/>
      <c r="C3" s="332">
        <f>'Project Info'!B24</f>
        <v>599.24242424242425</v>
      </c>
      <c r="D3" s="332">
        <f>C3</f>
        <v>599.24242424242425</v>
      </c>
      <c r="E3" s="57"/>
    </row>
    <row r="4" spans="1:26" x14ac:dyDescent="0.5">
      <c r="A4" s="638" t="s">
        <v>549</v>
      </c>
      <c r="B4" s="638"/>
      <c r="C4" s="57">
        <v>0</v>
      </c>
      <c r="D4" s="57">
        <f>D6/D3</f>
        <v>0</v>
      </c>
      <c r="E4" s="57"/>
    </row>
    <row r="5" spans="1:26" x14ac:dyDescent="0.5">
      <c r="A5" s="638" t="s">
        <v>550</v>
      </c>
      <c r="B5" s="638"/>
      <c r="C5" s="333"/>
      <c r="D5" s="333" t="s">
        <v>551</v>
      </c>
      <c r="E5" s="57"/>
    </row>
    <row r="6" spans="1:26" x14ac:dyDescent="0.5">
      <c r="A6" s="638" t="s">
        <v>552</v>
      </c>
      <c r="B6" s="638"/>
      <c r="C6" s="57">
        <f>C3*C4</f>
        <v>0</v>
      </c>
      <c r="D6" s="57">
        <f>C7/8</f>
        <v>0</v>
      </c>
      <c r="E6" s="57">
        <f>D6-C6</f>
        <v>0</v>
      </c>
    </row>
    <row r="7" spans="1:26" ht="18.600000000000001" thickBot="1" x14ac:dyDescent="0.55000000000000004">
      <c r="A7" s="638" t="s">
        <v>553</v>
      </c>
      <c r="B7" s="638"/>
      <c r="C7" s="332">
        <f>C6*12</f>
        <v>0</v>
      </c>
      <c r="D7" s="332">
        <f>D6*8</f>
        <v>0</v>
      </c>
      <c r="E7" s="57"/>
    </row>
    <row r="8" spans="1:26" ht="19.2" thickTop="1" thickBot="1" x14ac:dyDescent="0.55000000000000004">
      <c r="I8" s="641" t="s">
        <v>554</v>
      </c>
      <c r="J8" s="642"/>
      <c r="K8" s="642"/>
      <c r="L8" s="642"/>
      <c r="M8" s="642"/>
      <c r="N8" s="641" t="s">
        <v>555</v>
      </c>
      <c r="O8" s="642"/>
      <c r="P8" s="642"/>
      <c r="Q8" s="642"/>
      <c r="R8" s="642"/>
      <c r="S8" s="643"/>
      <c r="T8" s="642" t="s">
        <v>556</v>
      </c>
      <c r="U8" s="642"/>
      <c r="V8" s="642"/>
      <c r="W8" s="642"/>
      <c r="X8" s="642"/>
      <c r="Y8" s="643"/>
    </row>
    <row r="9" spans="1:26" ht="15.75" customHeight="1" thickTop="1" x14ac:dyDescent="0.5">
      <c r="A9" s="334"/>
      <c r="B9" s="335"/>
      <c r="C9" s="335"/>
      <c r="D9" s="335"/>
      <c r="E9" s="644" t="s">
        <v>76</v>
      </c>
      <c r="F9" s="644"/>
      <c r="G9" s="644"/>
      <c r="H9" s="645"/>
      <c r="I9" s="639" t="s">
        <v>557</v>
      </c>
      <c r="J9" s="646" t="s">
        <v>558</v>
      </c>
      <c r="K9" s="646" t="s">
        <v>559</v>
      </c>
      <c r="L9" s="646" t="s">
        <v>560</v>
      </c>
      <c r="M9" s="646" t="s">
        <v>561</v>
      </c>
      <c r="N9" s="639" t="s">
        <v>562</v>
      </c>
      <c r="O9" s="646" t="s">
        <v>563</v>
      </c>
      <c r="P9" s="648" t="s">
        <v>564</v>
      </c>
      <c r="Q9" s="646" t="s">
        <v>565</v>
      </c>
      <c r="R9" s="646" t="s">
        <v>561</v>
      </c>
      <c r="S9" s="650" t="s">
        <v>566</v>
      </c>
      <c r="T9" s="639" t="s">
        <v>567</v>
      </c>
      <c r="U9" s="646" t="s">
        <v>78</v>
      </c>
      <c r="V9" s="648" t="s">
        <v>568</v>
      </c>
      <c r="W9" s="646" t="s">
        <v>569</v>
      </c>
      <c r="X9" s="646" t="s">
        <v>561</v>
      </c>
      <c r="Y9" s="650" t="s">
        <v>566</v>
      </c>
    </row>
    <row r="10" spans="1:26" x14ac:dyDescent="0.5">
      <c r="A10" s="336" t="s">
        <v>570</v>
      </c>
      <c r="B10" s="337" t="s">
        <v>571</v>
      </c>
      <c r="C10" s="337" t="s">
        <v>572</v>
      </c>
      <c r="D10" s="337" t="s">
        <v>573</v>
      </c>
      <c r="E10" s="338" t="s">
        <v>569</v>
      </c>
      <c r="F10" s="338" t="s">
        <v>574</v>
      </c>
      <c r="G10" s="338" t="s">
        <v>568</v>
      </c>
      <c r="H10" s="339" t="s">
        <v>575</v>
      </c>
      <c r="I10" s="640"/>
      <c r="J10" s="647"/>
      <c r="K10" s="647"/>
      <c r="L10" s="647"/>
      <c r="M10" s="647"/>
      <c r="N10" s="640"/>
      <c r="O10" s="647"/>
      <c r="P10" s="649"/>
      <c r="Q10" s="647"/>
      <c r="R10" s="647"/>
      <c r="S10" s="651"/>
      <c r="T10" s="640"/>
      <c r="U10" s="647"/>
      <c r="V10" s="649"/>
      <c r="W10" s="647"/>
      <c r="X10" s="647"/>
      <c r="Y10" s="651"/>
    </row>
    <row r="11" spans="1:26" x14ac:dyDescent="0.5">
      <c r="A11" s="340" t="s">
        <v>576</v>
      </c>
      <c r="B11" s="341">
        <v>6</v>
      </c>
      <c r="C11" s="342" t="s">
        <v>577</v>
      </c>
      <c r="D11" s="343">
        <f t="shared" ref="D11:D16" si="0">E11/B11</f>
        <v>28</v>
      </c>
      <c r="E11" s="344">
        <v>168</v>
      </c>
      <c r="F11" s="342"/>
      <c r="G11" s="344"/>
      <c r="H11" s="345"/>
      <c r="I11" s="346"/>
      <c r="J11" s="342">
        <f t="shared" ref="J11:J34" si="1">B11*I11</f>
        <v>0</v>
      </c>
      <c r="K11" s="342">
        <f>J11*$C$42</f>
        <v>0</v>
      </c>
      <c r="L11" s="344">
        <f>$E$11*I11</f>
        <v>0</v>
      </c>
      <c r="M11" s="344"/>
      <c r="N11" s="346"/>
      <c r="O11" s="342">
        <f t="shared" ref="O11:O19" si="2">B11*N11</f>
        <v>0</v>
      </c>
      <c r="P11" s="342">
        <f>O11*$C$45</f>
        <v>0</v>
      </c>
      <c r="Q11" s="344">
        <f>$E$11*N11</f>
        <v>0</v>
      </c>
      <c r="R11" s="344"/>
      <c r="S11" s="347">
        <f t="shared" ref="S11:S35" si="3">L11-Q11</f>
        <v>0</v>
      </c>
      <c r="T11" s="346"/>
      <c r="U11" s="342">
        <f t="shared" ref="U11:U35" si="4">T11*B11</f>
        <v>0</v>
      </c>
      <c r="V11" s="342">
        <f t="shared" ref="V11:V14" si="5">U11*$C$42</f>
        <v>0</v>
      </c>
      <c r="W11" s="344">
        <f>$E$11*T11</f>
        <v>0</v>
      </c>
      <c r="X11" s="344"/>
      <c r="Y11" s="347">
        <f t="shared" ref="Y11:Y35" si="6">R11-W11</f>
        <v>0</v>
      </c>
    </row>
    <row r="12" spans="1:26" x14ac:dyDescent="0.5">
      <c r="A12" s="340" t="s">
        <v>578</v>
      </c>
      <c r="B12" s="341">
        <v>8</v>
      </c>
      <c r="C12" s="342" t="s">
        <v>577</v>
      </c>
      <c r="D12" s="343">
        <f t="shared" si="0"/>
        <v>23.75</v>
      </c>
      <c r="E12" s="344">
        <v>190</v>
      </c>
      <c r="F12" s="342"/>
      <c r="G12" s="342"/>
      <c r="H12" s="345"/>
      <c r="I12" s="346">
        <v>266</v>
      </c>
      <c r="J12" s="342">
        <f t="shared" si="1"/>
        <v>2128</v>
      </c>
      <c r="K12" s="342">
        <f t="shared" ref="K12:K34" si="7">J12*$C$42</f>
        <v>0</v>
      </c>
      <c r="L12" s="344">
        <f>$E$12*I12</f>
        <v>50540</v>
      </c>
      <c r="M12" s="344"/>
      <c r="N12" s="346">
        <v>154</v>
      </c>
      <c r="O12" s="342">
        <f t="shared" si="2"/>
        <v>1232</v>
      </c>
      <c r="P12" s="342">
        <f t="shared" ref="P12:P35" si="8">O12*$C$45</f>
        <v>0</v>
      </c>
      <c r="Q12" s="344">
        <f>$E$12*N12</f>
        <v>29260</v>
      </c>
      <c r="R12" s="344"/>
      <c r="S12" s="347">
        <f t="shared" si="3"/>
        <v>21280</v>
      </c>
      <c r="T12" s="346"/>
      <c r="U12" s="342">
        <f t="shared" si="4"/>
        <v>0</v>
      </c>
      <c r="V12" s="342">
        <f t="shared" si="5"/>
        <v>0</v>
      </c>
      <c r="W12" s="344">
        <f>$E$12*T12</f>
        <v>0</v>
      </c>
      <c r="X12" s="344"/>
      <c r="Y12" s="347">
        <f t="shared" si="6"/>
        <v>0</v>
      </c>
    </row>
    <row r="13" spans="1:26" x14ac:dyDescent="0.5">
      <c r="A13" s="340" t="s">
        <v>579</v>
      </c>
      <c r="B13" s="341">
        <v>8</v>
      </c>
      <c r="C13" s="342" t="s">
        <v>577</v>
      </c>
      <c r="D13" s="343">
        <f t="shared" si="0"/>
        <v>25</v>
      </c>
      <c r="E13" s="344">
        <v>200</v>
      </c>
      <c r="F13" s="342"/>
      <c r="G13" s="342"/>
      <c r="H13" s="345"/>
      <c r="I13" s="346"/>
      <c r="J13" s="342">
        <f t="shared" si="1"/>
        <v>0</v>
      </c>
      <c r="K13" s="342">
        <f t="shared" si="7"/>
        <v>0</v>
      </c>
      <c r="L13" s="344">
        <f>$E$13*I13</f>
        <v>0</v>
      </c>
      <c r="M13" s="344"/>
      <c r="N13" s="346"/>
      <c r="O13" s="342">
        <f t="shared" si="2"/>
        <v>0</v>
      </c>
      <c r="P13" s="342">
        <f t="shared" si="8"/>
        <v>0</v>
      </c>
      <c r="Q13" s="344">
        <f>$E$13*N13</f>
        <v>0</v>
      </c>
      <c r="R13" s="344"/>
      <c r="S13" s="347">
        <f t="shared" si="3"/>
        <v>0</v>
      </c>
      <c r="T13" s="346"/>
      <c r="U13" s="342">
        <f t="shared" si="4"/>
        <v>0</v>
      </c>
      <c r="V13" s="342">
        <f t="shared" si="5"/>
        <v>0</v>
      </c>
      <c r="W13" s="344">
        <f>$E$13*T13</f>
        <v>0</v>
      </c>
      <c r="X13" s="344"/>
      <c r="Y13" s="347">
        <f t="shared" si="6"/>
        <v>0</v>
      </c>
    </row>
    <row r="14" spans="1:26" x14ac:dyDescent="0.5">
      <c r="A14" s="340" t="s">
        <v>580</v>
      </c>
      <c r="B14" s="341">
        <v>8</v>
      </c>
      <c r="C14" s="342" t="s">
        <v>577</v>
      </c>
      <c r="D14" s="343">
        <f t="shared" si="0"/>
        <v>25</v>
      </c>
      <c r="E14" s="344">
        <v>200</v>
      </c>
      <c r="F14" s="342"/>
      <c r="G14" s="342"/>
      <c r="H14" s="345"/>
      <c r="I14" s="346">
        <v>125</v>
      </c>
      <c r="J14" s="342">
        <f t="shared" si="1"/>
        <v>1000</v>
      </c>
      <c r="K14" s="342">
        <f t="shared" si="7"/>
        <v>0</v>
      </c>
      <c r="L14" s="344">
        <f>$E$14*I14</f>
        <v>25000</v>
      </c>
      <c r="M14" s="344"/>
      <c r="N14" s="346">
        <v>8</v>
      </c>
      <c r="O14" s="342">
        <f t="shared" si="2"/>
        <v>64</v>
      </c>
      <c r="P14" s="342">
        <f t="shared" si="8"/>
        <v>0</v>
      </c>
      <c r="Q14" s="344">
        <f>$E$14*N14</f>
        <v>1600</v>
      </c>
      <c r="R14" s="344"/>
      <c r="S14" s="347">
        <f t="shared" si="3"/>
        <v>23400</v>
      </c>
      <c r="T14" s="346"/>
      <c r="U14" s="342">
        <f t="shared" si="4"/>
        <v>0</v>
      </c>
      <c r="V14" s="342">
        <f t="shared" si="5"/>
        <v>0</v>
      </c>
      <c r="W14" s="344">
        <f>$E$14*T14</f>
        <v>0</v>
      </c>
      <c r="X14" s="344"/>
      <c r="Y14" s="347">
        <f t="shared" si="6"/>
        <v>0</v>
      </c>
      <c r="Z14" s="348"/>
    </row>
    <row r="15" spans="1:26" x14ac:dyDescent="0.5">
      <c r="A15" s="349" t="s">
        <v>581</v>
      </c>
      <c r="B15" s="350">
        <v>12</v>
      </c>
      <c r="C15" s="351" t="s">
        <v>577</v>
      </c>
      <c r="D15" s="352">
        <f t="shared" si="0"/>
        <v>18.166666666666668</v>
      </c>
      <c r="E15" s="353">
        <v>218</v>
      </c>
      <c r="F15" s="342"/>
      <c r="G15" s="342"/>
      <c r="H15" s="345"/>
      <c r="I15" s="346"/>
      <c r="J15" s="342">
        <f t="shared" si="1"/>
        <v>0</v>
      </c>
      <c r="K15" s="342">
        <f t="shared" si="7"/>
        <v>0</v>
      </c>
      <c r="L15" s="344">
        <f>$E$15*I15</f>
        <v>0</v>
      </c>
      <c r="M15" s="344"/>
      <c r="N15" s="346"/>
      <c r="O15" s="342">
        <f t="shared" si="2"/>
        <v>0</v>
      </c>
      <c r="P15" s="342">
        <f t="shared" si="8"/>
        <v>0</v>
      </c>
      <c r="Q15" s="344">
        <f>$E$15*N15</f>
        <v>0</v>
      </c>
      <c r="R15" s="344"/>
      <c r="S15" s="347">
        <f t="shared" si="3"/>
        <v>0</v>
      </c>
      <c r="T15" s="346">
        <v>372</v>
      </c>
      <c r="U15" s="342">
        <f t="shared" si="4"/>
        <v>4464</v>
      </c>
      <c r="V15" s="342">
        <f>U15*$C$42</f>
        <v>0</v>
      </c>
      <c r="W15" s="344">
        <f>$E$15*T15</f>
        <v>81096</v>
      </c>
      <c r="X15" s="344"/>
      <c r="Y15" s="347">
        <f t="shared" si="6"/>
        <v>-81096</v>
      </c>
    </row>
    <row r="16" spans="1:26" x14ac:dyDescent="0.5">
      <c r="A16" s="340" t="s">
        <v>582</v>
      </c>
      <c r="B16" s="341">
        <v>12</v>
      </c>
      <c r="C16" s="342" t="s">
        <v>577</v>
      </c>
      <c r="D16" s="343">
        <f t="shared" si="0"/>
        <v>19</v>
      </c>
      <c r="E16" s="344">
        <v>228</v>
      </c>
      <c r="F16" s="342"/>
      <c r="G16" s="342"/>
      <c r="H16" s="345"/>
      <c r="I16" s="346"/>
      <c r="J16" s="342">
        <f t="shared" si="1"/>
        <v>0</v>
      </c>
      <c r="K16" s="342">
        <f t="shared" si="7"/>
        <v>0</v>
      </c>
      <c r="L16" s="344">
        <f t="shared" ref="L16:L19" si="9">E16*I16</f>
        <v>0</v>
      </c>
      <c r="M16" s="344"/>
      <c r="N16" s="346"/>
      <c r="O16" s="342">
        <f t="shared" si="2"/>
        <v>0</v>
      </c>
      <c r="P16" s="342">
        <f t="shared" si="8"/>
        <v>0</v>
      </c>
      <c r="Q16" s="344">
        <f>$E$16*N16</f>
        <v>0</v>
      </c>
      <c r="R16" s="344"/>
      <c r="S16" s="347">
        <f t="shared" si="3"/>
        <v>0</v>
      </c>
      <c r="T16" s="346"/>
      <c r="U16" s="342">
        <f t="shared" si="4"/>
        <v>0</v>
      </c>
      <c r="V16" s="342">
        <f t="shared" ref="V16:V34" si="10">U16*$C$42</f>
        <v>0</v>
      </c>
      <c r="W16" s="344">
        <f>$E$16*T16</f>
        <v>0</v>
      </c>
      <c r="X16" s="344"/>
      <c r="Y16" s="347">
        <f t="shared" si="6"/>
        <v>0</v>
      </c>
    </row>
    <row r="17" spans="1:25" x14ac:dyDescent="0.5">
      <c r="A17" s="354" t="s">
        <v>583</v>
      </c>
      <c r="B17" s="355">
        <v>20</v>
      </c>
      <c r="C17" s="356" t="s">
        <v>577</v>
      </c>
      <c r="D17" s="357"/>
      <c r="E17" s="356"/>
      <c r="F17" s="358">
        <v>125</v>
      </c>
      <c r="G17" s="358">
        <v>105</v>
      </c>
      <c r="H17" s="345"/>
      <c r="I17" s="346"/>
      <c r="J17" s="342">
        <f t="shared" si="1"/>
        <v>0</v>
      </c>
      <c r="K17" s="342">
        <f t="shared" si="7"/>
        <v>0</v>
      </c>
      <c r="L17" s="344">
        <f t="shared" si="9"/>
        <v>0</v>
      </c>
      <c r="M17" s="359">
        <f>K17*G17</f>
        <v>0</v>
      </c>
      <c r="N17" s="346"/>
      <c r="O17" s="342">
        <f t="shared" si="2"/>
        <v>0</v>
      </c>
      <c r="P17" s="342">
        <f t="shared" si="8"/>
        <v>0</v>
      </c>
      <c r="Q17" s="344">
        <f>(N17*$F$17)+(P17*$G$17)</f>
        <v>0</v>
      </c>
      <c r="R17" s="359">
        <f>P17*G17</f>
        <v>0</v>
      </c>
      <c r="S17" s="347">
        <f t="shared" si="3"/>
        <v>0</v>
      </c>
      <c r="T17" s="346"/>
      <c r="U17" s="342">
        <f t="shared" si="4"/>
        <v>0</v>
      </c>
      <c r="V17" s="342">
        <f t="shared" si="10"/>
        <v>0</v>
      </c>
      <c r="W17" s="344">
        <f>(T17*$F$17)+(V17*$G$17)</f>
        <v>0</v>
      </c>
      <c r="X17" s="359">
        <f>V17*M17</f>
        <v>0</v>
      </c>
      <c r="Y17" s="347">
        <f t="shared" si="6"/>
        <v>0</v>
      </c>
    </row>
    <row r="18" spans="1:25" x14ac:dyDescent="0.5">
      <c r="A18" s="354" t="s">
        <v>584</v>
      </c>
      <c r="B18" s="355">
        <v>40</v>
      </c>
      <c r="C18" s="356" t="s">
        <v>577</v>
      </c>
      <c r="D18" s="357"/>
      <c r="E18" s="356"/>
      <c r="F18" s="358">
        <v>125</v>
      </c>
      <c r="G18" s="358">
        <v>105</v>
      </c>
      <c r="H18" s="345"/>
      <c r="I18" s="346"/>
      <c r="J18" s="342">
        <f t="shared" si="1"/>
        <v>0</v>
      </c>
      <c r="K18" s="342">
        <f t="shared" si="7"/>
        <v>0</v>
      </c>
      <c r="L18" s="344">
        <f t="shared" si="9"/>
        <v>0</v>
      </c>
      <c r="M18" s="359">
        <f>K18*G18</f>
        <v>0</v>
      </c>
      <c r="N18" s="346"/>
      <c r="O18" s="342">
        <f t="shared" si="2"/>
        <v>0</v>
      </c>
      <c r="P18" s="342">
        <f t="shared" si="8"/>
        <v>0</v>
      </c>
      <c r="Q18" s="344">
        <f>(N18*$F$18)+(P18*$G$18)</f>
        <v>0</v>
      </c>
      <c r="R18" s="359">
        <f>P18*G18</f>
        <v>0</v>
      </c>
      <c r="S18" s="347">
        <f t="shared" si="3"/>
        <v>0</v>
      </c>
      <c r="T18" s="346"/>
      <c r="U18" s="342">
        <f t="shared" si="4"/>
        <v>0</v>
      </c>
      <c r="V18" s="342">
        <f t="shared" si="10"/>
        <v>0</v>
      </c>
      <c r="W18" s="344">
        <f>(T18*$F$18)+(V18*$G$18)</f>
        <v>0</v>
      </c>
      <c r="X18" s="359">
        <f>V18*M18</f>
        <v>0</v>
      </c>
      <c r="Y18" s="347">
        <f t="shared" si="6"/>
        <v>0</v>
      </c>
    </row>
    <row r="19" spans="1:25" x14ac:dyDescent="0.5">
      <c r="A19" s="340" t="s">
        <v>579</v>
      </c>
      <c r="B19" s="341">
        <v>8</v>
      </c>
      <c r="C19" s="342" t="s">
        <v>585</v>
      </c>
      <c r="D19" s="343">
        <f>E19/B19</f>
        <v>20</v>
      </c>
      <c r="E19" s="344">
        <v>160</v>
      </c>
      <c r="F19" s="344"/>
      <c r="G19" s="344"/>
      <c r="H19" s="345"/>
      <c r="I19" s="346"/>
      <c r="J19" s="342">
        <f t="shared" si="1"/>
        <v>0</v>
      </c>
      <c r="K19" s="342">
        <f t="shared" si="7"/>
        <v>0</v>
      </c>
      <c r="L19" s="344">
        <f t="shared" si="9"/>
        <v>0</v>
      </c>
      <c r="M19" s="359"/>
      <c r="N19" s="346"/>
      <c r="O19" s="342">
        <f t="shared" si="2"/>
        <v>0</v>
      </c>
      <c r="P19" s="342">
        <f t="shared" si="8"/>
        <v>0</v>
      </c>
      <c r="Q19" s="344"/>
      <c r="R19" s="359"/>
      <c r="S19" s="347"/>
      <c r="T19" s="346"/>
      <c r="U19" s="342">
        <f t="shared" si="4"/>
        <v>0</v>
      </c>
      <c r="V19" s="342">
        <f t="shared" si="10"/>
        <v>0</v>
      </c>
      <c r="W19" s="344">
        <f t="shared" ref="W19:W21" si="11">(T19*$F$18)+(V19*$G$18)</f>
        <v>0</v>
      </c>
      <c r="X19" s="359"/>
      <c r="Y19" s="347">
        <f t="shared" si="6"/>
        <v>0</v>
      </c>
    </row>
    <row r="20" spans="1:25" x14ac:dyDescent="0.5">
      <c r="A20" s="349" t="s">
        <v>582</v>
      </c>
      <c r="B20" s="350">
        <v>12</v>
      </c>
      <c r="C20" s="351" t="s">
        <v>585</v>
      </c>
      <c r="D20" s="352">
        <f>E20/B20</f>
        <v>15</v>
      </c>
      <c r="E20" s="353">
        <v>180</v>
      </c>
      <c r="F20" s="344"/>
      <c r="G20" s="344"/>
      <c r="H20" s="345"/>
      <c r="I20" s="346"/>
      <c r="J20" s="342">
        <f t="shared" si="1"/>
        <v>0</v>
      </c>
      <c r="K20" s="342">
        <f t="shared" si="7"/>
        <v>0</v>
      </c>
      <c r="L20" s="344">
        <f>E20*I20</f>
        <v>0</v>
      </c>
      <c r="M20" s="359"/>
      <c r="N20" s="346"/>
      <c r="O20" s="342"/>
      <c r="P20" s="342"/>
      <c r="Q20" s="344"/>
      <c r="R20" s="359"/>
      <c r="S20" s="347"/>
      <c r="T20" s="346"/>
      <c r="U20" s="342">
        <f t="shared" si="4"/>
        <v>0</v>
      </c>
      <c r="V20" s="342">
        <f t="shared" si="10"/>
        <v>0</v>
      </c>
      <c r="W20" s="344">
        <f t="shared" si="11"/>
        <v>0</v>
      </c>
      <c r="X20" s="359"/>
      <c r="Y20" s="347">
        <f t="shared" si="6"/>
        <v>0</v>
      </c>
    </row>
    <row r="21" spans="1:25" x14ac:dyDescent="0.5">
      <c r="A21" s="340" t="s">
        <v>576</v>
      </c>
      <c r="B21" s="341">
        <v>6</v>
      </c>
      <c r="C21" s="342" t="s">
        <v>586</v>
      </c>
      <c r="D21" s="343">
        <f>E21/B21</f>
        <v>41.666666666666664</v>
      </c>
      <c r="E21" s="344">
        <v>250</v>
      </c>
      <c r="F21" s="342"/>
      <c r="G21" s="344">
        <v>75</v>
      </c>
      <c r="H21" s="345"/>
      <c r="I21" s="346"/>
      <c r="J21" s="342">
        <f t="shared" si="1"/>
        <v>0</v>
      </c>
      <c r="K21" s="342">
        <f t="shared" si="7"/>
        <v>0</v>
      </c>
      <c r="L21" s="344">
        <f>(I21*$F$18)+((K21*$G$18))</f>
        <v>0</v>
      </c>
      <c r="M21" s="359">
        <f t="shared" ref="M21:M24" si="12">K21*G21</f>
        <v>0</v>
      </c>
      <c r="N21" s="346"/>
      <c r="O21" s="342">
        <f t="shared" ref="O21:O35" si="13">B21*N21</f>
        <v>0</v>
      </c>
      <c r="P21" s="342">
        <f t="shared" si="8"/>
        <v>0</v>
      </c>
      <c r="Q21" s="344">
        <f>$E$21*N21</f>
        <v>0</v>
      </c>
      <c r="R21" s="344"/>
      <c r="S21" s="347">
        <f t="shared" si="3"/>
        <v>0</v>
      </c>
      <c r="T21" s="346"/>
      <c r="U21" s="342">
        <f t="shared" si="4"/>
        <v>0</v>
      </c>
      <c r="V21" s="342">
        <f t="shared" si="10"/>
        <v>0</v>
      </c>
      <c r="W21" s="344">
        <f t="shared" si="11"/>
        <v>0</v>
      </c>
      <c r="X21" s="344"/>
      <c r="Y21" s="347">
        <f t="shared" si="6"/>
        <v>0</v>
      </c>
    </row>
    <row r="22" spans="1:25" x14ac:dyDescent="0.5">
      <c r="A22" s="340" t="s">
        <v>578</v>
      </c>
      <c r="B22" s="341">
        <v>8</v>
      </c>
      <c r="C22" s="342" t="s">
        <v>586</v>
      </c>
      <c r="D22" s="343">
        <f>E22/B22</f>
        <v>31.25</v>
      </c>
      <c r="E22" s="344">
        <v>250</v>
      </c>
      <c r="F22" s="342"/>
      <c r="G22" s="344">
        <v>75</v>
      </c>
      <c r="H22" s="345"/>
      <c r="I22" s="346"/>
      <c r="J22" s="342">
        <f t="shared" si="1"/>
        <v>0</v>
      </c>
      <c r="K22" s="342">
        <f t="shared" si="7"/>
        <v>0</v>
      </c>
      <c r="L22" s="344">
        <f>I22*E22</f>
        <v>0</v>
      </c>
      <c r="M22" s="359"/>
      <c r="N22" s="346"/>
      <c r="O22" s="342">
        <f t="shared" si="13"/>
        <v>0</v>
      </c>
      <c r="P22" s="342">
        <f t="shared" si="8"/>
        <v>0</v>
      </c>
      <c r="Q22" s="344">
        <f>$E$22*N22</f>
        <v>0</v>
      </c>
      <c r="R22" s="344"/>
      <c r="S22" s="347">
        <f t="shared" si="3"/>
        <v>0</v>
      </c>
      <c r="T22" s="346"/>
      <c r="U22" s="342">
        <f t="shared" si="4"/>
        <v>0</v>
      </c>
      <c r="V22" s="342">
        <f t="shared" si="10"/>
        <v>0</v>
      </c>
      <c r="W22" s="344">
        <f>$E$22*T22</f>
        <v>0</v>
      </c>
      <c r="X22" s="344"/>
      <c r="Y22" s="347">
        <f t="shared" si="6"/>
        <v>0</v>
      </c>
    </row>
    <row r="23" spans="1:25" x14ac:dyDescent="0.5">
      <c r="A23" s="340" t="s">
        <v>583</v>
      </c>
      <c r="B23" s="341">
        <v>20</v>
      </c>
      <c r="C23" s="342" t="s">
        <v>586</v>
      </c>
      <c r="D23" s="343"/>
      <c r="E23" s="342"/>
      <c r="F23" s="344">
        <v>125</v>
      </c>
      <c r="G23" s="344">
        <v>75</v>
      </c>
      <c r="H23" s="345"/>
      <c r="I23" s="346"/>
      <c r="J23" s="342">
        <f t="shared" si="1"/>
        <v>0</v>
      </c>
      <c r="K23" s="342">
        <f t="shared" si="7"/>
        <v>0</v>
      </c>
      <c r="L23" s="344">
        <f t="shared" ref="L23:L24" si="14">(I23*$F$18)+((K23*$G$18))</f>
        <v>0</v>
      </c>
      <c r="M23" s="359">
        <f t="shared" si="12"/>
        <v>0</v>
      </c>
      <c r="N23" s="346"/>
      <c r="O23" s="342">
        <f t="shared" si="13"/>
        <v>0</v>
      </c>
      <c r="P23" s="342">
        <f t="shared" si="8"/>
        <v>0</v>
      </c>
      <c r="Q23" s="344">
        <f>(N23*$F$17)+(P23*$G$17)</f>
        <v>0</v>
      </c>
      <c r="R23" s="344"/>
      <c r="S23" s="347">
        <f t="shared" si="3"/>
        <v>0</v>
      </c>
      <c r="T23" s="346"/>
      <c r="U23" s="342">
        <f t="shared" si="4"/>
        <v>0</v>
      </c>
      <c r="V23" s="342">
        <f t="shared" si="10"/>
        <v>0</v>
      </c>
      <c r="W23" s="344">
        <f>(T23*$F$17)+(V23*$G$17)</f>
        <v>0</v>
      </c>
      <c r="X23" s="344"/>
      <c r="Y23" s="347">
        <f t="shared" si="6"/>
        <v>0</v>
      </c>
    </row>
    <row r="24" spans="1:25" x14ac:dyDescent="0.5">
      <c r="A24" s="349" t="s">
        <v>584</v>
      </c>
      <c r="B24" s="350">
        <v>40</v>
      </c>
      <c r="C24" s="351" t="s">
        <v>586</v>
      </c>
      <c r="D24" s="352"/>
      <c r="E24" s="351"/>
      <c r="F24" s="344">
        <v>125</v>
      </c>
      <c r="G24" s="344">
        <v>75</v>
      </c>
      <c r="H24" s="345"/>
      <c r="I24" s="346"/>
      <c r="J24" s="342">
        <f t="shared" si="1"/>
        <v>0</v>
      </c>
      <c r="K24" s="342">
        <f t="shared" si="7"/>
        <v>0</v>
      </c>
      <c r="L24" s="344">
        <f t="shared" si="14"/>
        <v>0</v>
      </c>
      <c r="M24" s="359">
        <f t="shared" si="12"/>
        <v>0</v>
      </c>
      <c r="N24" s="346"/>
      <c r="O24" s="342">
        <f t="shared" si="13"/>
        <v>0</v>
      </c>
      <c r="P24" s="342">
        <f t="shared" si="8"/>
        <v>0</v>
      </c>
      <c r="Q24" s="344">
        <f>(N24*$F$17)+(P24*$G$17)</f>
        <v>0</v>
      </c>
      <c r="R24" s="344"/>
      <c r="S24" s="347">
        <f t="shared" si="3"/>
        <v>0</v>
      </c>
      <c r="T24" s="346"/>
      <c r="U24" s="342">
        <f t="shared" si="4"/>
        <v>0</v>
      </c>
      <c r="V24" s="342">
        <f t="shared" si="10"/>
        <v>0</v>
      </c>
      <c r="W24" s="344">
        <f>(T24*$F$17)+(V24*$G$17)</f>
        <v>0</v>
      </c>
      <c r="X24" s="344"/>
      <c r="Y24" s="347">
        <f t="shared" si="6"/>
        <v>0</v>
      </c>
    </row>
    <row r="25" spans="1:25" x14ac:dyDescent="0.5">
      <c r="A25" s="346" t="s">
        <v>578</v>
      </c>
      <c r="B25" s="341">
        <v>8</v>
      </c>
      <c r="C25" s="342" t="s">
        <v>587</v>
      </c>
      <c r="D25" s="343">
        <f t="shared" ref="D25:D34" si="15">E25/B25</f>
        <v>20</v>
      </c>
      <c r="E25" s="344">
        <v>160</v>
      </c>
      <c r="F25" s="342"/>
      <c r="G25" s="342"/>
      <c r="H25" s="345"/>
      <c r="I25" s="346"/>
      <c r="J25" s="342">
        <f t="shared" si="1"/>
        <v>0</v>
      </c>
      <c r="K25" s="342">
        <f t="shared" si="7"/>
        <v>0</v>
      </c>
      <c r="L25" s="344">
        <f>$E$25*I25</f>
        <v>0</v>
      </c>
      <c r="M25" s="359"/>
      <c r="N25" s="346"/>
      <c r="O25" s="342">
        <f t="shared" si="13"/>
        <v>0</v>
      </c>
      <c r="P25" s="342">
        <f t="shared" si="8"/>
        <v>0</v>
      </c>
      <c r="Q25" s="344">
        <f>$E$25*N25</f>
        <v>0</v>
      </c>
      <c r="R25" s="344"/>
      <c r="S25" s="347">
        <f t="shared" si="3"/>
        <v>0</v>
      </c>
      <c r="T25" s="346"/>
      <c r="U25" s="342">
        <f t="shared" si="4"/>
        <v>0</v>
      </c>
      <c r="V25" s="342">
        <f t="shared" si="10"/>
        <v>0</v>
      </c>
      <c r="W25" s="344">
        <f>$E$25*T25</f>
        <v>0</v>
      </c>
      <c r="X25" s="344"/>
      <c r="Y25" s="347">
        <f t="shared" si="6"/>
        <v>0</v>
      </c>
    </row>
    <row r="26" spans="1:25" x14ac:dyDescent="0.5">
      <c r="A26" s="349" t="s">
        <v>583</v>
      </c>
      <c r="B26" s="350">
        <v>20</v>
      </c>
      <c r="C26" s="351" t="s">
        <v>587</v>
      </c>
      <c r="D26" s="352">
        <f t="shared" si="15"/>
        <v>18.399999999999999</v>
      </c>
      <c r="E26" s="353">
        <v>368</v>
      </c>
      <c r="F26" s="342"/>
      <c r="G26" s="342"/>
      <c r="H26" s="345"/>
      <c r="I26" s="346"/>
      <c r="J26" s="342">
        <f t="shared" si="1"/>
        <v>0</v>
      </c>
      <c r="K26" s="342">
        <f t="shared" si="7"/>
        <v>0</v>
      </c>
      <c r="L26" s="344">
        <f>$E$26*I26</f>
        <v>0</v>
      </c>
      <c r="M26" s="344"/>
      <c r="N26" s="346"/>
      <c r="O26" s="342">
        <f t="shared" si="13"/>
        <v>0</v>
      </c>
      <c r="P26" s="342">
        <f t="shared" si="8"/>
        <v>0</v>
      </c>
      <c r="Q26" s="344">
        <f>$E$26*N26</f>
        <v>0</v>
      </c>
      <c r="R26" s="344"/>
      <c r="S26" s="347">
        <f t="shared" si="3"/>
        <v>0</v>
      </c>
      <c r="T26" s="346"/>
      <c r="U26" s="342">
        <f t="shared" si="4"/>
        <v>0</v>
      </c>
      <c r="V26" s="342">
        <f t="shared" si="10"/>
        <v>0</v>
      </c>
      <c r="W26" s="344">
        <f>$E$26*T26</f>
        <v>0</v>
      </c>
      <c r="X26" s="344"/>
      <c r="Y26" s="347">
        <f t="shared" si="6"/>
        <v>0</v>
      </c>
    </row>
    <row r="27" spans="1:25" x14ac:dyDescent="0.5">
      <c r="A27" s="346" t="s">
        <v>581</v>
      </c>
      <c r="B27" s="341">
        <v>12</v>
      </c>
      <c r="C27" s="342" t="s">
        <v>588</v>
      </c>
      <c r="D27" s="343">
        <f t="shared" si="15"/>
        <v>6.25</v>
      </c>
      <c r="E27" s="344">
        <v>75</v>
      </c>
      <c r="F27" s="342"/>
      <c r="G27" s="342"/>
      <c r="H27" s="345"/>
      <c r="I27" s="346"/>
      <c r="J27" s="342">
        <f t="shared" si="1"/>
        <v>0</v>
      </c>
      <c r="K27" s="342">
        <f t="shared" si="7"/>
        <v>0</v>
      </c>
      <c r="L27" s="344">
        <f>$E$27*I27</f>
        <v>0</v>
      </c>
      <c r="M27" s="344"/>
      <c r="N27" s="346"/>
      <c r="O27" s="342">
        <f t="shared" si="13"/>
        <v>0</v>
      </c>
      <c r="P27" s="342">
        <f t="shared" si="8"/>
        <v>0</v>
      </c>
      <c r="Q27" s="344">
        <f>$E$27*N27</f>
        <v>0</v>
      </c>
      <c r="R27" s="344"/>
      <c r="S27" s="347">
        <f t="shared" si="3"/>
        <v>0</v>
      </c>
      <c r="T27" s="346"/>
      <c r="U27" s="342">
        <f t="shared" si="4"/>
        <v>0</v>
      </c>
      <c r="V27" s="342">
        <f t="shared" si="10"/>
        <v>0</v>
      </c>
      <c r="W27" s="344">
        <f>$E$27*T27</f>
        <v>0</v>
      </c>
      <c r="X27" s="344"/>
      <c r="Y27" s="347">
        <f t="shared" si="6"/>
        <v>0</v>
      </c>
    </row>
    <row r="28" spans="1:25" x14ac:dyDescent="0.5">
      <c r="A28" s="340" t="s">
        <v>583</v>
      </c>
      <c r="B28" s="341">
        <v>20</v>
      </c>
      <c r="C28" s="342" t="s">
        <v>588</v>
      </c>
      <c r="D28" s="343">
        <f t="shared" si="15"/>
        <v>5</v>
      </c>
      <c r="E28" s="344">
        <v>100</v>
      </c>
      <c r="F28" s="342"/>
      <c r="G28" s="342"/>
      <c r="H28" s="345"/>
      <c r="I28" s="346"/>
      <c r="J28" s="342">
        <f t="shared" si="1"/>
        <v>0</v>
      </c>
      <c r="K28" s="342">
        <f t="shared" si="7"/>
        <v>0</v>
      </c>
      <c r="L28" s="344">
        <f>$E$28*I28</f>
        <v>0</v>
      </c>
      <c r="M28" s="344"/>
      <c r="N28" s="346"/>
      <c r="O28" s="342">
        <f t="shared" si="13"/>
        <v>0</v>
      </c>
      <c r="P28" s="342">
        <f t="shared" si="8"/>
        <v>0</v>
      </c>
      <c r="Q28" s="344">
        <f>$E$28*N28</f>
        <v>0</v>
      </c>
      <c r="R28" s="344"/>
      <c r="S28" s="347">
        <f t="shared" si="3"/>
        <v>0</v>
      </c>
      <c r="T28" s="346"/>
      <c r="U28" s="342">
        <f t="shared" si="4"/>
        <v>0</v>
      </c>
      <c r="V28" s="342">
        <f t="shared" si="10"/>
        <v>0</v>
      </c>
      <c r="W28" s="344">
        <f>$E$28*T28</f>
        <v>0</v>
      </c>
      <c r="X28" s="344"/>
      <c r="Y28" s="347">
        <f t="shared" si="6"/>
        <v>0</v>
      </c>
    </row>
    <row r="29" spans="1:25" x14ac:dyDescent="0.5">
      <c r="A29" s="349" t="s">
        <v>584</v>
      </c>
      <c r="B29" s="350">
        <v>40</v>
      </c>
      <c r="C29" s="351" t="s">
        <v>588</v>
      </c>
      <c r="D29" s="352">
        <f t="shared" si="15"/>
        <v>2.5</v>
      </c>
      <c r="E29" s="353">
        <v>100</v>
      </c>
      <c r="F29" s="342"/>
      <c r="G29" s="342"/>
      <c r="H29" s="345"/>
      <c r="I29" s="346"/>
      <c r="J29" s="342">
        <f t="shared" si="1"/>
        <v>0</v>
      </c>
      <c r="K29" s="342">
        <f t="shared" si="7"/>
        <v>0</v>
      </c>
      <c r="L29" s="344">
        <f>$E$29*I29</f>
        <v>0</v>
      </c>
      <c r="M29" s="344"/>
      <c r="N29" s="346"/>
      <c r="O29" s="342">
        <f t="shared" si="13"/>
        <v>0</v>
      </c>
      <c r="P29" s="342">
        <f t="shared" si="8"/>
        <v>0</v>
      </c>
      <c r="Q29" s="344">
        <f>$E$29*N29</f>
        <v>0</v>
      </c>
      <c r="R29" s="344"/>
      <c r="S29" s="347">
        <f t="shared" si="3"/>
        <v>0</v>
      </c>
      <c r="T29" s="346"/>
      <c r="U29" s="342">
        <f t="shared" si="4"/>
        <v>0</v>
      </c>
      <c r="V29" s="342">
        <f t="shared" si="10"/>
        <v>0</v>
      </c>
      <c r="W29" s="344">
        <f>$E$29*T29</f>
        <v>0</v>
      </c>
      <c r="X29" s="344"/>
      <c r="Y29" s="347">
        <f t="shared" si="6"/>
        <v>0</v>
      </c>
    </row>
    <row r="30" spans="1:25" x14ac:dyDescent="0.5">
      <c r="A30" s="346" t="s">
        <v>576</v>
      </c>
      <c r="B30" s="341">
        <v>6</v>
      </c>
      <c r="C30" s="342" t="s">
        <v>589</v>
      </c>
      <c r="D30" s="343">
        <f t="shared" si="15"/>
        <v>28</v>
      </c>
      <c r="E30" s="344">
        <v>168</v>
      </c>
      <c r="F30" s="342"/>
      <c r="G30" s="344">
        <v>55</v>
      </c>
      <c r="H30" s="345"/>
      <c r="I30" s="346">
        <v>36</v>
      </c>
      <c r="J30" s="342">
        <f t="shared" si="1"/>
        <v>216</v>
      </c>
      <c r="K30" s="342">
        <f t="shared" si="7"/>
        <v>0</v>
      </c>
      <c r="L30" s="344">
        <f>$E$30*I30</f>
        <v>6048</v>
      </c>
      <c r="M30" s="344"/>
      <c r="N30" s="346"/>
      <c r="O30" s="342">
        <f t="shared" si="13"/>
        <v>0</v>
      </c>
      <c r="P30" s="342">
        <f t="shared" si="8"/>
        <v>0</v>
      </c>
      <c r="Q30" s="344">
        <f>$E$30*N30</f>
        <v>0</v>
      </c>
      <c r="R30" s="344"/>
      <c r="S30" s="347">
        <f t="shared" si="3"/>
        <v>6048</v>
      </c>
      <c r="T30" s="346"/>
      <c r="U30" s="342">
        <f t="shared" si="4"/>
        <v>0</v>
      </c>
      <c r="V30" s="342">
        <f t="shared" si="10"/>
        <v>0</v>
      </c>
      <c r="W30" s="344">
        <f>$E$30*T30</f>
        <v>0</v>
      </c>
      <c r="X30" s="344"/>
      <c r="Y30" s="347">
        <f t="shared" si="6"/>
        <v>0</v>
      </c>
    </row>
    <row r="31" spans="1:25" x14ac:dyDescent="0.5">
      <c r="A31" s="346" t="s">
        <v>583</v>
      </c>
      <c r="B31" s="341">
        <v>20</v>
      </c>
      <c r="C31" s="342" t="s">
        <v>589</v>
      </c>
      <c r="D31" s="343">
        <f t="shared" si="15"/>
        <v>0</v>
      </c>
      <c r="E31" s="342"/>
      <c r="F31" s="344">
        <v>125</v>
      </c>
      <c r="G31" s="344">
        <v>100</v>
      </c>
      <c r="H31" s="345"/>
      <c r="I31" s="346"/>
      <c r="J31" s="342">
        <f t="shared" si="1"/>
        <v>0</v>
      </c>
      <c r="K31" s="342">
        <f t="shared" si="7"/>
        <v>0</v>
      </c>
      <c r="L31" s="344">
        <f>(I31*$F$17)+(K31*$G$17)</f>
        <v>0</v>
      </c>
      <c r="M31" s="344"/>
      <c r="N31" s="346"/>
      <c r="O31" s="342">
        <f t="shared" si="13"/>
        <v>0</v>
      </c>
      <c r="P31" s="342">
        <f t="shared" si="8"/>
        <v>0</v>
      </c>
      <c r="Q31" s="344">
        <f>(N31*$F$17)+(O31*$G$17)</f>
        <v>0</v>
      </c>
      <c r="R31" s="344"/>
      <c r="S31" s="347">
        <f t="shared" si="3"/>
        <v>0</v>
      </c>
      <c r="T31" s="346"/>
      <c r="U31" s="342">
        <f t="shared" si="4"/>
        <v>0</v>
      </c>
      <c r="V31" s="342">
        <f t="shared" si="10"/>
        <v>0</v>
      </c>
      <c r="W31" s="344">
        <f>(T31*$F$17)+(U31*$G$17)</f>
        <v>0</v>
      </c>
      <c r="X31" s="344"/>
      <c r="Y31" s="347">
        <f t="shared" si="6"/>
        <v>0</v>
      </c>
    </row>
    <row r="32" spans="1:25" x14ac:dyDescent="0.5">
      <c r="A32" s="360" t="s">
        <v>581</v>
      </c>
      <c r="B32" s="350">
        <v>12</v>
      </c>
      <c r="C32" s="351" t="s">
        <v>590</v>
      </c>
      <c r="D32" s="352">
        <f t="shared" si="15"/>
        <v>14.166666666666666</v>
      </c>
      <c r="E32" s="353">
        <v>170</v>
      </c>
      <c r="F32" s="342"/>
      <c r="G32" s="342"/>
      <c r="H32" s="345"/>
      <c r="I32" s="346">
        <v>55</v>
      </c>
      <c r="J32" s="342">
        <f t="shared" si="1"/>
        <v>660</v>
      </c>
      <c r="K32" s="342">
        <f t="shared" si="7"/>
        <v>0</v>
      </c>
      <c r="L32" s="344">
        <f>$E$32*I32</f>
        <v>9350</v>
      </c>
      <c r="M32" s="344"/>
      <c r="N32" s="346">
        <v>33</v>
      </c>
      <c r="O32" s="342">
        <f t="shared" si="13"/>
        <v>396</v>
      </c>
      <c r="P32" s="342">
        <f t="shared" si="8"/>
        <v>0</v>
      </c>
      <c r="Q32" s="344">
        <f>$E$32*N32</f>
        <v>5610</v>
      </c>
      <c r="R32" s="344"/>
      <c r="S32" s="347">
        <f t="shared" si="3"/>
        <v>3740</v>
      </c>
      <c r="T32" s="346"/>
      <c r="U32" s="342">
        <f t="shared" si="4"/>
        <v>0</v>
      </c>
      <c r="V32" s="342">
        <f t="shared" si="10"/>
        <v>0</v>
      </c>
      <c r="W32" s="344">
        <f>$E$32*T32</f>
        <v>0</v>
      </c>
      <c r="X32" s="344"/>
      <c r="Y32" s="347">
        <f t="shared" si="6"/>
        <v>0</v>
      </c>
    </row>
    <row r="33" spans="1:25" x14ac:dyDescent="0.5">
      <c r="A33" s="346" t="s">
        <v>583</v>
      </c>
      <c r="B33" s="341">
        <v>20</v>
      </c>
      <c r="C33" s="342" t="s">
        <v>590</v>
      </c>
      <c r="D33" s="343">
        <f t="shared" si="15"/>
        <v>18.399999999999999</v>
      </c>
      <c r="E33" s="344">
        <v>368</v>
      </c>
      <c r="F33" s="342"/>
      <c r="G33" s="342"/>
      <c r="H33" s="345"/>
      <c r="I33" s="346"/>
      <c r="J33" s="342">
        <f t="shared" si="1"/>
        <v>0</v>
      </c>
      <c r="K33" s="342">
        <f t="shared" si="7"/>
        <v>0</v>
      </c>
      <c r="L33" s="344">
        <f>$E$33*I33</f>
        <v>0</v>
      </c>
      <c r="M33" s="344"/>
      <c r="N33" s="346"/>
      <c r="O33" s="342">
        <f t="shared" si="13"/>
        <v>0</v>
      </c>
      <c r="P33" s="342">
        <f t="shared" si="8"/>
        <v>0</v>
      </c>
      <c r="Q33" s="344">
        <f>$E$33*N33</f>
        <v>0</v>
      </c>
      <c r="R33" s="344"/>
      <c r="S33" s="347">
        <f t="shared" si="3"/>
        <v>0</v>
      </c>
      <c r="T33" s="346"/>
      <c r="U33" s="342">
        <f t="shared" si="4"/>
        <v>0</v>
      </c>
      <c r="V33" s="342">
        <f t="shared" si="10"/>
        <v>0</v>
      </c>
      <c r="W33" s="344">
        <f>$E$33*T33</f>
        <v>0</v>
      </c>
      <c r="X33" s="344"/>
      <c r="Y33" s="347">
        <f t="shared" si="6"/>
        <v>0</v>
      </c>
    </row>
    <row r="34" spans="1:25" x14ac:dyDescent="0.5">
      <c r="A34" s="361" t="s">
        <v>584</v>
      </c>
      <c r="B34" s="362">
        <v>40</v>
      </c>
      <c r="C34" s="363" t="s">
        <v>590</v>
      </c>
      <c r="D34" s="343">
        <f t="shared" si="15"/>
        <v>11.25</v>
      </c>
      <c r="E34" s="364">
        <v>450</v>
      </c>
      <c r="F34" s="363"/>
      <c r="G34" s="363"/>
      <c r="H34" s="365"/>
      <c r="I34" s="361"/>
      <c r="J34" s="363">
        <f t="shared" si="1"/>
        <v>0</v>
      </c>
      <c r="K34" s="363">
        <f t="shared" si="7"/>
        <v>0</v>
      </c>
      <c r="L34" s="344">
        <f>$E$33*I34</f>
        <v>0</v>
      </c>
      <c r="M34" s="364"/>
      <c r="N34" s="361"/>
      <c r="O34" s="363">
        <f t="shared" si="13"/>
        <v>0</v>
      </c>
      <c r="P34" s="363">
        <f t="shared" si="8"/>
        <v>0</v>
      </c>
      <c r="Q34" s="344">
        <f>$E$33*N34</f>
        <v>0</v>
      </c>
      <c r="R34" s="364"/>
      <c r="S34" s="347">
        <f t="shared" si="3"/>
        <v>0</v>
      </c>
      <c r="T34" s="361"/>
      <c r="U34" s="363">
        <f t="shared" si="4"/>
        <v>0</v>
      </c>
      <c r="V34" s="363">
        <f t="shared" si="10"/>
        <v>0</v>
      </c>
      <c r="W34" s="344">
        <f>$E$33*T34</f>
        <v>0</v>
      </c>
      <c r="X34" s="364"/>
      <c r="Y34" s="347">
        <f t="shared" si="6"/>
        <v>0</v>
      </c>
    </row>
    <row r="35" spans="1:25" ht="18.600000000000001" thickBot="1" x14ac:dyDescent="0.55000000000000004">
      <c r="A35" s="366" t="s">
        <v>591</v>
      </c>
      <c r="B35" s="367"/>
      <c r="C35" s="368" t="s">
        <v>592</v>
      </c>
      <c r="D35" s="369"/>
      <c r="E35" s="370">
        <v>300</v>
      </c>
      <c r="F35" s="371"/>
      <c r="G35" s="371"/>
      <c r="H35" s="372"/>
      <c r="I35" s="373"/>
      <c r="J35" s="371"/>
      <c r="K35" s="371">
        <f>J35*$C$42</f>
        <v>0</v>
      </c>
      <c r="L35" s="374">
        <f>$E$35*I35</f>
        <v>0</v>
      </c>
      <c r="M35" s="374"/>
      <c r="N35" s="373"/>
      <c r="O35" s="371">
        <f t="shared" si="13"/>
        <v>0</v>
      </c>
      <c r="P35" s="371">
        <f t="shared" si="8"/>
        <v>0</v>
      </c>
      <c r="Q35" s="374">
        <f>$E$35*N35</f>
        <v>0</v>
      </c>
      <c r="R35" s="374"/>
      <c r="S35" s="375">
        <f t="shared" si="3"/>
        <v>0</v>
      </c>
      <c r="T35" s="373"/>
      <c r="U35" s="371">
        <f t="shared" si="4"/>
        <v>0</v>
      </c>
      <c r="V35" s="371">
        <f>U35*$C$42</f>
        <v>0</v>
      </c>
      <c r="W35" s="374">
        <f>$E$35*T35</f>
        <v>0</v>
      </c>
      <c r="X35" s="374"/>
      <c r="Y35" s="375">
        <f t="shared" si="6"/>
        <v>0</v>
      </c>
    </row>
    <row r="36" spans="1:25" ht="18.600000000000001" thickTop="1" x14ac:dyDescent="0.5">
      <c r="A36" s="376"/>
      <c r="B36" s="377"/>
      <c r="C36" s="377"/>
      <c r="D36" s="377"/>
      <c r="E36" s="377"/>
      <c r="F36" s="377"/>
      <c r="G36" s="377"/>
      <c r="H36" s="377"/>
      <c r="I36" s="377"/>
      <c r="J36" s="377"/>
      <c r="K36" s="377"/>
      <c r="L36" s="377"/>
      <c r="M36" s="377"/>
      <c r="N36" s="377"/>
      <c r="O36" s="377"/>
      <c r="P36" s="377"/>
      <c r="Q36" s="377"/>
      <c r="R36" s="377"/>
      <c r="S36" s="378"/>
      <c r="T36" s="377"/>
      <c r="U36" s="377"/>
      <c r="V36" s="377"/>
      <c r="W36" s="377"/>
      <c r="X36" s="377"/>
      <c r="Y36" s="378"/>
    </row>
    <row r="37" spans="1:25" x14ac:dyDescent="0.5">
      <c r="A37" s="376"/>
      <c r="B37" s="377"/>
      <c r="C37" s="377"/>
      <c r="D37" s="377"/>
      <c r="E37" s="377"/>
      <c r="F37" s="377"/>
      <c r="G37" s="377"/>
      <c r="H37" s="377"/>
      <c r="I37" s="379" t="s">
        <v>593</v>
      </c>
      <c r="J37" s="379" t="s">
        <v>571</v>
      </c>
      <c r="K37" s="379" t="s">
        <v>344</v>
      </c>
      <c r="L37" s="379" t="s">
        <v>569</v>
      </c>
      <c r="M37" s="379"/>
      <c r="N37" s="379" t="s">
        <v>593</v>
      </c>
      <c r="O37" s="379" t="s">
        <v>571</v>
      </c>
      <c r="P37" s="379"/>
      <c r="Q37" s="379" t="s">
        <v>569</v>
      </c>
      <c r="R37" s="379"/>
      <c r="S37" s="379" t="s">
        <v>594</v>
      </c>
      <c r="T37" s="379" t="s">
        <v>593</v>
      </c>
      <c r="U37" s="379" t="s">
        <v>571</v>
      </c>
      <c r="V37" s="379" t="s">
        <v>344</v>
      </c>
      <c r="W37" s="379" t="s">
        <v>569</v>
      </c>
      <c r="X37" s="379"/>
      <c r="Y37" s="379" t="s">
        <v>594</v>
      </c>
    </row>
    <row r="38" spans="1:25" ht="18.600000000000001" thickBot="1" x14ac:dyDescent="0.55000000000000004">
      <c r="A38" s="380"/>
      <c r="B38" s="381"/>
      <c r="C38" s="381"/>
      <c r="D38" s="381"/>
      <c r="E38" s="381"/>
      <c r="F38" s="381"/>
      <c r="G38" s="382" t="s">
        <v>595</v>
      </c>
      <c r="H38" s="382" t="s">
        <v>595</v>
      </c>
      <c r="I38" s="383">
        <f>SUM(I11:I35)</f>
        <v>482</v>
      </c>
      <c r="J38" s="383">
        <f>SUM(J11:J35)</f>
        <v>4004</v>
      </c>
      <c r="K38" s="383">
        <f>SUM(K11:K35)</f>
        <v>0</v>
      </c>
      <c r="L38" s="384">
        <f>SUM(L11:L35)</f>
        <v>90938</v>
      </c>
      <c r="M38" s="384"/>
      <c r="N38" s="383">
        <f>SUM(N11:N35)</f>
        <v>195</v>
      </c>
      <c r="O38" s="383">
        <f>SUM(O11:O35)</f>
        <v>1692</v>
      </c>
      <c r="P38" s="383"/>
      <c r="Q38" s="384">
        <f>SUM(Q11:Q37)</f>
        <v>36470</v>
      </c>
      <c r="R38" s="385"/>
      <c r="S38" s="386">
        <f>L38-Q38</f>
        <v>54468</v>
      </c>
      <c r="T38" s="383">
        <f>SUM(T11:T35)</f>
        <v>372</v>
      </c>
      <c r="U38" s="383">
        <f>SUM(U11:U35)</f>
        <v>4464</v>
      </c>
      <c r="V38" s="387">
        <f>SUM(V11:V35)</f>
        <v>0</v>
      </c>
      <c r="W38" s="384">
        <f>SUM(W11:W37)</f>
        <v>81096</v>
      </c>
      <c r="X38" s="385"/>
      <c r="Y38" s="386">
        <f>W38-L38</f>
        <v>-9842</v>
      </c>
    </row>
    <row r="39" spans="1:25" ht="18.600000000000001" thickTop="1" x14ac:dyDescent="0.5"/>
    <row r="40" spans="1:25" x14ac:dyDescent="0.5">
      <c r="Y40" s="388"/>
    </row>
    <row r="41" spans="1:25" x14ac:dyDescent="0.5">
      <c r="I41" s="389"/>
      <c r="J41" s="390"/>
      <c r="N41" s="389"/>
      <c r="O41" s="389"/>
      <c r="T41" s="389"/>
      <c r="U41" s="389"/>
    </row>
    <row r="42" spans="1:25" x14ac:dyDescent="0.5">
      <c r="G42" s="389"/>
    </row>
    <row r="43" spans="1:25" x14ac:dyDescent="0.5">
      <c r="C43" s="391"/>
    </row>
  </sheetData>
  <mergeCells count="27">
    <mergeCell ref="U9:U10"/>
    <mergeCell ref="V9:V10"/>
    <mergeCell ref="W9:W10"/>
    <mergeCell ref="X9:X10"/>
    <mergeCell ref="Y9:Y10"/>
    <mergeCell ref="T9:T10"/>
    <mergeCell ref="I8:M8"/>
    <mergeCell ref="N8:S8"/>
    <mergeCell ref="T8:Y8"/>
    <mergeCell ref="E9:H9"/>
    <mergeCell ref="I9:I10"/>
    <mergeCell ref="J9:J10"/>
    <mergeCell ref="K9:K10"/>
    <mergeCell ref="L9:L10"/>
    <mergeCell ref="M9:M10"/>
    <mergeCell ref="N9:N10"/>
    <mergeCell ref="O9:O10"/>
    <mergeCell ref="P9:P10"/>
    <mergeCell ref="Q9:Q10"/>
    <mergeCell ref="R9:R10"/>
    <mergeCell ref="S9:S10"/>
    <mergeCell ref="A7:B7"/>
    <mergeCell ref="A2:B2"/>
    <mergeCell ref="A3:B3"/>
    <mergeCell ref="A4:B4"/>
    <mergeCell ref="A5:B5"/>
    <mergeCell ref="A6:B6"/>
  </mergeCells>
  <conditionalFormatting sqref="S38">
    <cfRule type="cellIs" dxfId="18" priority="3" operator="lessThan">
      <formula>0</formula>
    </cfRule>
    <cfRule type="cellIs" dxfId="17" priority="4" operator="greaterThan">
      <formula>0</formula>
    </cfRule>
  </conditionalFormatting>
  <conditionalFormatting sqref="Y38">
    <cfRule type="cellIs" dxfId="16" priority="1" operator="lessThan">
      <formula>0</formula>
    </cfRule>
    <cfRule type="cellIs" dxfId="15" priority="2" operator="greaterThan">
      <formula>0</formula>
    </cfRule>
  </conditionalFormatting>
  <pageMargins left="0.70866141732283472" right="0.70866141732283472" top="0.74803149606299213" bottom="0.74803149606299213" header="0.31496062992125984" footer="0.31496062992125984"/>
  <pageSetup paperSize="8"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14</vt:i4>
      </vt:variant>
      <vt:variant>
        <vt:lpstr>Charts</vt:lpstr>
      </vt:variant>
      <vt:variant>
        <vt:i4>4</vt:i4>
      </vt:variant>
      <vt:variant>
        <vt:lpstr>Named Ranges</vt:lpstr>
      </vt:variant>
      <vt:variant>
        <vt:i4>15</vt:i4>
      </vt:variant>
    </vt:vector>
  </HeadingPairs>
  <TitlesOfParts>
    <vt:vector size="33" baseType="lpstr">
      <vt:lpstr>Guidance For Completion</vt:lpstr>
      <vt:lpstr>Project Info</vt:lpstr>
      <vt:lpstr>BREEAM</vt:lpstr>
      <vt:lpstr>Dashboard info</vt:lpstr>
      <vt:lpstr>2. Carbon Tst Convs</vt:lpstr>
      <vt:lpstr>1. Usage Info</vt:lpstr>
      <vt:lpstr>4b. Reuse &amp; Initiatives</vt:lpstr>
      <vt:lpstr>3. Predicted Waste</vt:lpstr>
      <vt:lpstr>3a. Waste Planning</vt:lpstr>
      <vt:lpstr>4. Waste Mgmt Opts</vt:lpstr>
      <vt:lpstr>5. Waste Carriers</vt:lpstr>
      <vt:lpstr>6. Waste Info</vt:lpstr>
      <vt:lpstr>7. Actual Waste v Predicted</vt:lpstr>
      <vt:lpstr>Legal Info</vt:lpstr>
      <vt:lpstr>Chart1</vt:lpstr>
      <vt:lpstr>Chart2</vt:lpstr>
      <vt:lpstr>Chart3</vt:lpstr>
      <vt:lpstr>Chart4</vt:lpstr>
      <vt:lpstr>'1. Usage Info'!Print_Area</vt:lpstr>
      <vt:lpstr>'3. Predicted Waste'!Print_Area</vt:lpstr>
      <vt:lpstr>'3a. Waste Planning'!Print_Area</vt:lpstr>
      <vt:lpstr>'4. Waste Mgmt Opts'!Print_Area</vt:lpstr>
      <vt:lpstr>'4b. Reuse &amp; Initiatives'!Print_Area</vt:lpstr>
      <vt:lpstr>'5. Waste Carriers'!Print_Area</vt:lpstr>
      <vt:lpstr>'6. Waste Info'!Print_Area</vt:lpstr>
      <vt:lpstr>'7. Actual Waste v Predicted'!Print_Area</vt:lpstr>
      <vt:lpstr>BREEAM!Print_Area</vt:lpstr>
      <vt:lpstr>'Guidance For Completion'!Print_Area</vt:lpstr>
      <vt:lpstr>'Project Info'!Print_Area</vt:lpstr>
      <vt:lpstr>'3. Predicted Waste'!Print_Titles</vt:lpstr>
      <vt:lpstr>'4. Waste Mgmt Opts'!Print_Titles</vt:lpstr>
      <vt:lpstr>'6. Waste Info'!Print_Titles</vt:lpstr>
      <vt:lpstr>'7. Actual Waste v Predicted'!Print_Titles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Brooks</dc:creator>
  <cp:lastModifiedBy>Terry Mobbs</cp:lastModifiedBy>
  <cp:lastPrinted>2021-09-27T13:21:36Z</cp:lastPrinted>
  <dcterms:created xsi:type="dcterms:W3CDTF">2014-09-12T10:14:29Z</dcterms:created>
  <dcterms:modified xsi:type="dcterms:W3CDTF">2025-10-29T08:50:04Z</dcterms:modified>
</cp:coreProperties>
</file>